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backup lina\Documentos\AÑO 2021\CONSOLIDADO RIESGOS CORRUPCION PUBLICAR 2021\RIESGOS CORTE A 31 AGOSTO 2021\"/>
    </mc:Choice>
  </mc:AlternateContent>
  <xr:revisionPtr revIDLastSave="0" documentId="13_ncr:1_{1D390FAB-DCEA-401B-A05C-454F981AC4AA}" xr6:coauthVersionLast="36" xr6:coauthVersionMax="36" xr10:uidLastSave="{00000000-0000-0000-0000-000000000000}"/>
  <bookViews>
    <workbookView xWindow="0" yWindow="0" windowWidth="8580" windowHeight="5625" firstSheet="3" activeTab="3" xr2:uid="{00000000-000D-0000-FFFF-FFFF00000000}"/>
  </bookViews>
  <sheets>
    <sheet name="INDICE"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6" r:id="rId13"/>
    <sheet name="13" sheetId="17" r:id="rId14"/>
    <sheet name="14" sheetId="13" r:id="rId15"/>
    <sheet name="15" sheetId="14" r:id="rId16"/>
    <sheet name="16" sheetId="15" r:id="rId17"/>
    <sheet name="17" sheetId="18" r:id="rId18"/>
    <sheet name="18" sheetId="19" r:id="rId19"/>
    <sheet name="19" sheetId="20" r:id="rId20"/>
    <sheet name="20" sheetId="21" r:id="rId21"/>
    <sheet name="21" sheetId="22" r:id="rId22"/>
    <sheet name="22" sheetId="23" r:id="rId23"/>
    <sheet name="23" sheetId="28" r:id="rId24"/>
    <sheet name="24" sheetId="29"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6" l="1"/>
  <c r="I15" i="14" l="1"/>
  <c r="D14" i="14"/>
  <c r="D13" i="14"/>
  <c r="I12" i="14"/>
  <c r="G12" i="14"/>
  <c r="F12" i="14"/>
  <c r="E12" i="14"/>
  <c r="D12" i="14"/>
  <c r="C12" i="14"/>
  <c r="B12" i="14"/>
  <c r="I11" i="14"/>
  <c r="D10" i="14"/>
  <c r="I9" i="14"/>
  <c r="D9" i="14"/>
  <c r="I8" i="14"/>
  <c r="G8" i="14"/>
  <c r="F8" i="14"/>
  <c r="E8" i="14"/>
  <c r="D8" i="14"/>
  <c r="C8" i="14"/>
  <c r="B8" i="14"/>
  <c r="I7" i="14"/>
  <c r="D6" i="14"/>
  <c r="D5" i="14"/>
  <c r="I4" i="14"/>
  <c r="G4" i="14"/>
  <c r="F4" i="14"/>
  <c r="E4" i="14"/>
  <c r="D4" i="14"/>
  <c r="C4" i="14"/>
  <c r="B4" i="14"/>
  <c r="A4" i="14"/>
  <c r="I6" i="15" l="1"/>
  <c r="I5" i="15"/>
  <c r="D5" i="15"/>
  <c r="I4" i="15"/>
  <c r="D4" i="15"/>
  <c r="C4" i="15"/>
  <c r="B4" i="15"/>
  <c r="A4" i="15"/>
  <c r="D6" i="28" l="1"/>
  <c r="D4" i="28"/>
  <c r="D6" i="20" l="1"/>
  <c r="D5" i="20"/>
  <c r="G4" i="20"/>
  <c r="F4" i="20"/>
  <c r="E4" i="20"/>
  <c r="D4" i="20"/>
  <c r="C4" i="20"/>
  <c r="B4" i="20"/>
  <c r="A4" i="20"/>
  <c r="B53" i="29" l="1"/>
  <c r="I10" i="16"/>
  <c r="I9" i="16"/>
  <c r="I8" i="16"/>
  <c r="I7" i="16"/>
  <c r="I6" i="16"/>
  <c r="I5" i="16"/>
  <c r="I4" i="16"/>
  <c r="D10" i="2"/>
  <c r="D9" i="2"/>
  <c r="G8" i="2"/>
  <c r="F8" i="2"/>
  <c r="E8" i="2"/>
  <c r="D8" i="2"/>
  <c r="C8" i="2"/>
  <c r="B8" i="2"/>
  <c r="I6" i="2"/>
  <c r="D6" i="2"/>
  <c r="I5" i="2"/>
  <c r="D5" i="2"/>
  <c r="I4" i="2"/>
  <c r="G4" i="2"/>
  <c r="F4" i="2"/>
  <c r="E4" i="2"/>
  <c r="D4" i="2"/>
  <c r="C4" i="2"/>
  <c r="B4" i="2"/>
  <c r="I10" i="22" l="1"/>
  <c r="D9" i="22"/>
  <c r="I8" i="22"/>
  <c r="G8" i="22"/>
  <c r="F8" i="22"/>
  <c r="E8" i="22"/>
  <c r="D8" i="22"/>
  <c r="C8" i="22"/>
  <c r="B8" i="22"/>
  <c r="I7" i="22"/>
  <c r="I6" i="22"/>
  <c r="D6" i="22"/>
  <c r="I5" i="22"/>
  <c r="G5" i="22"/>
  <c r="F5" i="22"/>
  <c r="E5" i="22"/>
  <c r="D5" i="22"/>
  <c r="C5" i="22"/>
  <c r="B5" i="22"/>
  <c r="A5" i="22"/>
  <c r="I13" i="10" l="1"/>
  <c r="I12" i="10"/>
  <c r="D12" i="10"/>
  <c r="I11" i="10"/>
  <c r="G11" i="10"/>
  <c r="F11" i="10"/>
  <c r="E11" i="10"/>
  <c r="D11" i="10"/>
  <c r="C11" i="10"/>
  <c r="B11" i="10"/>
  <c r="I10" i="10"/>
  <c r="I9" i="10"/>
  <c r="D9" i="10"/>
  <c r="I8" i="10"/>
  <c r="G8" i="10"/>
  <c r="F8" i="10"/>
  <c r="E8" i="10"/>
  <c r="D8" i="10"/>
  <c r="C8" i="10"/>
  <c r="B8" i="10"/>
  <c r="I7" i="10"/>
  <c r="I6" i="10"/>
  <c r="D6" i="10"/>
  <c r="I5" i="10"/>
  <c r="G5" i="10"/>
  <c r="F5" i="10"/>
  <c r="E5" i="10"/>
  <c r="D5" i="10"/>
  <c r="C5" i="10"/>
  <c r="B5" i="10"/>
  <c r="A5" i="10"/>
  <c r="D6" i="8"/>
  <c r="G5" i="8"/>
  <c r="F5" i="8"/>
  <c r="E5" i="8"/>
  <c r="D5" i="8"/>
  <c r="C5" i="8"/>
  <c r="B5" i="8"/>
  <c r="D6" i="13"/>
  <c r="G5" i="13"/>
  <c r="F5" i="13"/>
  <c r="E5" i="13"/>
  <c r="D5" i="13"/>
  <c r="C5" i="13"/>
  <c r="B5" i="13"/>
  <c r="A5" i="13"/>
  <c r="I9" i="9" l="1"/>
  <c r="D8" i="9"/>
  <c r="D7" i="9"/>
  <c r="G6" i="9"/>
  <c r="F6" i="9"/>
  <c r="E6" i="9"/>
  <c r="D6" i="9"/>
  <c r="C6" i="9"/>
  <c r="B6" i="9"/>
  <c r="I5" i="9"/>
  <c r="D4" i="9"/>
  <c r="D3" i="9"/>
  <c r="A3" i="9"/>
  <c r="G2" i="9"/>
  <c r="F2" i="9"/>
  <c r="E2" i="9"/>
  <c r="D2" i="9"/>
  <c r="C2" i="9"/>
  <c r="B2" i="9"/>
  <c r="A2" i="9"/>
  <c r="D12" i="18"/>
  <c r="AA11" i="18"/>
  <c r="G11" i="18"/>
  <c r="F11" i="18"/>
  <c r="E11" i="18"/>
  <c r="D11" i="18"/>
  <c r="B11" i="18"/>
  <c r="D9" i="18"/>
  <c r="D8" i="18"/>
  <c r="G7" i="18"/>
  <c r="F7" i="18"/>
  <c r="E7" i="18"/>
  <c r="D7" i="18"/>
  <c r="C7" i="18"/>
  <c r="B7" i="18"/>
  <c r="D5" i="18"/>
  <c r="G4" i="18"/>
  <c r="F4" i="18"/>
  <c r="E4" i="18"/>
  <c r="D4" i="18"/>
  <c r="C4" i="18"/>
  <c r="B4" i="18"/>
  <c r="A4" i="18"/>
  <c r="I7" i="5"/>
  <c r="I6" i="5"/>
  <c r="D6" i="5"/>
  <c r="I5" i="5"/>
  <c r="D5" i="5"/>
  <c r="A5" i="5"/>
  <c r="I4" i="5"/>
  <c r="D4" i="5"/>
  <c r="B4" i="5"/>
  <c r="A4" i="5"/>
  <c r="D10" i="7"/>
  <c r="D9" i="7"/>
  <c r="G8" i="7"/>
  <c r="F8" i="7"/>
  <c r="E8" i="7"/>
  <c r="D8" i="7"/>
  <c r="C8" i="7"/>
  <c r="B8" i="7"/>
  <c r="D6" i="7"/>
  <c r="D5" i="7"/>
  <c r="G4" i="7"/>
  <c r="F4" i="7"/>
  <c r="E4" i="7"/>
  <c r="D4" i="7"/>
  <c r="C4" i="7"/>
  <c r="B4" i="7"/>
  <c r="A4" i="7"/>
  <c r="D9" i="4" l="1"/>
  <c r="G8" i="4"/>
  <c r="F8" i="4"/>
  <c r="E8" i="4"/>
  <c r="D8" i="4"/>
  <c r="C8" i="4"/>
  <c r="B8" i="4"/>
  <c r="V8" i="4" s="1"/>
  <c r="D6" i="4"/>
  <c r="D5" i="4"/>
  <c r="A5" i="4"/>
  <c r="V4" i="4"/>
  <c r="G4" i="4"/>
  <c r="F4" i="4"/>
  <c r="E4" i="4"/>
  <c r="D4" i="4"/>
  <c r="C4" i="4"/>
  <c r="B4" i="4"/>
  <c r="A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Asomeritos</author>
  </authors>
  <commentList>
    <comment ref="AK3" authorId="0" shapeId="0" xr:uid="{B808D314-022E-4D4D-A96D-31348E798C5C}">
      <text>
        <r>
          <rPr>
            <sz val="9"/>
            <color indexed="81"/>
            <rFont val="Tahoma"/>
            <family val="2"/>
          </rPr>
          <t xml:space="preserve">DESCRIPCION DE LO QUE PUEDE  PRESENTARSE :  El control no opera como esta diseñado, no esta implementado, opera como esta dieseñado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3" authorId="0" shapeId="0" xr:uid="{E5E1AB65-5E75-48AB-AB7E-2B458E361287}">
      <text>
        <r>
          <rPr>
            <sz val="9"/>
            <color indexed="81"/>
            <rFont val="Tahoma"/>
            <family val="2"/>
          </rPr>
          <t xml:space="preserve">
AYUDAS:  EN COHERENCIA CON  LA CONCLUSIÓN  DEBEN  ESTABLECER LAS  RECOMENDACIONES SOBRE LOS CONTROLES -  POSIBLES   OPCIONES: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t>
        </r>
      </text>
    </comment>
    <comment ref="D5" authorId="0" shapeId="0" xr:uid="{B99F12B0-11CA-475D-AFDE-D5D09DF87562}">
      <text>
        <r>
          <rPr>
            <sz val="9"/>
            <color indexed="81"/>
            <rFont val="Tahoma"/>
            <family val="2"/>
          </rPr>
          <t xml:space="preserve">Los documentos obsoletos, se refiere a los documentos de los procesos? ?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FBB1861D-230D-4BDA-BED7-CCF00A528562}">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8C5AC16E-F85F-4106-B16E-92F99E299B49}">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9F854267-0CB6-4C6F-88BA-80ABAAECB781}">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5B481D8D-B30E-4F0E-85BC-6DEBF08BFDEF}">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1BA27584-BE31-4862-B516-1705731C1C13}">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501920C3-73B2-4666-9CF8-1CA3BFCEAF08}">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4" authorId="0" shapeId="0" xr:uid="{04D6F2FB-D5C2-4594-AE29-5B89F67FEF89}">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4" authorId="0" shapeId="0" xr:uid="{E9914D33-53DA-491A-BC66-BFEFE89E7062}">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8390E44F-F2CB-4911-9438-1A362AA4913D}">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91168D48-64E0-4B1B-AA01-5DB2585D9215}">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DB77489E-F37C-45F9-828A-2BF882CA6B63}">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712E4FBB-F322-4FD7-9578-5E137702F332}">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HACIENDA6</author>
    <author>Asomeritos</author>
  </authors>
  <commentList>
    <comment ref="AK3" authorId="0" shapeId="0" xr:uid="{52F4C693-421E-4AE2-AA67-424F9B4B2D8C}">
      <text>
        <r>
          <rPr>
            <b/>
            <sz val="16"/>
            <color indexed="81"/>
            <rFont val="Arial"/>
            <family val="2"/>
          </rPr>
          <t xml:space="preserve">DESCRIPCIÓN DE LO QUE PUEDE  PRESENTARSE : </t>
        </r>
        <r>
          <rPr>
            <sz val="16"/>
            <color indexed="81"/>
            <rFont val="Arial"/>
            <family val="2"/>
          </rPr>
          <t xml:space="preserve"> El control no opera como esta diseñado, no esta implementado, opera como esta diseñado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E0EDFCDC-E0B6-4C04-9876-666223870DB1}">
      <text>
        <r>
          <rPr>
            <b/>
            <sz val="16"/>
            <color indexed="81"/>
            <rFont val="Arial"/>
            <family val="2"/>
          </rPr>
          <t>AYUDAS:  EN COHERENCIA CON  LA CONCLUSIÓN  DEBEN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 ref="V7" authorId="1" shapeId="0" xr:uid="{862FFE2E-6945-403F-A445-49A233C974AA}">
      <text>
        <r>
          <rPr>
            <sz val="9"/>
            <color indexed="81"/>
            <rFont val="Tahoma"/>
            <family val="2"/>
          </rPr>
          <t xml:space="preserve">En los archivos de gestión urbanistico. 
</t>
        </r>
      </text>
    </comment>
    <comment ref="AH7" authorId="1" shapeId="0" xr:uid="{908A53EF-6080-4C8D-B359-1F15840DF81F}">
      <text>
        <r>
          <rPr>
            <sz val="9"/>
            <color indexed="81"/>
            <rFont val="Tahoma"/>
            <family val="2"/>
          </rPr>
          <t xml:space="preserve">Como evidencia de aplicación del control, se presentó  una  planilla diligenciada  de control de prestamos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I4" authorId="0" shapeId="0" xr:uid="{00000000-0006-0000-0300-000001000000}">
      <text>
        <r>
          <rPr>
            <b/>
            <sz val="10"/>
            <color rgb="FF000000"/>
            <rFont val="Tahoma"/>
            <family val="2"/>
          </rPr>
          <t>Microsoft Office User:</t>
        </r>
        <r>
          <rPr>
            <sz val="10"/>
            <color rgb="FF000000"/>
            <rFont val="Tahoma"/>
            <family val="2"/>
          </rPr>
          <t xml:space="preserve">
</t>
        </r>
        <r>
          <rPr>
            <sz val="10"/>
            <color rgb="FF000000"/>
            <rFont val="Tahoma"/>
            <family val="2"/>
          </rPr>
          <t>No requiere acción de control adicional.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K3" authorId="0" shapeId="0" xr:uid="{51D8361A-D32D-4E95-9362-872889F275F7}">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8E1F93FA-87EF-4C7E-A3A8-416AF0C1E265}">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M4" authorId="0" shapeId="0" xr:uid="{F424460A-6F8D-4CD2-B28C-F8C84F53D0D9}">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no con algunas falencias ( especifique), el control opera como esta diseñado es efectivo para el cumplimiento del  objetivo del proceso o el  estratégico y para evitar la materialiuzación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N4" authorId="0" shapeId="0" xr:uid="{3F6DC591-221B-43CE-A962-B8D7DF096447}">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lineas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Recurden que QUIEN DEBE ASEGURARSE QUE EL CONTROL SE EJECUTE el lider del proceso PRIMERA LINEA DE DEFENSA  y  LO CONFIRMA  control interno como 3 línea de defensa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4" authorId="0" shapeId="0" xr:uid="{26E9E68F-C86E-42E2-AE33-CFAC70E7115C}">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4" authorId="0" shapeId="0" xr:uid="{027245F1-3F31-425C-A410-73C9071E1D7E}">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335C731A-2352-41F4-BA48-9749CE41E55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xr:uid="{4E937BB7-69E4-47B4-AD75-80ABD70A8F3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A4" authorId="0" shapeId="0" xr:uid="{4B105192-5B7F-42BA-A5EC-20C28005C63F}">
      <text>
        <r>
          <rPr>
            <b/>
            <sz val="9"/>
            <color indexed="81"/>
            <rFont val="Tahoma"/>
            <family val="2"/>
          </rPr>
          <t xml:space="preserve">Autor: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HACIENDA6</author>
  </authors>
  <commentList>
    <comment ref="AK3" authorId="0" shapeId="0" xr:uid="{A9A08486-46A2-472C-8B2A-0EC2BA2A835B}">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dieseñado pero  con algunas falencias ( especifique), el control opera como esta diseñado es efectivo porque  contribuye al logro del objetivo del proceso o los  estratégicos y evita la materialización del riesgo, </t>
        </r>
        <r>
          <rPr>
            <b/>
            <sz val="16"/>
            <color indexed="81"/>
            <rFont val="Arial"/>
            <family val="2"/>
          </rPr>
          <t xml:space="preserve">El control esta bien diseñado pero no se aplica, el control no es coherente para atacar la causa generadora del riesgo. </t>
        </r>
        <r>
          <rPr>
            <sz val="9"/>
            <color indexed="81"/>
            <rFont val="Tahoma"/>
            <family val="2"/>
          </rPr>
          <t xml:space="preserve">
</t>
        </r>
      </text>
    </comment>
    <comment ref="AL3" authorId="0" shapeId="0" xr:uid="{71251665-C8AA-4D15-B20B-A1737810B541}">
      <text>
        <r>
          <rPr>
            <b/>
            <sz val="16"/>
            <color indexed="81"/>
            <rFont val="Arial"/>
            <family val="2"/>
          </rPr>
          <t>AYUDAS:  EN COHERENCIA CON  LA CONCLUSIÓN  DEBER  ESTABLECER LAS  RECOMENDACIONES SOBRE LOS CONTROLES -  POSIBLES   OPCIONES:</t>
        </r>
        <r>
          <rPr>
            <sz val="16"/>
            <color indexed="81"/>
            <rFont val="Arial"/>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r>
          <rPr>
            <b/>
            <sz val="16"/>
            <color indexed="81"/>
            <rFont val="Arial"/>
            <family val="2"/>
          </rPr>
          <t xml:space="preserve"> </t>
        </r>
      </text>
    </comment>
  </commentList>
</comments>
</file>

<file path=xl/sharedStrings.xml><?xml version="1.0" encoding="utf-8"?>
<sst xmlns="http://schemas.openxmlformats.org/spreadsheetml/2006/main" count="3626" uniqueCount="1269">
  <si>
    <t>PROCESO</t>
  </si>
  <si>
    <t>SISTEMA INTEGRADO DE GESTION</t>
  </si>
  <si>
    <t>PLANEACIÓN ESTRATÉGICA Y TERRITORIAL</t>
  </si>
  <si>
    <t>GESTIÓN DEL SERVICIO Y ATENCIÓN AL CIUDADANO</t>
  </si>
  <si>
    <t>GESTIÓN HUMANA</t>
  </si>
  <si>
    <t>GESTIÓN JURÍDICA</t>
  </si>
  <si>
    <t>GESTIÓN DE LA SALUD</t>
  </si>
  <si>
    <t>GESTION SOCIAL Y COMUNITARIA</t>
  </si>
  <si>
    <t>GESTION EDUCATIVA</t>
  </si>
  <si>
    <t>GESTION DEL TRANSITO Y LA MOVILIDAD</t>
  </si>
  <si>
    <t>GESTIÓN DE HACIENDA PÚBLICA</t>
  </si>
  <si>
    <t>GESTION AMBIENTAL</t>
  </si>
  <si>
    <t>GESTION DE INFRAESTRUCTURA TECNOLOGICA</t>
  </si>
  <si>
    <t xml:space="preserve">GESTIÒN DEL DESARROLLO ECONÒMICO Y LA COMPETITIVIDAD </t>
  </si>
  <si>
    <t>GESTIÓN DE LA GOBERNABILIDAD, PARTICIPACIÓN Y CONVIVENCIA CIUDADANA.</t>
  </si>
  <si>
    <t>GESTIÓN DE LA INFORMACIÓN Y LA COMUNICACIÓN</t>
  </si>
  <si>
    <t>GESTION Y CONTROL DISCIPLINARIO</t>
  </si>
  <si>
    <t>GESTIÓN DE INNOVACION Y TICS</t>
  </si>
  <si>
    <t>GESTION DE INFRAESTRUCTURA Y OBRAS PUBLICAS</t>
  </si>
  <si>
    <t>GESTION DOCUMENTAL</t>
  </si>
  <si>
    <t>GESTIÓN DE EVALUACIÓN Y  SEGUIMIENTO</t>
  </si>
  <si>
    <t>GESTIÓN DE RECURSOS FISICOS</t>
  </si>
  <si>
    <t>GESTION CONTRACTUAL</t>
  </si>
  <si>
    <t>IND</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</si>
  <si>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</si>
  <si>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</si>
  <si>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</si>
  <si>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</si>
  <si>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</si>
  <si>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</si>
  <si>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</si>
  <si>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</si>
  <si>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</si>
  <si>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</si>
  <si>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</si>
  <si>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</si>
  <si>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</si>
  <si>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 xml:space="preserve">Cumplimiento de las acciones programadas  por riesgo y proceso </t>
  </si>
  <si>
    <t xml:space="preserve">Seguimiento al cumplimiento de la política de riesgos </t>
  </si>
  <si>
    <t xml:space="preserve">Seguimiento a la  correcta identificación del riesgo </t>
  </si>
  <si>
    <t xml:space="preserve">Revisión  del adecuado diseño y la  ejecución del control  </t>
  </si>
  <si>
    <t>Criterio para la clasificación del riesgo</t>
  </si>
  <si>
    <t xml:space="preserve">Clasificación </t>
  </si>
  <si>
    <t xml:space="preserve">Conclusión  asociada a la  clasificación del riesgo </t>
  </si>
  <si>
    <t xml:space="preserve">Actividades de control   realizadas </t>
  </si>
  <si>
    <t xml:space="preserve">Porcentaje de cumplimiento </t>
  </si>
  <si>
    <t xml:space="preserve">Conclusión </t>
  </si>
  <si>
    <t>Creación del comité riesgos</t>
  </si>
  <si>
    <t xml:space="preserve">Descripción del Riesgo </t>
  </si>
  <si>
    <t>Acción u omisión</t>
  </si>
  <si>
    <t>Uso del Poder</t>
  </si>
  <si>
    <t>Desviación de la Gestión de lo público</t>
  </si>
  <si>
    <t>Beneficio privado</t>
  </si>
  <si>
    <t>Está definido el responsable de la actividad  de control</t>
  </si>
  <si>
    <t xml:space="preserve">Está definida la periodicidad para la ejecución del control </t>
  </si>
  <si>
    <t xml:space="preserve">Se encuentra definido el propósito del control </t>
  </si>
  <si>
    <t xml:space="preserve">Se encuentra establecido como realizar la actividad de control </t>
  </si>
  <si>
    <t xml:space="preserve">Se encuentra establecido que pasa con las observaciones o desviaciones resultantes al ejecutar el control </t>
  </si>
  <si>
    <t xml:space="preserve">Cuenta con evidencia de ejecución de control </t>
  </si>
  <si>
    <t xml:space="preserve">Verificar que se encuentre  correctamente evaluada la solidez del conjunto de controles para establecer la zona de riesgo residual  </t>
  </si>
  <si>
    <t xml:space="preserve">Recomendaciones para el fortalecimiento del control </t>
  </si>
  <si>
    <t>Apropiación del conocimiento en Personal sin vinculación laboral directa que maneja procesos críticos</t>
  </si>
  <si>
    <t>Secretario de TIC</t>
  </si>
  <si>
    <t>SI</t>
  </si>
  <si>
    <t>El personal no tiene apropiadas las políticas de seguridad física y tecnológica</t>
  </si>
  <si>
    <t>Moderado</t>
  </si>
  <si>
    <t>NO</t>
  </si>
  <si>
    <t>Mayor</t>
  </si>
  <si>
    <t>si</t>
  </si>
  <si>
    <t>Semestral</t>
  </si>
  <si>
    <t>Moderada</t>
  </si>
  <si>
    <t>no</t>
  </si>
  <si>
    <t>ACCIÓN DE CONTINGENCIA</t>
  </si>
  <si>
    <t>Secretario de Despacho</t>
  </si>
  <si>
    <t>Trimestralmente</t>
  </si>
  <si>
    <t>Bimestral</t>
  </si>
  <si>
    <t>Cada vez que se requiera</t>
  </si>
  <si>
    <t>Mediante resolución No. 1002. 2019 - 0004 del  28 de marzo de 2019, se encuentra conformado  el comité riesgos  del proceso.</t>
  </si>
  <si>
    <t xml:space="preserve">Si </t>
  </si>
  <si>
    <t>Si</t>
  </si>
  <si>
    <t>Jefe de Oficina</t>
  </si>
  <si>
    <t>Gestión</t>
  </si>
  <si>
    <t>Mensualmente</t>
  </si>
  <si>
    <t>Semestralmente</t>
  </si>
  <si>
    <r>
      <t xml:space="preserve">Numeral  8. Lineamientos:   a). </t>
    </r>
    <r>
      <rPr>
        <sz val="11"/>
        <color theme="1"/>
        <rFont val="Calibri"/>
        <family val="2"/>
        <scheme val="minor"/>
      </rPr>
      <t>Si el   riesgo de Corrupción esta asociado a un trámite, determiine  si el riesgo  se encuentra   documetado siguiendo los lineamientos establecidos  en el anexo 3 de la guía de riesgos descrito:  Protocolo  para identicación de los riesgos de Corrupció</t>
    </r>
    <r>
      <rPr>
        <b/>
        <sz val="11"/>
        <color theme="1"/>
        <rFont val="Calibri"/>
        <family val="2"/>
        <scheme val="minor"/>
      </rPr>
      <t>n.  b).</t>
    </r>
    <r>
      <rPr>
        <sz val="11"/>
        <color theme="1"/>
        <rFont val="Calibri"/>
        <family val="2"/>
        <scheme val="minor"/>
      </rPr>
      <t xml:space="preserve"> Si es un riesgo asociado a activos de información  verificar que el riesgo se encuentre documentado con los lineamientos del anexo 4 de la guía descrito:  Lineamientos para los riesgos de seguiridad digital</t>
    </r>
    <r>
      <rPr>
        <b/>
        <sz val="11"/>
        <color theme="1"/>
        <rFont val="Calibri"/>
        <family val="2"/>
        <scheme val="minor"/>
      </rPr>
      <t xml:space="preserve">.   C)  </t>
    </r>
    <r>
      <rPr>
        <sz val="11"/>
        <color theme="1"/>
        <rFont val="Calibri"/>
        <family val="2"/>
        <scheme val="minor"/>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Calibri"/>
        <family val="2"/>
        <scheme val="minor"/>
      </rPr>
      <t>D) Solo aplica al proceso contractual</t>
    </r>
    <r>
      <rPr>
        <sz val="11"/>
        <color theme="1"/>
        <rFont val="Calibri"/>
        <family val="2"/>
        <scheme val="minor"/>
      </rPr>
      <t>: evaluar si se hizo uso del Manual para la Identificación
y Cobertura del Riesgo en los
Procesos de Contratación</t>
    </r>
    <r>
      <rPr>
        <b/>
        <sz val="11"/>
        <color theme="1"/>
        <rFont val="Calibri"/>
        <family val="2"/>
        <scheme val="minor"/>
      </rPr>
      <t>.</t>
    </r>
    <r>
      <rPr>
        <b/>
        <sz val="11"/>
        <color rgb="FFFF0000"/>
        <rFont val="Calibri"/>
        <family val="2"/>
        <scheme val="minor"/>
      </rPr>
      <t xml:space="preserve"> </t>
    </r>
  </si>
  <si>
    <t>En el periodo evaluado, la línea estratégica  en Comité de Cooordinación de Control  Interno realizó  minitoreo   semestral  al cumplimiento de la Política de  Riesgos?</t>
  </si>
  <si>
    <t xml:space="preserve">Durante el periodo evaluado, la  primera  línea de defensa  realizó monitoreo  Bimestral  a las acciones tendientes a controlar y
Gestiónar los riesgos y  realizaron el reporte  a la  Dirección de Fortalecimiento Institucional  ? </t>
  </si>
  <si>
    <t xml:space="preserve">Si durante el periodo evaluado se materializó el riesgo,  determinar si se cumplió lo siguiente:  Informar al representante legal,   si consideró necesario  denunciar al ente de control respectivo,  iniciar las acciones correctivas necesarias,  analizar las causas y determinar acciones de mejora,  actualización del mapa,  implementación de acciones de contingencia. </t>
  </si>
  <si>
    <t>Verificar que los controles establecidos en los mapas de riesgos, esten presentes en  la política operativa o en los procedimientos,  guias, actos administrativos, etc…</t>
  </si>
  <si>
    <r>
      <t xml:space="preserve">Conclusiones  sobre el diseño y ejecución del control </t>
    </r>
    <r>
      <rPr>
        <b/>
        <sz val="11"/>
        <color rgb="FFFF0000"/>
        <rFont val="Calibri"/>
        <family val="2"/>
        <scheme val="minor"/>
      </rPr>
      <t xml:space="preserve"> </t>
    </r>
    <r>
      <rPr>
        <b/>
        <sz val="11"/>
        <color theme="1"/>
        <rFont val="Calibri"/>
        <family val="2"/>
        <scheme val="minor"/>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</si>
  <si>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REDUCIR EL RIESGO</t>
  </si>
  <si>
    <t>Indice de cumplimiento = (Actividades ejecutadas /Actividades programadas)*100</t>
  </si>
  <si>
    <t xml:space="preserve">No aplica porque el riesgo no se materializó durante el periodo evaluado. </t>
  </si>
  <si>
    <t xml:space="preserve">Indice de cumplimiento = (Actividades ejecutadas /Actividades programadas)*100.    
</t>
  </si>
  <si>
    <t>El riesgo se encuentra bien clasificado</t>
  </si>
  <si>
    <t>No</t>
  </si>
  <si>
    <t>EXTREMA</t>
  </si>
  <si>
    <t>Actas</t>
  </si>
  <si>
    <t>Zona Riesgo Residual</t>
  </si>
  <si>
    <r>
      <t xml:space="preserve">Numeral  8. Lineamientos:   a). </t>
    </r>
    <r>
      <rPr>
        <sz val="11"/>
        <color theme="1"/>
        <rFont val="Calibri"/>
        <family val="2"/>
        <scheme val="minor"/>
      </rPr>
      <t>Si el   riesgo de Corrupción esta asociado a un trámite, determine  si el riesgo  se encuentra   documentado siguiendo los lineamientos establecidos  en el anexo 3 de la guía de riesgos descrito:  Protocolo  para identicación de los riesgos de Corrupció</t>
    </r>
    <r>
      <rPr>
        <b/>
        <sz val="11"/>
        <color theme="1"/>
        <rFont val="Calibri"/>
        <family val="2"/>
        <scheme val="minor"/>
      </rPr>
      <t>n.  b).</t>
    </r>
    <r>
      <rPr>
        <sz val="11"/>
        <color theme="1"/>
        <rFont val="Calibri"/>
        <family val="2"/>
        <scheme val="minor"/>
      </rPr>
      <t xml:space="preserve"> Si es un riesgo asociado a activos de información  verificar que el riesgo se encuentre documentado con los lineamientos del anexo 4 de la guía descrito:  Lineamientos para los riesgos de seguridad digital</t>
    </r>
    <r>
      <rPr>
        <b/>
        <sz val="11"/>
        <color theme="1"/>
        <rFont val="Calibri"/>
        <family val="2"/>
        <scheme val="minor"/>
      </rPr>
      <t xml:space="preserve">.   C)  </t>
    </r>
    <r>
      <rPr>
        <sz val="11"/>
        <color theme="1"/>
        <rFont val="Calibri"/>
        <family val="2"/>
        <scheme val="minor"/>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Calibri"/>
        <family val="2"/>
        <scheme val="minor"/>
      </rPr>
      <t>D) Solo aplica al proceso contractual</t>
    </r>
    <r>
      <rPr>
        <sz val="11"/>
        <color theme="1"/>
        <rFont val="Calibri"/>
        <family val="2"/>
        <scheme val="minor"/>
      </rPr>
      <t>: evaluar si se hizo uso del Manual para la Identificación
y Cobertura del Riesgo en los
Procesos de Contratación</t>
    </r>
    <r>
      <rPr>
        <b/>
        <sz val="11"/>
        <color theme="1"/>
        <rFont val="Calibri"/>
        <family val="2"/>
        <scheme val="minor"/>
      </rPr>
      <t>.</t>
    </r>
    <r>
      <rPr>
        <b/>
        <sz val="11"/>
        <color rgb="FFFF0000"/>
        <rFont val="Calibri"/>
        <family val="2"/>
        <scheme val="minor"/>
      </rPr>
      <t xml:space="preserve"> </t>
    </r>
  </si>
  <si>
    <t>En el periodo evaluado, la línea estratégica  en Comité de Coordinación de Control  Interno realizó  monitoreo   semestral  al cumplimiento de la Política de  Riesgos?</t>
  </si>
  <si>
    <t xml:space="preserve">Durante el periodo evaluado, la  primera  línea de defensa  realizó monitoreo  Bimestral  a las acciones tendientes a controlar y
Gestionar los riesgos y  realizaron el reporte  a la  Dirección de Fortalecimiento Institucional  ? </t>
  </si>
  <si>
    <t>Verificar que los controles establecidos en los mapas de riesgos, estén presentes en  la política operativa o en los procedimientos,  guías, actos administrativos, etc…</t>
  </si>
  <si>
    <r>
      <t xml:space="preserve">Conclusiones  sobre el diseño y ejecución del control </t>
    </r>
    <r>
      <rPr>
        <b/>
        <sz val="11"/>
        <color rgb="FFFF0000"/>
        <rFont val="Calibri"/>
        <family val="2"/>
        <scheme val="minor"/>
      </rPr>
      <t xml:space="preserve"> </t>
    </r>
    <r>
      <rPr>
        <b/>
        <sz val="11"/>
        <color theme="1"/>
        <rFont val="Calibri"/>
        <family val="2"/>
        <scheme val="minor"/>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</si>
  <si>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t xml:space="preserve">Se encuentra bien evaluada la solidez  del conjunto de controles y  esta bien establecida la zona del riesgo Residual. </t>
  </si>
  <si>
    <t>Semestral (Si hay contratos de urgencia manifiesta  por el coronavirus COVID-19 y a partir del 7/05/2020</t>
  </si>
  <si>
    <t xml:space="preserve">Mediante resolución No. 1010 - 003 del  13 de marzo de 2019,  se encuentra creado el comité de riesgos del proceso. </t>
  </si>
  <si>
    <t xml:space="preserve">No </t>
  </si>
  <si>
    <t>Secretario de Planeación y Directores</t>
  </si>
  <si>
    <t>Anual</t>
  </si>
  <si>
    <t>Director( a) Grupo de Talento Humano , Secretario Administrativo</t>
  </si>
  <si>
    <t>Acta de reunión</t>
  </si>
  <si>
    <t>EVITAR EL RIESGO</t>
  </si>
  <si>
    <t xml:space="preserve">Circular, listado de asistencia, diapositivas </t>
  </si>
  <si>
    <t xml:space="preserve">Director de Recursos Físicos, Grupo de Gestión Documental </t>
  </si>
  <si>
    <t xml:space="preserve">Memorando, Convocatoria y listado de asistencia </t>
  </si>
  <si>
    <t xml:space="preserve">Director de Recursos Físicos, Director de talento de Humano,  Grupo de Gestión Documental </t>
  </si>
  <si>
    <t xml:space="preserve">Memorando ó Oficio. </t>
  </si>
  <si>
    <t>Líderes de los procesos</t>
  </si>
  <si>
    <t>Secretarios, Directores y Equipo de Trabajo</t>
  </si>
  <si>
    <t xml:space="preserve">Memorando y/o Circular </t>
  </si>
  <si>
    <t>Acta</t>
  </si>
  <si>
    <t>Profesional Especializado Bienes Fiscales y Uso Publico - Director de Recursos Fisicos</t>
  </si>
  <si>
    <t>Secretarios y/o Directores</t>
  </si>
  <si>
    <t>Actividades ejecutadas/ Actividades programadas*100</t>
  </si>
  <si>
    <t xml:space="preserve">Una semana una vez el Riesgo se materialice </t>
  </si>
  <si>
    <t>Anualmente</t>
  </si>
  <si>
    <t xml:space="preserve">GESTION ARTISTICA Y CULTURAL </t>
  </si>
  <si>
    <t xml:space="preserve">Gestión </t>
  </si>
  <si>
    <t>Líderes de los diferentes sistemas o procesos</t>
  </si>
  <si>
    <t>Indicador de Eficacia = (Actividades Ejecutadas / Actividades Programas) * 100</t>
  </si>
  <si>
    <t>Correos electrónicos, oficios, memorandos, circulares</t>
  </si>
  <si>
    <t>Líderes de los sistemas</t>
  </si>
  <si>
    <t xml:space="preserve">Actas, correos electrónicos, memorandos. </t>
  </si>
  <si>
    <t xml:space="preserve">Secretario(a) de Planeación </t>
  </si>
  <si>
    <t>Líderes de los diferentes procesos</t>
  </si>
  <si>
    <r>
      <t xml:space="preserve">Numeral  8. Lineamientos:   a). </t>
    </r>
    <r>
      <rPr>
        <sz val="11"/>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1"/>
        <color theme="1"/>
        <rFont val="Arial"/>
        <family val="2"/>
      </rPr>
      <t>n.  b).</t>
    </r>
    <r>
      <rPr>
        <sz val="11"/>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Arial"/>
        <family val="2"/>
      </rPr>
      <t>D) Solo aplica al proceso contractual</t>
    </r>
    <r>
      <rPr>
        <sz val="11"/>
        <color theme="1"/>
        <rFont val="Arial"/>
        <family val="2"/>
      </rPr>
      <t>: evaluar si se hizo uso del Manual para la Identificación
y Cobertura del Riesgo en el Proceso de Contratación</t>
    </r>
    <r>
      <rPr>
        <b/>
        <sz val="11"/>
        <color theme="1"/>
        <rFont val="Arial"/>
        <family val="2"/>
      </rPr>
      <t>.</t>
    </r>
    <r>
      <rPr>
        <b/>
        <sz val="11"/>
        <color rgb="FFFF0000"/>
        <rFont val="Arial"/>
        <family val="2"/>
      </rPr>
      <t xml:space="preserve"> </t>
    </r>
  </si>
  <si>
    <t>Verificar que los controles establecidos en los mapas de riesgos, estén presentes en  la política operativa o en los procedimientos,  guías, actos administrativos, etc.…</t>
  </si>
  <si>
    <r>
      <t xml:space="preserve">Conclusiones  sobre el diseño y ejecución del control </t>
    </r>
    <r>
      <rPr>
        <b/>
        <sz val="11"/>
        <color rgb="FFFF0000"/>
        <rFont val="Arial"/>
        <family val="2"/>
      </rPr>
      <t xml:space="preserve"> </t>
    </r>
    <r>
      <rPr>
        <b/>
        <sz val="11"/>
        <color theme="1"/>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</si>
  <si>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t>Posibilidad de Incumplimiento en el reporte, consolidación, registro y publicación de la información suministrada por las dependencias de la entidad.</t>
  </si>
  <si>
    <t>Acta y planillas de asistencia</t>
  </si>
  <si>
    <t xml:space="preserve">Director de Planeación del Desarrollo </t>
  </si>
  <si>
    <t>Trimestral</t>
  </si>
  <si>
    <t xml:space="preserve">Sin avance </t>
  </si>
  <si>
    <t>El riesgo se encuentra bien clasificado.</t>
  </si>
  <si>
    <t xml:space="preserve">Desconocimiento del proceso y procedimientos  por parte del personal de planta y contrato. </t>
  </si>
  <si>
    <t>Instructivo elaborado</t>
  </si>
  <si>
    <t>Reportes</t>
  </si>
  <si>
    <t xml:space="preserve">Contrato con lleno de requisitos legales y convenio de pasantes </t>
  </si>
  <si>
    <t xml:space="preserve">Reformular el control y aplicarlo </t>
  </si>
  <si>
    <t xml:space="preserve">Memorandos, oficios y denuncias </t>
  </si>
  <si>
    <t>Extrema</t>
  </si>
  <si>
    <t>Acta Reunión Comité Técnico.</t>
  </si>
  <si>
    <t>ANUALMENTE</t>
  </si>
  <si>
    <t xml:space="preserve">Incumplimiento  en la ejecución de  Planes, Programas y Proyectos,  priorizados en el Plan de Desarrollo  </t>
  </si>
  <si>
    <t>D1,O14: Realizar seguimiento trimestral al cumplimiento del plan de acción anual formulado por la Secretaria de Ambiente y Gestión del riesgo.</t>
  </si>
  <si>
    <t>Correo electrónico enviado a Planeación Municipal con el seguimiento al plan de acción.</t>
  </si>
  <si>
    <t>TRIMESTRAL</t>
  </si>
  <si>
    <t>Mantener la aplicación del control</t>
  </si>
  <si>
    <t xml:space="preserve">D12,O2,15,16,F11,A10,11,12,15: Realizar talleres virtuales sobre proyectos ambientales escolares  y  temas ambientales como manejo adecuado de residuos sólidos y de recursos naturales. </t>
  </si>
  <si>
    <t>Cronograma de actividades, y muestra fotográfica de la plataforma utilizada y de los estudiantes.</t>
  </si>
  <si>
    <t>Directora de Ambiente, Agua y Cambio Climático-Director de Gestión del Riesgo y Atención de Desastres</t>
  </si>
  <si>
    <t>Limitantes para la realización de capacitaciones sobre gestión del riesgo, como también ambientales, en las comunas y corregimientos y entidades del sector público y/o privado. ( por prevención del contagio del covid - 19)</t>
  </si>
  <si>
    <t xml:space="preserve">D12,O2,15,16,F11,A10,11,12,15: Realizar video para socializar  en  las Instituciones educativas  en  temas relacionados con  la  gestión del riesgo y manejo adecuado en recursos naturales. </t>
  </si>
  <si>
    <t>Video</t>
  </si>
  <si>
    <t xml:space="preserve">Incremento de la morbilidad y mortalidad por contagio del virus covid -19. </t>
  </si>
  <si>
    <t>Reporte diario del estado de salud de los funcionarios o contratistas, en el Formato o encuesta enviada por Talento Humano.</t>
  </si>
  <si>
    <t>Directora de Ambiente, Agua y Cambio Climático-Director de Gestión del Riesgo y Atención de Desastres.</t>
  </si>
  <si>
    <t>DIARIO</t>
  </si>
  <si>
    <t>Ausencia de vacuna contra el covid -19 y de medicamentos antivirales</t>
  </si>
  <si>
    <t>propagación del coronavirus covid -19 a pesar de los esfuerzos estatales y de la sociedad.</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</si>
  <si>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</si>
  <si>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t xml:space="preserve">Las actividades de control se encuentran establecidas mediante el  uso adecuado de la  herramienta DOFA y están  atacando   las  causas generadoras del riesgo. Los demás criterios del numeral 8 de la política no se evaluaron porque no aplican   para  este riesgo. </t>
  </si>
  <si>
    <t>Socialización inoportuna de los informes emitidos por la Oficina de Control Interno en Comité de Coordinación de Control Interno</t>
  </si>
  <si>
    <t xml:space="preserve">Durante el periodo evaluado  no se materializó el riesgo  por lo tanto, no se implementó la  acción de contingencia </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</si>
  <si>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</si>
  <si>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t>Presentación inoportuna de informes de ley a entes externos</t>
  </si>
  <si>
    <t xml:space="preserve">Memorando de solicitud de capacitación, certificado de asistencia a la capacitación  y  acta o  correos de evidencia de multiplicación de la capacitación </t>
  </si>
  <si>
    <t>Jefe y equipo auditor</t>
  </si>
  <si>
    <t xml:space="preserve">Oficio o log del  correo del   requerimiento  al ente de control  solicitando el  aplazamiento  para el cargue del informe. </t>
  </si>
  <si>
    <t xml:space="preserve">Memorando,  informes de ley y de auditoria en el link transparencia  página web alcaldía. </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</si>
  <si>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</si>
  <si>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 xml:space="preserve">Incumplimiento de ejecución de  actividades programadas en el plan anual de auditorias. </t>
  </si>
  <si>
    <t xml:space="preserve">SI </t>
  </si>
  <si>
    <t xml:space="preserve">Plan Anual de auditoria actualizado </t>
  </si>
  <si>
    <t xml:space="preserve">Plan Anual de auditoria actualizado y Acta de comité de coordinación en la que se registra la aprobación del ajuste </t>
  </si>
  <si>
    <r>
      <t xml:space="preserve">Numeral  8. Lineamientos:   a). </t>
    </r>
    <r>
      <rPr>
        <sz val="11"/>
        <color theme="1"/>
        <rFont val="Calibri"/>
        <family val="2"/>
        <scheme val="minor"/>
      </rPr>
      <t>Si el   riesgo de Corrupción esta asociado a un trámite, determine  si el riesgo  se encuentra   documentado siguiendo los lineamientos establecidos  en el anexo 3 de la guía de riesgos descrito:  Protocolo  para identificación de los riesgos de Corrupció</t>
    </r>
    <r>
      <rPr>
        <b/>
        <sz val="11"/>
        <color theme="1"/>
        <rFont val="Calibri"/>
        <family val="2"/>
        <scheme val="minor"/>
      </rPr>
      <t>n.  b).</t>
    </r>
    <r>
      <rPr>
        <sz val="11"/>
        <color theme="1"/>
        <rFont val="Calibri"/>
        <family val="2"/>
        <scheme val="minor"/>
      </rPr>
      <t xml:space="preserve"> Si es un riesgo asociado a activos de información  verificar que el riesgo se encuentre documentado con los lineamientos del anexo 4 de la guía descrito:  Lineamientos para los riesgos de seguridad digital</t>
    </r>
    <r>
      <rPr>
        <b/>
        <sz val="11"/>
        <color theme="1"/>
        <rFont val="Calibri"/>
        <family val="2"/>
        <scheme val="minor"/>
      </rPr>
      <t xml:space="preserve">.   C)  </t>
    </r>
    <r>
      <rPr>
        <sz val="11"/>
        <color theme="1"/>
        <rFont val="Calibri"/>
        <family val="2"/>
        <scheme val="minor"/>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Calibri"/>
        <family val="2"/>
        <scheme val="minor"/>
      </rPr>
      <t>D) Solo aplica al proceso contractual</t>
    </r>
    <r>
      <rPr>
        <sz val="11"/>
        <color theme="1"/>
        <rFont val="Calibri"/>
        <family val="2"/>
        <scheme val="minor"/>
      </rPr>
      <t>: evaluar si se hizo uso del Manual para la Identificación
y Cobertura del Riesgo en los
Procesos de Contratación</t>
    </r>
    <r>
      <rPr>
        <b/>
        <sz val="11"/>
        <color theme="1"/>
        <rFont val="Calibri"/>
        <family val="2"/>
        <scheme val="minor"/>
      </rPr>
      <t>.</t>
    </r>
    <r>
      <rPr>
        <b/>
        <sz val="11"/>
        <color rgb="FFFF0000"/>
        <rFont val="Calibri"/>
        <family val="2"/>
        <scheme val="minor"/>
      </rPr>
      <t xml:space="preserve"> </t>
    </r>
  </si>
  <si>
    <t>GESTION</t>
  </si>
  <si>
    <t>Probable</t>
  </si>
  <si>
    <t>Menor</t>
  </si>
  <si>
    <t>ALTA</t>
  </si>
  <si>
    <t>Cada Director de las diferentes dependencias de la Secretaria de Hacienda y del Despacho de Hacienda</t>
  </si>
  <si>
    <t>El riesgo se encuentra  clasificado Conforme a la metodología de la guía para la administración del riesgo y diseño de controles en la entidades públicas versión 4, en el paso 2. esquema  4 pagina 18 con uso adecuado de la herramienta DOFA</t>
  </si>
  <si>
    <t>El control cumple con los parámetros establecidos para su diseño como se encuentra establecidos en la Guía para la administración del riesgo diseño de controles en la entidades públicas versión 4,  conforme al esquema 10 pagina 49.</t>
  </si>
  <si>
    <t>El Director de Tesorería</t>
  </si>
  <si>
    <t>D1,2,3,4,6,7,8 A1  Convocar de forma extraordinaria un comité institucional con la oficina de control interno, para analizar y aplicar medidas inmediatas que, dentro de la legalidad permitan el reabastecimiento inmediato de bienes y servicios.</t>
  </si>
  <si>
    <t>Acta de comité institucional con la oficina de control interno firmada</t>
  </si>
  <si>
    <t xml:space="preserve">El Director de Tesorería y el Director de Control Interno </t>
  </si>
  <si>
    <t>D1,2,3,4,6,7,8 A1  Convocar de forma extraordinaria un comité institucional con la oficina de control interno, para analizar y aplicar medidas inmediatas que, dentro de la legalidad permitan el reabastecimiento de bienes y servicios.</t>
  </si>
  <si>
    <t xml:space="preserve">Los Directores de cada dependencia de la Secretaria de Hacienda y  el Director de Control Interno </t>
  </si>
  <si>
    <t>No se materializo el riesgo</t>
  </si>
  <si>
    <t>D1;O5;O6: Obligatoriedad de metas en el plan Desarrollo para la  asignación de recursos metas para cubrir necesidades de la comunidad para el uso y gestión TIC  e Investigación de ciencia y tecnología</t>
  </si>
  <si>
    <t>Secretaria de las TIC</t>
  </si>
  <si>
    <t xml:space="preserve">EFICACIA: Índice de Cumplimiento= (Actividades ejecutadas /Actividades programadas)*100.          </t>
  </si>
  <si>
    <t>Se encuentra conforme lo establece guía para la administración del riesgo y diseño de controles en la entidades públicas versión 4, pagina 64 esquema 12</t>
  </si>
  <si>
    <t>D3;O5: Fortalecer el grupo de Innovación con personal idóneo para el desarrollo de actividades propias de la Secretaria y el cumplimiento de metas del plan de desarrollo</t>
  </si>
  <si>
    <t xml:space="preserve"> Las evidencias reposan en el PISAMI  y plataforma http://ibagueaprendetic.ibague.gov.co/
PISAMI Gestión Documental.</t>
  </si>
  <si>
    <t xml:space="preserve">Dificultad en la unificación de criterios para la realización de los procesos contractuales </t>
  </si>
  <si>
    <t>Posible</t>
  </si>
  <si>
    <t xml:space="preserve">NO SE HA CREADO </t>
  </si>
  <si>
    <t>A3 D11Envío de comunicación a los ordenadores del gasto que hayan tenido dificultad en el desarrollo del proceso para que elaboren y radiquen el acto administrativo por el cual se da de baja el proceso en la plataforma SECOP</t>
  </si>
  <si>
    <t>Posibilidad de Incumplimiento en el envío oportuno del Acto Administrativo de declaratoria de Emergencia al Tribunal de lo Contencioso Administrativo  y los reportes de los contratos a la Contraloría Municipal y/o otros entes control</t>
  </si>
  <si>
    <t>Demoras en la recepción de la información contractual por parte de las secretarias ejecutoras.</t>
  </si>
  <si>
    <t>Rara vez</t>
  </si>
  <si>
    <t>Insignificante</t>
  </si>
  <si>
    <t>BAJA</t>
  </si>
  <si>
    <t>O9 D17 Remitir por correo electrónico a los Entes de Control los documentos requeridos para facilitar el control fiscal</t>
  </si>
  <si>
    <t>Correos electronicos</t>
  </si>
  <si>
    <t xml:space="preserve">Cambio de voltaje de energía o perdida de la misma </t>
  </si>
  <si>
    <t>Casi seguro</t>
  </si>
  <si>
    <t>Circular (2 al año)</t>
  </si>
  <si>
    <t>Adquisición de recurso tecnológico sin cumplimiento de la política</t>
  </si>
  <si>
    <t>Software de servicios, informe, Oficios dirigidos a la aseguradora</t>
  </si>
  <si>
    <t>No se ha materializado el riesgo</t>
  </si>
  <si>
    <t>Indisponibilidad del PISAMI</t>
  </si>
  <si>
    <t>Nuevas Directrices por Cambio de Gobierno</t>
  </si>
  <si>
    <t>Personal de planta insuficiente o sin las competencias necesarias para el proceso</t>
  </si>
  <si>
    <t>D1 A9 Gestionar la contratación de personal de Desarrollo competente para dar solución</t>
  </si>
  <si>
    <t>Memorando</t>
  </si>
  <si>
    <t>D7,8,9,11 F1, 2, 7: Socializar de forma virtual, formato control de préstamos, hoja de control, inventarios, estableciendo la importancia de su   implementación en las diferentes unidades administrativas.</t>
  </si>
  <si>
    <t>D4, O7, D8: Solicitar a la Dirección de talento humano capacitar auxiliares y técnicos de las unidades administrativas  en las siguientes temáticas: aplicación de TRD, elaboración  de inventarios, transferencias primarias.</t>
  </si>
  <si>
    <t xml:space="preserve">D7,8,9,11A1,5: Comunicar  por parte del líder del proceso donde se presentó la pérdida del expediente al jefe inmediato del funcionario que extravio el expediente prestado y su vez comunicar el evento a la Oficina de Control disciplinario para que inicie el proceso de investigación cunado se trate de funcionarios públicos y al procuraduria cuando se trate de contratistas.  </t>
  </si>
  <si>
    <t xml:space="preserve">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</si>
  <si>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Dependiendo de la Necesidad</t>
  </si>
  <si>
    <t>Memorando de Reporte</t>
  </si>
  <si>
    <t>Director de Recursos Físicos</t>
  </si>
  <si>
    <t>Adición o contrato</t>
  </si>
  <si>
    <t xml:space="preserve">memorandos, planillas de asistencia </t>
  </si>
  <si>
    <t>Secretario de despacho</t>
  </si>
  <si>
    <t>semestralmentey/o cuando se requiera</t>
  </si>
  <si>
    <t xml:space="preserve">F7 A3 Revisar y Actualizar  los distintos planes y proyectos registrados en el banco de proyectos de la secretaria de planeacion para su cumplimiento y desarrollo </t>
  </si>
  <si>
    <t>cuando se requiera</t>
  </si>
  <si>
    <t>Circulares y/o actos administrativos</t>
  </si>
  <si>
    <t>Mensual</t>
  </si>
  <si>
    <t>contrato (clausulas penales), oficios, polizas</t>
  </si>
  <si>
    <t xml:space="preserve">Indicador de eficacia: 
Indice de cumplimiento = (Actividades ejecutadas /Actividades programadas)*100.    
</t>
  </si>
  <si>
    <t>Plan de choque</t>
  </si>
  <si>
    <t>* Un Contrato Firmado (Vigencia).                     * Informes de actividades ejecutadas</t>
  </si>
  <si>
    <t>Director( a) Grupo de Talento Humano</t>
  </si>
  <si>
    <t>Contratos Realizados</t>
  </si>
  <si>
    <t xml:space="preserve">Secretario de Educación </t>
  </si>
  <si>
    <t>Se encuentra bien evaluada la solidez  del conjunto de controles y  esta bien establecida la zona del riesgo Residual,</t>
  </si>
  <si>
    <t>Mesas de trabajo con la secretaria de Hacienda y Planeación para la armonización Presupuestal, conforme las metas del Plan de Desarrollo Municipal.</t>
  </si>
  <si>
    <t>Dirección de Calidad y Dirección  Administrativa y Financiera</t>
  </si>
  <si>
    <t>Acta de Comité Directivo Ampliado</t>
  </si>
  <si>
    <t>Secretaria de Educación  quien Convoca</t>
  </si>
  <si>
    <t>Adopción de una (1) estrategia de  metodología flexible para manejo de población en extraedad y en condición de vulnerabilidad</t>
  </si>
  <si>
    <t>Actas, materiales de la metodología entrega de las mismas a las Instituciones Educativas</t>
  </si>
  <si>
    <t>Dos (2) capacitaciones al personal directivo sobre normatividad y la gestión educativa en el ingreso de niños, niñas y adolescentes al sistema educativo</t>
  </si>
  <si>
    <t>Secretaria de Educación</t>
  </si>
  <si>
    <t>Profesional Universitario(a) de la Dirección de Atención al Ciudadano - Coordinador(a)</t>
  </si>
  <si>
    <t>Quincenalmente</t>
  </si>
  <si>
    <t xml:space="preserve">EFICACIA: Índice de Cumplimiento= (Actividades de control ejecutadas en el mapa de riesgos /Actividades de control programadas en el mapa de riesgos)*100.                                                                                                                                                                                                                                        </t>
  </si>
  <si>
    <t>Mediante resolución No. 008 del  26 de Junio de 2020, se encuentra conformado  el comité riesgos  del proceso Gestión del Servicio y Atención al Ciudadano, con las siguientes personas:  Secretario General, Director de antención al ciudadano, dos funcionarios designados por el Secretario General.</t>
  </si>
  <si>
    <t>Teniendo encuenta el informe presentado por la Oficina de Control Interrno "Seguimeinto a la oportunidad de Respuesta de PQR, con corte al 30 de Junio de 2020, el riesgo se materializo, debido a que las PQR contestadas fuera de término ascendio al 39,34%, por lo tanto se adelanto la acciond e contingencia enviando a control disciplinario el informe y memorando solicitando apertura de investigación para el funcionario que incumple.</t>
  </si>
  <si>
    <t>El riesgo se encuentra bien clasificado como un riesgos de gestion</t>
  </si>
  <si>
    <t>El control se encuentra bien diseñado, se aplica en la forma establecida, sin embargo no es efectivo teniendo encuenta que según informe de oportunidad de respuesta de PQR, presentado por al Oficina de Control Interno con corte al 30 de Junio de 2020, la oportunidad de respuesta solo fue del 51,55 % y los PQRS contestados fuera de terminos fue del 39,34%,  exponiendo a la Administración a las sanciones de ley por materialización del riesgo,  Así mismo,  se resalta que no se encuentra delegada la responsabilidad de aplicación de los controles posibilitando la ocurrencia de errores o actuaciones  irregurales;  concluyendo que los controles estan presentes pero no estan funcionando de forma adecuada.</t>
  </si>
  <si>
    <t>Profesional Universitaro(a) de la Dirección de Atención al Ciudadano - Coordinador (a)</t>
  </si>
  <si>
    <t>BImestralmente</t>
  </si>
  <si>
    <t xml:space="preserve">Las acciones de contingencia establecidas una vez materializado el riesgo no son efectivas pues no demuestran que como resultado de su aplicación se este atacando la causa del reisgo esto teniendo encuenta que el riesgo se sigue presentando. </t>
  </si>
  <si>
    <t>Publicaciones en las redes sociales</t>
  </si>
  <si>
    <t xml:space="preserve"> Director (a) de Atención al Ciudadano y su equipo de trabajo </t>
  </si>
  <si>
    <t>Durante el periodo evaluado y comparado con el primer cuatrimestre de la vigencia 2020, observamos que el nivel de sarisfaccion del ciudadano  ha disminuido en un 33%, sin embargo laSecretria General - Dirección de Atención al Ciudadano ha venido cumpliendo con las actiivdades de coontrol programadas, la baja satisfacción presentada se debe al estado de emergencia que vive el pais por la pandemina y el cambio de procedimiento de atención al ciudadano en ocación de la virtualidad</t>
  </si>
  <si>
    <t>El control se encuenta bien diesñado, se aplica en laforma establecida, sin embargo no efectiovas en un 100% debido a que el nivel de satisfaccion del ciudadano ha bajado, por las situaciones antes descritas.</t>
  </si>
  <si>
    <t>Bimestralmente</t>
  </si>
  <si>
    <t xml:space="preserve">Director (a) de Atención al Ciudadano  </t>
  </si>
  <si>
    <t>Secretario y Directores</t>
  </si>
  <si>
    <t>1 vez al año</t>
  </si>
  <si>
    <t>Desarrollo de tramites en lìnea</t>
  </si>
  <si>
    <t>Actas y memorandos cuando se inicien los procesos</t>
  </si>
  <si>
    <t>Secretario de Movilidad</t>
  </si>
  <si>
    <t>semestral</t>
  </si>
  <si>
    <t>Desarrollo del modulo</t>
  </si>
  <si>
    <t>Plan y evidencias de ejecuciòn</t>
  </si>
  <si>
    <t>Actas de reuniones y de asistencia</t>
  </si>
  <si>
    <t xml:space="preserve">Secretarios y directores </t>
  </si>
  <si>
    <t xml:space="preserve">Cada vez que se realice una convocatoria. </t>
  </si>
  <si>
    <t xml:space="preserve">Contratos, convenios y/o alianzas </t>
  </si>
  <si>
    <t>Secretarios y Directores</t>
  </si>
  <si>
    <t>En el momento de la eventualidad</t>
  </si>
  <si>
    <t xml:space="preserve">Actas de reunión, planillas de asistencia </t>
  </si>
  <si>
    <t>D7 A 2, 4 Mejorar la comunicación entre los procesos con el fin de brindar una información veraz a la comunidad y/o partes interesadas en los programas y la oferta institucional de las secretarías.</t>
  </si>
  <si>
    <t>Actividades de control   realizadas del 01 de Mayo al 31 de agosto de 2021</t>
  </si>
  <si>
    <r>
      <t xml:space="preserve">Numeral  8. Lineamientos:   a). </t>
    </r>
    <r>
      <rPr>
        <sz val="10"/>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0"/>
        <color indexed="8"/>
        <rFont val="Arial"/>
        <family val="2"/>
      </rPr>
      <t>n.  b).</t>
    </r>
    <r>
      <rPr>
        <sz val="10"/>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0"/>
        <color indexed="8"/>
        <rFont val="Arial"/>
        <family val="2"/>
      </rPr>
      <t xml:space="preserve">.   C)  </t>
    </r>
    <r>
      <rPr>
        <sz val="10"/>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indexed="8"/>
        <rFont val="Arial"/>
        <family val="2"/>
      </rPr>
      <t>D) Solo aplica al proceso contractual</t>
    </r>
    <r>
      <rPr>
        <sz val="10"/>
        <color theme="1"/>
        <rFont val="Arial"/>
        <family val="2"/>
      </rPr>
      <t>: evaluar si se hizo uso del Manual para la Identificación
y Cobertura del Riesgo en los
Procesos de Contratación</t>
    </r>
    <r>
      <rPr>
        <b/>
        <sz val="10"/>
        <color indexed="8"/>
        <rFont val="Arial"/>
        <family val="2"/>
      </rPr>
      <t>.</t>
    </r>
    <r>
      <rPr>
        <b/>
        <sz val="10"/>
        <color indexed="10"/>
        <rFont val="Arial"/>
        <family val="2"/>
      </rPr>
      <t xml:space="preserve"> </t>
    </r>
  </si>
  <si>
    <r>
      <t xml:space="preserve">Conclusiones  sobre el diseño y ejecución del control </t>
    </r>
    <r>
      <rPr>
        <b/>
        <sz val="10"/>
        <color indexed="10"/>
        <rFont val="Arial"/>
        <family val="2"/>
      </rPr>
      <t xml:space="preserve"> </t>
    </r>
    <r>
      <rPr>
        <b/>
        <sz val="10"/>
        <color indexed="8"/>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</si>
  <si>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r>
      <rPr>
        <b/>
        <sz val="11"/>
        <color indexed="8"/>
        <rFont val="Arial"/>
        <family val="2"/>
      </rPr>
      <t>A2 F5:</t>
    </r>
    <r>
      <rPr>
        <sz val="11"/>
        <color indexed="8"/>
        <rFont val="Arial"/>
        <family val="2"/>
      </rPr>
      <t xml:space="preserve"> Promover el empleo de las diferentes plataformas  en la comunidad con el fin de promover la participacion ciudadana y prevenir los casos de enfermedades.</t>
    </r>
  </si>
  <si>
    <t>Informe de comunicación, que debe contener las actividades realizadas por la SSM y manejo de plataforma de la Secretaría.</t>
  </si>
  <si>
    <t>Secretario (a) de despacho</t>
  </si>
  <si>
    <t xml:space="preserve">Se elaboro informe detallado de comunicaciones de los meses de abril, mayo y junio, julio y agosto de 2021, qu contiene toda lainformación de las actividades desarrolldas por la secretria, se cuent acon las piezas comunictativas de la activiad alcaldia al barrio donde se informa a la comunidad sore los servisos que presta la alcaldia de ibagué. </t>
  </si>
  <si>
    <t xml:space="preserve">Según lo observado y verificado en la página de la secretria de salud, se evidencia que se viene dando cumplimiento de la actividad de control </t>
  </si>
  <si>
    <t>Se expido la Resolución 085 del 01 de Septiembre de  2021, por medio de la cual se modifica parcialmente  la resolución No. 014 del 11 de marzo de 2019 al cualcrea el comité de seguimiento evaluacion y manejo de los  riesgos en los proceso de la secretaria de salud muncipal , quedado constituido de la sigueinte manera:  Secretariod e salud o quien haga sus veces, Directores salud publica, prestacion de servico sy calidad, asegurameinto o quin haga us veces, asesor despacho, profesional especializado, profesional universitario direccion de prestación de servicio  y profesional universiatario dirección salud publica.</t>
  </si>
  <si>
    <t>La Oficina de Control Interno constata que las de las actividades de control se encuentran establecidas mediante el  uso adecuado de la  herramienta DOFA y estan  atacando   las  causas generadoras del riesgo. Los demás criterios del numeral 8 de la politica no se evaluiaron porque NO aplican   para  este riesgo como lo indica la Guía para la Administración del Riesgo y el Diseño de Controles en Entidades Públicas Versión 4.</t>
  </si>
  <si>
    <t xml:space="preserve">El comité de reisgos de la Secretaria de Salud, efectúo el monitoreo al mapa de riesgos de corrupción de forma bimensual,  se cuenta con la siguiente evidencia:  Acta No. 010 del 30 de junio de 2021, remitida ala Direección de fortalecimiento insittucional mediante Memorando 1600-2021-036653 del 29-07-21      Segundo Seguimiento acta No. 042 del 01 de septiembre de 2021, remitida a fotalecimiento insittucional a traves de memroando 44748 del 02 de septiembre de 2021 </t>
  </si>
  <si>
    <t>No aplica porque el riesgo no se materializó durante el periodo evaluado</t>
  </si>
  <si>
    <t>Posiblilidad de incumplimiento de los planes de acción institucional por cada una de las Direcciónes que hace parte del Proceso</t>
  </si>
  <si>
    <t>Teniendo encuenta los lineamientos establecidos en el numeral 2.2 Identificción de riesgos - técnicas para la identificación de riesgos de la lguia para la administración del riesgo y doseno de controles, podemos determinar  que el riesgo se encuentra bien calsificado como riesgo de gestión.</t>
  </si>
  <si>
    <t xml:space="preserve">Se encuentra bien evaluada la solidez  del conjunto de controles y  esta correctamente  establecida la zona del riesgo Residual. </t>
  </si>
  <si>
    <t>Los controles se encuentran incluido en la caracterización del proceso CAR-GS-001 Versión 6 de la Secretaria de Salud Municpal, sin embargo se recomienda incorporarlo en la politica de operación del proceso.</t>
  </si>
  <si>
    <t>El diseño y ejecución del control para este riesgo se encuentra conforme a lo establecido en la guia para la administración del riesgo y diseño de controles, se viene ejecutando las actividades de ocntroly es efectivo teniendo encuenta que el riesgo a la fecha no se ha presentado según lo expresado por el comite de riesgos de la secretaria  de salud.  La persona designada para la ejecución del control tiene la autoridad, las competencias y los conocimientos requeridos  para ejecutar el control, lo que garantiza la correcta aplicación del control.</t>
  </si>
  <si>
    <t>Se recomienda revisar el paso a paso en la elaboración del mapa de riesgo teniendo encuenta que muchas de las formulas establecidas en desarrollo del proceso no se encuentran activadas lo que genera una información herrada en el mapa de riesgos de la secretria.
Se recomienda revisar el diseño y ejecución del controles a fin de ajustarlos a los criterios establecidos en la guía para la administración del riesgo y diseño de controles en entidades públicas y teniendo en cuenta el anexo 3 de la guía, lo anterior debido a que revisada la descripción del conjunto de controles no se esfectúo para cada una de las causas decdritas para cada riesgo.
Se recomienda gestionar ante la secretria adminsitrativa, una capacitación en el manejo de la metodología para la elaboración, seguimiento y ejecución del mapa de riesgos, debido a las falencias que se vienen presentando al momento de formular y evaluar el mapa de riesgos de cada proceso.</t>
  </si>
  <si>
    <r>
      <rPr>
        <b/>
        <sz val="11"/>
        <rFont val="Arial"/>
        <family val="2"/>
      </rPr>
      <t xml:space="preserve">D1O6: </t>
    </r>
    <r>
      <rPr>
        <sz val="11"/>
        <rFont val="Arial"/>
        <family val="2"/>
      </rPr>
      <t>Crear e implementar una estratégia de comunicación institucional que permita la articulación con los diferentes Entes que faciliten la interactividad y posicionamiento.</t>
    </r>
  </si>
  <si>
    <t>Actas de comites tecnicos</t>
  </si>
  <si>
    <t>Director (a) Salud Publica, Aseguramiento y Prestación de Servicios</t>
  </si>
  <si>
    <t>Se realizan boletines interno de forma semanal para socilizar las actividades que se han desarrollado y las que tiene programasdas para ejecutar por parte de la secretaria. Se cuenta con las actas de comites técnicos No. 029 de junio 30 de 2021</t>
  </si>
  <si>
    <t>Se viene dando cumplimiento a las actividades de control propuestas con el fin de fortalecer los controles y prevenir la materialización del riesgo, actividad que esta orientada a atacar la causa del riesgos fortaleciendo los sistemas de información  a travaes de los boletines intenos que semanalmense expide la secretaria.</t>
  </si>
  <si>
    <r>
      <rPr>
        <b/>
        <sz val="11"/>
        <rFont val="Arial"/>
        <family val="2"/>
      </rPr>
      <t>D7O5:</t>
    </r>
    <r>
      <rPr>
        <sz val="11"/>
        <rFont val="Arial"/>
        <family val="2"/>
      </rPr>
      <t xml:space="preserve"> Conformar un grupo de planeación estratégica, que permita proyectar las acciones que den cumplimiento al proceso y realizar seguimiento y evaluación permanente a la ejecución de los planes y proyectos de la Secretaria de Salud.</t>
    </r>
  </si>
  <si>
    <t>Soporte de la designacion de los enlaces nuevos para apoyar el proceso de salud.
 Actas de SIGAMI</t>
  </si>
  <si>
    <t>Mediante memoraando No.1631-2021-010098 del 10 de Abril de 2021, se designaron los nuevos enlaces que estaran respresnetando a las diferentes direcciónes ante el comité SIGAMI., integrado por Claudia Rita Ruiz, Felisa Guierrrero, y Kelli Pineda, Niini Jhoanna Garzon y }tania Macedo.</t>
  </si>
  <si>
    <t>Se evidncia que la secretaria de salud dio cumplimiento a la actvidad de control ya que con memorando No. 1631-2021-010098 del 10  d e Abril de 2021,  efectúo la designación  grupo de planeación estratégica, que permita proyectar las acciones que den cumplimiento al proceso y realizar seguimiento y evaluación permanente a la ejecución de los planes y proyectos de la Secretaria de Salud.</t>
  </si>
  <si>
    <r>
      <t xml:space="preserve">D5 A1 </t>
    </r>
    <r>
      <rPr>
        <sz val="11"/>
        <rFont val="Arial"/>
        <family val="2"/>
      </rPr>
      <t>Fortalecer el trabajo articulado entre las diferentes direcciones de la secretaría de salud municipal, mediante el establecimiento de estratégias a traves de la implementación de comites tecnicos dirigidos por el Secretario (a) a fin de analizar los planes acción y asi garantizar su ejecución.</t>
    </r>
  </si>
  <si>
    <t xml:space="preserve">Actas de comité tecnico  </t>
  </si>
  <si>
    <t>EL riegos no se ha materializado.</t>
  </si>
  <si>
    <r>
      <rPr>
        <b/>
        <sz val="10"/>
        <rFont val="Arial"/>
        <family val="2"/>
      </rPr>
      <t>D3O7:</t>
    </r>
    <r>
      <rPr>
        <sz val="10"/>
        <rFont val="Arial"/>
        <family val="2"/>
      </rPr>
      <t xml:space="preserve"> Crear una estrategia para la aplicabilidad y puesta en funcionamiento de los sistemas de información orientados  al tratamiento y administración de datos.</t>
    </r>
  </si>
  <si>
    <t>Comité directivo Secretaria de salud.</t>
  </si>
  <si>
    <t>Se actualizo el Sofware Amisalud, en el cual se refleja la ariculación de las diferentes direcciónes en los procesos inernos.                  
Se cuenta con el Acta No. 010 del 30 de junio de 2021, en la cual se deja como comppromiso la entrega del informe de amisalud.</t>
  </si>
  <si>
    <t>Posibilidad de no efectuar el seguimiento y evaluación de las intervenciones, identificar los factores de riesgo y factores protectores, asi como para estimar la magnitud de los eventos de interes en salud.</t>
  </si>
  <si>
    <t>Teniendo encuenta los lineamientos establecidos en el numeral 2.2 Identificción de riesgos - técnicas para la identificación de riesgos de la lguia para la administración del riesgo y doseno de controles, podemos determinar  que el riesgo se encuentra bien calsificado como riesgo de  gestión.</t>
  </si>
  <si>
    <t xml:space="preserve">No encuentra bien evaluada la solidez  del conjunto de controles debido a que no  describen  establece el cumplimiento de los pasos esdtablecidos en el pornto 3.2.2 Valoración de los controles - diseñod e ocntroles de la guia para la administración del riesto, sin embargo  esta correctamente  establecida la zona del riesgo Residual. </t>
  </si>
  <si>
    <t xml:space="preserve">Al verificar el diseño y ejecución del control, observamos que aunque se esta dando cumplimiento a las actividades de control establecidas y que  resultan efectivas teniendo encuenta que según lo informado por el comite de riesgos , estos no se han materializado, el diseño de los controles no se efectuo teniendo encuenta la guia para la administración del riesgo y diseño de controles en entidades públicas, lo anterior debido que nincluyen las variables a evaluar para el adecuado diseño de controles establecido en el numeral 3.2.2 de la guía </t>
  </si>
  <si>
    <r>
      <rPr>
        <b/>
        <sz val="10"/>
        <color indexed="8"/>
        <rFont val="Arial"/>
        <family val="2"/>
      </rPr>
      <t>D6O6:</t>
    </r>
    <r>
      <rPr>
        <sz val="10"/>
        <color indexed="8"/>
        <rFont val="Arial"/>
        <family val="2"/>
      </rPr>
      <t xml:space="preserve"> Establecer una política interna del uso de los medios de comunicación con los que cuenta la Institución, a fin de  fortalecer los diferentes canales de comunicación internos existentes  (sprk, correos institucionales, líneas telefónicas, pisami.)</t>
    </r>
  </si>
  <si>
    <t>Grupo de wasat de comunicacion, boletines de comunicación, actividades de la secretaria de salud emitidas por los diferentes medios digitales.</t>
  </si>
  <si>
    <t>bimestral</t>
  </si>
  <si>
    <t>Se cuengta con un plan de comuniaciones donde se tiene encuenta el Face Book Life, El manejo de redes sociales, boletines, grupos washapp, donde se difunde la inofrmación de las actividades a desarrollar por parte de la secretaria de salud.</t>
  </si>
  <si>
    <t>Se cuenta con las actas No. 025 del mayo 10 de 2021, 028 de junio 02 de 2021, 030 de julio 06 de 2021, y 036 de 11 de agosto de 2021</t>
  </si>
  <si>
    <r>
      <rPr>
        <b/>
        <sz val="11"/>
        <color indexed="8"/>
        <rFont val="Arial"/>
        <family val="2"/>
      </rPr>
      <t>A2D1D3D4:</t>
    </r>
    <r>
      <rPr>
        <sz val="11"/>
        <color indexed="8"/>
        <rFont val="Arial"/>
        <family val="2"/>
      </rPr>
      <t xml:space="preserve"> Fortalecer los sistemas de información  para facilitar la interoperatividad de las bases de datos en salud, con fin de facilitar la toma de decisiones y la comunicaciòn con la comunidad.</t>
    </r>
  </si>
  <si>
    <t>Informe AMISALUD</t>
  </si>
  <si>
    <t>SEGUIMIENTO (ene-Feb 2020)</t>
  </si>
  <si>
    <t>SEGUIMIENTO (mar-abr 2020)</t>
  </si>
  <si>
    <t>Actividades de control   realizadas del 01 de Mayo 30 de agosto de 2021</t>
  </si>
  <si>
    <t>Verificar que los controles establecidos en los mapas de riesgos, esten presentes en  la política operativa o en los procedimientos,  guías, actos administrativos, etc.…</t>
  </si>
  <si>
    <t>Rara Vez</t>
  </si>
  <si>
    <t>REDUCIR</t>
  </si>
  <si>
    <t>1/01/2021 a 31/12/2021</t>
  </si>
  <si>
    <r>
      <t>EFICACIA:</t>
    </r>
    <r>
      <rPr>
        <sz val="10"/>
        <rFont val="Arial"/>
        <family val="2"/>
      </rPr>
      <t xml:space="preserve"> Índice de Cumplimiento              </t>
    </r>
    <r>
      <rPr>
        <b/>
        <sz val="10"/>
        <rFont val="Arial"/>
        <family val="2"/>
      </rPr>
      <t xml:space="preserve">  A</t>
    </r>
    <r>
      <rPr>
        <sz val="10"/>
        <rFont val="Arial"/>
        <family val="2"/>
      </rPr>
      <t xml:space="preserve">= (# Contratos Firmados/# Contratos Programados)*100             </t>
    </r>
    <r>
      <rPr>
        <b/>
        <sz val="10"/>
        <rFont val="Arial"/>
        <family val="2"/>
      </rPr>
      <t>B</t>
    </r>
    <r>
      <rPr>
        <sz val="10"/>
        <rFont val="Arial"/>
        <family val="2"/>
      </rPr>
      <t xml:space="preserve">= (# Informes de Actividades Ejecutadas/# Informes Actividades Programadas)*100                                                                                                                                                                                                                                     </t>
    </r>
  </si>
  <si>
    <t>A la fecha no se han realizado actividades dentro del plan de bienestar. Se tiene como primer actividad para este año la realización del día de la mujer la cual se llevara a cabo el día Lunes 09 de marzo de 2020.
En cuanto al contrato de bienestar se esta a la espera de la elaboración y adjudicación para conocer el total de actividades a desarrollar y de esta forma obtener el valor del Indicador</t>
  </si>
  <si>
    <t>A la fecha y debido al confinamiento producido por el COVID-19 se ha adelantado la actividad del día de la mujer la cual se llevo a cabo el día Lunes 9 de marzo.
En cuanto al contrato de bienestar se esta a la espera de la elaboración y adjudicación para conocer el total de actividades a desarrollar y de esta forma obtener el valor del Indicador</t>
  </si>
  <si>
    <t xml:space="preserve">Se celebro contrato No. 2221 del 30 de Agosto de 2021, por valor de $ 724.823.392.00 , cuyo objeto es contratar con entidad sin animo de lucro el desarrollo de las actividades relacionadas con e l programa de bienestar de los funcionarios de la alcaldía municipal de Ibagué, proceso  SECOP 2 (AL-RE-CC-2049-2021), El cual será ejecutado a partir del mes de septiembre de 2021. Esto con el fin de dar cumplimiento y ejecutar las actividades programadas en el Plan de Bienestar y Estímulos de la administración Municipal vigencia 2021. </t>
  </si>
  <si>
    <t>La secretaria administrativa ha la fecha solo ha cebrado el contrato para ejecución de las actividades del programa de bienestar a los funcionarios de la Alcaldía de Ibagué, pero a la fecha ni existen informes de ejecución, por lo tanto se considera un cumplimiento del 50%</t>
  </si>
  <si>
    <t>Resolución No 1010- 0288 del 12 marzo de 2019</t>
  </si>
  <si>
    <t>La Oficina de Control Interno constata que las de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</si>
  <si>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 xml:space="preserve">En el Comité de Coordinación de Control Interno realizado el 02 de agosto de 2021, el Jefe de Control Interno, socializó el resultado del seguimiento a los mapas de riesgos por de corrupción. La evidencia reposa en el Acta No. 02 del 02 de agosto de  2021 del Comité de Coordinación de Control Interno. </t>
  </si>
  <si>
    <t>En el tercer bimestre de la vigencia 2021, se reunió el comité de riesgos con el fin de efectuar el seguimiento a los riesgos de corrupción del proceso de Gestión de Talento Humano, se cuenta con acta No. 003 del 09 de Julio de 2021, la cual fue enviada a la Dirección de Fortalecimiento Institucional mediante coreo del Despacho de la Secretaria Administrativa de fecha 9 de julio de 2021.
Para el cuarto bimestre de la vigencia 2021, se reunió el  comité de riesgos con el fin de seguimiento a los riesgos de corrupción y gestión de los diferentes proceso que maneja la Secretaria Administrativa, como se evidencia se cuenta con  el Acta No. 004 del 30 de Agosto de 2021, esta acta fue remitida a la Dirección de Fortalecimientos Institucional mediante correo electrónico del día 30 de Agosto de 2021, al correo sigami@ibague.gob.c</t>
  </si>
  <si>
    <t>Inoportuna ejecución de las actividades establecidas en el plan estratégico de Talento Humano</t>
  </si>
  <si>
    <t>NA</t>
  </si>
  <si>
    <t>De acuerdo al análisis realizado se pudo establecer el riesgo se encuentra bien clasificado como riesgos de gestión</t>
  </si>
  <si>
    <t>El control esta presente en la política operativa del proceso  Gestión Humana y en la caracterización del proceso CAR-GH-001 versión 6.  y en la política de operación denominada plan de estímulos de la administración municipal.</t>
  </si>
  <si>
    <t xml:space="preserve">El control se encuentra bien diseñado, se aplica  correctamente lo que permite el  cumplimiento del objetivo del proceso,  se recomienda delegar la ejecución del control a fin de para evitar incurrir en errores o actuaciones  irregulares.
Se concluye que los controles están presentes y se  encuentran funcionando </t>
  </si>
  <si>
    <t>Se debe efectuar seguimiento al cumplimiento del objeto del  contrato No. 2221 del 30 de Agosto de 2021, a fin e que las actividades allí contratadas esten orientadas al cumplimiento del programa de estímulos de la Administración Central Municipal.
Se recomienda revisar las formulas de la matriz del mapa de riesgos, teniendo encuneta que al efectuar la modificación en la el formato de construcción, los valores no están pasando de forma correcta a la matriz final del mapa de riesgos.</t>
  </si>
  <si>
    <t>* Contratos Firmados y ejecutados (Vigencia)</t>
  </si>
  <si>
    <r>
      <t>EFICACIA</t>
    </r>
    <r>
      <rPr>
        <sz val="10"/>
        <rFont val="Arial"/>
        <family val="2"/>
      </rPr>
      <t xml:space="preserve">: Índice de Cumplimiento               </t>
    </r>
    <r>
      <rPr>
        <b/>
        <sz val="10"/>
        <rFont val="Arial"/>
        <family val="2"/>
      </rPr>
      <t xml:space="preserve"> A</t>
    </r>
    <r>
      <rPr>
        <sz val="10"/>
        <rFont val="Arial"/>
        <family val="2"/>
      </rPr>
      <t xml:space="preserve">= (# Contratos ejecutadas/# Proyectos Programados)*100  </t>
    </r>
  </si>
  <si>
    <t>Se han realizado 03 de 36 temas  relacionados  con el cronograma de capacitación 2020 con afectación presupuestal , por GESTION se han desarrollado 03  temas  también relacionados en el cronograma de capacitación. ( inducciones) INDICADOR:( 03/36)*100= 8,33%</t>
  </si>
  <si>
    <t>Se han realizado 12 de 36 temas  relacionados  con el cronograma de capacitación 2020 con afectación presupuestal , por GESTION se han desarrollado 03  temas  también relacionados en el cronograma de capacitación. ( inducciones) INDICADOR:( 12/36)*100= 33.33%</t>
  </si>
  <si>
    <t>Se ha realizado una capacitación (1) en el mes de agosto denominada LENGUAJE CLARO con una intensidad de 35 horas, dirigida para todos los servidores públicos de la administración Municipal, la cual se efectuó a través de plataforma virtual. 
En total durante toda la vigencia se han realizado 9 capacitaciones, de las 30 programadas para la anualidad, por lo tanto se lleva un avance del 30%.</t>
  </si>
  <si>
    <t>De las 30 capacitaciones programadas para la vigencia 2021, a la fecha de corte del presente informe se han ejecutado 09, lo que corresponden al 30% de avance en el cumplimiento de las actividades de control.</t>
  </si>
  <si>
    <t>Memorando de solicitud o decreto de traslado presupuestal (Aplicativo PISAMI)</t>
  </si>
  <si>
    <t># Memorandos de solicitud o traslados presupuestales</t>
  </si>
  <si>
    <t>No se han efectuado traslados en el presupuesto de la Secretaria Administrativa para el programa de estímulos.</t>
  </si>
  <si>
    <t>A la fecha de la presente evaluación, no se han realizado traslados, adiciones o incorporación de recursos al rubro de estímulos de la Secretaria Administrativa.</t>
  </si>
  <si>
    <t xml:space="preserve">Acta de Reunión de comisión de personal Firmada </t>
  </si>
  <si>
    <t>#  Actas de reuniones realizadas</t>
  </si>
  <si>
    <t>Existen  2 actas de reuniones de COMISION DE PERSONAL  firmadas, encontradas en el archivo  de gestión donde se hace seguimiento  mediante el orden del día de cada reunión mensual sobre  planes y programas incluidos en el Plan Estratégico de Talento Humano.</t>
  </si>
  <si>
    <t>Actividad de Control salen de la dofa DO y estrategias FA</t>
  </si>
  <si>
    <t>Plan de acción
Plan de adquisición de la secretaría
Estudio de necesidades y Contratos</t>
  </si>
  <si>
    <t>BIMESTRAL, TRIMESTRAL O ANUAL</t>
  </si>
  <si>
    <t>Incremento de presupuesto para mantener las zonas vibra
Decreto 68 de fecha 25/02/2021
Decreto 33 de fecha 03/02/2021
Contrato de arriendo del local del Vivelab No. 2020_9
- PAA dispuesto para ejecutar procesos de Innovación y TIC
- Plan de Acción del programa Uso y Apropiación
- Plan de Acción del Programa del fomento al desarrollo
- Plan de Acción del programa Uso y Apropiación
- Plan de Acción del Programa del fomento al desarrollo
Conforme al Adición de presupuesto se desarrolla el proceso contractual para las zonas wifi gratuitas de la ciudad, contrato 1957 de fecha 30/07/2021
Ejecución presupuestal Agoto 2021
El plan de acción del grupo de innovación y tic de la secretaria de las TIC, presenta un avance el 86%, por lo tanto este es el porcentaje de cumplimiento de las actividades de control.</t>
  </si>
  <si>
    <t>Según las evidencias presentadas por la secretaria de las TIC, se concluye que se viene ejecutando las actividades de control para este riesgo, presentando un avance a la fecha del 86%, situación verificada con el avance en el cumplimiento del plan de acción.</t>
  </si>
  <si>
    <t>El comité de riesgo de la Secretaria de las TIC, fue creado mediante Resolución No. 2533-000002 del 30 de Abril de 2019, integrada por Un funcionario de planta del grupo de ciencia, tecnología e innovación, del nivel profesional. Un profesional  especializado, un profesional universitario y un técnico.</t>
  </si>
  <si>
    <t>El comité de riesgos se reunió de forma bimensual para efectuar seguimiento al cumplimiento de las actividades de control e los riesgos identificado en el proceso, existen las Acta No. Sin de fecha 02 de marzo de 2021, Acta No. Sin de fecha 29 de abril de 2021, Acta No. sin del 06 de julio de 2020 y Acta No. sion del 31 de Agosto de 202.</t>
  </si>
  <si>
    <t>Ausencia de acciones estratégicas de la administración para  la transformación social, productiva y competitiva de la comunidad Ibaguereña mediante el uso y apropiación de las TIC</t>
  </si>
  <si>
    <t>X</t>
  </si>
  <si>
    <t xml:space="preserve">Teniendo en cuenta que el riesgo no cumple con todos los  componentes de un riesgo de corrupción establecidos en el numeral 2,2 de la Guía para la administración del riesgo y diseño de controles en entidades públicas del DAFP, podemos concluir que esta bien identificado y clasificado como un riesgos de GESTION </t>
  </si>
  <si>
    <t>Se encuentra bien evaluada la solidez  del conjunto de controles y  esta bien establecida la zona del riesgo Residual, sin embargo se recomienda revisar la redacción de la descripción del control a fin de ajustarla a los criterios establecidos en la guía para la administración del riesgo y diseño de controles.</t>
  </si>
  <si>
    <t>Los controles están establecidos en la política de operación del proceso Gestión de Innovación y Tic caracterizado con el Código CAR-GI-01 V-5 del 25-09-20</t>
  </si>
  <si>
    <t>Al verificar el procedimiento utilizado para la identificación y diseño de controles, podemos concluir que se encuentra bien diseñados y las actividades de control se vienen desarrollando conforme a lo propuesto en el mapa de riesgos, sin embargo se debe ajustar la redacción en la descripción del control para que se ajuste a los establecidos en el numeral 3.2.2 valoración y diseño de los controles.</t>
  </si>
  <si>
    <t>Se recomienda revidar la redacción del diseño del control, a fin de ajustarlo para que de cumplimiento a los pasos establecidos en la guía para la administración del riesgo y diseño de controles en entidades públicas.
Se recomienda numerar las actas del comité de riesgos, a fin de levar un control de las mismas.
Se recomienda aclarar el responsable de la ejecución del control pues no es claro si es el representante legan de la Secretaria de las TIC, o la Dependencia en general.</t>
  </si>
  <si>
    <t>Plan de acción
PAA
Plan de Desarrollo
PISAMI procesos contractuales
Actas
Registros en bancos de proyectos</t>
  </si>
  <si>
    <t>Traslados presupuestales para cumplir con las metas establecidas en el plan de desarrollo</t>
  </si>
  <si>
    <t>Sale de las estrategias DA</t>
  </si>
  <si>
    <t>CADA VEZ QUE SE MATERIALICE EL RIESGO</t>
  </si>
  <si>
    <t>D2;O8: Realización de estudios económicos y análisis de mercado para la celebración de contratos de tecnológico con el objeto de mejorar la infraestructura tecnológica</t>
  </si>
  <si>
    <t>01/01/2021 - 31/12/2021</t>
  </si>
  <si>
    <t>Se celebro contrato No.1989 del 19 de noviembre de 2020, por valor de $341.007.724 con el fin de adquirir equipos destinados a potencializar los puntos vive digital, los cuales serán asignado en la presente vigencia, adicionalmente para mejorar la infraestructura tecnológica se realizaron mantenimientos preventivos y correctivos al parque computacional de los Puntos VIVELAB, EFAC y Barrio San Pedro Alejandrino.
Para la presente vigencia se están elaborando los estudios previos para el proceso contractual a fin de adquirir mas equipos destinados a los puntos VIVELAB y puntos VIVEDIGITAL.</t>
  </si>
  <si>
    <t>De acuerdo a las evidencias presentadas por la secretaria de las TIC, a la fecha se suscribió contrato en la vigencia 2020 y se viene desarrollando la etapa precontractual de la vigencia 2021, con el fin de dar cumplimiento a la actividades de control, por lo tanto se considera que presenta un avance del 50% en La ejecución de las actividades de control.</t>
  </si>
  <si>
    <t>Rezago tecnológico para las poblaciones vulnerables</t>
  </si>
  <si>
    <t xml:space="preserve">Teniendo en cuenta que el riesgo no cumple con los  componentes de un riesgo de corrupción establecidos en el numeral 2,2 de la Guía para la administración del riesgo y diseño de controles en entidades públicas del DAFP, podemos concluir que esta bien identificado y clasificado como un riesgos de GESTION </t>
  </si>
  <si>
    <t>Se encuentra bien evaluada la solidez  del conjunto de controles y  esta bien establecida la zona del riesgo Residual, sin embargo se recomienda aclara responsable de la ejecución del control ya que menciona a la secretaria de las TIC y es claro si se refiere la representante legal de la Secretaria o a la Dependencia en si, tampoco esta segregada la ejecución del control y sus responsabilidades, a fin de el riesgo de error o de actuaciones irregulares o fraudulentas</t>
  </si>
  <si>
    <t>A1;A2;D1: Aplicar el procedimiento para efectuar mantenimiento a la infraestructura física, bienes muebles y recurso tecnológico.
A1;F2;F6: Inclusión en el Plan de Compras de la entidad para la potencializar los PVD y VIVELAB
A1;F5: Establece un buen canal de comunicación con los otros posesos para el apoyo de seguridad o vigilancia</t>
  </si>
  <si>
    <t>PISAMI Memorandos 
Procesos Contractuales</t>
  </si>
  <si>
    <t xml:space="preserve">Mediante Memorando dirigidos a la dirección de recursos físicos se solcito reparaciones locativas y servicio de vigilancia, Memorando 2021-008323 de fecha 25/02/2021 (Reparaciones Locativas)
Memorando 2021-006456 de fecha 17/02/2021 (Proceso de comodato)
Memorando 2021-004253 de fecha 04/02/2021 (Reparaciones Locativas)
- Oficio No. 2021-008834 2021-02-15 (solicitud de servicio de vigilancia).
A partir r del 12 de marzo de 2021 se cuenta con personal de vigilancia en los PVD Y VIVELAB. De igual forma durante el mes de marzo y abril se han realizado jornadas de limpieza y aseo general.
Solicitud a Administrativa para la actualización del PAA de administrativa, con el objeto de incluir el comodato de los PVD del barrio San Pedro Alejandrino y PVD  del barrio Rodríguez Andrade.
Memorando 2021-023839 de fecha 21/05/2021 Solicitud de Puntos de Desinfección
Memorando 2021-023832 de fecha 21/05/2021 Solicitud de Reparaciones Locativas
Memorando 2021-022983 de fecha 19/05/2021 Solicitud de Reparaciones Locativas
El día 02/07/2021 se remite a la Secretaría Administrativa y Recursos Físicos la solicitud de inscripción de Plan Anual de Adquisiciones los comodatos de los Puntos Vive Digitales ubicados en los barrios San Pedro Alejandrino y Rodríguez Andrade. 
El día 24/08/2021 se entregó a contratación 2 carpetas de comodato con las juntas de acción comunal con los barrios  San Pedro Alejandrino y Rodríguez Andrade. </t>
  </si>
  <si>
    <t xml:space="preserve">De acuerdo a las evidencias presentadas por la secretaria de las TIC, a la fecha se viene dando cumplimiento a las actividades de control, logrando un avance del 70% </t>
  </si>
  <si>
    <t>A2;D3: Cursos virtuales; Cursos Presenciales con Medidas de Bioseguridad</t>
  </si>
  <si>
    <t xml:space="preserve">EFICACIA: Porcentaje total de alumnos que participan en los cursos= (Número de Estudiantes Capacitados /Número de Interesados o Inscritos)*100.                                                                                                                                                                                                                                        </t>
  </si>
  <si>
    <t>Se han creado 353 páginas web para empresarios, con el fin de activar la economía, se realizó la actividad Speed Date con la participación de 50 empresarios y se realizo el mes de comercio electrónico con la participación de 92 empresarios, de tal forma que a la fecha se ha impactado positivamente a 495 empresarios de los 400 programados en el plan de acción para la vigencia 2020, dando cumplimiento al 100%
se ha capacitado en el uso y apropiación de las TIC a 2.906 personas así: Apropiación Zona Vibra y Árbol solar: 2362, Cursos Virtuales: 71, Cursos Presenciales: 473, cumpliendo con el 100% de la actividad programada en el plan de acción que para la vigencia 2021 es  de 1675 personas beneficiadas.</t>
  </si>
  <si>
    <t>Según lo observado en las evidencias presentadas y validadas por el equipo auditor, se pudo determinar que la secretaria de las TIC, ha dado cumplimiento al 100% de las actividades de control establecidas para reducir el riesgo.</t>
  </si>
  <si>
    <t>El comité de riesgos se reunió de forma bimensual para efectuar seguimiento al cumplimiento de las actividades de control e los riesgos identificado en el proceso, existen las Acta No. Sin de fecha 02 de marzo de 2021, Acta No. Sin de fecha 29 de abril de 2021, Acta No. sin del 06 de julio de 2020 y Acta No. sin del 31 de Agosto de 202.</t>
  </si>
  <si>
    <t>Cierre temporal de los centros digitales que impactan el programa de masificación y apropiación de las TIC.</t>
  </si>
  <si>
    <t xml:space="preserve">Se encuentra bien evaluada la solidez  del conjunto de controles y  esta bien establecida la zona del riesgo Residual, sin embargo se recomienda establecer la periodicidad con la que se realiza la actividad de control y aclara responsable de la ejecución del control ya que menciona a la sectaria de las TIC y es claro si se refiere la representante legal de la Secretaria o a la Dependencia en si, tampoco esta segregada la ejecución del control y sus responsabilidades, afín de el riesgo de error o de actuaciones irregulares o fraudulentas </t>
  </si>
  <si>
    <t>F1;F4;O1;O5: Convenios con el SENA y universidades para impulsar la transformación digital, la ciencia, la innovación e Investigación</t>
  </si>
  <si>
    <t>Convenios publico privadas para el desarrollo de actividades de capacitación hacía la comunidad</t>
  </si>
  <si>
    <t>PROCESO: GESTIÓN DEL DESARROLLO ECONÓMICO Y LA COMPETITIVIDAD  DE REQUISITOS</t>
  </si>
  <si>
    <t>Posibilidad de generar baja cobertura para la promoción del desarrollo económico y la competitividad para los emprendedores, empresarios y ciudadanos del municipio de Ibagué.</t>
  </si>
  <si>
    <t xml:space="preserve">Cambio de gobierno </t>
  </si>
  <si>
    <t>F1, 5  A 1  Continuar con las directrices institucionales, durante el cambio de gobierno en la estructura organizacional con el fin de propender  por el buen funcionamiento de la administración municipal.</t>
  </si>
  <si>
    <t>Cada vez  que halla cambio de gobierno y o líder del proceso</t>
  </si>
  <si>
    <t>Se cuenta con Acta No. 004 del 30 de junio de 2021, mediante la cual se realizó la actividad de empalme entre el secretario saliente y secretario entrante a fin de realizar la socialización de plan de acción de la secretaria y presentación de los nuevos miembros del  equipo de gobierno.</t>
  </si>
  <si>
    <t>De acuerdo a la información suministrada por los responsables del proceso de Gestión del Desarrollo Económico y la Productividad, se constata que se viene dando cumplimiento a la actividad de control, cumpliendo a la fecha con el 100%</t>
  </si>
  <si>
    <t xml:space="preserve">RESOLUCION 109008 DEL 13 MARZO DEL 2019, por medio de la cual se crea el comité de riesgos integrado por: un funcionario de planta de la dirección de asuntos agropecuarios y UMATA, un funcionario de la dirección de desarrollo rural, el secretario de desarrollo económico, un funcionario de planta de la dirección de turismo y contratistas enlaces del sigami. </t>
  </si>
  <si>
    <t>Mediante Acta No. 004 del 30 de junio de 2021, el comité de riesgos efectúo seguimiento al mapa de riesgos del período comprendido entre el 01 de mayo al 30 de junio de 2021, enviada mediante correo a la Dirección de fortalecimiento institucional el día 09 de julio de 2021
Mediante Acta No. 005 del 31 de Agosto de 2021, se reunió el comité de riesgo con el fin e efectuar seguimiento al mapa de riesgos por el periodo comprendido entre el 01 de Julio al 31 de Agosto de 2021, enviada a la Dirección e Fortalecimiento Institucional el día 02 de Septiembre de 2021, a través del correo institucional.
Por lo tanto se dio cumplimiento a los monitoreos bimestrales a las acciones tendientes a controlar y
Gestionar los riesgos y  los remitió  los resultados  a la Secretaría de Planeación</t>
  </si>
  <si>
    <t xml:space="preserve">No aplica por que el riesgo no se materializó durante el periodo evaluado. </t>
  </si>
  <si>
    <t>Posibilidad de generar baja cobertura para la promoción del desarrollo económico y la competitividad para los emprendedores, empresarios y ciudadanos del municipio de Ibagué</t>
  </si>
  <si>
    <t>Se encuentra bien evaluada la solidez  del conjunto de controles, por lo tanto esta bien establecida la zona del riesgo. Residual.</t>
  </si>
  <si>
    <t>Los controles establecidos en el presente mapa de riegos, están presentes en en proceso de Gestión del Desarrollo Económico y la competitividad, identificado con el Código CAR-GED-01  y los procedimientos que la conforma</t>
  </si>
  <si>
    <t>El control se encuentra bien diseñado y es efectivo para el  cumplimiento del objetivo del proceso y evita la materialización del riesgo, son embargo no se esta realizando de forma integrada con las dependencia que conforma el proceso.
La actividad de control denominada  La correcta dinamización de la comunicación interna entre la alta dirección y la parte operativa permitirá posicionar a Ibagué como una ciudad económica y productiva, no se evidencia actas de reunidos donde se este ejecutando la actividad de control planteada para atacar este riesgos.</t>
  </si>
  <si>
    <t xml:space="preserve">1.  Se dio cumplimiento a la recomendación realizada en el seguimiento con corte a abril de 2021 teniendo en cuenta que la periodicidad del control se estableció de de forma cuatrimestral.
2. Se recomienda modificar la Resolución No. 109008 del 13 de marzo de 2019, teniendo en cuenta que los integrantes que se están reuniendo en el comité no son los mismos descritos en la resolución antes citada, se debe dejar en lo posible funcionarios de planta en la integración de comité para garantizar su continuidad en el desarrollo del proceso
3.Teniendo en cuenta que se esta evaluando las actividades de control del proceso de Gestión del Desarrollo y la competitividad que esta integrado por al Secretaria de Desarrollo Económico, Agricultura y de Desarrollo Rural, se recomienda realizar las acciones en conjunto, presentar la actividad de control consolidada y una sola acta de comité de riesgos donde se efectúe el seguimiento a las actividades de control.
4.  Se recomienda gestionar ante la secretaria administrativa y dirección de fortalecimiento institucional, una capacitación en el manejo de la guía de administración del riesgo y diseño de controles en entidades públicas del DAFP
</t>
  </si>
  <si>
    <t>Declaratoria de emergencia por pandemias o catástrofe natural.</t>
  </si>
  <si>
    <t>F2 A2 Disponer de medios de comunicación adecuados a la necesidad de la comunidad, que informen al ciudadano  la oferta institucional  y los requisitos técnicos de manera clara, ágil y oportuna.</t>
  </si>
  <si>
    <t>Solicitud de publicaciones de piezas graficas mediante correos electrónicos</t>
  </si>
  <si>
    <t xml:space="preserve">SD.E: BANNER CAFÉ ESPECIALES, BANNER REGISTRO ICA, BANNER MANIPULACION DE ALIMENTOS; - S.A.D.R BANNER; MERCADOS CAMPESINOS DE LOS DIAS 9,16,17,23,30 Y 31 DE JUIO Y DE LOS DIAS 6 DE AGOSTO. Acta No. 0056 del 31 de agosto de 2021.   S.D.E. Se realizo el Banner del día del tamal, Acta No. 004del 30 de Junio de 2021, </t>
  </si>
  <si>
    <t>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t>
  </si>
  <si>
    <t xml:space="preserve">Falta de recursos de  inversión para la ejecución de los programas </t>
  </si>
  <si>
    <t xml:space="preserve"> D1, O1 Por medio del aumento de los ingresos (inversión extranjera, alianzas estratégicas, formulación de proyectos de inversión, entre otros) para la asignación de recursos buscando mejorar la inversión y funcionamiento del proceso, garantizando mayor cobertura y generando confianza debido a que se fortalece la institucionalidad  en la alcaldía municipal de Ibagué.</t>
  </si>
  <si>
    <t xml:space="preserve">Proyectos, Planes de cada Secretaría, Actas de Reunión, registro fotográfico y/o videos. Planillas de asistencia, Contratos y/o Convenios </t>
  </si>
  <si>
    <t>S.D.E: CONVENIO 2209 CAMARA DE COMERCIO, para desarrollar una estrategia que facilite el proceso y la ruta de formalización, a través de la gratuidad del registro mercantil y la internacionalización de unidades productivas y/o mipimes en el Municipio de Ibagué.   S,A,D,R CONVENIO 1756 UNIVERSIDAD DEL TOLIMA, cuyo objeto es aunar esfuerzos entre la Alcaldía y la universidad del Tolima, para mejorar los procesos de producción y establecer perfiles de tasa, direccionados a la consecución de cafés especiales</t>
  </si>
  <si>
    <t>D1 A 3 Diseñar mecanismos que permitan gestionar recursos de manera oportuna para la atención de emergencias por pandemias y/o catástrofes naturales que afecten el sector económico y productivo.</t>
  </si>
  <si>
    <t>a la fecha del presente seguimiento no se ha materializado el riesgo</t>
  </si>
  <si>
    <t>Probabilidad de otorgar beneficios a la población objetivo por desconocimiento y resistencia al cambio por parte del personal acerca de los procesos y/o procedimientos, entre otros.</t>
  </si>
  <si>
    <t xml:space="preserve">Falta de ética profesional y  resistencia al cambio  </t>
  </si>
  <si>
    <t>Improbable</t>
  </si>
  <si>
    <t xml:space="preserve">F3 A1,4 Utilización de programas de formación  y capacitación que promuevan la ética profesional, el conocimiento general de los procesos y el sentido de pertenencia por la entidad, para que no se siga presentando influencia de factores externos que afecten la toma de decisiones en cualquiera de las actividades del proceso y la difusión inapropiada de la oferta institucional de los mismos. </t>
  </si>
  <si>
    <t xml:space="preserve"> Memorando  solicitud de capacitación código de ética y buen gobierno, lista de asistencia y/o registro fotográfico y/o socialización por correo electrónico</t>
  </si>
  <si>
    <t>Mediante Acta No. 003 del 30 de Abril de 2021, se dio cumplimiento a la circular No. 018 de la Dirección de Talento Humano cumpliendo con la Socialización de Código de integridad y buen gobierno, se cuenta con planilla de asistencia y registro fotográfico</t>
  </si>
  <si>
    <t>Se encuentra bien evaluada la solidez  del conjunto de controles, por lo tanto esta bien establecida la zona del riesgo. Residual, sin embargo no se pudo determinar si el control es efectivo porque a la fecha del presente seguimiento no se ha ejecutado la actividad de control.</t>
  </si>
  <si>
    <t>Deficiencia en los canales de comunicación entre la alta dirección, parte operativa y viceversa</t>
  </si>
  <si>
    <t>D3 O2 La correcta dinamización de la comunicación interna entre la alta dirección y la parte operativa permitirá posicionar a Ibagué como una ciudad económica y productiva.</t>
  </si>
  <si>
    <t>No se ha ejecutado la actividad del control</t>
  </si>
  <si>
    <t>A la fecha del presente informe, no se ha ejecutado la actividad de control establecidas para atacar este riesgos.</t>
  </si>
  <si>
    <t>Capacitación sobre la oferta y servicios institucionales, registro fotográfico y planillas de asistencia</t>
  </si>
  <si>
    <t>Contratar personal a través de ordenes de prestación de servicios (50 personas) para cumplir las metas que hacen parte del servicio educativo</t>
  </si>
  <si>
    <t>Índice de cumplimiento = (Actividades ejecutadas /Actividades programadas)*100</t>
  </si>
  <si>
    <t>Se ha celebrado un total de 94 contratos de prestación de servicios y apoyo a la gestión por valor total de $4.260.660.967 con el fin de contribuir al cumplimiento de las metas que hacen parte del proceso de gestión educativa.  Se cuenta con la relación de contratos</t>
  </si>
  <si>
    <t>En cuanto a la actividad e control se verifico que se esta dando cumplimiento ya que a la fecha se han celebrado 94 contratos de prestación de servicios y de apoyo a la gestión para contribuir con las metas de la Secretaría.</t>
  </si>
  <si>
    <t xml:space="preserve">El comité fue creado mediante Resolución No. 000966 del 27 de Marzo de 2019, integrada por un funcionario de planta de la dirección de cobertura educativa y un uncionario de planta de la dirección de calidad educativa, </t>
  </si>
  <si>
    <t xml:space="preserve">Las actividades de control se encuentran establecidas mediante el  uso adecuado de la  herramienta DOFA y están  atacando   las  causas generadoras del riesgo, para </t>
  </si>
  <si>
    <t>No presenta acta de reunión del comité de riesgos para la autoevaluación en el cumplimiento de los riesgos identificados en el proceso de gestión educativa, pro lo tanto no están dando cumplimiento a la Resolución No. 000966 del 27 de Marzo de 2019</t>
  </si>
  <si>
    <t>Posibilidad de no garantizar la prestación del servicio educativo integral</t>
  </si>
  <si>
    <t>Al verificar la solidez de los controles, encontramos que  no se esta cumpliendo la totalidad de los criterios establecidos en la guía para la administración del riesgo y diseño de controles de entidades publicas, numeral 3,2,2 para clasificar el riesgo como de corrupción, por lo tanto se considera como un riegos de gestión, concluyendo que que el diseño y ejecución del control es adecuado</t>
  </si>
  <si>
    <t>Se verificó la evaluación de los controles en su solidez, encontrando que fue realizada correctamente, siendo coherente con los criterios establecidos por la Guía para la Administración de Riesgos Versión 4</t>
  </si>
  <si>
    <t xml:space="preserve">Los controles asociados al riesgo se encuentra definidos en la política del proceso CAR-GED-001 V-6 y el los formatos FOR-01-PRO-GED-01 CONTROL Y SEGUIMIENTO A POBLACION ESCOLAR
RETIRADA, FOR-10-PRO-GED-REGISTRO USUARIOS SERVICIO EDUCATIVO  </t>
  </si>
  <si>
    <t>Teniendo en cuenta la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establecido un control para cada causa del riesgos, según lo establecido en la guía, se dio cumplimiento de forma adecuada a los pasos establecidos en el numeral  3.2.2 valoración de controles - diseño de controles, sin embargo no se efectúa el seguimiento a la ejecución de controles, situación que podría conllevar a la materialización del riesgo.
No se esta reuniendo el comité de seguimiento y evaluación a los riesgos, situación que podría contribuir a la materialización del riesgos, no se efectúan los controles establecidos en la resolución No. 00966 del 27 de Marzo de 2021.</t>
  </si>
  <si>
    <t>Se debe establecer el porcentaje de cumplimiento de las metas en los planes de acción, a fin determinar si la actividad de control esta contribuyendo a logro de las metas de la entidad.
Se recomienda efectuar las reuniones del comité de riesgos de forma bimensual, de conformidad a lo establecido en Resolución No. 00966 del 27 de marzo de 2019.
Se recomienda levantar actas con fecha y número, cada vez que se reúna el comité de riesgos a realizar el respectivo seguimiento.
Se recomienda designar a un funcionario de planta para el seguimiento, autoevaluación y reporte de información del mapa de riesgos del proceso de gestión educativa, teniendo en cuenta que el actual encargado es un contratista y se corre el riesgo de que se pierda la trazabilidad de la información al terminar el contrato.</t>
  </si>
  <si>
    <t xml:space="preserve">Actas de Reunión, Cuadros y reportes de Información Presupuestal </t>
  </si>
  <si>
    <t>No se han realizado mesa de trabajo</t>
  </si>
  <si>
    <t>A la fecha no se ha ejecutado la actividad de control.</t>
  </si>
  <si>
    <t>Dos (2) capacitaciones al personal directivo sobre la gestión educativa</t>
  </si>
  <si>
    <t>Planillas de asistencia de las capacitaciones, evidencias y registro fotográfico de las capacitaciones.</t>
  </si>
  <si>
    <t>Se realizo capacitación a todos el personal directivo y directivos docente, el día 20 de Mayo de 2021, el las instalaciones de Comfatolima Cede Salado, participaron 57 Rectores de las Instituciones Educativas, se anexa listado de asistencia.</t>
  </si>
  <si>
    <t>Durante el primer trimestre de la vigencia 2021, se ha dado cumplimiento a la actividad de control y se evidencia el registro fotográfico, listado de asistencia y los temas tratados en la capacitación al personal directivo.</t>
  </si>
  <si>
    <t>Dentro de los quince días siguientes una vez se materialice el riesgo</t>
  </si>
  <si>
    <t>No se ha implementado la acción de contingencia, debido a que el riesgo no se ha materializado.</t>
  </si>
  <si>
    <t>Dirección de calidad y Dirección de cobertura</t>
  </si>
  <si>
    <t>Sin avance a la fecha</t>
  </si>
  <si>
    <t>No ha ejecutado la actividad de control a la fecha</t>
  </si>
  <si>
    <t>Las actividades de control se encuentran establecidas mediante el  uso adecuado de la  herramienta DOFA y estan  atacando   las  causas generadoras del riesgo</t>
  </si>
  <si>
    <t>En el Comité de Cordinación de Control Interno realizado el 02 de agosto de 2021, el Jefe de Control Interno, socializó el resultado del seguimiento a los mapas de riesgos por de corrupción. La evidencia reposa en el Acta No. 02 del 02 de agosto de  2021 del Comité de Coordinación de Control Interno.</t>
  </si>
  <si>
    <t>No presneta acta de reunión del comité de riesgos para la auoevaluación en el cumplimiento de los riesgos identificados en el proceso de gestión educativia, pro lo tanto no estan dando cumplimiento a la Resolución No. 000966 del 27 de Marzo de 2019</t>
  </si>
  <si>
    <t>Posibilidad de los NNA por fuera del sistema educativo</t>
  </si>
  <si>
    <t>Al verificar la solidez de los controles, encontramos que  no se esta cumpliendo la totalaidad de los criterios estblecidos en la guia para la administración del riesgo y deiseño de controles de entidades publicas, numeral 3,2,2 para clasisificar el riesgo como corrupción, por lo tanto se consider a como un riegos de gestión, concluyendo que que el diseño y ejecución del control es adecuado.</t>
  </si>
  <si>
    <t>Se encuentra bien evaluada la solidez  del conjunto de controles y  esta bien establecida la zona del riesgo Residual, sin embargo se recomienda ajustar el como se realiza la actividad de control debido a que la acción no es coherente con el riesgo identificado</t>
  </si>
  <si>
    <t xml:space="preserve">Los controles asociados al reisgo se encuentra definidso en la política del proceso CAR-GED-001 V-6 y el los formatos FOR-01-PRO-GED-01 CONTROL Y SEGUIMIENTO A POBLACION ESCOLAR
RETIRADA, FOR-10-PRO-GED-REGISTRO USUARIOS SERVICIO EDUCATIVO </t>
  </si>
  <si>
    <t>Teniendo encuenta la la Guía para la Administraciónn del riesgo y el Diseño de controles en entidades públicas Versión 4 del Departametno Administrativo de la Función Pública vigencia  2018, se revisó el cumplimiento a lo establecido en el numeral 3.2 Evaluación de Riesgos y subsiguientes, concluyéndose, que se establecio un control para cada causa del riesgos, según lo establecido en la guia, se dio cumplimiento de forma adecuada a los pasos establecidos en el numeral  3.2.2 valoración de controles - diseño de controles, sin embargo no se esta realizando ni se efectúa el segumiento a la acatividad de  controles, situación que podria conllevar a la materialización del riesgo.</t>
  </si>
  <si>
    <t>Se debe establecer el porcentaje de cumplimiento de las metas en los planes de acción, a fin determinar si la actividad de control esta contribuyendo a logro de las metas de la entidad.
Se recomienda efectuar las reuniones del comité de riesgos de forma bimensual, se encuentra establecido en la Resolución No. 00966 del 27 de marzo de 2019.
Se recomienda levantar actas con fecha y número, cada vez que se reúna el comité de riesgos a realizar el respectivo seguimiento.</t>
  </si>
  <si>
    <t>Planillas de asistencia de las capacitaciones</t>
  </si>
  <si>
    <t>No ha  ejecutado la actividad de control a la fecha</t>
  </si>
  <si>
    <t>Dentro de los quince Díaz siguientes una vez se materialice el riesgo</t>
  </si>
  <si>
    <t>El riesgo no se ha materializado</t>
  </si>
  <si>
    <t>ACTIVIDADES REALIZADAS</t>
  </si>
  <si>
    <t>PORCENTAJE DE EJECUCIÓN</t>
  </si>
  <si>
    <r>
      <t xml:space="preserve">Numeral  8. Lineamientos:   a). </t>
    </r>
    <r>
      <rPr>
        <sz val="12"/>
        <color indexed="8"/>
        <rFont val="Arial"/>
        <family val="2"/>
      </rPr>
      <t>Si el   riesgo de Corrupción esta asociado a un trámite, determiine  si el riesgo  se encuentra   documetado siguiendo loa lineamientos establecidos  en el anexo 3 de la guía de riesgos descrito:  Protocolo  para identicación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seguiridad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</si>
  <si>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 xml:space="preserve">Durante el periodo evaluado, la  primera  línea de defensa  realizó monitoreo  Bimestral  a las acciones tendientes a controlar y
Gestiónar los riesgos y  los remiitió  los resultados  a la Secretaría de Planeación ? </t>
  </si>
  <si>
    <t xml:space="preserve">Si durante el periodo evaluado se materializó el riesgo,  determinar si se cumplió lo siguiente:  Informar al representante legal,   si consideró necesario  denunciar al ente de control respectivo,  iniciar las acciones correctivas necesarias,  analizar las causas y determinar acxciones de mejora,  actualización del mapa,  implementación de acciones de contingencia. </t>
  </si>
  <si>
    <t xml:space="preserve">Conclusiones  sobre el diseño y ejecución del control </t>
  </si>
  <si>
    <t>ACEPTAR EL RIESGO</t>
  </si>
  <si>
    <t>De acuerdo con la política de administración de riesgos, los riesgos de gestión que se encuentren en el nivel de riesgo bajo, no requieren actividades de control adicionales</t>
  </si>
  <si>
    <t>Cronograma de Comités y responsables de la Secretaría de Gobierno.</t>
  </si>
  <si>
    <t xml:space="preserve">Secretario de Gobierno y Directores </t>
  </si>
  <si>
    <t>Indicador de eficacia: 
Indice de cumplimiento = (Número de comités realizados / Número de comités programados *100</t>
  </si>
  <si>
    <t xml:space="preserve">Despacho Comités realizados : 21      Comité de Derechos Humanos- acta 001 del 26/5/21, acta 002 del 30/8/21 . Comité de Orden Público - acta 003 del 24/5/21 y 004 del 18/8/21. Comité Municipal contra la trata de personas -  actas 01 y 02 del 10 y 11 de mayo/21, acta 006 del 27/8/2021. Comité Técnico interno - actas 012 del 24/5/21 y 013 del 19/6/21, actas 014 del  12/7/21 y 015 del 30/8/2021. Comité de Seguimiento Electoral - acta 001 del 25/5/21. Consejo Consultivo de Discapacidad - acta 002 del 26/5/21.  Consejo de Seguridad - actas 005, 006 del 11 y 13 de mayo/2021 y  acta 007 del 10/6/21, 008, 009 del 15 y 22 de julio/2021 y 010 del 25/8/2021. Comite Civil de Convivencia- acta 01 del 2/6/21, acta 02 del 15/7/2121 y 003 del 31/8/21. Subcomite de Proteccion, Prevencion y Garantias de no repetición.-acta 03 del 5/8/2021.                                                       Espacio Público :  Comites realizados 5.           Comites Tecnicos Internos- actas 03, del 4 mayo, acta 04 del 9 de mayo y acta 05 del 28 de junio, acta 06 del 28/7/201 y , 07 del 26/8/2021.                                                        Justicia :  Comite realizados 4                              Comites Técnicos Internos- acta 05 y 06 de mayo 10 y junio 11, acta 07 del 22/7/2021 y 08 del 18/8/2021.                                                       Participación Ciudadana: Comites 9             Comites Técnicos Internos- acta 011, 012, 013, 014, 015 del 5, 18 y 25 de mayo y 9 y 22 de junio/2021, acta 016, 017, 018, 019 del 6, 14, 19 y 29 de julio y acta 19 del 30/8/2021. Comite de Libertad Religiosa- acta 001 de mayo y 002 del 22/7/2021                                                                                                                                    </t>
  </si>
  <si>
    <t xml:space="preserve">Indice de cumplimiento: 100%
indicador de efectividad:  Durante el periodo evaluado no se materializó el riesgo, por lo tanto las acciones formuladas para  fortalecer los controles fueron efectivas. </t>
  </si>
  <si>
    <t>Las acciones formuladas para fortalecer los controles y prevenir la materialización del riesgo se evidencian acorde al periodo programado; aunque faltaron unos informes; pero no se ha materializado el riesgo.</t>
  </si>
  <si>
    <t>Se evidencia que el comité de risgos de la secretaria de Gobierno fue creado mediante Resolucion 1020-00068 del 30 de abril del 2019 y  se hicieron unos cambios en la Resolucion 1500-000190 del 28 de septiembre del 2020;.</t>
  </si>
  <si>
    <t>a)aplica. Se evidencia hoja denominada anexo 3 n el mapa de riesgos del proceso donde identifican paso a paso el riesgo de corrupción relacionado con los trámites de acuerdo a la metodología del DAFP
B) no aplica.
C) Si se hizo uso   de la Matriz Dofa en aplicación del anexo 5 de la guía
D) No aplica.</t>
  </si>
  <si>
    <t xml:space="preserve">Se realizo la socialización del resultado de la gestión por procesos de los riesgos de corrupción con corte 31 de abril del 2021, el día 02 de agosto del 2021, quedando registrado mediante el Acta N° 2 de la fecha nombrada </t>
  </si>
  <si>
    <t>Se evidencia que el comité de riesgos de la Secretaria de Gobierno , efectúo el monitoreo al mapa de riesgos de corrupción de forma bimensual,  se cuenta con la siguiente evidencia:  
1. Memorando 032700 del 12 de julio del 2021.
2. Memorando 044800 del 2 de septiembre del 2021.</t>
  </si>
  <si>
    <t>Durante el periodo evaluado el riesgo no se materializo.</t>
  </si>
  <si>
    <t>Posiblidad de Incumplimiento  de los planes de acción de las diferentes dependencias del proceso</t>
  </si>
  <si>
    <t>1.El riesgo se encuentra  clasificado conforme a la metodología de la guía para la administración del riesgo y diseño de controles en la entidades públicas versión 4.  
2.Se evidencia uso adecuado de la herramienta DOFA.</t>
  </si>
  <si>
    <t>Se verificó la evaluación de los controles en su solidez, encontrándose que fue realizada correctamente, siendo coherente con los criterios establecidos por la Guía para la Administración de Riesgos Versión 4</t>
  </si>
  <si>
    <t xml:space="preserve">Se verificó que los controles están presentes en la política operativa del proceso (véase caracterización del proceso -  CAR-GSC-01 CARACTERIZACION  - GESTIÓN DE LA GOBERNABILIDAD, PARTICIPACIÓN Y CONVIVENCIA CIUDADANA </t>
  </si>
  <si>
    <t xml:space="preserve">Teniendo encuentra la  Guía para la Administración del riesgo y el Diseño de controles en entidades públicas Versión 4 del Departamento Administrativo de la Función Pública; se revisó el cumplimiento a lo establecido en el numeral 3.2 Evaluación de Riesgos y subsiguientes, concluyéndose, que se establecido un control para cada causa del riesgos, según lo establecido en la guía, se dio cumplimiento de forma adecuada a los pasos establecidos en el numeral  3.2.2 valoración de controles - diseño de controles. </t>
  </si>
  <si>
    <t xml:space="preserve">1. Se evidencia trabajo en equipo y  seguimiento constante en las actividades de control programadas.
2. Es importante revisar el contenido de las actividades de control y su respectiva formulación con base en los lineamientos de la Guía, con el único fin de obtener una adecuada mitigación de los riesgos (Versión 4 numeral 3.2.2. de la Guía para la Administración del riesgo y el Diseño de controles en entidades públicas).
3. Mantener la cultura de autocontrol
4. Se recomienda estudiar y  generar un plan de trabajo de la metodología impartida por la nueva guía de administración del riesgo en su versión 5 de diciembre del 2020.
</t>
  </si>
  <si>
    <t xml:space="preserve">Informe mensual de actividades realizadas desde casa </t>
  </si>
  <si>
    <t xml:space="preserve">Indicador de eficacia: 
Indice de cumplimiento = (Número de informes recibidos / Número de servidores públicos que trabajen desde casa *100.    </t>
  </si>
  <si>
    <t>Despacho: Todos laboran presencialmente.
Espacio Público: 1   funcionario, Trabaja en casa y presento informes, Un funcionario Incapacitado.
Justicia: 34  funcionarios, de los cuales 23 entregaron informes y  11 no los entregaron.                                    Participación Ciudadana : 4 funcionarios laborando en casa y todos presentaron los informes.                                                                    
Total funcionarios trabajando en casa: 28.</t>
  </si>
  <si>
    <t>Indice de cumplimiento: 70%
indicador de efectividad:  Durante el periodo evaluado no se materializó el riesgo, pero no se cumplio con la totalidada de los informes a presentar.</t>
  </si>
  <si>
    <t>D7 A5 Elaborar e implementar un Plan de choque  que contenga cronograma y responsables para hacer seguimiento sistematico al cumplimiento de las metas planteadas en el plan de desarrollo</t>
  </si>
  <si>
    <t xml:space="preserve">Cada vez que se materialice el riesgo </t>
  </si>
  <si>
    <t>MONITEREO BIMENSUAL JULIO - AGOSTO 2020</t>
  </si>
  <si>
    <t>MONITOREO BIMENSUAL ENERO - FEBRERO DE 2021</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</si>
  <si>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</si>
  <si>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D3,6 . O1,3 Unificar una base de datos de la población objetivo que permita establecer controles para la entrega de ayudas con el propsito de cumplir con los planes de acción, programas y proyectos.</t>
  </si>
  <si>
    <t>Base de datos</t>
  </si>
  <si>
    <t>Secretario (a) y Directoras</t>
  </si>
  <si>
    <t>Mediante Memorando No. 2100-032436 del 3 de septiembre se realiza solicitud de bases de datos y se convoca a mesa de trabajo para dar la directriz de la construcción de la base de datos, de igual manera se socializa el procedimiento entrega de ayudas sociales población vulnerable.</t>
  </si>
  <si>
    <t>Frente a esta actividad la secretaría se encuentra a la espera de contratar el personal idóneo para terminar de organizar y compilar la base de datos.</t>
  </si>
  <si>
    <t xml:space="preserve">Se evidencia cuadro de Excel con el nombre FORMATO DIGITAL BASE DATOS GENERALES - SECRETARIA DE DESARROLLO SOCIAL COMUNITARIO; esta base de datos solo habla de un solo programa y además pertenece a los datos el mes de agosto del 2020.
Se observa una planilla de asistencia con el nombre de Socialización formato base del 27/05/21; No evidenciando la base de datos que corresponde a la base de datos de esa fecha en Excel.
Queda pendiente esta actividad.
</t>
  </si>
  <si>
    <t xml:space="preserve">Índice de cumplimiento: 0%
Indicador de efectividad: es 0 teniendo en cuenta que no se evidencio actividades de control realizadas. 
</t>
  </si>
  <si>
    <t xml:space="preserve">No se evidencio actividades de control realizadas. </t>
  </si>
  <si>
    <t>Se evidencia que el  comité de riesgos de la secretaria de Desarrollo Social, fue creado mediante Resolucion No. 21000020 del  20 de agosto del 2020.</t>
  </si>
  <si>
    <t>A) No aplica. 
B) no aplica.
C) Si se hizo uso de la Matriz Dofa en aplicación del anexo 5 de la guía
D) No aplica.</t>
  </si>
  <si>
    <t>Se evidencia que el comité de riesgos de la Secretaria de Desarrollo social de Salud, efectúo el monitoreo al mapa de riesgos de corrupción de forma bimensual,  se cuenta con la siguiente evidencia:  
1. Acta No. 08 del 1 de julio del 2021.
2. Acta No. 11 del 31 de agosto del 2021.</t>
  </si>
  <si>
    <t>PROBABILIDAD DE INCUMPLIMIENTO DE LOS PROGRAMAS Y PROYECTOS QUE BENEFICIEN A LOS GRUPOS  POBLACIONALES  DEL MUNICIPIO DE IBAGUE</t>
  </si>
  <si>
    <t>N/A</t>
  </si>
  <si>
    <t xml:space="preserve">Se verificó la evaluación de los controles en su solidez, encontrándose que fue realizada correctamente, siendo coherente con los criterios establecidos por la Guía para la Administración de Riesgos Versión 4. </t>
  </si>
  <si>
    <t>Se verificó que los controles están presentes en la política operativa del proceso (véase caracterización del proceso de Gestión Social y Comunitaria CAR-GSC-01 CARACTERIZACION GESTION SOCIAL COMUNITARIA.</t>
  </si>
  <si>
    <t>Teniendo encuentra la Guía para la Administración del riesgo y el Diseño de controles en entidades públicas Versión 4 del Departamento Administrativo de la Función Pública; se evidencio que no se ha cumplido con todas las actividades propuestas para la mitigación del riesgo; los cuales establecen un control para cada causa del riesgo, según lo establecido en la guía.</t>
  </si>
  <si>
    <t xml:space="preserve">1.Se evidencia que no se cumplió en su totalidad con las actividades programadas para la mitigación del riesgo.
2.Se sugiere revisar la periodicidad de las actividades para así tener más seguridad en la mitigación del riesgo.
3.Es importante revisar el contenido de las actividades de control y su respectiva formulación con base en los lineamientos de la Guía, con el único fin de obtener una adecuada mitigación de los riesgos (Versión 4 numeral 3.2.2. de la Guía para la Administración del riesgo y el Diseño de controles en entidades públicas).
4. Mantener la cultura de autocontrol
5. Se recomienda estudiar y generar un plan de trabajo de la metodología impartida por la nueva guía de administración del riesgo en su versión 5 de diciembre del 2020.
</t>
  </si>
  <si>
    <t>D2.O3  Realizar Comités Tecnicos de planeacion estrategica Gestionar ante la alta dirección la asignación de nuevos recursos de acuerdo a la necesidad de los programas.</t>
  </si>
  <si>
    <t>Actas y planillas de asistencia</t>
  </si>
  <si>
    <t>Secretaria (a)</t>
  </si>
  <si>
    <t xml:space="preserve">Se realizó comité técnico para priorizar la inversión que se realizara por parte de la secretaría de desarrollo social comunitario en el segundo semestre de la vigencia 2020.
</t>
  </si>
  <si>
    <t xml:space="preserve">Mediante acta No. 3 del 17 de febrero de 2021, Se adelantó mesa de trabajo con el fin de realizar revisión de compromisos asumidos con las comunidades y el señor alcalde con el objetivo de dar cumplimiento a las metas rezagadas del plan de desarrollo de la vigencia 2020.
</t>
  </si>
  <si>
    <t xml:space="preserve">• Se evidencia acta No. 10 del 26 de julio del 2021 con el asunto: SEGUIMIENTO A LA EJECUCIÓN PRESUPUESTAL Y CUMPLIMIENTO DE LOS PROYECTOS DE INVERSIÓN DE LA SECRETARIA DE DESARROLLO SOCIAL COMUNITARIO SEGUNDO SEMESTRE 2021.
• Se evidencia acta No. 8 del 27 de mayo del 2021 con asunto: (SOCIALIZACIÓN FORMATO PARA BASE DE DATOS PARA LA ENTREGA DE AYUDAS) pero la reunión se hizo con el tema: Socialización por parte del contratista Cristian Salgado de la matriz que será utilizada como base para elaborar la postulada en la matriz de mapa de riesgos como actividad de control para el riesgo de corrupción 
• Para el reporte de esta actividad solamente se evidencia una sola acta; quedando pendiente la planilla de asistencia de esta acta No. 10 y el acta que corresponde al bimestre mayo a junio del 2021 con su respectiva planilla de asistencia.
</t>
  </si>
  <si>
    <t xml:space="preserve">Índice de cumplimiento: 10%
Indicador de efectividad: es 10% teniendo en cuenta que no se  evidencio solamente u no se evidenciocompleta.
</t>
  </si>
  <si>
    <t>Durante el periodo evaluado las actividades programadas a realizar para fortalecer el control diseñado para prevenir la materialización del riesgo se encuentran ejecutadas en el 10%.</t>
  </si>
  <si>
    <t>D2. A6,8 Realizar comité técnico extraordinario con el fin de establecer los mecanismos necesarios para el cumplimiento de los programas y proyectos.</t>
  </si>
  <si>
    <t>Actas, Informes y Memorandos</t>
  </si>
  <si>
    <t xml:space="preserve">Secretario (a) </t>
  </si>
  <si>
    <t>No se ha materializado el Riesgo.</t>
  </si>
  <si>
    <t xml:space="preserve">Numeral  8. Lineamientos:   a). Si el   riesgo de Corrupción esta asociado a un trámite, determiine  si el riesgo  se encuentra   documetado siguiendo loa lineamientos establecidos  en el anexo 3 de la guía de riesgos descrito:  Protocolo  para identicación de los riesgos de Corrupción.  b). Si es un riesgo asociado a activos de información  verificar que el riesgo se encuentre documentado con los lineamientos del anexo 4 de la guía descrito:  Lineamientos para los riesgos de seguiridad digital.   C)   Evalué  si  para establecer  las actividades de control  o las estrategias  para  fortalecer los controles  y  atacar  las causas generadoras del riesgo , se  hizo  uso de la Matriz Dofa en aplicación del anexo 5 de la guía. D) Solo aplica al proceso contractual: evaluar si se hizo uso del Manual para la Identificación
y Cobertura del Riesgo en los
Procesos de Contratación. </t>
  </si>
  <si>
    <t xml:space="preserve">Durante el periodo evaluado, la  primera  línea de defensa  realizó monitoreo  Bimestral  a las acciones tendientes a controlar y
Gestionar los riesgos y  los remitió  los resultados  a la Secretaría de Planeación ? </t>
  </si>
  <si>
    <t xml:space="preserve">Actas y memorandos </t>
  </si>
  <si>
    <t>En la evidencia presentada no se evidenciaron acta  ni memorandos pero se evidencia circular No 14 del 14 de julio del 2021; la funcionaria explica que se ha reducido la acumulacion de PQR vencidos.</t>
  </si>
  <si>
    <t>Resolución No. 121,00-00367 del  19 de Marzo de 2019</t>
  </si>
  <si>
    <t>a)aplica. Se evidencia hoja denominada anexo 3 en el mapa de riesgos del proceso donde identifican paso a paso el riesgo de corrupción relacionado con los trámites de acuerdo a la metodología del DAFP.
B) no aplica.
C) Si se hizo uso de la Matriz Dofa en aplicación del anexo 5 de la guía
D) No aplica.</t>
  </si>
  <si>
    <t>1. Se evidencia memorando No. 044547 del 2 de septiembre del 2021 dirigido a Direccion de fortaleciomiento.
2. Solamente se hizo un reporte.</t>
  </si>
  <si>
    <t>No se materializo el riesgo.</t>
  </si>
  <si>
    <t>Posibilidad de incumplimiento en la respuesta oportuna en los tramites , derechos de peticion o requerimientos de la comunidad</t>
  </si>
  <si>
    <t>No se encuentran presentes.</t>
  </si>
  <si>
    <t>No se está aplicando bien los controles al diseño, por tal motivo no son efectivos los controles, lo que conlleva al no cumplimiento de los objetivos del proceso, de esta manera se puede ver materializado el riesgo.</t>
  </si>
  <si>
    <t xml:space="preserve">Se recomienda revisar, estudiar, analizar, adoptar, implementar y socializar nuevamente el mapa de riesgos por todo el Comité de riesgos; ya que se evidenciaron varias falencias en la elaboración del mapa de riesgos, varios procesos no cumplidos. Tener en cuenta las siguientes observaciones:
Cumplimiento de las acciones programadas por riesgo y proceso
-No se evidenciaron algunas actividades de control descritas y otras solamente una parte. Ver cada una.
-Se sugiere que estas actividades sean claras, argumentadas, con un tiempo más corto; recordar que ellas mitigan los riesgos.
Seguimiento al cumplimiento de la política de riesgos
Solamente se evidencio él envió de un solo monitoreo bimensual a la Dirección de fortalecimiento; faltando uno. Se recomienda dar cabal cumplimiento a los monitores bimensuales de mapa de riesgos (riesgos de corrupción) durante toda la vigencia y levantar su correspondiente acta.
Revisión del adecuado diseño y la ejecución del control  
No se está aplicando bien los controles al diseño, por tal motivo no son efectivos los controles, lo que conlleva al no cumplimiento de los objetivos del proceso, de esta manera se puede ver materializado el riesgo.
</t>
  </si>
  <si>
    <t>Se evidencia informe de cumplimiento de meta presentado y verificado por la pagina de la Alcadia ; se evidencio tambien el mejoramiento en el tramite de Licencias, Inmovilizacion, Refgistro que este era solamente por correo y ahora tambien se solicita por la pagina.</t>
  </si>
  <si>
    <t>Durante el periodo evaluado las actividades programadas a realizar para fortalecer el control diseñado para prevenir la materialización del riesgo se encuentran ejecutadas en el 100%.</t>
  </si>
  <si>
    <t>No se ha materializado el riesgo.</t>
  </si>
  <si>
    <t>proyectos y recursos asignados</t>
  </si>
  <si>
    <t>En el mes de agosto se hizo la incorporacion , se evidencio en Decreto No.1000-409- del 27 de julio del 2021 y Resolucion 1127 y 11 28  del 9 de gosto del 2021, donde se transfirieron los 7 millones para la implementacion del sistema estrategico de transporte de Ibague.  Segun el compromiso del compres 4017 del 2020.</t>
  </si>
  <si>
    <t>Posibilidad de incumplimiento de los planes, programas y proyectos de la Secretarìa</t>
  </si>
  <si>
    <t>Se evidencia acta de fecha 6 de julio del 2021. Para este periodo solamente se evidencia una.</t>
  </si>
  <si>
    <t xml:space="preserve">Índice de cumplimiento: 50%
Indicador de efectividad: es 0 teniendo en cuenta que no se evidencio actividades de control realizadas. 
</t>
  </si>
  <si>
    <t xml:space="preserve"> Durante el periodo evaluado las actividades programadas a realizar para fortalecer el control diseñado para prevenir la materialización del riesgo se encuentran ejecutadas en el 50%.</t>
  </si>
  <si>
    <t>La funcionaria presenta registro fotografico de la pesona en el momento  que hace acompañamiento  al ciudadano; pero no se escuentra por procesos desarrollado el modulo.</t>
  </si>
  <si>
    <t xml:space="preserve"> No se evidencio actividades de control realizadas. </t>
  </si>
  <si>
    <t xml:space="preserve">Posibilidad de la disminuciòn de la satisfaccion del usuario, cliente o parte interesada con los tramites y servicios prestados por la secretarìa </t>
  </si>
  <si>
    <t>No se evidencia el plan ni las evidencias de ejecusion; se evidencio el memorando No. 038421 del 05/08/21 dirigido a la oficina de contratacion.</t>
  </si>
  <si>
    <t xml:space="preserve">Índice de cumplimiento: 10%
Indicador de efectividad: es 0 teniendo en cuenta que no se evidencio actividades de control realizadas. 
</t>
  </si>
  <si>
    <t xml:space="preserve"> Durante el periodo evaluado las actividades programadas a realizar para fortalecer el control diseñado para prevenir la materialización del riesgo se encuentran ejecutadas en el 10%.</t>
  </si>
  <si>
    <t>Presupuesto para la Vigencia 2021</t>
  </si>
  <si>
    <t>01/01/2021 al 31/12/2021  Anualmente</t>
  </si>
  <si>
    <t xml:space="preserve">Indice de cumplimiento = (Actividades ejecutadas /Actividades programadas)*100.    
Presupuesto Aprobado / Presupuesto Proyectado*100
</t>
  </si>
  <si>
    <t xml:space="preserve">Se aprueba Presupuesto 2021, Según Decreto 0704  del 29 de Diciembre de 2020 "Por Medio del Cual se Liquida el Presupuesto General de Rentas y Recursos de Capital y de Gastos del Municipio de Ibagué para la Vigencia Fiscal del Año 2021". </t>
  </si>
  <si>
    <t>Las acciones formuladas para fortalecer los controles y prevenir la materialización del riesgo se evidencian acorde al periodo programado e implementada en el  100%.</t>
  </si>
  <si>
    <t xml:space="preserve">Resolucion 1010-0288 del 12 de marzo del 2019.
</t>
  </si>
  <si>
    <t xml:space="preserve">Se evidencia envió de seguimiento por correo institucional así:
1. Enviado por correo institucional a la Dirección de Fortalecimiento el día 6 de marzo del 2021 y Acta No.01 con seguimiento enero y febrero del 2021.
2. Enviado por correo institucional a la Dirección de Fortalecimiento el día 30 de abril del 2021 acompañado de Mapa de riesgos seguimiento de marzo y abril  y acta No.02
3. Enviado por correo institucional a la Dirección de Fortalecimiento el 9 de julio del 2021 con el acta No. 003 seguimiento mayo y junio del 2021. Con acompañamiento del Nomograma.
4. Enviado por correo institucional a la Dirección de Fortalecimiento el día 30 de agosto del 2021 Acta No. 004 del 30 de agosto del 2021 y los mapas de riesgos.
</t>
  </si>
  <si>
    <t xml:space="preserve">Posibilidad de la suspensión de los servicios de Aseo, Vigilancia y Aseguramiento de los empleados y los Bienes de la Administración Municipal </t>
  </si>
  <si>
    <t>Se verificó que los controles están presentes en la política operativa del proceso publicada en el Sistema Integrado de Gestión- véase caracterización del proceso -  CAR-GRF-01.</t>
  </si>
  <si>
    <t>Plan Anual de adquisiciones</t>
  </si>
  <si>
    <t>Indice de cumplimiento = (Actividades ejecutadas /Actividades programadas)*100.    
PAA enviado a Planeacion / PAA proyectado*100</t>
  </si>
  <si>
    <t xml:space="preserve">Con Memorando 51485 del 14 de Diciembre 2020, se envio a la Oficina de Planeacion el Plan Anual de Adquisiciones para la Vigencia 2021. 
</t>
  </si>
  <si>
    <t xml:space="preserve">A la fecha se encuentran vigentes los Contratos </t>
  </si>
  <si>
    <t>Posibilidad de utilizacion de los predios del municipio para beneficios particulares, debido a la Identificación parcial de los mismos</t>
  </si>
  <si>
    <t xml:space="preserve">Correos, Memorandos, Informes o Actas </t>
  </si>
  <si>
    <t>01/01/2021 al 31/12/2021   Trimestralmente</t>
  </si>
  <si>
    <t>Indice de cumplimiento = (Actividades ejecutadas /Actividades programadas)*100.    
4 informes presentados a contabilidad / 4 informes  proyectados *100</t>
  </si>
  <si>
    <t>1.  La Direccion de Recursos Fisicos en cabeza del Grupo de Bienes Fiscales y de Uso Publico, el dia 30 de junio de 2021 ha enviado al correo electronico contabilidad@ibague.gov.co, el Informe de base de datos de predios de propiedad del municipio con corte a 30 de junio de 2021, con el fin que la Direccion de Contabilidad realice lo relacionado a su competencia.
2. La Direccion de Recursos Fisicos ha venido participando en las Mesas de Trabajo articulado con la Direccion de Contabilidad,  es asi como asistimos a la mesa de trabajo realizada el dia 18 de agosto 2021, Citacion segun memorando 40298.</t>
  </si>
  <si>
    <t xml:space="preserve">Memorandos, Correos o Base de datos </t>
  </si>
  <si>
    <t xml:space="preserve">A la fecha no se han identificado </t>
  </si>
  <si>
    <r>
      <t xml:space="preserve">Numeral  8. Lineamientos:   a). </t>
    </r>
    <r>
      <rPr>
        <sz val="10"/>
        <color theme="1"/>
        <rFont val="Arial"/>
        <family val="2"/>
      </rPr>
      <t>Si el   riesgo de Corrupción esta asociado a un trámite, determiine  si el riesgo  se encuentra   documentado siguiendo los lineamientos establecidos  en el anexo 3 de la guía de riesgos descrito:  Protocolo  para identicación de los riesgos de Corrupció</t>
    </r>
    <r>
      <rPr>
        <b/>
        <sz val="10"/>
        <color theme="1"/>
        <rFont val="Arial"/>
        <family val="2"/>
      </rPr>
      <t>n.  b).</t>
    </r>
    <r>
      <rPr>
        <sz val="10"/>
        <color theme="1"/>
        <rFont val="Arial"/>
        <family val="2"/>
      </rPr>
      <t xml:space="preserve"> Si es un riesgo asociado a activos de información  verificar que el riesgo se encuentre documentado con los lineamientos del anexo 4 de la guía descrito:  Lineamientos para los riesgos de seguiridad digital</t>
    </r>
    <r>
      <rPr>
        <b/>
        <sz val="10"/>
        <color theme="1"/>
        <rFont val="Arial"/>
        <family val="2"/>
      </rPr>
      <t xml:space="preserve">.   C)  </t>
    </r>
    <r>
      <rPr>
        <sz val="10"/>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theme="1"/>
        <rFont val="Arial"/>
        <family val="2"/>
      </rPr>
      <t>D) Solo aplica al proceso contractual</t>
    </r>
    <r>
      <rPr>
        <sz val="10"/>
        <color theme="1"/>
        <rFont val="Arial"/>
        <family val="2"/>
      </rPr>
      <t>: evaluar si se hizo uso del Manual para la Identificación  y Cobertura del Riesgo en los Procesos de Contratación</t>
    </r>
    <r>
      <rPr>
        <b/>
        <sz val="10"/>
        <color theme="1"/>
        <rFont val="Arial"/>
        <family val="2"/>
      </rPr>
      <t>.</t>
    </r>
    <r>
      <rPr>
        <b/>
        <sz val="10"/>
        <color rgb="FFFF0000"/>
        <rFont val="Arial"/>
        <family val="2"/>
      </rPr>
      <t xml:space="preserve"> </t>
    </r>
  </si>
  <si>
    <t xml:space="preserve">Durante el periodo evaluado, la  primera  línea de defensa  realizó monitoreo  Bimestral  a las acciones tendientes a controlar y
Gestiónar los riesgos y  realizaron el reporte  a la  Dirección de Fortalecimiento Institucional? </t>
  </si>
  <si>
    <t>Beneficio Propio o privado</t>
  </si>
  <si>
    <t>Verificar que los controles establecidos en los mapas de riesgos, esten presentes en  la política operativa o en los procedimientos,  guias, actos administrativos, etc.</t>
  </si>
  <si>
    <r>
      <t xml:space="preserve">Conclusiones  sobre el diseño y ejecución del control </t>
    </r>
    <r>
      <rPr>
        <b/>
        <sz val="10"/>
        <color rgb="FFFF0000"/>
        <rFont val="Arial"/>
        <family val="2"/>
      </rPr>
      <t xml:space="preserve"> </t>
    </r>
    <r>
      <rPr>
        <b/>
        <sz val="10"/>
        <color theme="1"/>
        <rFont val="Arial"/>
        <family val="2"/>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</si>
  <si>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PROCESO: SISTEMA INTEGRADO DE GESTION</t>
  </si>
  <si>
    <t>Oficios, actas ó Plan de responsabilidades</t>
  </si>
  <si>
    <t>Indicador de Eficacia = (Activiades Ejecutadas / Actividades Programas) * 100</t>
  </si>
  <si>
    <r>
      <t xml:space="preserve">El plan de responsabilidades  lo contiene  una matriz  en excel,  en la cual  se  determina   el objeto contractual y las  responsabilidades que debe contener,  los contratos de prestación de servicio del  personal, que vinculen   para apoyar al personal de planta,  en la implementación de los sistemas integrados;  estableciendo a su vez,  el  personal de planta al que darán  apoyo.   </t>
    </r>
    <r>
      <rPr>
        <b/>
        <sz val="10"/>
        <color theme="1"/>
        <rFont val="Calibri"/>
        <family val="2"/>
        <scheme val="minor"/>
      </rPr>
      <t xml:space="preserve"> Generando el 100% de cumplimiento, en la implementación de la actividad programada.  </t>
    </r>
  </si>
  <si>
    <t xml:space="preserve">Indicador de eficacia:  83.3% ((100%+50%+100%)/3)  </t>
  </si>
  <si>
    <t xml:space="preserve">Las acciones formuladas se encuentran implmentadas el 83.3%. Se les recomienda analizar en equipo si la causa:  Constantes cambios normtivos externos es coherente genera la materialización del riesgo:  Utilización de documentos obsoletos. </t>
  </si>
  <si>
    <t xml:space="preserve">Mediante resolución  No. 1010 - 0088  de fecha 24 de septiembre de 2019,  se crea el comité de riesgos del proceso:  Sistema integrado de Gestión. </t>
  </si>
  <si>
    <t xml:space="preserve">Las actividades de control se encuentran establecidas mediante el  uso adecuado de la  herramienta DOFA y estan  atacando   las  causas generadoras del riesgo. Los demás criterios del numeral 8 de la politica no se evaluaron porque no aplican   para  este riesgo. </t>
  </si>
  <si>
    <r>
      <rPr>
        <sz val="14"/>
        <color theme="1"/>
        <rFont val="Calibri"/>
        <family val="2"/>
        <scheme val="minor"/>
      </rPr>
      <t>1</t>
    </r>
    <r>
      <rPr>
        <sz val="11"/>
        <color theme="1"/>
        <rFont val="Calibri"/>
        <family val="2"/>
        <scheme val="minor"/>
      </rPr>
      <t xml:space="preserve">.En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t>
    </r>
    <r>
      <rPr>
        <sz val="14"/>
        <color theme="1"/>
        <rFont val="Calibri"/>
        <family val="2"/>
        <scheme val="minor"/>
      </rPr>
      <t>2.</t>
    </r>
    <r>
      <rPr>
        <sz val="11"/>
        <color theme="1"/>
        <rFont val="Calibri"/>
        <family val="2"/>
        <scheme val="minor"/>
      </rPr>
      <t xml:space="preserve"> En el comité de Coordinación de Control Interno del  2 de agosto de 2021, La jefe de la Oficina de Control Interno, realizó seguimiento al plan de manejo de los riesgos por proceso, con corte a 30 de abril de 2021.  La evidencia reposa en el acta No. 2 del 2 de agosto de 2021. </t>
    </r>
  </si>
  <si>
    <r>
      <rPr>
        <b/>
        <sz val="10"/>
        <color theme="1"/>
        <rFont val="Calibri"/>
        <family val="2"/>
        <scheme val="minor"/>
      </rPr>
      <t>1. Primer bimestre:</t>
    </r>
    <r>
      <rPr>
        <sz val="10"/>
        <color theme="1"/>
        <rFont val="Calibri"/>
        <family val="2"/>
        <scheme val="minor"/>
      </rPr>
      <t xml:space="preserve">   Realizado el monitoreo, según acta No. 2 del 26 de febrero de 2021.                                     2.</t>
    </r>
    <r>
      <rPr>
        <b/>
        <sz val="10"/>
        <color theme="1"/>
        <rFont val="Calibri"/>
        <family val="2"/>
        <scheme val="minor"/>
      </rPr>
      <t xml:space="preserve"> Segundo bimestre</t>
    </r>
    <r>
      <rPr>
        <sz val="10"/>
        <color theme="1"/>
        <rFont val="Calibri"/>
        <family val="2"/>
        <scheme val="minor"/>
      </rPr>
      <t xml:space="preserve">:   Realizado el monitoreo, según  acta No. 3 del 30 de abril  de 2021.                                                   </t>
    </r>
    <r>
      <rPr>
        <b/>
        <sz val="10"/>
        <color theme="1"/>
        <rFont val="Calibri"/>
        <family val="2"/>
        <scheme val="minor"/>
      </rPr>
      <t xml:space="preserve">3.Tercer  bimestre:   </t>
    </r>
    <r>
      <rPr>
        <sz val="10"/>
        <color theme="1"/>
        <rFont val="Calibri"/>
        <family val="2"/>
        <scheme val="minor"/>
      </rPr>
      <t xml:space="preserve">Realizado el monitoreo, según acta No. 4 del 30 de junio   de 2021.                                </t>
    </r>
    <r>
      <rPr>
        <b/>
        <sz val="10"/>
        <color theme="1"/>
        <rFont val="Calibri"/>
        <family val="2"/>
        <scheme val="minor"/>
      </rPr>
      <t xml:space="preserve">4. Cuarto bimestre: </t>
    </r>
    <r>
      <rPr>
        <sz val="10"/>
        <color theme="1"/>
        <rFont val="Calibri"/>
        <family val="2"/>
        <scheme val="minor"/>
      </rPr>
      <t>Realizado el monitoreo, según acta No.  5 del 30 de Agosto de 2021</t>
    </r>
  </si>
  <si>
    <t xml:space="preserve">Durante el periodo evaluado no se materializó el riesgo. </t>
  </si>
  <si>
    <t>Posibilidad de la utilizacion de documentos obsoletos que no garanticen la trasabilidad adecuada en los diferentes procesos.</t>
  </si>
  <si>
    <t xml:space="preserve">NO </t>
  </si>
  <si>
    <t xml:space="preserve">Aunque el control formulado cumple los criterios establecidos para  describir el control,  no es un control porque el control no esta orientado  a previenir, cotejar o comparar. </t>
  </si>
  <si>
    <t xml:space="preserve">El control se encuentra establecido en el procedimiento de control de documentos </t>
  </si>
  <si>
    <t xml:space="preserve">El   funcionario que aplica el control tiene la autoridad y la competencia y se encuentra segregada la responsabilidad de aplicación del control </t>
  </si>
  <si>
    <t xml:space="preserve">Reformular  el control  y aplicarlo </t>
  </si>
  <si>
    <t>Actas, correos electronicos, ó consolidado de seguimiento</t>
  </si>
  <si>
    <t xml:space="preserve">Durante el periodo  evaluado se realizaron 2 actividades relacionadas con el seguimiento a la implementación de normas instucionales:  En el primer seguimiento se actualizó el formato intitucional del normagrama,  estableciendo las columnas requeridas para que los procesos trimestralmente registren la aplicación normativa,   en la ejecución del segundo seguimiento  se consolidaron los reportes de aplicación normativa y actualización de los normogramas, el cual se encuentra publicado en la página web.    Concluyendo que la actividad se encuentra cumplida el 50%  ( 2/4).   </t>
  </si>
  <si>
    <t xml:space="preserve">Aunque el control formulado cumple los criterios establecidos para  describir el control,  no es un control porque el control no esta orientado  a previenir, cotejar o comparar.  Sumado a lo anterior  se deja como observación  que la causa generadora del riesgo, no es coherente  para generar el riesgo.  </t>
  </si>
  <si>
    <t xml:space="preserve">El control  se encuentra establecido en el procedimiento actualización del normograma </t>
  </si>
  <si>
    <t xml:space="preserve">Se recomienda  analizar si la causa identificada   realmente causa que el riesgo se pueda presentar, debido a  que el riesgo esta asociado  a las actividades que se realizan  en el procedimiento de control de documentos  y no  al de  actualización del normograma.  Por lo tanto la causa  y el control diseñado  no harian parte de  este riesgo. </t>
  </si>
  <si>
    <t>OBJETIVO: DESARROLLAR ACCIONES PARA LA IMPLEMENTACIÓN, SENSIBILIDAD Y MEJORA CONTINUA DEL SISTEMA INTEGRADO DE GESTIÓN DE LA ADMINISTRACIÓN MUNICIPAL DE IBAGUÉ “SIGAMI”, COMO HERRAMIENTA PARA LA TOMA DE DECISIONES Y EL CUMPLIMIENTO DE LA MISIÓN Y OBJETIVOS INSTITUCIONALES</t>
  </si>
  <si>
    <t>Actas, correos electronicos, ó planillas de asistencias</t>
  </si>
  <si>
    <t xml:space="preserve">Durante el periodo evaluado se realizó 15 capacitaciones sobre temáticas relacionadas con sistema de gestión ambiental, en las siguientes unidades administrativas:  Secretaria de Cultura, Oficina de Control Interno, Secretaria de Salud, Secretaría de Movilidad, Infraestructura, Gestión Comunitaria, Desarrollo Económico, Jurídica, Gobierno, Control disciplinario,   Secretaría de Ambiente, Secretaría de Hacienda, Salud, y TIcs.   Así mismo,  se realizaron capacitaciones sobre el SGSST, con acompañamiento de la ARL, en la inducción de contratistas adscritos a procesos misionales y estratégicos. Además de las capcitaciones citadas,  en el desarrollo del  comite SIGAMI,   se  capacitó  los enlaces de los comité, sobre las diferentes heramientas    de gestión,.  relacionadas con los sitemas integrados, tak como regitran las actas No.1 , No.2 y No.4 del comité citado.  Por último,  se capacitó al personal que conformó el grupo de auditores   en la primera y segunda fase , de las auditorias internas al SIG, el 18 de mayo y 30 de julio del año en curso.   Generando cumplimiento del 100%  .                                                                                                                   </t>
  </si>
  <si>
    <t xml:space="preserve">Aunque el control formulado cumple los criterios establecidos para  describir el control,  no es un control porque el control no esta orientado  a previenir, cotejar o comparar.  Sumado a lo anterior,   se  recomienda  ser más explicito en la descripción de la causa generadora del riesgo, para poder  rediseñar el control;  especificar claramente  a que se  refiere exctamente,  cundo dice dificultad  en la comunicación entre funcionarios   </t>
  </si>
  <si>
    <t xml:space="preserve">El control se encuentra establecido en el Decreto municipal No. 10'00 - 891  de agosto de 2019,por medio del cual  se actualiza el SIG  y  se definen los equipos de trabajo. </t>
  </si>
  <si>
    <t xml:space="preserve">Reformular y aplicar el control, pero previa  a la  reformulación, es necesario describir con mayor claridad la causa generadora del riesgo. </t>
  </si>
  <si>
    <t>D1,3,14 A1,2 Realizar un plan de choque para la revisión inmediata de los documentos del Sistema Integrado de Gestión. (Detectado por Dirección de Fortalecimiento).                                     D1,3,14 A1,2 Realizar el reporte y la solicitud de actualización a traves del correo SIGAMI para la actualizacion de los documentos en el listado maestro (Detectado por los líderes de los procesos)).</t>
  </si>
  <si>
    <t>Correos electonicos, Actas, Plan de choque</t>
  </si>
  <si>
    <t xml:space="preserve">Dutante el periodo evaluado, no se materializó el riesgo, por lo tanto no se implementó, la ación de contingencia. </t>
  </si>
  <si>
    <t xml:space="preserve">No se formularon actividades de control a partir de la DOFA debido a que la zona residual del riesgo se ubica en zona baja en el mapa de calor.Se determino que cada vez que se realiza el monitoreo al mapa de riesgo se realiza seguimiento continuo  al riesgo, verificando que se mantenga la aplicación de los controles y que no haya cambiado el contexto del proceso. </t>
  </si>
  <si>
    <t xml:space="preserve">NO  se realiza seguimiento,   debido a que sobre este riego no se formularon  acciones para fortalecer los controles porque la  zona esidual del riesgo  esta ubicada en zona baja. </t>
  </si>
  <si>
    <t xml:space="preserve">No aplica </t>
  </si>
  <si>
    <t>Posibilidad de incumplimiento de la publicación de los productos requeridos por grupos de interes y / o partes interesadas internas o externas</t>
  </si>
  <si>
    <t>El riesgo se encuentra bien identificado  y clasificado</t>
  </si>
  <si>
    <t>Aunque el control formulado cumple los criterios establecidos para  describir el control,  no es un control porque el control no esta orientado  a previenir, cotejar o comparar.</t>
  </si>
  <si>
    <t xml:space="preserve">Es necesario  precisar  en la descripción de riesgo   a que  productos que deban ser úblicados se refiere, para idenficar con mayos claridad  las causas del riesgo   y   a su vez, para poder determinar en que documentos del proceso, se encuentra  establecido  la aplicación del control </t>
  </si>
  <si>
    <t xml:space="preserve">Reformular y aplicar el control; no obstante se crea la necesidad   de preciar  en la desripción del riesgo a la publición de que productos se refiere  para poder identificar las causas  y evaluar el diseño y aplicación del control.  </t>
  </si>
  <si>
    <t xml:space="preserve">Actas de reúnion, correos electrónicos, memorandos. </t>
  </si>
  <si>
    <t xml:space="preserve">Aunque el control formulado cumple los criterios establecidos para  describir el control,  no es un control porque el control no esta orientado  a previenir, cotejar o comparar. Es necesario   mejorar la descripción de la causa generadora del riesgo, porque no especifica a que clase de emergencia se refiere. Situación que  dificulta evaluar el diseño del control </t>
  </si>
  <si>
    <t xml:space="preserve">Revisados los documentos del proceso, no se  pudo establecer en que documentos del proceso, se ecnuentra establecida  la aplicación del control </t>
  </si>
  <si>
    <t xml:space="preserve">Reformular y aplicar el control; no obstante se crea la necesidad  de describir con mayor claridad  la causa generadora del riesgo. </t>
  </si>
  <si>
    <t>Aunque el control formulado cumple los criterios establecidos para  describir el control,  no es un control porque el control no esta orientado  a previenir, cotejar o comparar</t>
  </si>
  <si>
    <t xml:space="preserve">No se encuentra documentada la aplicación del control  en los documentos del proceso,  sólo está dpcumentado en el mapa de riesgo. </t>
  </si>
  <si>
    <t xml:space="preserve">Reformular y aplicar el control, es necesario a su vez,  describir en el riesgo  qué productos se deben publicar, para poder evaluar la coherencia de  la causa respeecto al riesgo y  el control.   </t>
  </si>
  <si>
    <t xml:space="preserve">D12A2 Publicacion inmediata de la infromacion requerida y en el caso de ser necesario emitir comunicación al ente solicitante de la informacion. </t>
  </si>
  <si>
    <t xml:space="preserve">Documentos publicados </t>
  </si>
  <si>
    <t xml:space="preserve">
En caso de materialización del riesgo
</t>
  </si>
  <si>
    <t xml:space="preserve">No se impementó la acción porque el riesgo no se materializó durante el periodo evaluado </t>
  </si>
  <si>
    <r>
      <t>PROCESO:</t>
    </r>
    <r>
      <rPr>
        <sz val="12"/>
        <color theme="1"/>
        <rFont val="Arial"/>
        <family val="2"/>
      </rPr>
      <t xml:space="preserve"> PLANEACIÓN ESTRATÉGICA Y TERRITORIAL  </t>
    </r>
    <r>
      <rPr>
        <b/>
        <sz val="12"/>
        <color theme="1"/>
        <rFont val="Arial"/>
        <family val="2"/>
      </rPr>
      <t xml:space="preserve">                                                                      OBJETIVO: </t>
    </r>
    <r>
      <rPr>
        <sz val="12"/>
        <color theme="1"/>
        <rFont val="Arial"/>
        <family val="2"/>
      </rPr>
      <t>PLANEAR,  ASESORAR,  PROMOVER  Y  REALIZAR  SEGUIMIENTO  A  LAS  POLÍTICAS,  PLANES,  PROGRAMAS  Y PROYECTOS PARA CUMPLIR CON LOS IDEALES PROPUESTOS POR LA ALTA DIRECCIÓN Y LAS EXPECTATIVAS DE LA COMUNIDAD</t>
    </r>
  </si>
  <si>
    <t>Incumplimiento de las metas de los programas y demas directrices definidas por la entidad</t>
  </si>
  <si>
    <t>MODERADA</t>
  </si>
  <si>
    <t>D9O4 a traves de los consejos de gobierno y/o comité institucional de gestion y desempeño, socializar los actos administrativos que se expidan para el reporte de la informacion con el proposito de que el Sr Alcalde comprometa al nivel directivo a cumplir estas directrices</t>
  </si>
  <si>
    <t xml:space="preserve">Indicador de eficacia: 
Indice de cumplimiento = (Actividades ejecutadas /Actividades programadas)*100. </t>
  </si>
  <si>
    <r>
      <t xml:space="preserve">Se encuentra programado  realizar trimestralmente en consejo de gobierno  socializar  los actos administrativos que se expidan,  solicitando el reporte  de metas de los programas.  pero no   se presento  las actas de consejos de gobierno ni planillas de asistencia  que  evidencien la ejcución de la actividad programada. </t>
    </r>
    <r>
      <rPr>
        <b/>
        <sz val="10"/>
        <color theme="1"/>
        <rFont val="Arial"/>
        <family val="2"/>
      </rPr>
      <t xml:space="preserve">Concluyendo que  durante el periodo evaluado no se implementó la actividad. </t>
    </r>
  </si>
  <si>
    <r>
      <t xml:space="preserve">Indicador de eficiencia: 0%.  </t>
    </r>
    <r>
      <rPr>
        <sz val="10"/>
        <color theme="1"/>
        <rFont val="Arial"/>
        <family val="2"/>
      </rPr>
      <t xml:space="preserve">No se presentó evidencias que demostraran  la ejecución de las actividades programadas a realizar. </t>
    </r>
  </si>
  <si>
    <t xml:space="preserve">Durante el periodo evaluado no se ejecutaron las actividades programadas. Razón por la cual se recomienda al nivel directivo,  en el mes de enero de cada vigencia  consultar el mapa de riesgos y asignar  oficialmente en  funcionarios a cargo  la responsabilidad de ejecución de las actividades programadas a realizar en </t>
  </si>
  <si>
    <t>Mediante Resolución No.  026 del 27 de marzo de 2019 se encuentra Creado  el comité de riesgos de la Secretaria de Planeación</t>
  </si>
  <si>
    <t xml:space="preserve">Las acciones formuladas  para fortalecer los controles y  atacar las causas del riesgo, no  estan atacando las causas del riesgos según la DOFA.  Es importante reformular las acciones. </t>
  </si>
  <si>
    <r>
      <rPr>
        <sz val="14"/>
        <color theme="1"/>
        <rFont val="Arial"/>
        <family val="2"/>
      </rPr>
      <t>1</t>
    </r>
    <r>
      <rPr>
        <sz val="10"/>
        <color theme="1"/>
        <rFont val="Arial"/>
        <family val="2"/>
      </rPr>
      <t xml:space="preserve">.En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t>
    </r>
    <r>
      <rPr>
        <b/>
        <sz val="14"/>
        <color theme="1"/>
        <rFont val="Arial"/>
        <family val="2"/>
      </rPr>
      <t>2</t>
    </r>
    <r>
      <rPr>
        <sz val="10"/>
        <color theme="1"/>
        <rFont val="Arial"/>
        <family val="2"/>
      </rPr>
      <t xml:space="preserve">. En el comité de Coordinación de Control Interno del  2 de agosto de 2021, La jefe de la Oficina de Control Interno, realizó seguimiento al plan de manejo de los riesgos por proceso, con corte a 30 de abril de 2021.  La evidencia reposa en el acta No. 2 del 2 de agosto de 2021. </t>
    </r>
  </si>
  <si>
    <r>
      <t xml:space="preserve">Durante  el periodo evaluado  la Secretaria de planeación, cumplió   parcialmente  con los monitoreos  bimestrales:                                                                               </t>
    </r>
    <r>
      <rPr>
        <sz val="14"/>
        <color theme="1"/>
        <rFont val="Arial"/>
        <family val="2"/>
      </rPr>
      <t>1</t>
    </r>
    <r>
      <rPr>
        <b/>
        <sz val="14"/>
        <color theme="1"/>
        <rFont val="Arial"/>
        <family val="2"/>
      </rPr>
      <t xml:space="preserve">. </t>
    </r>
    <r>
      <rPr>
        <b/>
        <sz val="10"/>
        <color theme="1"/>
        <rFont val="Arial"/>
        <family val="2"/>
      </rPr>
      <t>Monitoreo enero - febreo de 2021</t>
    </r>
    <r>
      <rPr>
        <sz val="10"/>
        <color theme="1"/>
        <rFont val="Arial"/>
        <family val="2"/>
      </rPr>
      <t xml:space="preserve">:   la evidencia reposa en el acta de comité técnico  No. 1 de fecha 4 de marzo de 2021 y el log de envió al correo de la Dirección de Fortalecimiento  el 8 de marzo de  2021, junto con la matriz de monitoreo.                                                                                       </t>
    </r>
    <r>
      <rPr>
        <b/>
        <sz val="14"/>
        <color theme="1"/>
        <rFont val="Arial"/>
        <family val="2"/>
      </rPr>
      <t>2.</t>
    </r>
    <r>
      <rPr>
        <sz val="10"/>
        <color theme="1"/>
        <rFont val="Arial"/>
        <family val="2"/>
      </rPr>
      <t xml:space="preserve"> </t>
    </r>
    <r>
      <rPr>
        <b/>
        <sz val="10"/>
        <color theme="1"/>
        <rFont val="Arial"/>
        <family val="2"/>
      </rPr>
      <t>Monitoreo de febrero a marzo 2021</t>
    </r>
    <r>
      <rPr>
        <sz val="10"/>
        <color theme="1"/>
        <rFont val="Arial"/>
        <family val="2"/>
      </rPr>
      <t xml:space="preserve">:  La evidencia reposa en el   Acta No. 2  fecha 3 de  mayo de 2021   y el log de envió a la Dirección de Fortalecimiento   de fecha 4 de mayo de 2021.                                                                                            </t>
    </r>
    <r>
      <rPr>
        <b/>
        <sz val="14"/>
        <color theme="1"/>
        <rFont val="Arial"/>
        <family val="2"/>
      </rPr>
      <t>3.</t>
    </r>
    <r>
      <rPr>
        <b/>
        <sz val="10"/>
        <color theme="1"/>
        <rFont val="Arial"/>
        <family val="2"/>
      </rPr>
      <t xml:space="preserve"> Monitoreo de mayo a junio de 2021:</t>
    </r>
    <r>
      <rPr>
        <sz val="10"/>
        <color theme="1"/>
        <rFont val="Arial"/>
        <family val="2"/>
      </rPr>
      <t xml:space="preserve"> Monitoreo realizado el 1 de julio según acta No. 03, presentando a su vez el log de envio a fortalemiento Institucional.                                                                                           </t>
    </r>
    <r>
      <rPr>
        <b/>
        <sz val="14"/>
        <color theme="1"/>
        <rFont val="Arial"/>
        <family val="2"/>
      </rPr>
      <t>4.</t>
    </r>
    <r>
      <rPr>
        <b/>
        <sz val="10"/>
        <color theme="1"/>
        <rFont val="Arial"/>
        <family val="2"/>
      </rPr>
      <t xml:space="preserve"> Monitoreo del  julio a agosto de 2021: </t>
    </r>
    <r>
      <rPr>
        <sz val="10"/>
        <color theme="1"/>
        <rFont val="Arial"/>
        <family val="2"/>
      </rPr>
      <t xml:space="preserve">Acta de monitoreo  NO. 04 del 31 de  agosto de 2021, con log de envió a fortalecimiento institucional. </t>
    </r>
  </si>
  <si>
    <t xml:space="preserve">El riesgo esta bien clasificado, pero requiere mejoras en la descripción. Se recomienada  reformular el riesgo,  analizando de forma objetivo si lo que esta identificado como causa: Incumplimiento de metas de los programas es realmente el riesgo y lo que se encuentra identificado como riesgo seria una de las causas del riesgo.    </t>
  </si>
  <si>
    <t xml:space="preserve">Se encuentra correctamente evaluada la solidez del conjunto de controles. </t>
  </si>
  <si>
    <t>El control se encuentra establecido en el manual  para la formulación y seguimiento a los instrumentos de planeación</t>
  </si>
  <si>
    <t xml:space="preserve">El control  esta presente y funcionando, pero requiere mejoras en la descrición asociadas a  que en la aplicación del control  se  asegure que la evidencia  presentada sea coherente a la meta y al porecentaje de  cumplimiento reportado. </t>
  </si>
  <si>
    <t xml:space="preserve">Mejorar  el diseño  del control  y  aplicarlo. </t>
  </si>
  <si>
    <t>D7O8 Elaborar un instructivo en el manejo de cada instrumento de planeacion con el fin de que el personal encargado del seguimiento al plan de  desarrollo conozca el paso a paso de cada instrumento</t>
  </si>
  <si>
    <r>
      <rPr>
        <b/>
        <sz val="10"/>
        <color theme="1"/>
        <rFont val="Arial"/>
        <family val="2"/>
      </rPr>
      <t>Sin avance:</t>
    </r>
    <r>
      <rPr>
        <sz val="10"/>
        <color rgb="FFFF0000"/>
        <rFont val="Arial"/>
        <family val="2"/>
      </rPr>
      <t xml:space="preserve"> </t>
    </r>
    <r>
      <rPr>
        <sz val="10"/>
        <color theme="1"/>
        <rFont val="Arial"/>
        <family val="2"/>
      </rPr>
      <t xml:space="preserve"> No se presentó instrutivo  para el manejo de los instrumentos de planeación </t>
    </r>
  </si>
  <si>
    <t>D7A1 Reportar a conrol interno y control disciplinario las dependencias que no reporten la informacion.</t>
  </si>
  <si>
    <t>Cada que se materialice el riesgo</t>
  </si>
  <si>
    <t xml:space="preserve"> Posibilidad de Perdida de información fisica y digital en los archivos urbanistico y gestion documental  </t>
  </si>
  <si>
    <t xml:space="preserve">
Personal insuficiente para apoyar la totalidad de procesos </t>
  </si>
  <si>
    <t>D1 O4,5 Realizar capacitaciones al personal o realizar la contratacion continua del personal con el perfil adecuado y/o posibilitar el ingreso de pasantes de las Universidades o del SENA</t>
  </si>
  <si>
    <t>Septiembre de 2021</t>
  </si>
  <si>
    <r>
      <t xml:space="preserve">Durante el periodo evaluado se  realizó 4 contratos de prestación de servicios, para apoyar la organización del archivo urbanístico: 
Se   4 personas bajo contrato de prestación de servicios:   
Contrato 0131 de 2021   -  DINA LUZ ARROYO
Contrato 0130 de 2021   -  PAULA ANDREA GALEANO
Contrato 0152 de 2021   -  LAURA DANIELA VARGAS
Contrato 0198 de 2021   -  GERMAN CARDONA   </t>
    </r>
    <r>
      <rPr>
        <b/>
        <sz val="10"/>
        <color theme="1"/>
        <rFont val="Arial"/>
        <family val="2"/>
      </rPr>
      <t>Generando cumplimiento del 100% de la actividad programada.</t>
    </r>
    <r>
      <rPr>
        <sz val="10"/>
        <color theme="1"/>
        <rFont val="Arial"/>
        <family val="2"/>
      </rPr>
      <t xml:space="preserve">  No obstante  se  recomienda    vincular personal para apoyar  actividades archivísticas, con la experiencia  exigida en el  artículo 2 del Acuerdo 08 de 2014, expedido por el Archivo General  de  la Nación y  a su vez,   optimizar  el presupuesto asignado para vircular  este personal  bajo esta modalidad, estableciendo en el contrato  productos archivísticos  entregables en las actividades a realizar por los contratistas. </t>
    </r>
  </si>
  <si>
    <t xml:space="preserve">Indicador de eficiencia: 50% =    ( 100%+ 0%) </t>
  </si>
  <si>
    <t xml:space="preserve">Las  acciones  formuladas para fortalecer los controles y prevenir la materialización del riesgo se encuentra implementadas en el  50%. </t>
  </si>
  <si>
    <t xml:space="preserve">La actividad 2 no se encuentra en la DOFA atacando la causa generadora del riesgo.  Por lo tanto se requiere realizar la reformulación, asegurandose que la acción ataque la causa generadora del riesgo. </t>
  </si>
  <si>
    <t xml:space="preserve">Posibilidad de Perdida de información fisica y digital en los archivos urbanistico y gestion documental  </t>
  </si>
  <si>
    <t xml:space="preserve">El riesgo esta  bien clasificado. </t>
  </si>
  <si>
    <t xml:space="preserve">El  formato de control de prestamo se  encuentra establecido en el  proceso gestión documental. </t>
  </si>
  <si>
    <t xml:space="preserve">El control no se encuentra bien diseñado, presenta falencias en su diseño relacionadas con:  La descripción de como realizar el control y   que hacer cuando se presente desviación  detectada en el momento de la aplicación del control. </t>
  </si>
  <si>
    <t xml:space="preserve">Dificultad de la sistematización de la documentación fisica,  al no contar con la infraestructura tecnologica necesaria </t>
  </si>
  <si>
    <t>D4O6 Realizar una redistribución de equipos pertenecientes al proceso y elaborar un proyecto de inversion que contenga como actividades la adquisicion de equipos tecnologicos para la digitalizacion del archivo en las diferentes direcciones del proceso</t>
  </si>
  <si>
    <t>Proyeto formulado</t>
  </si>
  <si>
    <r>
      <rPr>
        <b/>
        <sz val="10"/>
        <color theme="1"/>
        <rFont val="Arial"/>
        <family val="2"/>
      </rPr>
      <t>Sin avance</t>
    </r>
    <r>
      <rPr>
        <sz val="10"/>
        <color theme="1"/>
        <rFont val="Arial"/>
        <family val="2"/>
      </rPr>
      <t xml:space="preserve">:  Se encuentran programadas 2 actividades:  1. Realizar la redictribución de equipos del proceso.      2. Elaborar el proyecto  de inversión que contenga como actividades la adquisisción de equipos tecnológicos.  Actividades a realizar en la Dirección de aplicación de la norma urbanística según el riesgo, sobre las cuales no se presentó evidencia de ejecución. </t>
    </r>
  </si>
  <si>
    <t>No se encuentra  documentado en los documentos del proceso, el lineamiento para la aplicación del control</t>
  </si>
  <si>
    <t xml:space="preserve">El control  aunque cumple los criterios para diseñar un control, se encuentra diseñado actividad o acción,  más  no diseñado como  un control.  Los cuales se  documentan, para verificar, comparar o cotejar el cumplimiento de un criterio específico. </t>
  </si>
  <si>
    <t xml:space="preserve">Consultar y aplicar la metodología establecida en la guía de riesgos para resiseñar el control. </t>
  </si>
  <si>
    <t>Informar a los entes de control según corresponda y solicitar la autorizacoin para recontruir la informacion perdida</t>
  </si>
  <si>
    <t>Seguimiento al cumplimiento de la política de riesgos</t>
  </si>
  <si>
    <r>
      <rPr>
        <b/>
        <sz val="10"/>
        <color theme="1"/>
        <rFont val="Calibri"/>
        <family val="2"/>
        <scheme val="minor"/>
      </rPr>
      <t>Revisión  del adecuado diseño y la  ejecución del control</t>
    </r>
    <r>
      <rPr>
        <sz val="10"/>
        <color theme="1"/>
        <rFont val="Calibri"/>
        <family val="2"/>
        <scheme val="minor"/>
      </rPr>
      <t xml:space="preserve">  </t>
    </r>
  </si>
  <si>
    <t>Actividades de control   realizadas</t>
  </si>
  <si>
    <t>Porcentaje de cumplimiento</t>
  </si>
  <si>
    <t xml:space="preserve">Criterio  para la calificación del riesgo </t>
  </si>
  <si>
    <t>Beneficio propio o privado</t>
  </si>
  <si>
    <t xml:space="preserve">PROCESO: GESTIÓN DE  INFRAESTRUCTURA TECNOLOGICA </t>
  </si>
  <si>
    <t>Perdida,daño o desaprovechamiento de  recurso tecnológico</t>
  </si>
  <si>
    <t>PROBABLE</t>
  </si>
  <si>
    <t>MAYOR</t>
  </si>
  <si>
    <t>del 01/03/2021 al 31/12/2021</t>
  </si>
  <si>
    <r>
      <rPr>
        <b/>
        <sz val="10"/>
        <color theme="1"/>
        <rFont val="Arial"/>
        <family val="2"/>
      </rPr>
      <t>EFICACIA</t>
    </r>
    <r>
      <rPr>
        <sz val="10"/>
        <color theme="1"/>
        <rFont val="Arial"/>
        <family val="2"/>
      </rPr>
      <t xml:space="preserve"> = (9/11) *100 =82%
ACT 1=2/2=100%
Act 2= 5/6 = 83%
Act 3=2/3=66%                           </t>
    </r>
    <r>
      <rPr>
        <b/>
        <sz val="10"/>
        <color theme="1"/>
        <rFont val="Arial"/>
        <family val="2"/>
      </rPr>
      <t>EFECTIVIDAD</t>
    </r>
    <r>
      <rPr>
        <sz val="10"/>
        <color theme="1"/>
        <rFont val="Arial"/>
        <family val="2"/>
      </rPr>
      <t xml:space="preserve">=                           0-3 =-3
2020= 3 Daños reporte del sistema
2021=0 Daños por fallas eléctricas </t>
    </r>
  </si>
  <si>
    <r>
      <t xml:space="preserve">Circular 2021-000013 del 29/04/2021,   por medio de la cual    se establecen directrices para el uso adecuado de la red electrica ,  Circular 2021-000026 del 30/08/2021  con la cual se establecen directrices para el uso adecuado de la red electrica
Video de TIPS seguridad  en el No. 7 esta directrices sobre la red electrica  y mediante la siguiente Circular 2021-00025 del 06/08/2021 se socializó el video.  Como evidencia de realización de inspección se presenta  formato de registro de inspección de la red electrica de fecha: 27 de agosto en la Secretaria de Ambiente,  19 de agosto en Secretartia de movilidad y  el 20 de agosto en la Secretaria de Planeación.      </t>
    </r>
    <r>
      <rPr>
        <b/>
        <sz val="10"/>
        <color theme="1"/>
        <rFont val="Arial"/>
        <family val="2"/>
      </rPr>
      <t xml:space="preserve"> Generando cumplimiento del  100% ( 2/2)</t>
    </r>
  </si>
  <si>
    <r>
      <rPr>
        <b/>
        <sz val="10"/>
        <color theme="1"/>
        <rFont val="Arial"/>
        <family val="2"/>
      </rPr>
      <t>EFICACIA</t>
    </r>
    <r>
      <rPr>
        <sz val="10"/>
        <color theme="1"/>
        <rFont val="Arial"/>
        <family val="2"/>
      </rPr>
      <t xml:space="preserve"> = (9/11) *100 =82%
ACT 1=2/2=100%
Act 2= 5/6 = 83%
Act 3=2/3=66%
</t>
    </r>
    <r>
      <rPr>
        <b/>
        <sz val="10"/>
        <color theme="1"/>
        <rFont val="Arial"/>
        <family val="2"/>
      </rPr>
      <t>EFECTIVIDAD</t>
    </r>
    <r>
      <rPr>
        <sz val="10"/>
        <color theme="1"/>
        <rFont val="Arial"/>
        <family val="2"/>
      </rPr>
      <t xml:space="preserve">= 0-3 =-3
2020= 3 Daños reporte del sistema
2021=0 Daños por fallas eléctricas </t>
    </r>
  </si>
  <si>
    <t xml:space="preserve">La actividades de control formuladas para fortalecer los controles diseñados para atacar las causas generadoras del riesgo y prevenir la materialziación del riesgo, se encuentran implementada el    82%. Concluyendo que han sido efectivas porque el riesgo no se ha materializado en el periodo enero  a agosto, del año en curso. </t>
  </si>
  <si>
    <t xml:space="preserve">Mediante resolución No. 2500-000002 del 30 de abril del 2019 se crea el comité de riesgos. </t>
  </si>
  <si>
    <r>
      <rPr>
        <sz val="14"/>
        <color theme="1"/>
        <rFont val="Arial"/>
        <family val="2"/>
      </rPr>
      <t>1</t>
    </r>
    <r>
      <rPr>
        <sz val="10"/>
        <color theme="1"/>
        <rFont val="Arial"/>
        <family val="2"/>
      </rPr>
      <t xml:space="preserve">.En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t>
    </r>
    <r>
      <rPr>
        <sz val="14"/>
        <color theme="1"/>
        <rFont val="Arial"/>
        <family val="2"/>
      </rPr>
      <t>2</t>
    </r>
    <r>
      <rPr>
        <sz val="10"/>
        <color theme="1"/>
        <rFont val="Arial"/>
        <family val="2"/>
      </rPr>
      <t xml:space="preserve">. En el comité de Coordinación de Control Interno del  2 de agosto de 2021, La jefe de la Oficina de Control Interno, realizó seguimiento al plan de manejo de los riesgos por proceso, con corte a 30 de abril de 2021.  La evidencia reposa en el acta No. 2 del 2 de agosto de 2021. </t>
    </r>
  </si>
  <si>
    <r>
      <t xml:space="preserve">Durante el periodo evaluado se realizaron oportunamente </t>
    </r>
    <r>
      <rPr>
        <b/>
        <sz val="10"/>
        <color theme="1"/>
        <rFont val="Arial"/>
        <family val="2"/>
      </rPr>
      <t xml:space="preserve">4  monitoreos:  </t>
    </r>
    <r>
      <rPr>
        <sz val="10"/>
        <color theme="1"/>
        <rFont val="Arial"/>
        <family val="2"/>
      </rPr>
      <t xml:space="preserve">                                                             </t>
    </r>
    <r>
      <rPr>
        <b/>
        <sz val="10"/>
        <color theme="1"/>
        <rFont val="Arial"/>
        <family val="2"/>
      </rPr>
      <t>Primer monitoreo</t>
    </r>
    <r>
      <rPr>
        <sz val="10"/>
        <color theme="1"/>
        <rFont val="Arial"/>
        <family val="2"/>
      </rPr>
      <t xml:space="preserve">:  Enero  a febrero de 2021:   se realizó el 5 de marzo de 2021, tal como registra el acta de comité técnico No. 2 del  5 de marzo de 2021  y el reporte del monitoreo  al mapa riesgos del proceso   evaluado a la Dirección de Fortalecimciento institucional el  5 de marzo a través de correo institucional de la Secretaria de las TIC.                                                                                     </t>
    </r>
    <r>
      <rPr>
        <b/>
        <sz val="10"/>
        <color theme="1"/>
        <rFont val="Arial"/>
        <family val="2"/>
      </rPr>
      <t>Segundo Minitoreo:</t>
    </r>
    <r>
      <rPr>
        <sz val="10"/>
        <color theme="1"/>
        <rFont val="Arial"/>
        <family val="2"/>
      </rPr>
      <t xml:space="preserve">  Marzo a abril de 2021: Se realizó el 29 de abril de 2021, tal como lo registra el acta de comité técnico No. 3 de fecha 29 de abril de 2021  y el log de envio del reporte de monitoreo al mapa riesgos del proceso   evaluado   a  la Dirección de Fortalecimiento el  29 de abril  de 2021.                                                                       </t>
    </r>
    <r>
      <rPr>
        <b/>
        <sz val="10"/>
        <color theme="1"/>
        <rFont val="Arial"/>
        <family val="2"/>
      </rPr>
      <t>Tercer Minitore</t>
    </r>
    <r>
      <rPr>
        <sz val="10"/>
        <color theme="1"/>
        <rFont val="Arial"/>
        <family val="2"/>
      </rPr>
      <t xml:space="preserve">o: mayo a  junio de 2021:  Se realizó monitoreo  el 9 de julio de 2021 ,   tal como lo registra el acta de comité técnico No. 4  y el log  de envio del reporte de monitoreo del  mapa riesgos del proceso   evaluado  a  la Dirección de Fortalecimiento el  9 de abril  de 2021.                                                    </t>
    </r>
    <r>
      <rPr>
        <b/>
        <sz val="10"/>
        <color theme="1"/>
        <rFont val="Arial"/>
        <family val="2"/>
      </rPr>
      <t>Cuarto Monitoreo</t>
    </r>
    <r>
      <rPr>
        <sz val="10"/>
        <color theme="1"/>
        <rFont val="Arial"/>
        <family val="2"/>
      </rPr>
      <t>:  julio  a agosto:  Se realizó  monitoreo  el 31 de agsosto  de 2021, según  Acta  No. 05   y los de envío a la Dirección de fortalecimiento  Institucional a través del correo institucional.</t>
    </r>
  </si>
  <si>
    <t xml:space="preserve">El riesgo se encuentra bien identificado y clasificado </t>
  </si>
  <si>
    <t xml:space="preserve">Se encuentra  de correctamente  evaluada la solidez  del conjunto de controles y establecida forma adecuada  la zona del riesgo Residual. </t>
  </si>
  <si>
    <t xml:space="preserve">El control estaria asociado al procedimiento de mantenimiento  y soporte de hadware, no obstante requiere especificarlo en este documento. </t>
  </si>
  <si>
    <t xml:space="preserve">El control se encuentra bien diseñado y se aplica tal como esta diseñado </t>
  </si>
  <si>
    <t xml:space="preserve">Mantener la aplicación del control </t>
  </si>
  <si>
    <t>Planillas de asistencias, correos,circulares</t>
  </si>
  <si>
    <r>
      <rPr>
        <b/>
        <sz val="10"/>
        <color theme="1"/>
        <rFont val="Arial"/>
        <family val="2"/>
      </rPr>
      <t xml:space="preserve">Durante el periodo evaluado  a través de circulares y capacitación  se difundió  las políticas de seguridad de información y seguridad de accesos:     </t>
    </r>
    <r>
      <rPr>
        <sz val="10"/>
        <color theme="1"/>
        <rFont val="Arial"/>
        <family val="2"/>
      </rPr>
      <t xml:space="preserve">                                                                                                                                        Circular 2021-0005 del 17/02/2021
Circular 2021-000012
Circular 2021-000025 del 06/08/2021-video
Circular 2021-000026 del 30/08/2021
Capacitación: 16/03/2021, 17/03/2021, 24/03/2021, 26/03/2021, 19/05/2021, 26,/05/2021, 28/05/2021,   16/07/2021, 04/08/2021, 25/08/2021
Video de seguridad en la Plataforma PISAMI- Herramientas.     Así mismo se verificó   que  la Secretaria de las TIC    aplica  los controles de acceso.                                                                     </t>
    </r>
    <r>
      <rPr>
        <sz val="10"/>
        <color rgb="FFFF0000"/>
        <rFont val="Arial"/>
        <family val="2"/>
      </rPr>
      <t xml:space="preserve">  </t>
    </r>
    <r>
      <rPr>
        <sz val="10"/>
        <color theme="1"/>
        <rFont val="Arial"/>
        <family val="2"/>
      </rPr>
      <t>G</t>
    </r>
    <r>
      <rPr>
        <b/>
        <sz val="10"/>
        <color theme="1"/>
        <rFont val="Arial"/>
        <family val="2"/>
      </rPr>
      <t xml:space="preserve">enerando cumplimiento del 83% ( 5/6) </t>
    </r>
  </si>
  <si>
    <t xml:space="preserve">El control se encuentra documentado en el plan de sensibilización, capcitación y comunicación. </t>
  </si>
  <si>
    <t>Circulares (2)
Memorando a Contratación (1)</t>
  </si>
  <si>
    <r>
      <t xml:space="preserve">A través de las siguientes  circulares  se difundío la politica de adquisisción del recurso tecnolóogico a todo el personal :                                                                                      Circular 2021-000015 del 29/04/2021
Circular 2021-000027 del 30/08/2021     </t>
    </r>
    <r>
      <rPr>
        <b/>
        <sz val="10"/>
        <color theme="1"/>
        <rFont val="Arial"/>
        <family val="2"/>
      </rPr>
      <t xml:space="preserve">Generando cumplimiento el 63%  ( 2/3) de cumplimiento de la actividad. </t>
    </r>
  </si>
  <si>
    <t xml:space="preserve">El control se encuentra documentado en ala politica de seguridad de la información. </t>
  </si>
  <si>
    <t>No se aplicó porque no se materializó el riesgo.</t>
  </si>
  <si>
    <t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</si>
  <si>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CATASTROFICO</t>
  </si>
  <si>
    <r>
      <t xml:space="preserve">ACT1:
Actas </t>
    </r>
    <r>
      <rPr>
        <sz val="10"/>
        <color rgb="FFFF0000"/>
        <rFont val="Arial"/>
        <family val="2"/>
      </rPr>
      <t>(4)</t>
    </r>
    <r>
      <rPr>
        <sz val="10"/>
        <color theme="1"/>
        <rFont val="Arial"/>
        <family val="2"/>
      </rPr>
      <t xml:space="preserve">
13 Manuales de usuario actualizados
13 Manuales técnicos actualizados
</t>
    </r>
  </si>
  <si>
    <r>
      <t xml:space="preserve">Dsurante el periodo  evaluado  se realizó transferencia del conocimiento    actualizando:  8  Manuales de usuario  10 Manuales técnicos  </t>
    </r>
    <r>
      <rPr>
        <b/>
        <sz val="10"/>
        <color theme="1"/>
        <rFont val="Arial"/>
        <family val="2"/>
      </rPr>
      <t>y el Instructivo de PSE de firma electrónica para el pago por PSE de industria y comercio</t>
    </r>
    <r>
      <rPr>
        <sz val="10"/>
        <color theme="1"/>
        <rFont val="Arial"/>
        <family val="2"/>
      </rPr>
      <t xml:space="preserve">.     Adicional a lo anterior se realizó transferencia de conocimiento a través de actas  sobre: 
1 acta 31/08/2021 para el trámite de espectaculo público. 
1 acta 27/08/2021   sobre el desarrollo del aplicativo  asociado  al nuevo  catalogo de clasificación presupuestal,  para las entidades teritorial con Hacienda.                                                                                                     </t>
    </r>
    <r>
      <rPr>
        <b/>
        <sz val="10"/>
        <color theme="1"/>
        <rFont val="Arial"/>
        <family val="2"/>
      </rPr>
      <t xml:space="preserve">Generando cumplimiento el  70%  ( 21/30) de cumplimiento de la actividad. </t>
    </r>
  </si>
  <si>
    <r>
      <t xml:space="preserve">EFICACIA =(35/51)*100 =72%
act. 1=(21/30)*100=70%
Act 2= 10/10=100%
Act 3=2/5=40%
Act 4 =2/4=50%
Act 5=2/2=100%
</t>
    </r>
    <r>
      <rPr>
        <b/>
        <sz val="10"/>
        <color theme="1"/>
        <rFont val="Arial"/>
        <family val="2"/>
      </rPr>
      <t>EFECTIVIDAD</t>
    </r>
    <r>
      <rPr>
        <sz val="10"/>
        <color theme="1"/>
        <rFont val="Arial"/>
        <family val="2"/>
      </rPr>
      <t xml:space="preserve">: 10/10=100%      </t>
    </r>
  </si>
  <si>
    <t xml:space="preserve">La actividades de control formuladas para fortalecer los controles diseñados para atacar las causas generadoras del riesgo y prevenir la materialziación del riesgo, se encuentran implementada el    72%. Concluyendo que han sido efectivas porque el riesgo no se ha materializado en el periodo enero  a agosto, del año en curso. </t>
  </si>
  <si>
    <t xml:space="preserve">El control se encuentra documentado en el,procedimiento desarrollo y mantenimiento de sotfware. </t>
  </si>
  <si>
    <t>ACT.2 : Presupuesto asignado para contratación de personal de soporte necesario para la totalidad de los módulos.
ACT3: Plan de mejoramiento Desarrollo PISAMI</t>
  </si>
  <si>
    <r>
      <t xml:space="preserve">7  Contratos de soporte técnico de software que cubre  los 10 módulos de procesos críticos
1 Plan de mejoramiento    y  se encuentra en proceso de ejecución        ( se encuentra registrado en plan de mejora  formato acciones correctivas realizando  desarrollos necesarios en el  Pisami)                                                                                       </t>
    </r>
    <r>
      <rPr>
        <b/>
        <sz val="10"/>
        <color theme="1"/>
        <rFont val="Arial"/>
        <family val="2"/>
      </rPr>
      <t xml:space="preserve">Generando cumplimiento el  100%  ( 10/10  modulos más importantes  o cirticos PISAMI objeto de mejoras) </t>
    </r>
  </si>
  <si>
    <t xml:space="preserve">Se encuentra documentado en el manual de contrattación , no obstante se recomienda documentarlo en el procedimiento de desarrollo y mantenimiento de sofware. </t>
  </si>
  <si>
    <r>
      <rPr>
        <sz val="10"/>
        <color rgb="FFFF0000"/>
        <rFont val="Arial"/>
        <family val="2"/>
      </rPr>
      <t>Act. 4</t>
    </r>
    <r>
      <rPr>
        <sz val="10"/>
        <color theme="1"/>
        <rFont val="Arial"/>
        <family val="2"/>
      </rPr>
      <t xml:space="preserve">
Proyectos de aprendizaje para actualizar PIC  con temáticas de desarrollo de software
Evidencia de Ejecución de la temática</t>
    </r>
  </si>
  <si>
    <t>1. Secretario de TIC
2. Director Talento Humano</t>
  </si>
  <si>
    <r>
      <t xml:space="preserve">Con memorando No. 2615 de 25 de  enero de 2021  se remitió los   proyectos de Aprendizaje para TH  para actualizar el PIC  2021;  sumado a lo anterior,  2 servidores públicos de planta asignados a Infraestructura Tecnológica hacen parte de MISIONTIC2022 - Desarrollo de Software, programa del misterio de las TIC que en convenio con universidades capacitan en desarrollo de software.   </t>
    </r>
    <r>
      <rPr>
        <b/>
        <sz val="10"/>
        <color theme="1"/>
        <rFont val="Arial"/>
        <family val="2"/>
      </rPr>
      <t xml:space="preserve">Generando cumplimiento el  50%  ( 2/4) de cumplimiento de la actividad. </t>
    </r>
  </si>
  <si>
    <t>Terminos perentorios para Aplicación de Normativa Nacional de alivios tributarios por Emergencia COVID-19</t>
  </si>
  <si>
    <r>
      <t>F1. A13 Fortalecimiento del proceso de desarrollo con reasignación de tareas</t>
    </r>
    <r>
      <rPr>
        <b/>
        <sz val="10"/>
        <color theme="1"/>
        <rFont val="Arial"/>
        <family val="2"/>
      </rPr>
      <t xml:space="preserve"> y vinculación de personal competente y conocedor de los procesos que van a ser objeto de ajustes.</t>
    </r>
  </si>
  <si>
    <t>Act. 5 
Actas, cronograma</t>
  </si>
  <si>
    <r>
      <t xml:space="preserve">Ajuste de los módulos de ICA y Predial según acuerdo 001 del 26/03/2021,  ( preguntar si adicional a esta actividad se vinculó personal para realizar ajuste a los modulos relacionados) </t>
    </r>
    <r>
      <rPr>
        <b/>
        <sz val="10"/>
        <color theme="1"/>
        <rFont val="Arial"/>
        <family val="2"/>
      </rPr>
      <t xml:space="preserve">Generando cumplimiento el  100%  ( 2/2) de cumplimiento de la actividad. </t>
    </r>
  </si>
  <si>
    <t xml:space="preserve">El control esta documentado no se aplica en esta vigencia, funcionó sólo para el año 2020, se recomienda sacarlo del mapa. </t>
  </si>
  <si>
    <t xml:space="preserve">PROCESO: GESTION AMBIENTAL                                         </t>
  </si>
  <si>
    <t>Falta de continuidad en la ejecución de  planes y  políticas ambientales.</t>
  </si>
  <si>
    <t xml:space="preserve"> D1,O3 Armonizar los proyectos y programas de los entes territoriales con las políticas y planes ambientales tanto del orden nacional como regional.</t>
  </si>
  <si>
    <r>
      <t xml:space="preserve">Se realizaron   3  mesas de comité técnico, para armonizar  proyectos y programas ambientales con entes territoriales y  planes del orden nacional.  Como evidencia de ejecución de la actividad se presentó las siguientes actas de los comités técnico: </t>
    </r>
    <r>
      <rPr>
        <sz val="10"/>
        <color rgb="FFFF0000"/>
        <rFont val="Arial"/>
        <family val="2"/>
      </rPr>
      <t xml:space="preserve"> </t>
    </r>
    <r>
      <rPr>
        <sz val="10"/>
        <color theme="1"/>
        <rFont val="Arial"/>
        <family val="2"/>
      </rPr>
      <t xml:space="preserve">Acta No.  03  de fecha  15 de febrero  de 2021 de comité técnico  del plan de desarrollo, </t>
    </r>
    <r>
      <rPr>
        <sz val="10"/>
        <color rgb="FFFF0000"/>
        <rFont val="Arial"/>
        <family val="2"/>
      </rPr>
      <t xml:space="preserve">  </t>
    </r>
    <r>
      <rPr>
        <sz val="10"/>
        <color theme="1"/>
        <rFont val="Arial"/>
        <family val="2"/>
      </rPr>
      <t>Acta No.  6 de fecha  23 de abril de 2021 de comité técnico  plan de desarrollo</t>
    </r>
    <r>
      <rPr>
        <sz val="10"/>
        <color rgb="FFFF0000"/>
        <rFont val="Arial"/>
        <family val="2"/>
      </rPr>
      <t xml:space="preserve">, </t>
    </r>
    <r>
      <rPr>
        <sz val="10"/>
        <color theme="1"/>
        <rFont val="Arial"/>
        <family val="2"/>
      </rPr>
      <t xml:space="preserve"> Acta No.  9 de 2 de julio de 2021  de  comité técnico  de plan desarrollo. Generando cumplimiento del 50% =( 3/6). </t>
    </r>
    <r>
      <rPr>
        <sz val="10"/>
        <color rgb="FFFF0000"/>
        <rFont val="Arial"/>
        <family val="2"/>
      </rPr>
      <t xml:space="preserve">  </t>
    </r>
  </si>
  <si>
    <r>
      <rPr>
        <b/>
        <sz val="10"/>
        <color theme="1"/>
        <rFont val="Arial"/>
        <family val="2"/>
      </rPr>
      <t>Indicador de eficiencia:  53%=                                                  (</t>
    </r>
    <r>
      <rPr>
        <sz val="10"/>
        <color theme="1"/>
        <rFont val="Arial"/>
        <family val="2"/>
      </rPr>
      <t>( 50%+50%+100%+0%+75%+42%) /6)</t>
    </r>
  </si>
  <si>
    <t xml:space="preserve">Las acciones  formuladas  para atacar las causas generadoras del riesgo, se encuentran implementadas al 50% y  han sido efectivas porque han evitado que el riesgo se materialice.    </t>
  </si>
  <si>
    <t xml:space="preserve">Las actividades de control, se encuentran establecidas mediante el  uso adecuado de la  herramienta DOFA y estan  atacando   las  causas generadoras del riesgo, fortaleciendo el control diseñado para prevenir la materialización del riesgo.  Los demás criterios del numeral 8 de la politica no se evaluiaron porque no aplican   para  este riesgo. </t>
  </si>
  <si>
    <t xml:space="preserve">1.En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2. En el comité de Coordinación de Control Interno del  2 de agosto de 2021, La jefe de la Oficina de Control Interno, realizó seguimiento al plan de manejo de los riesgos por proceso, con corte a 30 de abril de 2021.  La evidencia reposa en el acta No. 2 del 2 de agosto de 2021. </t>
  </si>
  <si>
    <t xml:space="preserve">Durante el periodo evaluado la primera línea de defensa    realizó  2 moinitoreos  en cumplimiento de la polítca de riesgos,  la evidencia reposa en:  1. Acta No.  06 del  2 de marzo  de 2021, en la que se registra el monitoreo al mapa de riesgos del proceso Gestión  Ambiental, del periodo enero a febrero de 2021,    y el  log de envio a  la Dirección de Fortalecimiento de fecha  4 de marzo de 2021.                                                                  2. Acta No. 12 de fecha 3  de mayo de 2021, en la que se registra el monitoreo al mapa de riesgos  del periodo marzo - abril de 2021.   Con el respectivo log de envió a la dirección de Fortalecimiento Institucional, el día 3    de mayo de 2021.                                      3. Acta de monitoreo  No. 4    del  2 de julio de  2021, en la cual  se regisra lmonitoreo del periodo mayo a junio de 2021.                                       4. No se presentó acta de monitoreo  sobre el mapa de riesgos del periodo julio a agosto,  ni el log de envió a la Dirección de Fortalecimiento Institucional.  Razón por la que se  recomienda consultar la política de riesgos  y dar cumplimiento con el moniterio bimensual al mapa de riesgos del proceso gestión ambiental.                </t>
  </si>
  <si>
    <t xml:space="preserve">No aplica porque durante el periodo evaluado no se materializó el riesgo. </t>
  </si>
  <si>
    <t>Incumplimiento  en la ejecución de  Planes, Programas y Proyectos,  priorizados en el Plan de Desarrollo</t>
  </si>
  <si>
    <t>Se encuentra correctamente evaluada la solidez individual de los controles y así mismo,  la solidez del conjunto de controles; estableciendo correctamente la zona residual  del riesgo.</t>
  </si>
  <si>
    <t xml:space="preserve">La periodicidad de aplicación del control se encuentra establecida en el manual para la formulación y seguimiento a los instrumentos de planeación, con base en el lineamiento de seguimiento al cumplimiento de las metas del plan desarrollo y plan de acción se diseñó  y se  aplica el control en los comités técnicos de la Secretaria de Ambiente. </t>
  </si>
  <si>
    <t xml:space="preserve">El profesional universitario que aplica el control, cuenta conperfil profesional de ingeniero agronomo y conocimientos en elaboración de indicadores y conocimiento de la parte estartégica de la Secretaria de ambiente, por lo tanto se concluye que cuenta con la perfil y la competencia para aplicar el control. </t>
  </si>
  <si>
    <t>OBJETIVO: GESTIONAR LA CONSERVACION, RESTAURACION Y APROVECHAMIENTO SOSTENIBLE DE LOS RECURSOS NATURALES ASI COMO TAMBIEN EJECUTAR ACCIONES DE CONOCIMIENTO, REDUCCION DEL RIESGO Y MENEJO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</si>
  <si>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Según lineamientos de la Dirección de planeación del desarrollo, se encuentran progrados realizar seguimientos trimestrales a la ejecución del plan de acción anual.   Presentando como evidencia de cumplimiento  el log de envió a Planeación de desarrollo  vía correo el 7 de marzo de  2021, el seguimiento del primer trimestre.  Con memorando No. 32511 de fecha  9 de  de julio de 2021, se remitió a  PLaneación del Desarrollo  el seguimiento del segundo trimestre de 2021.  Generando cumplimiento del 50%. </t>
  </si>
  <si>
    <t>Dificultad para asesorar y acompañar a  las Instituciones Educativas    en la formulación de los planes escolares en gestión del riesgo y  proyectos  ambientales,  y a su vez, limitaciones  para  realizar  la   socialización de los planes y  la implementación de los  proyectos ambientales escolares. ( por el covid -19. )</t>
  </si>
  <si>
    <t xml:space="preserve">Durante el periodo evaluado se realizaron   17 talleres de apoyo a los PRAES, de   15 programados.   Estos proyectos se realizaron con Intituciones educativas entre las cuales estan:   8  talleres  de  Francisco de Paula Santarder en los días 9,10 y 1 de agosto de 2021,   3  talleres en la Institución educativa  Normal Superior  el día 28 de agosto de 2021,  1 taller   en la sede Instución educativa Boyacá  el día 3 de junio de 2021,   1 talller el 9 de junio de 2021 en la Institución educativa Ciudad Arcalá,   En el Institución educativa Dario Echandía se realizó  1 taller,   el 15 de abril de 2021 en la IE Luis Carlos Galan Sarmiento  se realizaron  4 talleres.   Generando cumplimiento del 100%.  </t>
  </si>
  <si>
    <t xml:space="preserve">La periodicidad de aplicación del control se encuentra establecida en el manual para la formulación y seguimiento a los instrumentos de planeación, con base en el lineamiento de seguimiento al cumplimiento de las metas del plan desarrollo y plan de acción se diseñó  y se  aplica el control en los comités técnicos de la Secretaria de Ambiente. Sin embargo se deja como observación emjorar el diseño del control porque no esta diseñado de forma coherente para atacar la causa generadora del riesgo. </t>
  </si>
  <si>
    <t xml:space="preserve">Rediseñar el control atacando la causa generadora del riesgo.  La recomendación obedece  a que el control está bien diseñado, pero no ataca la causa generadora del riesgo. </t>
  </si>
  <si>
    <t>D3,O16,F13: Aplicar el protocolo de bioseguridad para prevenir la trasmisión del covid-19, de la Alcaldía de Ibagué, entre otras medidas : Lavado de manos cada tres horas; distanciamiento físico, al menos de 2 metros con otras personas; uso de tapabocas obligatorio en el trabajo y fuera de este; antes de salir de casa, reportar diariamente el estado de salud; presentar temperatura menor a 38 grados centígrados. Participar en las actividades de capacitación, sensibilización y toma de conciencia en la prevención del covid-19. En  el evento de que un funcionario o contratista presente los síntomas del covid-19, manifestarlo a la Directora de Ambiente, Agua y Cambio Climático al Director de Gestión del Riesgo y Atención de Desastres, según corresponda, y a Dirección de Talento Humano.</t>
  </si>
  <si>
    <r>
      <t xml:space="preserve">Para la prevención del covid 19, se programó realizar 6 actividades, de las cuales en forma  permante se realiza: lavado de manos cada 3 horas, distancimaiento de los 2 metros, uso de tapa bocas, participar en las actividades porgramadas por el grupo de seguridad y salud en el trabajo.  El 12 de abril la Secretaria de Ambiente envió el memorando No. 15548 de abril 12 de 2021, consultando  al grupo de SST    si el personal de planta  cumplio con el diligenciamiento del reporte diario de las condiciones respecto al  covid, pero según el lider  del grupo de SST , con la nueva resolución   del protocolo de bioseguridad  ya no  se aplica  el diligencimaiento de la encuesta , así mismo se presentó registro de entrega de elementos de protección  de seguridad  y salud en el trabajo para el personal de planta adscrito a la secretaria de Ambiente.   </t>
    </r>
    <r>
      <rPr>
        <b/>
        <sz val="10"/>
        <color theme="1"/>
        <rFont val="Arial"/>
        <family val="2"/>
      </rPr>
      <t xml:space="preserve">Generando cumplimiento del  75%.  </t>
    </r>
  </si>
  <si>
    <t xml:space="preserve">El control esta diseñado en  la resolución  del protocolo de bioseguridad  sobre el covid 19,  sin embargo no se presentó evidencia de aplicación, especificamente sobre comunicación al jefe inmediato y al grupo de seguridad y salud en el trabajo, por parte de los funcionarios adscritos a la Secretaría de Ambiente  que durante el perido evaluado   presentaron  prueba  posistiva  de   covid  19. </t>
  </si>
  <si>
    <t xml:space="preserve">El control esta diseñado para aplicarlo todos los funcionarios, en cumplimiento del protocolo de bioseguridad establecido en la entidad. </t>
  </si>
  <si>
    <t xml:space="preserve">Aplicar el control.  La  recomendación obecede a que  no sepresentó evidencia de  haber reportado al  grupo de seguiridad y salud en el trabajo  el reporte  por parte de los funcionarios  que durante el periodo evaluado  presentaron  resultado de prueba positiva  sobre  covid, así mismo  el reporte de los cumplimiento de los 15 días de asilamiento, por parte de los mismos funcionarios. </t>
  </si>
  <si>
    <t>Falta de análisis e  identificación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</si>
  <si>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t>D13,F13: Solicitar a la dirección de talento humano, grupo de seguridad y salud en el trabajo, la entrega de elementos de protección contra el covid-19, que necesitan los funcionarios y contratistas adscritos a la Secretaria de Ambiente y Gestión del Riesgo.</t>
  </si>
  <si>
    <t>Memorando de solicitud de entrega de elementos de protección y planilla de entrega.</t>
  </si>
  <si>
    <t>MENSUAL</t>
  </si>
  <si>
    <r>
      <t xml:space="preserve">Se realizaron los tramites pertinentes para la obtención de elementos de protección contra el covid-19; a través de los </t>
    </r>
    <r>
      <rPr>
        <b/>
        <sz val="9"/>
        <color theme="1"/>
        <rFont val="Arial"/>
        <family val="2"/>
      </rPr>
      <t>memorandos 3265 de enero 28 y 5221 de febrero 10 de 2021, de la Dirección de Ambiente, Agua y Cambio Climático, y memorando 3709 de febrero 01 de 2021</t>
    </r>
    <r>
      <rPr>
        <sz val="9"/>
        <color theme="1"/>
        <rFont val="Arial"/>
        <family val="2"/>
      </rPr>
      <t xml:space="preserve">, </t>
    </r>
    <r>
      <rPr>
        <b/>
        <sz val="9"/>
        <color theme="1"/>
        <rFont val="Arial"/>
        <family val="2"/>
      </rPr>
      <t>de la dirección de Gestión del Riesgo y Atención de Desastres</t>
    </r>
    <r>
      <rPr>
        <sz val="9"/>
        <color theme="1"/>
        <rFont val="Arial"/>
        <family val="2"/>
      </rPr>
      <t xml:space="preserve">, dirigidos al Grupo de Seguridad y Salud en el trabajo de la Secretaria Administrativa; </t>
    </r>
    <r>
      <rPr>
        <b/>
        <sz val="9"/>
        <color theme="1"/>
        <rFont val="Arial"/>
        <family val="2"/>
      </rPr>
      <t>obteniendo respuesta con el envió de kits con elementos de bioseguridad, que se entregaron a los servidores públicos de planta. Se entregaron elementos de bioseguridad el 19 de abril de 2021, a servidores publicos de la Direccion de Gestion del Riesgo y Atencion de Desastres</t>
    </r>
    <r>
      <rPr>
        <sz val="9"/>
        <color theme="1"/>
        <rFont val="Arial"/>
        <family val="2"/>
      </rPr>
      <t xml:space="preserve">. </t>
    </r>
    <r>
      <rPr>
        <b/>
        <sz val="9"/>
        <color theme="1"/>
        <rFont val="Arial"/>
        <family val="2"/>
      </rPr>
      <t>Con base a circular 026 de mayo 21 de 2021, se entregaran elementos de bioseguridad al personal de planta, que labora bajo la modalidad de trabajo en casa, los primeros cinco dias de cada mes.  Suamadas a estas evidencias se presentó la siguiente  relación de entregas de elementos de protección que reposan en el grupo de seguridad y salud en el trabajo:   Registro de formato de entrega de elementos de protección de fecha 21 de abril de 2021 a Sandy Castiblanco, el 31 de mayo a  Yenny Paola Caicedo y  luis fernando Monroy, funcionarios de la Dirección de Gestión del riesgo; el 1 de junio a Gilberto Méndez Varón, funcionario de la Dirección de Ambiente y gestión del Riesgo, el 22 de junio a Sergio Andrés Pachón de la Dirección de Gestión del riesgo.        Evidencias</t>
    </r>
    <r>
      <rPr>
        <sz val="9"/>
        <color theme="1"/>
        <rFont val="Arial"/>
        <family val="2"/>
      </rPr>
      <t>: Copia de los memorandos mencionados, copias planillas de entrega de elementos de bioseguridad</t>
    </r>
    <r>
      <rPr>
        <b/>
        <sz val="9"/>
        <color theme="1"/>
        <rFont val="Arial"/>
        <family val="2"/>
      </rPr>
      <t xml:space="preserve"> de enero 28 y abril 19 de 2021, copia de la circular 026 de mayo 21 de 2021, y registro fotográfico.  Generando  cumplimiento del   42%. ( 5/12). </t>
    </r>
  </si>
  <si>
    <t>propagación del coronavirus covid -19 a pesar de los esfuerzos estatales y de la sociedad</t>
  </si>
  <si>
    <t>D11,O9: Incluir la meta(s) incumplida(s), en el Plan de Acción del año siguiente.</t>
  </si>
  <si>
    <t>Nuevo Plan de Acción con la meta incumplida.</t>
  </si>
  <si>
    <t xml:space="preserve">Durante el periodo evaluado no se materailizó el riesgo, por lo tanto no se implementó la acividad generadora del riesgo. </t>
  </si>
  <si>
    <r>
      <t xml:space="preserve">Numeral  8. Lineamientos:   a). </t>
    </r>
    <r>
      <rPr>
        <sz val="11"/>
        <color theme="1"/>
        <rFont val="Arial"/>
        <family val="2"/>
      </rPr>
      <t>Si el   riesgo de Corrupción esta asociado a un trámite, determiine  si el riesgo  se encuentra   documentado siguiendo los lineamientos establecidos  en el anexo 3 de la guía de riesgos descrito:  Protocolo  para identicación de los riesgos de Corrupció</t>
    </r>
    <r>
      <rPr>
        <b/>
        <sz val="11"/>
        <color theme="1"/>
        <rFont val="Arial"/>
        <family val="2"/>
      </rPr>
      <t>n.  b).</t>
    </r>
    <r>
      <rPr>
        <sz val="11"/>
        <color theme="1"/>
        <rFont val="Arial"/>
        <family val="2"/>
      </rPr>
      <t xml:space="preserve"> Si es un riesgo asociado a activos de información  verificar que el riesgo se encuentre documentado con los lineamientos del anexo 4 de la guía descrito:  Lineamientos para los riesgos de seguiridad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Arial"/>
        <family val="2"/>
      </rPr>
      <t>D) Solo aplica al proceso contractual</t>
    </r>
    <r>
      <rPr>
        <sz val="11"/>
        <color theme="1"/>
        <rFont val="Arial"/>
        <family val="2"/>
      </rPr>
      <t>: evaluar si se hizo uso del Manual para la Identificación  y Cobertura del Riesgo en los Procesos de Contratación</t>
    </r>
    <r>
      <rPr>
        <b/>
        <sz val="11"/>
        <color theme="1"/>
        <rFont val="Arial"/>
        <family val="2"/>
      </rPr>
      <t>.</t>
    </r>
    <r>
      <rPr>
        <b/>
        <sz val="11"/>
        <color rgb="FFFF0000"/>
        <rFont val="Arial"/>
        <family val="2"/>
      </rPr>
      <t xml:space="preserve"> </t>
    </r>
  </si>
  <si>
    <r>
      <t xml:space="preserve">Conclusiones  sobre el diseño y ejecución del control </t>
    </r>
    <r>
      <rPr>
        <b/>
        <sz val="11"/>
        <color rgb="FFFF0000"/>
        <rFont val="Arial"/>
        <family val="2"/>
      </rPr>
      <t xml:space="preserve"> </t>
    </r>
    <r>
      <rPr>
        <b/>
        <sz val="11"/>
        <color theme="1"/>
        <rFont val="Arial"/>
        <family val="2"/>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</si>
  <si>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PROCESO: GESTIÓN EVALUACIÓN Y SEGUIMIENTO</t>
  </si>
  <si>
    <t>Demoras en la entrega de información por parte de las unidades administrativas, en respuesta a los requerimientos de la oficina</t>
  </si>
  <si>
    <t xml:space="preserve">A4,7F8 Incluir dentro de las temáticas a tratar en Comité de Coordinación de Control Interno, la falta de compromiso por parte de los líderes de los procesos   con   la implementación  de acciones de mejora  formuladas  en  planes de mejoramiento, la  atención a las recomendaciones de la Oficina de Control Interno y  la  oportunidad en la entrega de la información sobre los requerimientos generados por la Oficina. </t>
  </si>
  <si>
    <t>Acta de Comité de Coordinación de Control Interno.</t>
  </si>
  <si>
    <t xml:space="preserve">1/02/2021- 30/06/2021. </t>
  </si>
  <si>
    <t xml:space="preserve">En el   Comité  de Coordinación de Control Interno del día 2 de agosto de 2021, la jefe de control interno  en punto sexto:  Proposiciones y varios  trato las dificultades  que se han venido presentando,  a sociadas a:  Falta de compromiso por parte de los líderes de los procesos   con   la implementación  de acciones de mejora  formuladas  en  planes de mejoramiento,  mayor atención a las  recomendaciones de la Oficina de Control Interno y  la  oportunidad en la entrega de la información sobre los requerimientos generados por la Oficina.  Generando cumplimiento del 100% de la actividad programada. </t>
  </si>
  <si>
    <r>
      <rPr>
        <b/>
        <sz val="10"/>
        <color theme="1"/>
        <rFont val="Arial"/>
        <family val="2"/>
      </rPr>
      <t>Indicador de eficacia</t>
    </r>
    <r>
      <rPr>
        <sz val="10"/>
        <color theme="1"/>
        <rFont val="Arial"/>
        <family val="2"/>
      </rPr>
      <t xml:space="preserve"> =      </t>
    </r>
    <r>
      <rPr>
        <sz val="11"/>
        <color theme="1"/>
        <rFont val="Arial"/>
        <family val="2"/>
      </rPr>
      <t xml:space="preserve"> </t>
    </r>
    <r>
      <rPr>
        <b/>
        <sz val="11"/>
        <color theme="1"/>
        <rFont val="Arial"/>
        <family val="2"/>
      </rPr>
      <t>(100%  + 50% ) /2  =   75%</t>
    </r>
    <r>
      <rPr>
        <sz val="11"/>
        <color theme="1"/>
        <rFont val="Arial"/>
        <family val="2"/>
      </rPr>
      <t xml:space="preserve">   </t>
    </r>
    <r>
      <rPr>
        <b/>
        <sz val="11"/>
        <color theme="1"/>
        <rFont val="Arial"/>
        <family val="2"/>
      </rPr>
      <t>I</t>
    </r>
    <r>
      <rPr>
        <b/>
        <sz val="10"/>
        <color theme="1"/>
        <rFont val="Arial"/>
        <family val="2"/>
      </rPr>
      <t xml:space="preserve">ndicador de efectividad </t>
    </r>
    <r>
      <rPr>
        <sz val="10"/>
        <color theme="1"/>
        <rFont val="Arial"/>
        <family val="2"/>
      </rPr>
      <t xml:space="preserve"> =Durante el periodo evaluado no se materializó el riesgo, por lo tanto las acciones formuladas para  fortalecer los controles y prevenir la materialización del riesgo,  han sido efectivas . </t>
    </r>
  </si>
  <si>
    <t xml:space="preserve">Las  acciones  formuladas para fortalecer los controles y prevenir la materialización del riesgo se encuentran implementadas en el  75%. </t>
  </si>
  <si>
    <r>
      <rPr>
        <b/>
        <sz val="12"/>
        <color theme="1"/>
        <rFont val="Calibri"/>
        <family val="2"/>
        <scheme val="minor"/>
      </rPr>
      <t>1</t>
    </r>
    <r>
      <rPr>
        <sz val="10"/>
        <color theme="1"/>
        <rFont val="Calibri"/>
        <family val="2"/>
        <scheme val="minor"/>
      </rPr>
      <t xml:space="preserve">.En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t>
    </r>
    <r>
      <rPr>
        <b/>
        <sz val="12"/>
        <color theme="1"/>
        <rFont val="Calibri"/>
        <family val="2"/>
        <scheme val="minor"/>
      </rPr>
      <t>2.</t>
    </r>
    <r>
      <rPr>
        <sz val="10"/>
        <color theme="1"/>
        <rFont val="Calibri"/>
        <family val="2"/>
        <scheme val="minor"/>
      </rPr>
      <t xml:space="preserve"> En el comité de Coordinación de Control Interno del  2 de agosto de 2021, La jefe de la Oficina de Control Interno, realizó seguimiento al plan de manejo de los riesgos por proceso, con corte a 30 de abril de 2021.  La evidencia reposa en el acta No. 2 del 2 de agosto de 2021. </t>
    </r>
  </si>
  <si>
    <r>
      <t xml:space="preserve">Durante el periodo evaluado se realizaron oportunamente 2 monitoreos:                                                                                                                             </t>
    </r>
    <r>
      <rPr>
        <b/>
        <sz val="10"/>
        <color theme="1"/>
        <rFont val="Calibri"/>
        <family val="2"/>
        <scheme val="minor"/>
      </rPr>
      <t>Primer monitoreo</t>
    </r>
    <r>
      <rPr>
        <sz val="10"/>
        <color theme="1"/>
        <rFont val="Calibri"/>
        <family val="2"/>
        <scheme val="minor"/>
      </rPr>
      <t xml:space="preserve">:  Enero  a febrero de 2021:   se realizó el 3 de marzo de 2021, tal como registra el acta de comité técnico No. 3 del  6 de marzo de 2021  y el reporte del monitoreo  al mapa riesgos del proceso evaluación y seguimiento a la Dirección de Fortalecimciento institucional el 6 de marzo a través del correo Institucional de Control Interno.                                                                                    </t>
    </r>
    <r>
      <rPr>
        <b/>
        <sz val="10"/>
        <color theme="1"/>
        <rFont val="Calibri"/>
        <family val="2"/>
        <scheme val="minor"/>
      </rPr>
      <t xml:space="preserve">Segundo Monitoreo:  </t>
    </r>
    <r>
      <rPr>
        <sz val="10"/>
        <color theme="1"/>
        <rFont val="Calibri"/>
        <family val="2"/>
        <scheme val="minor"/>
      </rPr>
      <t xml:space="preserve">Marzo a abril de 2021: Se realizó el 30 de abril de 2021, tal como lo registra el acta de comité técnico No. 9 de fecha 30 de abril de 2021  y el log de envio del reporte de monitoreo al mapa riesgos del proceso  gestión de evaluación y seguimiento  a  la Dirección de Fortalecimiento el  30 de abril  de 2021.                                                                                                                                                                                                           </t>
    </r>
    <r>
      <rPr>
        <b/>
        <sz val="10"/>
        <color theme="1"/>
        <rFont val="Calibri"/>
        <family val="2"/>
        <scheme val="minor"/>
      </rPr>
      <t>Tercer  Monitoreo:</t>
    </r>
    <r>
      <rPr>
        <sz val="10"/>
        <color theme="1"/>
        <rFont val="Calibri"/>
        <family val="2"/>
        <scheme val="minor"/>
      </rPr>
      <t xml:space="preserve">  Mayo a junio de 2021 :   Se srealizó el 9 de julio,   tal como lo registra el acta de comité técnico No. 17   y el log de envio del reporte de monitoreo al mapa riesgos del proceso  gestión de evaluación y seguimiento  a  la Dirección de Fortalecimiento el  9 de julio  de 2021.                                                </t>
    </r>
    <r>
      <rPr>
        <b/>
        <sz val="10"/>
        <color theme="1"/>
        <rFont val="Calibri"/>
        <family val="2"/>
        <scheme val="minor"/>
      </rPr>
      <t>Cuarto Monitoreo</t>
    </r>
    <r>
      <rPr>
        <sz val="10"/>
        <color theme="1"/>
        <rFont val="Calibri"/>
        <family val="2"/>
        <scheme val="minor"/>
      </rPr>
      <t xml:space="preserve">: julio a agosto de 2021: Se srealizó el 23 de agosto,   tal como lo registra el acta de comité técnico No. 23   y el log de envio del reporte de monitoreo al mapa riesgos del proceso  gestión de evaluación y seguimiento  a  la Dirección de Fortalecimiento el  23 de sgosto  de 2021. </t>
    </r>
  </si>
  <si>
    <t>El riesgo se encuentra bien identificado y clasificado</t>
  </si>
  <si>
    <t xml:space="preserve">El control se encuentra documentado en las guías y  procedimientos para la  rendición de informes a entes de control </t>
  </si>
  <si>
    <t xml:space="preserve">El control  lo aplica los auditores de la Oficina de control interno, por lo tanto tienen la autoridad y la competencia para aplicar el control, y se encuentra segregada la responsabilidad de aplicación del control. </t>
  </si>
  <si>
    <t>Ausencia de autonomia e independencia   del Jefe de la Oficina de Control Interno</t>
  </si>
  <si>
    <t>D6O1,18 Presentar oportunamente en Comité de Coordinación de Control Interno los informes emitidos por la Oficina de Control Interno.</t>
  </si>
  <si>
    <t>Actas de Comité de Coordinación de Control Interno.</t>
  </si>
  <si>
    <t>01/02/2021 - 31/12/2021</t>
  </si>
  <si>
    <r>
      <t xml:space="preserve">Según  artículo  4  del  Decreto No. 1000 -0613 del  24 de noviembre de 2020,  en el cual se establece  que los comité de cooordianción de control interno se deben realziar con  periodicidad  trimestral, por lo tanto, los informes que se encuentran elaborados por la Oficina de Control Interno previo al comité,  se deben sociar a la alta Dirección en   Comité de Coordinación de Control Interno,  en cumplimiento del rol de liderazgo estratégico y enfoque a la prevención.                   Por lo tanto al 31 de agosto de 2021,    se han realizado 2 comité   el primero  el  5 de abril de 2021, cuyo registro de informes socializados se encuentran en el acta No. 1,los cuales guardan coherencia con los que según el plan anual de auditoria debian estar elaborados a la fecha de realización comité;  el segundo  comité se realizó  el 2 de agosto de 2021 , según acta No. 2 , registrando en ella los informes socializados y que según el plan  anual de auditoria debeian estar elaborados a la fecha del fecha de realización del comité  </t>
    </r>
    <r>
      <rPr>
        <b/>
        <sz val="10"/>
        <color theme="1"/>
        <rFont val="Arial"/>
        <family val="2"/>
      </rPr>
      <t>Generando avance del  50%</t>
    </r>
    <r>
      <rPr>
        <sz val="10"/>
        <color theme="1"/>
        <rFont val="Arial"/>
        <family val="2"/>
      </rPr>
      <t xml:space="preserve"> (2/4).   </t>
    </r>
  </si>
  <si>
    <t xml:space="preserve">El control se encuentra establecido en  la politica de operación del proceso evaluación y seguimiento, no obstante requiere mejorar la redacción del linea miento </t>
  </si>
  <si>
    <t xml:space="preserve">El control lo aplica el jefe de la Oficina de control interno, por lo tanto tiene la autoridad, la  competencia  para aplicar el control. </t>
  </si>
  <si>
    <t>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t>
  </si>
  <si>
    <t>A4,7D6  Realizar Comité de Coordinación de Control Interno extraordinario socializando los informes que no hayan sido presentados oportunamente.</t>
  </si>
  <si>
    <r>
      <rPr>
        <b/>
        <sz val="10"/>
        <color theme="1"/>
        <rFont val="Arial"/>
        <family val="2"/>
      </rPr>
      <t>No aplica</t>
    </r>
    <r>
      <rPr>
        <sz val="10"/>
        <color theme="1"/>
        <rFont val="Arial"/>
        <family val="2"/>
      </rPr>
      <t xml:space="preserve"> porque  el riesgo no se materializó en el periodo evaluado. </t>
    </r>
  </si>
  <si>
    <t>Demoras en la entrega de información por parte de las unidades administrativas, en respuesta a los requerimientos de la oficina.</t>
  </si>
  <si>
    <r>
      <rPr>
        <b/>
        <sz val="10"/>
        <color theme="1"/>
        <rFont val="Arial"/>
        <family val="2"/>
      </rPr>
      <t>Indicador de eficacia</t>
    </r>
    <r>
      <rPr>
        <sz val="10"/>
        <color theme="1"/>
        <rFont val="Arial"/>
        <family val="2"/>
      </rPr>
      <t xml:space="preserve">: </t>
    </r>
    <r>
      <rPr>
        <b/>
        <sz val="11"/>
        <color theme="1"/>
        <rFont val="Arial"/>
        <family val="2"/>
      </rPr>
      <t xml:space="preserve">   (100%+ 100%+100%)/3 = 100% </t>
    </r>
    <r>
      <rPr>
        <sz val="10"/>
        <color theme="1"/>
        <rFont val="Arial"/>
        <family val="2"/>
      </rPr>
      <t xml:space="preserve">   </t>
    </r>
    <r>
      <rPr>
        <b/>
        <sz val="10"/>
        <color theme="1"/>
        <rFont val="Arial"/>
        <family val="2"/>
      </rPr>
      <t>Indicador de Efectividad</t>
    </r>
    <r>
      <rPr>
        <sz val="10"/>
        <color theme="1"/>
        <rFont val="Arial"/>
        <family val="2"/>
      </rPr>
      <t xml:space="preserve">= Durante el periodo evaluado no se materializó el riesgo, por lo tanto las acciones formuladas para  fortalecer los controles y prevenir la materialización del riesgo,  han sido efectivas . </t>
    </r>
  </si>
  <si>
    <t xml:space="preserve">Las  acciones  formuladas para fortalecer los controles y prevenir la materialización del riesgo se encuentran implementadas en el  100%. </t>
  </si>
  <si>
    <t>Se encuentra bien evaluada la solidez  del conjunto de controles y  esta correctamente  establecida la zona del riesgo Residual.</t>
  </si>
  <si>
    <t>Cambios normativos en los que establecen responsabilidades a las Oficinas de Control Interno</t>
  </si>
  <si>
    <t xml:space="preserve">A1,2F4 Solicitar a la Dirección de Talento Humano capacitaciones en las temáticas requeridas por el personal adscrito a la Oficina  asignado para elaborar el informe y realizar internamente la multiplicación de la capacitación. </t>
  </si>
  <si>
    <r>
      <t xml:space="preserve">a) . Mediante memorando No. 1010-0221 - 021245 de fecha 10 de mayo del año en curso, se solicitó a la Dirección de Talento capacitación para el equipo de la Oficina de control interno  sobre: Gestión efecftiva de la auditoria interna para el día 21 de mayo de 2021.  Capacitación programada por F&amp;C   Consultores.   En respuesta a la solicitud la Dirección de Talento Humano a través del memorando No. 1410 -2021 - 023570  de fecha 20 de mayo  autoriza la capacitación al personal adscrito a la Oficina. como evidencia esta el certificado de asistencia expedido por F&amp;C consultores.      b). a través de correo personal de la ingeniera  Carmen Rosa Rondón, se solicitó a la Dirección de Talento Humano capcitación sobre el  módulo 1 de la capcitación programada por F&amp;C  consultores  para el día 9 de junio de 2021  sobre: preguntas frecuentes sobre la gestión de riesgos y novedades de la versión 5 de la guía de riesgos, expedida por el DAFP.   Capacitación aprobada por la Dirección de Talento Humano, como evidencia esta la certificación expedida por F&amp;C. Estas capcitaciones  estan orientadas a mejorar y actualizar las competencias del personal adscrito a la oficina debido a las actualizaciones de las guías expedidas por el DAFP, las cuales son  de obligatoria implementación en las funciones de la Oficina de Control Interno. La temática de la capcitación fue multiplicada al personal adscrito a la  Oficina de Control Interno.  Sumado a lo anterior los funcionarios  Adriana Silva, Carlos Machado y Gloria Ruth Sierra realizaron el curso de lenguaje claro, de forma virtual dirijido brindado por el Departamento Nacional de Planeación.   </t>
    </r>
    <r>
      <rPr>
        <b/>
        <sz val="11"/>
        <color theme="1"/>
        <rFont val="Calibri"/>
        <family val="2"/>
        <scheme val="minor"/>
      </rPr>
      <t>Generando cumplimiento del 100% de la actividad programada</t>
    </r>
    <r>
      <rPr>
        <sz val="11"/>
        <color theme="1"/>
        <rFont val="Calibri"/>
        <family val="2"/>
        <scheme val="minor"/>
      </rPr>
      <t xml:space="preserve">: </t>
    </r>
  </si>
  <si>
    <t xml:space="preserve">El control se encunetra establecido en el procedimiento del plan anual de auditoria ; no obstante se recomienda mejorar el lineamiento establecido en condiciones  generales. </t>
  </si>
  <si>
    <t xml:space="preserve">Fallas en aplicativos por congestión  para cargue o reporte de información a entes de control. </t>
  </si>
  <si>
    <t xml:space="preserve">A3F5  Tomar pantallazos como evidencia de fallas en el aplicativo   y solicitar  prórroga al ente de control,  fundamentando fuerza mayor y caso fortuito, en cumplimiento de los lineamientos establecidos en   las  guías adoptadas e implementadas   para elaborar  los informes con entes de  control y asu vez, las resoluciones vigentes para la rendición de la cuenta,  expedidas por los entes de  control; con el fin de obtener  disponibilidad del aplicativo  para  realizar el  cargue del informe. </t>
  </si>
  <si>
    <t>01/02/2021 - 30/11/2021</t>
  </si>
  <si>
    <r>
      <t>Durante el peridodo enero a   abril de 2021,  se realizaron  los  siguientes  informes o reportes que se  cargan en aplicativos de entes de control : Avance del plan de mejoramiento  suscrito con la Contraloría General,  Rendición de la cuenta anual  SIREC (contraloria municipal ),  rendición de l cuenta Anual SIRECI  ( Contraloría General ),  Informe de Control Interno Contable (CGN),  Informe Derechos de autor, obras civiles inconclusas (CGR), se realizaron</t>
    </r>
    <r>
      <rPr>
        <b/>
        <sz val="10"/>
        <color theme="1"/>
        <rFont val="Arial"/>
        <family val="2"/>
      </rPr>
      <t xml:space="preserve"> 6 </t>
    </r>
    <r>
      <rPr>
        <sz val="10"/>
        <color theme="1"/>
        <rFont val="Arial"/>
        <family val="2"/>
      </rPr>
      <t xml:space="preserve"> Reportes de  procesos  penales por delitos contra la administración pública (CGR).   Se realizó la evaluación anual sobre el sistema de control interno a través del aplicativo FURAG  en la página web del DAFP.   Aclarando  que para el  carge de los informes y  reportes no se presento fallas en los aplicativos dispuestos por los entes de control ;  excepto  para el  diligenciamiento de la encuesta  que mide el nivel de impmentación del SCI a través del aplicativo FURAG;   sin embargo,   para diligenciar la  encuesta  la Oficina no tuvo inconvenientes  porque la  encuesta se descargó con tiempo   y   la     función pública   subsanó  oportunamente  el inconveniente   ampliando  el periodo  del  diligenciamiento,   fijando  periodos  diferentes  para   entidades del orden nacional  y las del orden   territorial.    El inconveniente  que se  presentó  fue  para el cargue en los anexos del formato  No. 99 de la rendición de la cuenta anual, en razón a que en él deben ir como anexos el informe y certificación del informe de control interno contable y el ceritificado del diligenciamiento de la encuesta FURAG sobre el SCI,  Informes que tanto la Contaduría General de la Nación y el DAFP , permiten realizar el cargue hasta el 28 de febrero y  la rendición de la cuenta anual a la Contraloría Municipal  del cual hace parte el formato 99 permite el cargue antes del 15 de febrero, razón por cual siempre se  pide plazo a la  Contraloría para el envió de estos 2 documentos solicitados.  Razón por la cual,  la Oficina a través del oficio No.  005439 del 9 de febrero pide prórroga para la entrega del informe de control interno contable, la cual fue aceptada por la contraloría municipal  y con oficio No. 008712 del 26 de febrero de 2021  envía el informe a la Contraloría. Así mismo, con oficio No. 009890 del 2  de marzo de 2021, solicita prórroga para el envío de la encuesta diligenciada sobre el SCI  vigencia 2020  y la certificación del diligenciamiento, expedida por el DAFP solicitada como requerimiento  en la auditoria financiera;  solicitud aceptada por la contraloría; con oficio No. 018927 del 15 de abril de 2021 se envía la encuesta del SCI y la certificación expedida por el DAFP del diligenciamiento de la encuesta a través del aplicativo FURAG.     </t>
    </r>
    <r>
      <rPr>
        <b/>
        <sz val="10"/>
        <color theme="1"/>
        <rFont val="Arial"/>
        <family val="2"/>
      </rPr>
      <t xml:space="preserve">Concluyendo que la actividad programada se encuentra cumplida el    100%.  </t>
    </r>
  </si>
  <si>
    <t>A3,4,7D1,2  Si el riesgo se materializó por caídas o fallas en el aplicativo del ente de control, se toman los pantallazos como evidencia y se solicita al ente de control la apertura del aplicativo para realizar el cargue de la información de manera extemporánea.</t>
  </si>
  <si>
    <t>Oficio remitido al ente de control.</t>
  </si>
  <si>
    <t xml:space="preserve"> A3,4,7D5 Si no hay justificación para solicitar el cargue extemporáneo, se asume el riesgo, aceptando la sanción cuando a ello hubiere lugar.</t>
  </si>
  <si>
    <t>Comunicación emitida por el ente de control.</t>
  </si>
  <si>
    <t xml:space="preserve">1) F10A9,10,11,12   Solicitar a Almacén  la autorización para sacar  equipos tecnológicos para realizar trabajo en casa .                                                                                                   2)  A9,10,11,12F2,10:  Realizar Informes y auditorias  haciendo uso de herramientas   virtuales                                                                                                               </t>
  </si>
  <si>
    <t>01/04/2020 - 30/12/2021</t>
  </si>
  <si>
    <r>
      <rPr>
        <b/>
        <sz val="10"/>
        <color theme="1"/>
        <rFont val="Calibri"/>
        <family val="2"/>
        <scheme val="minor"/>
      </rPr>
      <t>1.</t>
    </r>
    <r>
      <rPr>
        <sz val="10"/>
        <color theme="1"/>
        <rFont val="Calibri"/>
        <family val="2"/>
        <scheme val="minor"/>
      </rPr>
      <t xml:space="preserve"> Los equipos de tecnológicos solicitados a Almacen en calidad de prestamo para realizar trabajo en casa en la vigencia 2020.  por los funcionarios:    Carlos Machado, Adriana Silva,  Lina Marcela Alvarez, continuan en la presente vigencia  bajo la responsabilidad de los funcionarios para  realizar trabajo   en casa.      </t>
    </r>
    <r>
      <rPr>
        <b/>
        <sz val="10"/>
        <color theme="1"/>
        <rFont val="Calibri"/>
        <family val="2"/>
        <scheme val="minor"/>
      </rPr>
      <t xml:space="preserve">Generando cumplimiento del 100%.  </t>
    </r>
    <r>
      <rPr>
        <sz val="10"/>
        <color theme="1"/>
        <rFont val="Calibri"/>
        <family val="2"/>
        <scheme val="minor"/>
      </rPr>
      <t xml:space="preserve">                                                                                                                                                </t>
    </r>
    <r>
      <rPr>
        <b/>
        <sz val="10"/>
        <color theme="1"/>
        <rFont val="Calibri"/>
        <family val="2"/>
        <scheme val="minor"/>
      </rPr>
      <t>2</t>
    </r>
    <r>
      <rPr>
        <sz val="10"/>
        <color theme="1"/>
        <rFont val="Calibri"/>
        <family val="2"/>
        <scheme val="minor"/>
      </rPr>
      <t>. En el plan anual de auditorias  se encuentra  programado  realizar   los  siguientes  informes y auditorias.  Los cuales   se han realizado de forma virtual  durante el periodo enero  a junio, previniendo el contagio cor covid y el ausentismo laboral.</t>
    </r>
    <r>
      <rPr>
        <b/>
        <sz val="10"/>
        <color theme="1"/>
        <rFont val="Calibri"/>
        <family val="2"/>
        <scheme val="minor"/>
      </rPr>
      <t xml:space="preserve"> generando  avance del  68% (</t>
    </r>
    <r>
      <rPr>
        <sz val="10"/>
        <color theme="1"/>
        <rFont val="Calibri"/>
        <family val="2"/>
        <scheme val="minor"/>
      </rPr>
      <t xml:space="preserve">1278%/19):                                                                                                                                                                                                      seguimiento PM con la  CM  ( 2/2 =100%),  Reporte cuenta anual SIREC  ( la Oficina genera 2 informe en este reporte:    Informe ejecuctivo anual del SCI (1/1=100%), Informe de labores de la OCI (1/1 = 100%)) , Avance PM  Contraloría Municipal  ( 2/2  =100%) , seguimiento plan de mejoramiento y oportunidad de RTA PQR (3/3=100%), Informe semestral del SCI  (2/2 =100%),  Evaluación anual del SCI FURAG  (1/1=100%),  Informe derechos de autor  (1/1 =100%),  Seguimiento PM AGN ( 3/4= 75%), evluación SCI Contable  (1/1=100%),     seguimiento plan anticorrupción y mapas de riesgos administrativos   (12/19 = 63%), auditoria al proceso contractual  0/1 =0%),  auditoria proceso financiero (0/1=0%), Informes evaluación ala gestión por dependencias ( 100%),  informe austeridad en el gasto (2/4 =50%), informes arqueos de caja menor  (1/2=50%), Informe seguimiento al comite de conciliación y plan de mejora  ( 0/1=0%), Informe SECOP (1/1=100%),  Informe SIGEP  (0/1=0%),  informe segumiento PM sobre el SCI  (1/2=50%) </t>
    </r>
  </si>
  <si>
    <r>
      <rPr>
        <b/>
        <sz val="10"/>
        <color theme="1"/>
        <rFont val="Calibri"/>
        <family val="2"/>
        <scheme val="minor"/>
      </rPr>
      <t>Indicador de eficacia</t>
    </r>
    <r>
      <rPr>
        <sz val="10"/>
        <color theme="1"/>
        <rFont val="Calibri"/>
        <family val="2"/>
        <scheme val="minor"/>
      </rPr>
      <t xml:space="preserve"> =</t>
    </r>
    <r>
      <rPr>
        <b/>
        <sz val="11"/>
        <color theme="1"/>
        <rFont val="Calibri"/>
        <family val="2"/>
        <scheme val="minor"/>
      </rPr>
      <t xml:space="preserve"> ((100% + 68%+70%)/3) =   79,3%.</t>
    </r>
    <r>
      <rPr>
        <sz val="10"/>
        <color theme="1"/>
        <rFont val="Calibri"/>
        <family val="2"/>
        <scheme val="minor"/>
      </rPr>
      <t xml:space="preserve">                                                </t>
    </r>
    <r>
      <rPr>
        <b/>
        <sz val="10"/>
        <color theme="1"/>
        <rFont val="Calibri"/>
        <family val="2"/>
        <scheme val="minor"/>
      </rPr>
      <t>Indicador de Efectividad</t>
    </r>
    <r>
      <rPr>
        <sz val="10"/>
        <color theme="1"/>
        <rFont val="Calibri"/>
        <family val="2"/>
        <scheme val="minor"/>
      </rPr>
      <t xml:space="preserve">= Durante el periodo evaluado no se materializó el riesgo, por lo tanto las acciones formuladas para  fortalecer los controles y prevenir la materialización del riesgo,  han sido efectivas </t>
    </r>
  </si>
  <si>
    <t xml:space="preserve">Las  acciones  formuladas para fortalecer los controles y prevenir la materialización del riesgo se encuentra implementada en el  79,3%. </t>
  </si>
  <si>
    <t xml:space="preserve">El control se encuentra establecido en el protocolo de bioseguridad de la Alcaldía </t>
  </si>
  <si>
    <t xml:space="preserve">El control lo aplica  todos los funcionarios adscritos a la Oficina y tienen la autoridad y la competencia para aplicarlo  y esta segregada  la responsabilidad de aplicación del control </t>
  </si>
  <si>
    <t xml:space="preserve">Ausencia de vacuna contra el covid -19 y de medicamentos antivirales </t>
  </si>
  <si>
    <t>Propagación del coronavirus covid -19 a pesar de los esfuerzos estatales y de la sociedad</t>
  </si>
  <si>
    <t xml:space="preserve">Demoras  o  ausencia  en la entrega de elementos de protección personal para prevenir contagio biológico por covid - 19, por parte de la Dirección de Talento Humano, quien lidera el programa de seguridad y salud en el trabajo. </t>
  </si>
  <si>
    <t>Dificultad para acceder a las evidencias físicas y de las visitas de verificación en el desarrollo de auditorias. ( pandemia covid - 19)</t>
  </si>
  <si>
    <t xml:space="preserve">D9O15,16,17,18:  Incluir  en el alcance  de la auditoria al proceso contractual,  programada  para realizarse  en la  vigencia 2021:  Verificar el cumplimiento de la normatividad aplicable a la contratación directa por declaratoria de urgencia manifiesta,  en los contratos realizados para  adquirir bienes y servicios relacionados con la pandemia;  así mismo,  incluir en el alcance  y criterios de la auditoría financiera:  Verificar   el  cumplimiento de lineamientos del gobierno nacional,  sobre  los traslados presupuestales generados para atender la pandemia. </t>
  </si>
  <si>
    <t>01/02/2021  - 31/12/2021</t>
  </si>
  <si>
    <r>
      <rPr>
        <b/>
        <sz val="10"/>
        <color theme="1"/>
        <rFont val="Calibri"/>
        <family val="2"/>
        <scheme val="minor"/>
      </rPr>
      <t>En el plan de la auditoria del proceso  contractual  se encuentra establecido dentro de los objetivos especificos y critrios de valuación</t>
    </r>
    <r>
      <rPr>
        <sz val="10"/>
        <color theme="1"/>
        <rFont val="Calibri"/>
        <family val="2"/>
        <scheme val="minor"/>
      </rPr>
      <t xml:space="preserve">:   Verificar el cumplimiento de la normatividad aplicable a la contratación directa por declaratoria de urgencia manifiesta.    En el plan de auditoria del proceso gestión financiera se encuentra establecido dentro de los objetivos específicos y criterios de  evaluación:  Verificar   el  cumplimiento de lineamientos del gobierno nacional,  sobre  los traslados presupuestales generados para atender la pandemia.  Las 2 auditorias se encuentran planeadas ejecutas  y en proceso de elaboración del informe preliminar.   </t>
    </r>
    <r>
      <rPr>
        <b/>
        <sz val="10"/>
        <color theme="1"/>
        <rFont val="Calibri"/>
        <family val="2"/>
        <scheme val="minor"/>
      </rPr>
      <t xml:space="preserve">Generando cumplimiento del  70%.  </t>
    </r>
  </si>
  <si>
    <t>A8,9,10,11,12D9:   Ajustar el plan anual de auditoria y solicitar su aprobación en Comité de Coordinación de Control Interno.</t>
  </si>
  <si>
    <t>SEGURIDAD DIGITAL</t>
  </si>
  <si>
    <t>PLAN DE TRATAMIENTO DE RIESGOS DE SEGURIDAD DIGITAL 2021</t>
  </si>
  <si>
    <t>SEGUIMIENTO   A LA EJECUCIÓN DE LAS  ACTIVIDADES DE CONTROL  POR LA   OFICINA DE CONTROL INTERNO  CON  CORTE  A  31/08/2021</t>
  </si>
  <si>
    <t>ACTIVOS</t>
  </si>
  <si>
    <t>RIESGO</t>
  </si>
  <si>
    <t>TIPO</t>
  </si>
  <si>
    <t>PROBABILIDAD</t>
  </si>
  <si>
    <t>IMPACTO</t>
  </si>
  <si>
    <t>RIESGO RESIDUAL</t>
  </si>
  <si>
    <t>OPCION TRATAMIENTO</t>
  </si>
  <si>
    <t>ACTIVIDAD DE CONTROL</t>
  </si>
  <si>
    <t>SOPORTE</t>
  </si>
  <si>
    <t>RESPONSABLE</t>
  </si>
  <si>
    <t>TIEMPO</t>
  </si>
  <si>
    <t>INDICADOR</t>
  </si>
  <si>
    <t xml:space="preserve">ACLARACIONES </t>
  </si>
  <si>
    <t>SITUACION ENCONTRADA</t>
  </si>
  <si>
    <t xml:space="preserve">%  CUMPLIMIENTO DE LAS ACTIVIDADES EN CADA RIESGO </t>
  </si>
  <si>
    <t>[S]SERVICIOS</t>
  </si>
  <si>
    <t>correo electrónico</t>
  </si>
  <si>
    <t>Perdida de Disponibilidad</t>
  </si>
  <si>
    <t>Seguridad Digital</t>
  </si>
  <si>
    <t>5-CASI SEGURO</t>
  </si>
  <si>
    <t>5-CATASTROFICO</t>
  </si>
  <si>
    <t>EXTREMO</t>
  </si>
  <si>
    <t>A.15.2 Gestión de la prestación
de servicios con los
proveedores</t>
  </si>
  <si>
    <t>Informes de seguimiento a los Contratos de prestación de servicio de internet y correo</t>
  </si>
  <si>
    <t>Secretaria TIC</t>
  </si>
  <si>
    <t>A partir de enero  de 2021</t>
  </si>
  <si>
    <t xml:space="preserve">Indicador de eficacia: No. de controles implementados*100 /No. de actividades de control.
Indicador de efectividad=Disminución del 10% de los incidentes de seguridad con respecto al corte del 30/06/2018.
</t>
  </si>
  <si>
    <t xml:space="preserve">Se aclara que el mapa de seguridad digital se encuentra  documentado cumpliendo la metodología establecida por el DAFP en la guía de riesgos, pero  se omite la publicación de la coluna de vulneralidades o amenazas, para  contribuir a garantizar  la seguridad de la información  digital por robo de información y daños a los sistemas de información por    agentes extenos, al publicar las vulneralidalidades y amenazas en  los sistemas de información.  </t>
  </si>
  <si>
    <t>Control de la  disponibilidad del servicio reportado en los informes de los contratos vigentes de prestacio de intenet y correo electrónico</t>
  </si>
  <si>
    <t>Indicador de eficacia= 100%</t>
  </si>
  <si>
    <t>Internet</t>
  </si>
  <si>
    <t>5- CASI SEGURO</t>
  </si>
  <si>
    <t>Dirección de Recursos Físicos</t>
  </si>
  <si>
    <t>Redes Sociales Oficiales</t>
  </si>
  <si>
    <t>Perdida de Disponibilidad e integridad</t>
  </si>
  <si>
    <t>4-PROBABLE</t>
  </si>
  <si>
    <t>4- MAYOR</t>
  </si>
  <si>
    <t>A.7.2.2 Toma de conciencia, educación y formación en la seguridad de la información</t>
  </si>
  <si>
    <t>Capacitación políticas de seguridad digital</t>
  </si>
  <si>
    <t>Secretaria de  las TIC</t>
  </si>
  <si>
    <t>Circular 2021-0005 del 17/02/2021
Ciruclar 2021-000012
Capacitación: 16/03/2021, 17/03/2021, 24/03/2021, 26/03/2021, 
Video de seguridad en la Plataforma PISAMI- Herramientas</t>
  </si>
  <si>
    <t>[SW]APLICACIONES</t>
  </si>
  <si>
    <t>Aplicaciones WEB, sistemas operativos, ofimática, software antivirus,Sistema propio SIGAMI</t>
  </si>
  <si>
    <t>A.12.2. Procesamiento correcto en las aplicaciones</t>
  </si>
  <si>
    <t>Informe de validaciones</t>
  </si>
  <si>
    <t>Se está estabilizando el software no obstante aún se encuentran fallas por mala operación de los usuarios o por erroresdel mismo. Se tiene establecido los Tickets para la trazabilidad</t>
  </si>
  <si>
    <t>Indicador de eficacia= 80%</t>
  </si>
  <si>
    <t xml:space="preserve">Pérdida de integridad y disponibilidad </t>
  </si>
  <si>
    <t>4-MAYOR</t>
  </si>
  <si>
    <t>A.12.6.1 Control de vulnerabilidades técnicas</t>
  </si>
  <si>
    <t>Modulo de tickets</t>
  </si>
  <si>
    <t>Se desarrollan soluciones para controlar las vulnerabilidades del software tales como validaciones, roles, permisos, restricciones,  ajustes al software</t>
  </si>
  <si>
    <t>Indicador de eficacia= 90%</t>
  </si>
  <si>
    <t>3-MODERADO</t>
  </si>
  <si>
    <t>ALTO</t>
  </si>
  <si>
    <t>EVITAR</t>
  </si>
  <si>
    <t>A.10.4.1 Controles contra código malicioso</t>
  </si>
  <si>
    <t>Bitacora de actualización versiones</t>
  </si>
  <si>
    <t xml:space="preserve">Se han realizado  brigadas de mantenimiento a los PVD ( puntos Vive Digital) y sedes Alcaldía  Planeación Rentas, Control Disciplinario, Desarrollo Social; se ha atendido soporte, casos aislados,
Controles establecidos para las actualizaciones de software de aplicaciones y de ofimática
</t>
  </si>
  <si>
    <t>1-RARA VEZ</t>
  </si>
  <si>
    <t>A.12.5.3 Restricciones en los cambios de los paquetes de software</t>
  </si>
  <si>
    <t>[D]DATOS</t>
  </si>
  <si>
    <t>Bases de Datos (PISAMI, TRANSITO, SISBEN, SOFTCOM, TAO)</t>
  </si>
  <si>
    <t>Pérdida de disponibilidad</t>
  </si>
  <si>
    <t>A.10.6.1 Controles de las redes</t>
  </si>
  <si>
    <t>Bitacora</t>
  </si>
  <si>
    <r>
      <t>Control del tráfico con Firewall  ( Control red interna y externa)  C</t>
    </r>
    <r>
      <rPr>
        <b/>
        <sz val="9"/>
        <color theme="1"/>
        <rFont val="Arial"/>
        <family val="2"/>
      </rPr>
      <t>umplida 70%</t>
    </r>
  </si>
  <si>
    <r>
      <rPr>
        <b/>
        <sz val="9"/>
        <color theme="1"/>
        <rFont val="Arial"/>
        <family val="2"/>
      </rPr>
      <t>Indicador de eficacia:   60%</t>
    </r>
    <r>
      <rPr>
        <sz val="9"/>
        <color theme="1"/>
        <rFont val="Arial"/>
        <family val="2"/>
      </rPr>
      <t xml:space="preserve"> =  ( 70%+50%)/2 </t>
    </r>
  </si>
  <si>
    <t>3-POSIBLE</t>
  </si>
  <si>
    <t>MODERADO</t>
  </si>
  <si>
    <t>A.14.1.3 Desarrollo e implementación de planes de continuidad de negocio</t>
  </si>
  <si>
    <t>Plan Continuidad de negocio</t>
  </si>
  <si>
    <r>
      <t>Plan de continuidad de negocio, pendiente más difusión.                                 C</t>
    </r>
    <r>
      <rPr>
        <b/>
        <sz val="9"/>
        <color theme="1"/>
        <rFont val="Arial"/>
        <family val="2"/>
      </rPr>
      <t>umplida 50%</t>
    </r>
  </si>
  <si>
    <t>Perdida de integridad</t>
  </si>
  <si>
    <t>A.15.1.4 Prevención del uso inadecuado de los servicios de procesamiento  de información</t>
  </si>
  <si>
    <t>Capacitación políticas y manejo operativo</t>
  </si>
  <si>
    <r>
      <t xml:space="preserve">Circular 022 del 20/05/2021, , circular 2021-000026 del 30/08/2021
Video de TIPS seguridad circular 2021-00025 del 06/08/2021                                    </t>
    </r>
    <r>
      <rPr>
        <b/>
        <sz val="9"/>
        <color theme="1"/>
        <rFont val="Arial"/>
        <family val="2"/>
      </rPr>
      <t xml:space="preserve">Cumplida 50%
</t>
    </r>
  </si>
  <si>
    <r>
      <rPr>
        <b/>
        <sz val="9"/>
        <color theme="1"/>
        <rFont val="Arial"/>
        <family val="2"/>
      </rPr>
      <t xml:space="preserve">Indicador de eficacia: </t>
    </r>
    <r>
      <rPr>
        <sz val="9"/>
        <color theme="1"/>
        <rFont val="Arial"/>
        <family val="2"/>
      </rPr>
      <t xml:space="preserve">  </t>
    </r>
    <r>
      <rPr>
        <b/>
        <sz val="9"/>
        <color theme="1"/>
        <rFont val="Arial"/>
        <family val="2"/>
      </rPr>
      <t>75%</t>
    </r>
    <r>
      <rPr>
        <sz val="9"/>
        <color theme="1"/>
        <rFont val="Arial"/>
        <family val="2"/>
      </rPr>
      <t xml:space="preserve"> =                                ( 50%+100%)/2 </t>
    </r>
  </si>
  <si>
    <t>2-IMPROBABLE</t>
  </si>
  <si>
    <t>A.12.4.1 Control de software operativo.</t>
  </si>
  <si>
    <t xml:space="preserve">Política </t>
  </si>
  <si>
    <r>
      <t xml:space="preserve">Se tiene establecido control de acceso al servidor y a la carpeta que contiene el código fuente, las actualizaciones las realiza el usuario que tiene la clave y la trazabilidad queda registrada en los tickets. Control de acceso y roles en el Gitlab, actualización permisos.       </t>
    </r>
    <r>
      <rPr>
        <b/>
        <sz val="9"/>
        <color theme="1"/>
        <rFont val="Arial"/>
        <family val="2"/>
      </rPr>
      <t>Cumplida  100%</t>
    </r>
  </si>
  <si>
    <t>Pérdida de integridad, disponibilidad y confidencialidad</t>
  </si>
  <si>
    <t>ACEPTAR</t>
  </si>
  <si>
    <t>A.12.2.4 Validación de los datos de salida</t>
  </si>
  <si>
    <t>Reportes y log de auditoria</t>
  </si>
  <si>
    <r>
      <t xml:space="preserve">Mediante servicios se da inducción del manejo adecuado de los dispositivos, mediante capacitaciones se da inducción del manejo de los aplicativos, actualización manuales de usuario.  </t>
    </r>
    <r>
      <rPr>
        <b/>
        <sz val="9"/>
        <color theme="1"/>
        <rFont val="Arial"/>
        <family val="2"/>
      </rPr>
      <t>Cumplida  90%</t>
    </r>
  </si>
  <si>
    <t>Indicador de eficacia:  63,33 % =                                ( 90%+50%+50%)/3</t>
  </si>
  <si>
    <t>A.10.10.4 Registro del Administrador y del operador</t>
  </si>
  <si>
    <t>Log de auditoria</t>
  </si>
  <si>
    <r>
      <t xml:space="preserve">Administrador de los sistemas de información profesionales ingenieros de sistemas, sin embargo falta capacitación en admon bd  ( base de datos ) y seguridad.         </t>
    </r>
    <r>
      <rPr>
        <b/>
        <sz val="9"/>
        <color theme="1"/>
        <rFont val="Arial"/>
        <family val="2"/>
      </rPr>
      <t xml:space="preserve">Cumplida  50% </t>
    </r>
    <r>
      <rPr>
        <sz val="9"/>
        <color theme="1"/>
        <rFont val="Arial"/>
        <family val="2"/>
      </rPr>
      <t xml:space="preserve">  </t>
    </r>
  </si>
  <si>
    <t>A.10 CONTROL DE ACCESO</t>
  </si>
  <si>
    <t>Administración de usuarios</t>
  </si>
  <si>
    <r>
      <t xml:space="preserve">Circular 2021-00005
Cumplimiento de la política, soportes en PISAMI GD
Circular 2021-000012.                             </t>
    </r>
    <r>
      <rPr>
        <b/>
        <sz val="9"/>
        <color theme="1"/>
        <rFont val="Arial"/>
        <family val="2"/>
      </rPr>
      <t>Cumplida  50%</t>
    </r>
  </si>
  <si>
    <t xml:space="preserve">perdida de confidencialidad </t>
  </si>
  <si>
    <t>A.12.5.4 Fuga de información</t>
  </si>
  <si>
    <t>Deficiente controles por uso de correos electrónicos particulares,usb . El riesgo se aumenta por el teletrabajo.</t>
  </si>
  <si>
    <t>Indicador de eficacia= 50%</t>
  </si>
  <si>
    <t>Perdida de confidencialidad e integridad</t>
  </si>
  <si>
    <r>
      <t xml:space="preserve">Circular 2021-00005
Cumplimiento de la política, soportes en PISAMI GD
Circular 2021-000012                                  </t>
    </r>
    <r>
      <rPr>
        <b/>
        <sz val="9"/>
        <color theme="1"/>
        <rFont val="Arial"/>
        <family val="2"/>
      </rPr>
      <t>Cumplida  100%</t>
    </r>
  </si>
  <si>
    <t xml:space="preserve">Indicador de eficacia:   100% =                                ( 100%+100%)/2 </t>
  </si>
  <si>
    <t>EQUIPOS INFORMÁTICOS</t>
  </si>
  <si>
    <t>Servidores web, Servidor  base de datos, servidores aplicación  y equipos virtuales</t>
  </si>
  <si>
    <t>COMPARTIR</t>
  </si>
  <si>
    <r>
      <t>A.14.1.3</t>
    </r>
    <r>
      <rPr>
        <b/>
        <sz val="9"/>
        <color theme="1"/>
        <rFont val="Arial"/>
        <family val="2"/>
      </rPr>
      <t xml:space="preserve"> Desarrollo e implementación </t>
    </r>
    <r>
      <rPr>
        <sz val="9"/>
        <color theme="1"/>
        <rFont val="Arial"/>
        <family val="2"/>
      </rPr>
      <t>de planes de continuidad de negocio</t>
    </r>
  </si>
  <si>
    <r>
      <t xml:space="preserve">Plan de continuidad de negocio, pendiente más difusión  </t>
    </r>
    <r>
      <rPr>
        <b/>
        <sz val="9"/>
        <color theme="1"/>
        <rFont val="Arial"/>
        <family val="2"/>
      </rPr>
      <t xml:space="preserve">( ¿? LA  ACTIVIDAD PROGRAMADA DICE DESARROLLO E IMPLMENTACIÓN) </t>
    </r>
  </si>
  <si>
    <t>Indicador de Eficacia = 50%</t>
  </si>
  <si>
    <t>Firewalls, Router</t>
  </si>
  <si>
    <t>plan de continuidad de negocio, pendiente más difusión para que  se aplique de conformidad con lo establecido</t>
  </si>
  <si>
    <t>Computadores de escritorio  y equipos de impresión</t>
  </si>
  <si>
    <t>Perdida de disponibilidad y confidencialidad</t>
  </si>
  <si>
    <t>A.9.2 Seguridad de los Equipos</t>
  </si>
  <si>
    <t>Política difundida</t>
  </si>
  <si>
    <t>Circular 2021-000016 del 29/04/2021, por medio de la cual se xxxx</t>
  </si>
  <si>
    <t>Indicador de Eficacia = 80%</t>
  </si>
  <si>
    <t>REDES DE COMUNICACIONES</t>
  </si>
  <si>
    <t>Red LAN  y Red privada Virtual</t>
  </si>
  <si>
    <t>A.11.4 Control de acceso a redes.</t>
  </si>
  <si>
    <r>
      <t xml:space="preserve">Firewall                                                                            </t>
    </r>
    <r>
      <rPr>
        <b/>
        <sz val="9"/>
        <color theme="1"/>
        <rFont val="Arial"/>
        <family val="2"/>
      </rPr>
      <t>Cumplida el 70%</t>
    </r>
  </si>
  <si>
    <t xml:space="preserve">Indicador de eficacia=  75%   ( 70%+80%)/2 </t>
  </si>
  <si>
    <t>A.11.4.6 Control de conexión a redes</t>
  </si>
  <si>
    <r>
      <t xml:space="preserve">Política publicada en el portal web y SIGAMI, circular 29 del 30/08/2021    </t>
    </r>
    <r>
      <rPr>
        <b/>
        <sz val="9"/>
        <color theme="1"/>
        <rFont val="Arial"/>
        <family val="2"/>
      </rPr>
      <t>Cumplida el 80%</t>
    </r>
  </si>
  <si>
    <t>EQUIPAMIENTO AUXILIAR</t>
  </si>
  <si>
    <t>Fuentes de alimentación ininterrumpida</t>
  </si>
  <si>
    <t>Perdida de disponibilidad</t>
  </si>
  <si>
    <r>
      <t xml:space="preserve">plan de continuidad de negocio, pendiente más difusión para que  se aplique de conformidad con lo establecido      </t>
    </r>
    <r>
      <rPr>
        <b/>
        <sz val="9"/>
        <color theme="1"/>
        <rFont val="Arial"/>
        <family val="2"/>
      </rPr>
      <t xml:space="preserve">Cumplida el 50% </t>
    </r>
  </si>
  <si>
    <t>Indicador de eficacia =    77%                                     ( 50%+80%+80%+80% + 80% +90%) / 6</t>
  </si>
  <si>
    <t>A.9.2.1 Ubicación y protección de los equipos</t>
  </si>
  <si>
    <r>
      <t xml:space="preserve">Deficiencia de las instalaciones de la entidad como en sria de salud, edificio central, y PVD,pendiente circular con recomendaciones. Memorando 34456 del 14/09/2020
</t>
    </r>
    <r>
      <rPr>
        <sz val="9"/>
        <rFont val="Arial"/>
        <family val="2"/>
      </rPr>
      <t xml:space="preserve">Circular 2021-000016 del 29/04/2021                       </t>
    </r>
    <r>
      <rPr>
        <b/>
        <sz val="9"/>
        <rFont val="Arial"/>
        <family val="2"/>
      </rPr>
      <t xml:space="preserve">Cumplida el 80% </t>
    </r>
  </si>
  <si>
    <t>Cableado de datos</t>
  </si>
  <si>
    <t>Mobiliario</t>
  </si>
  <si>
    <r>
      <t xml:space="preserve">Deficiencia de las instalaciones de la entidad como en sria de salud, edificio central, y PVD,pendiente circular con recomendaciones. Memorando 34456 del 14/09/2020
Circular 2021-000016 del 29/04/2021                       </t>
    </r>
    <r>
      <rPr>
        <b/>
        <sz val="9"/>
        <color theme="1"/>
        <rFont val="Arial"/>
        <family val="2"/>
      </rPr>
      <t>Cumplida el 80%</t>
    </r>
    <r>
      <rPr>
        <sz val="9"/>
        <color theme="1"/>
        <rFont val="Arial"/>
        <family val="2"/>
      </rPr>
      <t xml:space="preserve"> </t>
    </r>
  </si>
  <si>
    <t>Aire acondicionado</t>
  </si>
  <si>
    <r>
      <t xml:space="preserve">Deficiencia de las instalaciones de la entidad como en sria de salud, edificio central, y PVD,pendiente circular con recomendaciones. Memorando 34456 del 14/09/2020
Circular 2021-000016 del 29/04/2021                       </t>
    </r>
    <r>
      <rPr>
        <b/>
        <sz val="9"/>
        <color theme="1"/>
        <rFont val="Arial"/>
        <family val="2"/>
      </rPr>
      <t xml:space="preserve">Cumplida el 80% </t>
    </r>
  </si>
  <si>
    <t>A.9.2.2 servicios de suministro</t>
  </si>
  <si>
    <t>Director Grupo Recursos Físicos</t>
  </si>
  <si>
    <r>
      <t xml:space="preserve">Hay cortes esporádicos estos son por tiempos cortos.  </t>
    </r>
    <r>
      <rPr>
        <b/>
        <sz val="9"/>
        <color theme="1"/>
        <rFont val="Arial"/>
        <family val="2"/>
      </rPr>
      <t xml:space="preserve"> Cumplida el 90%</t>
    </r>
  </si>
  <si>
    <t>INSTALACIONES</t>
  </si>
  <si>
    <t>Edificio</t>
  </si>
  <si>
    <r>
      <t xml:space="preserve">plan de continuidad de negocio, pendiente más difusión para que  se aplique de conformidad con lo establecido                                                      </t>
    </r>
    <r>
      <rPr>
        <b/>
        <sz val="9"/>
        <color theme="1"/>
        <rFont val="Arial"/>
        <family val="2"/>
      </rPr>
      <t xml:space="preserve"> Cumplida el 50% </t>
    </r>
  </si>
  <si>
    <t>PERSONAS</t>
  </si>
  <si>
    <t>Perdida de confidencialidad</t>
  </si>
  <si>
    <r>
      <t xml:space="preserve">Circular 2021-0005 del 17/02/2021
Ciruclar 2021-000012
Capacitación: 16/03/2021, 17/03/2021, 24/03/2021, 26/03/2021, 
Video de seguridad en la Plataforma PISAMI- Herramientas                                       </t>
    </r>
    <r>
      <rPr>
        <b/>
        <sz val="9"/>
        <rFont val="Arial"/>
        <family val="2"/>
      </rPr>
      <t>Cumplida el 100%</t>
    </r>
  </si>
  <si>
    <t>Indice de cumplimiento=   67%  (100%+0%+100%)/3</t>
  </si>
  <si>
    <t>A.7.1.2 Términos y condiciones
del empleo</t>
  </si>
  <si>
    <t>Claúsulas de los contratos y en la inducción establecer el acta de compromiso de cumplimiento de la política de seguridad</t>
  </si>
  <si>
    <t xml:space="preserve">Sin Avance </t>
  </si>
  <si>
    <t>NOTA: LAS COLUMNAS DE VULNERABILIDADES Y CONTROLES SE ENCUENTRA OCULTA LA INFORMACION COMO MECANISMO DE SEGURIDAD.</t>
  </si>
  <si>
    <r>
      <t xml:space="preserve">Numeral  8. Lineamientos:   a). </t>
    </r>
    <r>
      <rPr>
        <sz val="10"/>
        <color rgb="FF000000"/>
        <rFont val="Arial"/>
        <family val="2"/>
      </rPr>
      <t>Si el   riesgo de Corrupción esta asociado a un trámite, determiine  si el riesgo  se encuentra   documetado siguiendo los lineamientos establecidos  en el anexo 3 de la guía de riesgos descrito:  Protocolo  para identicación de los riesgos de Corrupció</t>
    </r>
    <r>
      <rPr>
        <b/>
        <sz val="10"/>
        <color theme="1"/>
        <rFont val="Arial"/>
        <family val="2"/>
      </rPr>
      <t>n.  b).</t>
    </r>
    <r>
      <rPr>
        <sz val="10"/>
        <color rgb="FF000000"/>
        <rFont val="Arial"/>
        <family val="2"/>
      </rPr>
      <t xml:space="preserve"> Si es un riesgo asociado a activos de información  verificar que el riesgo se encuentre documentado con los lineamientos del anexo 4 de la guía descrito:  Lineamientos para los riesgos de seguiridad digital</t>
    </r>
    <r>
      <rPr>
        <b/>
        <sz val="10"/>
        <color theme="1"/>
        <rFont val="Arial"/>
        <family val="2"/>
      </rPr>
      <t xml:space="preserve">.   C)  </t>
    </r>
    <r>
      <rPr>
        <sz val="10"/>
        <color rgb="FF000000"/>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theme="1"/>
        <rFont val="Arial"/>
        <family val="2"/>
      </rPr>
      <t>D) Solo aplica al proceso contractual</t>
    </r>
    <r>
      <rPr>
        <sz val="10"/>
        <color rgb="FF000000"/>
        <rFont val="Arial"/>
        <family val="2"/>
      </rPr>
      <t>: evaluar si se hizo uso del Manual para la Identificación
y Cobertura del Riesgo en los
Procesos de Contratación</t>
    </r>
    <r>
      <rPr>
        <b/>
        <sz val="10"/>
        <color theme="1"/>
        <rFont val="Arial"/>
        <family val="2"/>
      </rPr>
      <t>.</t>
    </r>
    <r>
      <rPr>
        <b/>
        <sz val="10"/>
        <color rgb="FFFF0000"/>
        <rFont val="Arial"/>
        <family val="2"/>
      </rPr>
      <t xml:space="preserve"> </t>
    </r>
  </si>
  <si>
    <t>01/07/21 al 31/08/21</t>
  </si>
  <si>
    <t>No se presenta avance.</t>
  </si>
  <si>
    <t>INDICADOR DE EFICACIA: 100% = (0%+0%)/2                                          INDICADOR DE EFECTIVIDAD: Durante el periodo evaluado el riesgo no se materializo.</t>
  </si>
  <si>
    <t>Durante el periodo evaluado las actividades programadas a realizar para fortalecer el control diseñado para prevenir la materialización del riesgo se encuentran ejecutadas en el 0%.</t>
  </si>
  <si>
    <t>El comité de Riesgos del proceso esta creado a través de la Resolución No. 1010-0288 de Marzo 12 de 2019.</t>
  </si>
  <si>
    <t xml:space="preserve">Las actividades de control se encuentran establecidas mediante el uso adecuado de la herramienta DOFA , y estan atacando las causas identificadas como generadoras del riesgo. </t>
  </si>
  <si>
    <t xml:space="preserve">1, En el comité de coordinación de control interno realizado el 2 de agosto del 2021, la Jefe de Control Interno, socializó el resultado del seguimiento al plan del manejo de los riesgos por proceso, con corte a 30 de abril de 2021. La evidencia reposa en el acta No. 2 del 2 de agosto del 2021. </t>
  </si>
  <si>
    <r>
      <rPr>
        <b/>
        <sz val="10"/>
        <color theme="1"/>
        <rFont val="Arial"/>
        <family val="2"/>
      </rPr>
      <t xml:space="preserve">Tercer monitoreo periodo Mayo a Junio de 2021 </t>
    </r>
    <r>
      <rPr>
        <sz val="10"/>
        <color theme="1"/>
        <rFont val="Arial"/>
        <family val="2"/>
      </rPr>
      <t xml:space="preserve">: No se entrego.    </t>
    </r>
    <r>
      <rPr>
        <sz val="10"/>
        <color rgb="FFFF0000"/>
        <rFont val="Arial"/>
        <family val="2"/>
      </rPr>
      <t xml:space="preserve">            </t>
    </r>
    <r>
      <rPr>
        <b/>
        <sz val="10"/>
        <rFont val="Arial"/>
        <family val="2"/>
      </rPr>
      <t xml:space="preserve">                  Cuarto monitoreo periodo Julio a Agosto de 2021 : </t>
    </r>
    <r>
      <rPr>
        <sz val="10"/>
        <color theme="1"/>
        <rFont val="Arial"/>
        <family val="2"/>
      </rPr>
      <t xml:space="preserve">  Se realizo el 30 de Agosto  como lo registra el acta 004.            </t>
    </r>
  </si>
  <si>
    <t>No aplica porque durante el periodo evaluado no se materializo el riesgo.</t>
  </si>
  <si>
    <t xml:space="preserve">PERDIDA PARCIAL O TOTAL DE LOS EXPEDIENTES EN LOS ARCHIVOS DE GESTIÓN </t>
  </si>
  <si>
    <t>GESTIÓN</t>
  </si>
  <si>
    <t xml:space="preserve">Se encuentra bien evaluada la solidez  del conjunto de controles, por lo tanto esta bien establecida la zona del riesgo. residual. </t>
  </si>
  <si>
    <t xml:space="preserve"> No se presentaron evidencias.</t>
  </si>
  <si>
    <t>La cuasa generadora del riesgo no es coherente para contribuir con su materialización y a su vez el contro diseñado no comple con el criterio de: verificar, comparar o cotejar, por lo tanto no es un control es una acción.</t>
  </si>
  <si>
    <t>1, Se recomienda realizar las actividades correspondientes para dar por resultado un % de efectiviad eficiente. El no cumplimiento deteriora el proceso y puede permitir la materialización de los riesgos de gestión.</t>
  </si>
  <si>
    <t>No se realizaron capacitaciones como se estalece en la actividad, las que se generaron son por entes externos. Por lo tanto no hay avance para esta actividad.</t>
  </si>
  <si>
    <t>No presenta avance a la fecha, ya que no se ha presentado el evento.</t>
  </si>
  <si>
    <r>
      <t>GESTIÓN ARTÍSTICA Y CULTURAL</t>
    </r>
    <r>
      <rPr>
        <sz val="10"/>
        <color rgb="FF000000"/>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</si>
  <si>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Posibilidad de incumplimiento de las metas y ejecución en los planes, programas y proyectos del proceso gestión artistica y cultural</t>
  </si>
  <si>
    <t>Alto</t>
  </si>
  <si>
    <t>REDUCE EL RIESGO</t>
  </si>
  <si>
    <t>D11.06. Presentar al menos un convenio a entidades gubernamentales o no gubernamentales para la consecusión de recursos</t>
  </si>
  <si>
    <t>CONVENIO ELABORADO</t>
  </si>
  <si>
    <t>Secretario y Directora</t>
  </si>
  <si>
    <t>ANUAL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</si>
  <si>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</si>
  <si>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Se realizó el convenio 1694, Convenio 978, Bolsa logistica 1667</t>
  </si>
  <si>
    <t>INDICADOR DE EFICACIA: 100% = (45%+45%)/2                                          INDICADOR DE EFECTIVIDAD: Durante el periodo evaluado el riesgo no se materializo.</t>
  </si>
  <si>
    <t>Durante el periodo evaluado las actividades programadas a realizar para fortalecer el control diseñado para prevenir la materialización del riesgo se encuentran ejecutadas en el 45%.</t>
  </si>
  <si>
    <t>El comité de Riesgos del proceso esta creado a través de la Resolución No. 1010-00001 de Febrero 3 de 2020.</t>
  </si>
  <si>
    <t>Las actividades de control se encuentran establecidas mediante el uso adecuado de la herramienta DOFA , y estan atacando las causas identificadas como generadoras del riesgo. Los demas criterios del numeral 8 no aplican para este tipo de riesgo. No se han tenido en cuenta las recomendaciones anteriores con respcto a las causas generadoras de riesgo. Por lo anterior se reitera la recomendación  donde se menciona que las cuasas identificadas como generadoras del riesgo no guardan coherencia con el riesgo, por lo tanto se recomienda consultar el procedimiento "convocatoria estimulos" que pertenece al proceso artistica y cultural con el fin de establecer cuales podrian ser las cuasas generadoras del riesgo de corrupción.</t>
  </si>
  <si>
    <r>
      <rPr>
        <b/>
        <sz val="10"/>
        <color theme="1"/>
        <rFont val="Arial"/>
        <family val="2"/>
      </rPr>
      <t xml:space="preserve">Tercer monitoreo periodo Mayo a Junio de 2021 </t>
    </r>
    <r>
      <rPr>
        <sz val="10"/>
        <color theme="1"/>
        <rFont val="Arial"/>
        <family val="2"/>
      </rPr>
      <t xml:space="preserve">: Se realizo el 30 de junio de 2021 tal como lo registra el acta 005. </t>
    </r>
    <r>
      <rPr>
        <sz val="10"/>
        <color rgb="FFFF0000"/>
        <rFont val="Arial"/>
        <family val="2"/>
      </rPr>
      <t xml:space="preserve">                </t>
    </r>
    <r>
      <rPr>
        <b/>
        <sz val="10"/>
        <rFont val="Arial"/>
        <family val="2"/>
      </rPr>
      <t xml:space="preserve">                  Cuarto monitoreo periodo Julio a Agosto de 2021 : </t>
    </r>
    <r>
      <rPr>
        <sz val="10"/>
        <color theme="1"/>
        <rFont val="Arial"/>
        <family val="2"/>
      </rPr>
      <t xml:space="preserve">  Se realizo el 31 de Agosto  como lo registra el acta 006.            </t>
    </r>
  </si>
  <si>
    <t>Posiblidad de recibir y/o solicitar dadivas para el otorgamiento de estimulos sin el lleno de los requisitos</t>
  </si>
  <si>
    <t xml:space="preserve"> No</t>
  </si>
  <si>
    <t>Declaratoria de emergencia producto de pandemia o catástrofe naturales</t>
  </si>
  <si>
    <t>F4.05 Mensualmente realizar reuniones fisicas o virtuales con los representantes del sector cultural, para consultar los temas claves del proceso</t>
  </si>
  <si>
    <t>ACTA</t>
  </si>
  <si>
    <t>mensual</t>
  </si>
  <si>
    <t>Se realizó reunión consejo de cultura, 4  de julio de 2021, 14 de julio. Politica pública Agosto 26 de 2021. (mesa de trabajo Música y danza)</t>
  </si>
  <si>
    <t>Elaborar un plan interno de Capacitación en la secretaria con los temas prioritarios para el proceso</t>
  </si>
  <si>
    <t>plan de capacitaciones formulado e implementado</t>
  </si>
  <si>
    <t>capacitaciones. Lenguaje Claro, Inducción 10 de Agosto de 2021.</t>
  </si>
  <si>
    <t>Falta de articulacion entre politicas públicas, planes y programas con las srias de desarrollo economico, social y comunitario, IMDRI entre otros</t>
  </si>
  <si>
    <t xml:space="preserve">D10.08. Realizar bimestralmente monitoreo a los planes de acción de las politicas públicas y de las mesas las cuales partifipan </t>
  </si>
  <si>
    <t>Informe mesas de consejo de politica social</t>
  </si>
  <si>
    <t>Limitacion en el presupuesto de inversion destinado para la entrega de  beneficios a los programas y prestacion de servicios.</t>
  </si>
  <si>
    <t xml:space="preserve">D7D8.A1. INFORMAR Y SEGUIR LAS DIRECTRICES EMITIDAS POR LA SRIA DE LAS TICS Y GESTION DOCUMENTAL </t>
  </si>
  <si>
    <t>MEMORANDO</t>
  </si>
  <si>
    <t xml:space="preserve">No se ha materializado por lo tanto no se presenta avance
</t>
  </si>
  <si>
    <t xml:space="preserve">Perdida de información fisica y virtual del proceso Gestión Artistica y Cultural </t>
  </si>
  <si>
    <t xml:space="preserve">Carencia de sistema de información sofware, hardware y aplicaciones  e internet para el desarrollo de las diferentes actividades del proceso y de otros servicios publicos </t>
  </si>
  <si>
    <t xml:space="preserve">D806 Elaborar un proyecto de Inversión para el fortalecimiento Institucional de la Secretaria de Cultural </t>
  </si>
  <si>
    <t>CONVENIO  ELABORADO</t>
  </si>
  <si>
    <t>Proyecto MGA de Fomento</t>
  </si>
  <si>
    <t xml:space="preserve">D505 Dar estricto cumplimiento a las directrices Nacionales Resolución 666 del 24 de Abril del 2020 y alos protocolos de bioseguridad emitidos por las diferentes entidades. </t>
  </si>
  <si>
    <t>PROTOCOLOS IMPLEMENTADOS EN SU TOTALIDAD</t>
  </si>
  <si>
    <t>Proceso de entrega de lavamanos, canecas, Contrato Panamericana vence 10 sept, (1788,Compra de elementos de bioseguridad para las bibliotecas, batas, papeleras, bolsas plásticas, lockers, Contrato de tienda virtual. Compra 18 lavamanos para la red de bibliotecas</t>
  </si>
  <si>
    <t xml:space="preserve">Personal contratado sin perfil o demora en el proceso contractual para ejercer las funciones requeridas </t>
  </si>
  <si>
    <t xml:space="preserve">D1103 Realizar en los estudios previos la definición de perfiles sobre todo en experiencia y capacitación relacionada </t>
  </si>
  <si>
    <t>PERSONAL CONTRATADO CON EXPERIENCIA Y CAPACITACIÓN RELACIONADA</t>
  </si>
  <si>
    <t xml:space="preserve">San Juan, la floresta, Stella Roa, San Bernardo, picaleña, </t>
  </si>
  <si>
    <t xml:space="preserve">D504. Llevar el tema de bibliotecas Públicas a un consejo de Gobierno para que se defina claramente la importancia de las bibliotecas en el desarrollo social y cultural del municipio. </t>
  </si>
  <si>
    <r>
      <t xml:space="preserve">Numeral  8. Lineamientos:   a). </t>
    </r>
    <r>
      <rPr>
        <sz val="10"/>
        <color rgb="FF000000"/>
        <rFont val="Arial"/>
        <family val="2"/>
      </rPr>
      <t>Si el   riesgo de Corrupción esta asociado a un trámite, determiine  si el riesgo  se encuentra   documetado siguiendo los lineamientos establecidos  en el anexo 3 de la guía de riesgos descrito:  Protocolo  para identicación de los riesgos de Corrupció</t>
    </r>
    <r>
      <rPr>
        <b/>
        <sz val="10"/>
        <color rgb="FF000000"/>
        <rFont val="Arial"/>
        <family val="2"/>
      </rPr>
      <t>n.  b).</t>
    </r>
    <r>
      <rPr>
        <sz val="10"/>
        <color rgb="FF000000"/>
        <rFont val="Arial"/>
        <family val="2"/>
      </rPr>
      <t xml:space="preserve"> Si es un riesgo asociado a activos de información  verificar que el riesgo se encuentre documentado con los lineamientos del anexo 4 de la guía descrito:  Lineamientos para los riesgos de seguiridad digital</t>
    </r>
    <r>
      <rPr>
        <b/>
        <sz val="10"/>
        <color rgb="FF000000"/>
        <rFont val="Arial"/>
        <family val="2"/>
      </rPr>
      <t xml:space="preserve">.   C)  </t>
    </r>
    <r>
      <rPr>
        <sz val="10"/>
        <color rgb="FF000000"/>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rgb="FF000000"/>
        <rFont val="Arial"/>
        <family val="2"/>
      </rPr>
      <t>D) Solo aplica al proceso contractual</t>
    </r>
    <r>
      <rPr>
        <sz val="10"/>
        <color rgb="FF000000"/>
        <rFont val="Arial"/>
        <family val="2"/>
      </rPr>
      <t>: evaluar si se hizo uso del Manual para la Identificación
y Cobertura del Riesgo en los
Procesos de Contratación</t>
    </r>
    <r>
      <rPr>
        <b/>
        <sz val="10"/>
        <color rgb="FF000000"/>
        <rFont val="Arial"/>
        <family val="2"/>
      </rPr>
      <t>.</t>
    </r>
    <r>
      <rPr>
        <b/>
        <sz val="10"/>
        <color rgb="FFFF0000"/>
        <rFont val="Arial"/>
        <family val="2"/>
      </rPr>
      <t xml:space="preserve"> </t>
    </r>
  </si>
  <si>
    <r>
      <t xml:space="preserve">Conclusiones  sobre el diseño y ejecución del control </t>
    </r>
    <r>
      <rPr>
        <b/>
        <sz val="10"/>
        <color rgb="FFFF0000"/>
        <rFont val="Arial"/>
        <family val="2"/>
      </rPr>
      <t xml:space="preserve"> </t>
    </r>
    <r>
      <rPr>
        <b/>
        <sz val="10"/>
        <color rgb="FF000000"/>
        <rFont val="Arial"/>
        <family val="2"/>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</si>
  <si>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IMPROBABLE</t>
  </si>
  <si>
    <t>Plataforma de control y seguimiento de los procesos</t>
  </si>
  <si>
    <t>Jefe de Oficina de Control Unico Disciplinario</t>
  </si>
  <si>
    <t>Una vez al año</t>
  </si>
  <si>
    <r>
      <rPr>
        <b/>
        <sz val="10"/>
        <color rgb="FF000000"/>
        <rFont val="Arial"/>
        <family val="2"/>
      </rPr>
      <t xml:space="preserve"> Indicador de eficacia :</t>
    </r>
    <r>
      <rPr>
        <sz val="10"/>
        <color rgb="FF000000"/>
        <rFont val="Arial"/>
        <family val="2"/>
      </rPr>
      <t xml:space="preserve"> Indice de cumplimiento = (Actividades ejecutadas /Actividades programadas)*100</t>
    </r>
    <r>
      <rPr>
        <b/>
        <sz val="10"/>
        <color rgb="FFC00000"/>
        <rFont val="Arial"/>
        <family val="2"/>
      </rPr>
      <t xml:space="preserve">.    </t>
    </r>
  </si>
  <si>
    <t>No se registró avance en la actividad de control.</t>
  </si>
  <si>
    <t>INDICADOR DE EFICACIA: 100% = (0%+70%+0%)/3                                          INDICADOR DE EFECTIVIDAD: Durante el periodo evaluado el riesgo no se materializo.</t>
  </si>
  <si>
    <t>Durante el periodo evaluado las actividades programadas a realizar para fortalecer el control diseñado para prevenir la materialización del riesgo se encuentran ejecutadas en el 35%.</t>
  </si>
  <si>
    <t>El comité de Riesgos del proceso esta creado a través de la Resolución No. 001 de mayo 3 de 2020.</t>
  </si>
  <si>
    <t>Las actividades de control se encuentran establecidas mediante el uso adecuado de la herramienta DOFA , y estan atacando las causas identificadas como generadoras del riesgo.</t>
  </si>
  <si>
    <r>
      <rPr>
        <b/>
        <sz val="10"/>
        <color rgb="FF000000"/>
        <rFont val="Arial"/>
        <family val="2"/>
      </rPr>
      <t xml:space="preserve">Tercer monitoreo periodo Mayo a Junio de 2021 </t>
    </r>
    <r>
      <rPr>
        <sz val="10"/>
        <color rgb="FF000000"/>
        <rFont val="Arial"/>
        <family val="2"/>
      </rPr>
      <t xml:space="preserve">: Se realizo el 21 de julio de 2021 tal como lo registra el acta 003. </t>
    </r>
    <r>
      <rPr>
        <sz val="10"/>
        <color rgb="FFFF0000"/>
        <rFont val="Arial"/>
        <family val="2"/>
      </rPr>
      <t xml:space="preserve">                </t>
    </r>
    <r>
      <rPr>
        <b/>
        <sz val="10"/>
        <rFont val="Arial"/>
        <family val="2"/>
      </rPr>
      <t xml:space="preserve">                  Cuarto monitoreo periodo Julio a Agosto de 2021 : </t>
    </r>
    <r>
      <rPr>
        <sz val="10"/>
        <color rgb="FF000000"/>
        <rFont val="Arial"/>
        <family val="2"/>
      </rPr>
      <t xml:space="preserve">  Se realizo el 25 de Agosto  como lo registra el acta 004.            </t>
    </r>
  </si>
  <si>
    <t xml:space="preserve">probabilidad de  perdida de informacion de los expedientes disciplinarios </t>
  </si>
  <si>
    <t>1. Se deben realizar los monitoreos periodicos, para generar un buen control en le seguimiento del proceso.
2.Teniendo en cuenta que la Función pública realizó actualización de la guía, se recomienda dar aplicabilidad a la metodología de la nueva versión 5 expedida en diciembre del 2020.
4, Se recomienda realizar reunión del comite con exclusividad del tema a tratrar, dejandolo estipulado en el acta.</t>
  </si>
  <si>
    <t>Informe Ejecutivo</t>
  </si>
  <si>
    <t>Se realizaron  los  informes requeridos por la oficina a cada uno de los funcionarios de instrucción como alos contratistas de apoyo  de las actividades realizadas  de cada uno de sus expedientes disciplinarios asignados.</t>
  </si>
  <si>
    <t>Reconstruccion del expediente y denuncia a la fiscalia</t>
  </si>
  <si>
    <t>Memorandos de respuesta a la solicitud</t>
  </si>
  <si>
    <t>Jefe de Oficina de Comunicaciones</t>
  </si>
  <si>
    <t>Cada vez que sea necesario</t>
  </si>
  <si>
    <r>
      <t xml:space="preserve">Se remitió memorando </t>
    </r>
    <r>
      <rPr>
        <b/>
        <sz val="10"/>
        <color theme="1"/>
        <rFont val="Arial"/>
        <family val="2"/>
      </rPr>
      <t xml:space="preserve">1050-2021 - 035450 </t>
    </r>
    <r>
      <rPr>
        <sz val="10"/>
        <color theme="1"/>
        <rFont val="Arial"/>
        <family val="2"/>
      </rPr>
      <t>del 23 de Julio de 2021 a la Secrería de Educación en el cual se solicitó interprestes de lenguaje de señas cpn el fin de garantizar el acceso a la información durante la rendición de cuentas del primer semestre del 2021.</t>
    </r>
  </si>
  <si>
    <t>INDICADOR DE EFICACIA: 100% = (100%+0%+100%+100%+0%+100%+0%)/7                                          INDICADOR DE EFECTIVIDAD: Durante el periodo evaluado el riesgo no se materializo.</t>
  </si>
  <si>
    <t>Durante el periodo evaluado las actividades programadas a realizar para fortalecer el control diseñado para prevenir la materialización del riesgo se encuentran ejecutadas en el 70%.</t>
  </si>
  <si>
    <t>Resolucion No. 1050-000007 del 23 de agosto de 2019.</t>
  </si>
  <si>
    <r>
      <rPr>
        <b/>
        <sz val="10"/>
        <color theme="1"/>
        <rFont val="Arial"/>
        <family val="2"/>
      </rPr>
      <t xml:space="preserve">Tercer monitoreo periodo Mayo a Junio de 2021 </t>
    </r>
    <r>
      <rPr>
        <sz val="10"/>
        <color theme="1"/>
        <rFont val="Arial"/>
        <family val="2"/>
      </rPr>
      <t xml:space="preserve">: Se realizo el 30 de Junio  como lo registra el acta 003.            </t>
    </r>
    <r>
      <rPr>
        <sz val="10"/>
        <color rgb="FFFF0000"/>
        <rFont val="Arial"/>
        <family val="2"/>
      </rPr>
      <t xml:space="preserve">         </t>
    </r>
    <r>
      <rPr>
        <b/>
        <sz val="10"/>
        <rFont val="Arial"/>
        <family val="2"/>
      </rPr>
      <t xml:space="preserve">                  Cuarto monitoreo periodo Julio a Agosto de 2021 : </t>
    </r>
    <r>
      <rPr>
        <sz val="10"/>
        <color theme="1"/>
        <rFont val="Arial"/>
        <family val="2"/>
      </rPr>
      <t xml:space="preserve">  Se realizo el 27 de Agosto  como lo registra el acta 004.            </t>
    </r>
  </si>
  <si>
    <t>Incumplimiento al derecho de acceso a la información para las personas con discapacidad</t>
  </si>
  <si>
    <t>Los riesgos se encuentran bien clasificados</t>
  </si>
  <si>
    <t xml:space="preserve">SI  </t>
  </si>
  <si>
    <r>
      <t>Se encuentra bien evaluada la solidez  del conjunto de controles, por lo tanto esta bien establecida la zona del</t>
    </r>
    <r>
      <rPr>
        <sz val="10"/>
        <rFont val="Arial"/>
        <family val="2"/>
      </rPr>
      <t xml:space="preserve"> riesgo. residual. </t>
    </r>
  </si>
  <si>
    <t>De acuerdo a los criterios establecidos en la Guía para la Administración del Riesgo y el Diseño de Controles en Entidades Públicas, se observa que los riesgos de gestión  cumplem con los criterios para ser clasificado como riesgo de gestión.</t>
  </si>
  <si>
    <r>
      <t>1. Se debe realizar monitoreo mensual; según evidencias solo se observo un  monitoreo bimensual .
2.</t>
    </r>
    <r>
      <rPr>
        <sz val="10"/>
        <rFont val="Arial"/>
        <family val="2"/>
      </rPr>
      <t xml:space="preserve">Mantener la aplicación del control. 
 </t>
    </r>
    <r>
      <rPr>
        <sz val="10"/>
        <color theme="1"/>
        <rFont val="Arial"/>
        <family val="2"/>
      </rPr>
      <t xml:space="preserve">
3.Se reitera recomendación del último periodo evaluado.Teniendo en cuenta que la Función pública realizó actualización de la guía, se recomienda dar aplicabilidad a la metodología de la nueva versión 5 expedida en diciembre del 2020. 
4, Como las actividades tienen periocidades en diferentes tiempos  se recomienda realizar reunión del comite con exclusividad del tema a tratrar, dejandolo estipulado en el acta.</t>
    </r>
  </si>
  <si>
    <t>Clausulado de Contratación</t>
  </si>
  <si>
    <t>Durante el presente periodo el riesgo no se materializó.</t>
  </si>
  <si>
    <t>Actas de los consejos de redacción</t>
  </si>
  <si>
    <t>Se elaborá Acta 19 del comité técnico de la Oficina de Comunicaciones llevado a cabo el 28 de julio de 2021.</t>
  </si>
  <si>
    <t>Posibilidad de utilización de la imagen corporativa por fuera de los estandares y directrices del manual de imagen</t>
  </si>
  <si>
    <t>Actas de los consejos directivos</t>
  </si>
  <si>
    <t>A través de la Circular 0007 del 25 de febrero del 2021 emitido por la Secretaría General de la Alcaldía de Ibagué.</t>
  </si>
  <si>
    <t>Planillas de asistencia, convocatoria, fotografias</t>
  </si>
  <si>
    <t>jefe de Oficina de Comunicaciones</t>
  </si>
  <si>
    <t>Memorandos de solicitud</t>
  </si>
  <si>
    <r>
      <t xml:space="preserve">La oficina de comunicaciones junto con la Secretaría General se encuentra adelantando el proceso de contratación de la compra de equipos técnológicos que hacen parte del proyecto "FORTALECIMIENTO DE LA ESTRATEGÍA DE COMUNICACIONES DE IBAGUÉ"; para lo cual se remitió </t>
    </r>
    <r>
      <rPr>
        <b/>
        <sz val="10"/>
        <color theme="1"/>
        <rFont val="Arial"/>
        <family val="2"/>
      </rPr>
      <t>memorando 1100-2021-036212 del 28 de julio de 2021</t>
    </r>
    <r>
      <rPr>
        <sz val="10"/>
        <color theme="1"/>
        <rFont val="Arial"/>
        <family val="2"/>
      </rPr>
      <t>; en el cual se solicita concepto técnico a la Secretaría TIC acerca de los equipos técnológicos que se pretenden adquirir para el proyecto mencionado anteriormente.</t>
    </r>
  </si>
  <si>
    <t>Posibilidad de incumplimiento en el cubrimiento de los eventos adelatados por la administración municipal.</t>
  </si>
  <si>
    <t>Durante el presente periodo el riesgo no se materealizó</t>
  </si>
  <si>
    <t>Numeral  8. Lineamientos:    Si el   riesgo de Corrupción esta asociado a un trámite, determine  si el riesgo  se encuentra   documentado siguiendo los lineamientos establecidos  en el anexo 3 de la guía de riesgos:  Protocolo  para identificación de los riesgos de Corrupción. Si es un riesgo asociado a activos de información  verificar que el riesgo se encuentre documentado con los lineamientos del anexo 4 de la guía descrito:  Lineamientos para los riesgos de seguridad digital. Para establecer las actividades de control  de las causas generadoras del riesgo se  hizo  uso de la Matriz Dofa en aplicación del anexo 5 de la guía.  Solo aplica al proceso central: Se hizo uso del Manual para la Identificación
y Cobertura del Riesgo en los
Procesos de Contratación</t>
  </si>
  <si>
    <t>En el periodo evaluado, la línea estratégica  en Comité de Coordinación de Control  Interno realizó  monitoreo  semestral  al cumplimiento de la Política de  Riesgos?</t>
  </si>
  <si>
    <r>
      <rPr>
        <b/>
        <sz val="12"/>
        <color theme="1"/>
        <rFont val="Arial"/>
        <family val="2"/>
      </rPr>
      <t>PROCESO:</t>
    </r>
    <r>
      <rPr>
        <sz val="12"/>
        <color theme="1"/>
        <rFont val="Arial"/>
        <family val="2"/>
      </rPr>
      <t xml:space="preserve">
Gestión de Hacienda Pública 
</t>
    </r>
    <r>
      <rPr>
        <b/>
        <sz val="12"/>
        <color theme="1"/>
        <rFont val="Arial"/>
        <family val="2"/>
      </rPr>
      <t xml:space="preserve">OBJETIVO: </t>
    </r>
    <r>
      <rPr>
        <sz val="12"/>
        <color theme="1"/>
        <rFont val="Arial"/>
        <family val="2"/>
      </rPr>
      <t xml:space="preserve">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r>
  </si>
  <si>
    <t xml:space="preserve">Probabilidad de perdida de los expedientes de la información de los procesos de Gestión Hacienda Pública </t>
  </si>
  <si>
    <t xml:space="preserve">Falta de personal de planta para asumir la responsabilidad en la operación continuada del proceso </t>
  </si>
  <si>
    <t xml:space="preserve">Menor </t>
  </si>
  <si>
    <t xml:space="preserve">Alta </t>
  </si>
  <si>
    <t>D 1, 2,3,4,6,7, O 5,8 Cada Director de la Secretaria de Hacienda Anualmente para la vigencia 2020 solicita revisión del estudio técnico de la dependencia, con el objeto que se asigne personal de planta a sus dependencias con el fin de garantizar la continuidad de los procesos. Para la actividad control se realizarán comunicaciones internas con la solicitud de revisión del estudio técnico y en caso de no llevarse a cabo la asignación de personal de planta.</t>
  </si>
  <si>
    <t>Evidencia las comunicaciones de las solicitudes.</t>
  </si>
  <si>
    <t>Se evidencio  memorando 053042  del 22 de diciembre del 2020 por parte de Gestión Talento Humano y memorando 003649 del 1 de febrero del 2021, donde indican que el estudio tecbico, se implemento recientemente y que no se encuentra contemplado realizar otro estudio.  Adicionalmente, responden que la  Dirección de Contabilidad  actualmente no se cuenta con la cantidad suficiente de personal de planta para cumplir con todas las actividades y garantizar la realización de cada uno de los procesos, el director de la Oficina de Contabilidad solicitó a la Dirección de Talento Humano, a través del memorando No. 1320-2020-052561 del 18 de Diciembre de 2020 y a través del memorando reiterativo 1320-2021-009518 del 04 de marzo de 2021, el estudio Técnico para la asignación de personal de planta del nivel profesional y técnico.  El día 05 de Marzo de 2021 la Dirección de Talento Humano a través del memorando 1410-009746 manifestó que  no era posible reallizar el estudio Técnico debido a que la Administración Municipal realizó recientemente el estudio Técnico y que no se cuenta con ladisponibilidad financiera para crear los cargos requridos.                                                                   
Se evidencio  Memorando1320-2021-009518. y memorando de respuesta    N° 1410-009746 . por parte de la dirección de presupuesto  se efectuo la revisión del estudio tecnico donde   se evidencio memorandos de solucitid y repuesta .  Se anexan Memorandos de solicitud y respuesta a los ajustes: 1310 25790 01/06/2021 Secretaría de Hacienda. 1406 2021 029262 23/06/2021 Secretaría Administrativa. adicionalmente,  la Direccion de presupuesto cuenta con apoyo del personal, la Dirección de rentas  realizo solucitud  mediante memorando No 1340- 2021-007481  del 23 de febrero de 2021, se realizo solicitu a la Directora de Talento Humano de la asignacion de funcionarios del nivel asistencias, tecnico y profesional, de cuerdo a lo establecido en el rediseño y reestructuracion de la planta de personal de la Alcaldia de Ibague. Se recibio respuesta mediante memorando No 009885 del 06 de marzo de 2021, donde se informa que no hay personal para asignar y tampoco hay recursos para contratar personal de planta de acuerdo al estudio. Mediante memorando No 1340- 2021-014535  del 06 de abril  de 2021, se realizo solicitu a la Directora de Talento Humano la asignacion de personal de planta. se evidencio Memorando 1340- 2021-007481  Memorando 1340-2021-014535</t>
  </si>
  <si>
    <r>
      <rPr>
        <b/>
        <sz val="12"/>
        <color theme="1"/>
        <rFont val="Arial"/>
        <family val="2"/>
      </rPr>
      <t>Indicador de eficacia</t>
    </r>
    <r>
      <rPr>
        <sz val="12"/>
        <color theme="1"/>
        <rFont val="Arial"/>
        <family val="2"/>
      </rPr>
      <t xml:space="preserve">  = 100%                         </t>
    </r>
    <r>
      <rPr>
        <b/>
        <sz val="12"/>
        <color theme="1"/>
        <rFont val="Arial"/>
        <family val="2"/>
      </rPr>
      <t>Indicador de efectividad:</t>
    </r>
    <r>
      <rPr>
        <sz val="12"/>
        <color theme="1"/>
        <rFont val="Arial"/>
        <family val="2"/>
      </rPr>
      <t xml:space="preserve">    Durante el periodo evaluado no se materializó el riesgo, por lo tanto las acciones formuladas para  fortalecer los controles fueron efectivas. </t>
    </r>
  </si>
  <si>
    <t>La acción  formulada para fortalecer los controles y prevenir la materialización del riesgo se encuentra implementada en el 100%.  No obstante se observa que esta no se ha ajustado para la vigencia 2021.
La acción  formulada para fortalecer los controles y prevenir la materialización del riesgo se encuentra implementada en el 100%</t>
  </si>
  <si>
    <t>se evidenció, la resolución No. 0152 del 12 de abril del 2019, se crea el comité de evaluación, seguimiento y manejo de riesgos  del proceso.</t>
  </si>
  <si>
    <t xml:space="preserve">El riesgo analizado  no esta asociado a activos de información, ni a trámites, para establecer las actividades de control se hizo uso de la herramienta DOFA, guardando coherencia con las  causas generadoras del riesgo. </t>
  </si>
  <si>
    <t xml:space="preserve">En  el  comité de Coordinación de Control Interno  realizado el  2 de agosto del 2021,   la  jefe de control interno, socializo el  resultado del seguimiento al plan de manejo de  los  de los riesgos .   La evidencia reposa en el acta No. 2 del 2 de agosto del 2021 del  Comité de Cooordinación de Control interno.              </t>
  </si>
  <si>
    <t>Se evidencio Acta N° 003 del 22/06/2021,  dode se efectuo reunion de coordinación, seguimiento y monitoreo, junto a las evidencias de la ejución de las actividades ejecutadas del mapa de riesgos, mediante Acta N° 004 del 27/08/2021, se efectu la segunada reunion de monitoreo de riesgos y ejecución de actividades, es importante antonar que mediante estas reuniones de seguimiento se solicito a la Dirección de Fortalecimiento, el acompañamiento, para realizar la actualización del mapa conforme a los nuevos lineamientos de la Función Pública, sin respuesta alguna.</t>
  </si>
  <si>
    <t xml:space="preserve">GESTION </t>
  </si>
  <si>
    <t xml:space="preserve">Se encuentra bien evaluada la solidez  del conjunto de controles, por lo tanto esta bien establecida la zona del riesgo. Residual. </t>
  </si>
  <si>
    <t>El control esta presente en la política operativa del proceso .</t>
  </si>
  <si>
    <t xml:space="preserve">El control se encuentra bien diseñado y es efectivo para el  cumplimiento del objetivo del proceso y evita la materialización del riesgo. </t>
  </si>
  <si>
    <t>Tener en cuenta que la actividad del control debe ser especifica ed la vigencia el cual es el 2021 y no 2020, adicionalmente no se identifico el riesgo de la ejecución presupuestal, por lo tanto, se sugiere incorporaralo en la matriz de riesgos con la nueva metodologia de  la guia de addministracion del riesgo de la funcion publica versiona 5.</t>
  </si>
  <si>
    <t xml:space="preserve">Falta de digitalización de la totalidad de los expedientes que reposan en las diferentes direcciones </t>
  </si>
  <si>
    <t>D 1,2,3,4,6,7,8,11 O 2,5,6 La Dirección de Tesorería Bimestralmente con el proposito de evitar la pérdida de información en los expedientes de los procesos del archivo de gestión, se realizará la digitalización diaria de los expedientes de las carteras ICA, Prédial, tránsito y otras multas, que inician el proceso de cobro coactivo, con el fin de evitar la pérdida de la información de los expedientes, documentos y/o actos administrativos, que hacen parte del proceso, se lleva a cabo mediante digitalización y se le asigna una numeración interna a cada expediente, posteriormente se envia bajo custodia a la persona responsable de archivo de gestión.</t>
  </si>
  <si>
    <t>Informe</t>
  </si>
  <si>
    <t xml:space="preserve">Se evidencio que la Dirección  de tesoreria y el grupo coactivo anexa en la eviedncoa copia CPD 1031.2576. de fecha 22 de junio de 2021. se evidencia solicitud de la  Adquisición de Hardware, sofdware,  licenciamiento, y demás dispositivos para garantizar, mejorar y optimizar la infraestructura tecnologica de la administración central de la Alcaldía de Ibagué. toda vez que se venia desarrollando el escaneo de la cartera                                                                     
Multas y Contravenciones a la Normatividad de Transito y transporte vigencia 2018, donde se obtuvo escaneo de 3214 expedientes, debido a daño generado internamente en las herramientas de escaneo (Escaneres), el proceso esta sin mas avance. se evidencia certificacion respecto al escaneo realizado.
</t>
  </si>
  <si>
    <r>
      <rPr>
        <b/>
        <sz val="12"/>
        <color theme="1"/>
        <rFont val="Arial"/>
        <family val="2"/>
      </rPr>
      <t>Indicador de eficacia</t>
    </r>
    <r>
      <rPr>
        <sz val="12"/>
        <color theme="1"/>
        <rFont val="Arial"/>
        <family val="2"/>
      </rPr>
      <t xml:space="preserve">  = 50%                         </t>
    </r>
    <r>
      <rPr>
        <b/>
        <sz val="12"/>
        <color theme="1"/>
        <rFont val="Arial"/>
        <family val="2"/>
      </rPr>
      <t xml:space="preserve">Indicador de efectividad: </t>
    </r>
    <r>
      <rPr>
        <sz val="12"/>
        <color theme="1"/>
        <rFont val="Arial"/>
        <family val="2"/>
      </rPr>
      <t xml:space="preserve">   Durante el periodo evaluado no se materializó el riesgo, por lo tanto las acciones formuladas para  fortalecer los controles fueron efectivas. </t>
    </r>
  </si>
  <si>
    <t xml:space="preserve">La acción  formulada para fortalecer los controles y prevenir la materialización del riesgo se encuentra implementada en el 50%. </t>
  </si>
  <si>
    <t xml:space="preserve">Acción de contingencia </t>
  </si>
  <si>
    <t xml:space="preserve">No se mateializo el riesgo </t>
  </si>
  <si>
    <t xml:space="preserve">Probabilidad de incumplimineto de la relación de información para reportes internos y externo </t>
  </si>
  <si>
    <t xml:space="preserve">GESTIÓN </t>
  </si>
  <si>
    <t xml:space="preserve">Falta de seguimiento y gestión al proceso de quejas, reclamos y/o tramites del proceso de gestión Hacienda Publica </t>
  </si>
  <si>
    <t xml:space="preserve">D 1,2,3,5,6,7,8,9 O1,2 El Director de cada dependencia Bimestralmente reporta el informe de seguimiento y realizar seguimiento semanal de las PQR y que llegan radicadas por medio fisico y virtual, con el próposito de dar respuesta oportuna acorde a los términos de ley, se descarga el reporte de la relación de radicados, se identifica por cada funcionario el total de PQR a su cargo y se envia por correo electrónico la respectiva relación para los fines pertinentes. </t>
  </si>
  <si>
    <t xml:space="preserve">Informe </t>
  </si>
  <si>
    <t>Bimestral mente</t>
  </si>
  <si>
    <t xml:space="preserve">Se evidencio seguimiento a las PQR, por parte de la Dirección de tesoreria en la fecha 15 de junio del 2021, se evidencia soportes, se evidencio que en el mes de mayo y junio informe de respuesta en terminos con corte 28 de junio de 2021, la Dirección de contabilidad realizó el seguimiento a los 05 PQR´S que llegaron a la Dirección de Contabilidad a través de la plataforma PISAMI, y a los 5 PQR´S que llegaron través del correo electrónico contabilidad@ibague.gov.co, se les dio la respuesta oportuna requerida a la totalidad de los PQR en los términos de Ley, logrando el 100% de cumplimiento.  Dentro de las evidencias que se adjuntan se encuentra el informe de los PQR correspondientes a los meses de mayo y junio del 2021 recibidos tanto en la Plataforma PISAMI com, la Dirección de presupuesto efectuo seguimiento a las PQR que por competencia le corresponde resolver a la Dirección de Presupuesto.  Evidencia: 1 Informe correspondiente al bimestre de mayo - junio 2021; el cual es un consolidado de los informes semanales realizados durante el mismo periodo.  Firmado  por la Dra. Deyanira Tellez Tarquino Directora de Presupuesto del Municipio de Ibagué. Indicador en el tiempo: 100% Se proyectó uno (1) informe y se presentó o elaboró uno (1) durante el bimestre.  Integrado por informes semanales de control, la Direccion de rentas, realizó seguimiento semanal  y se elaboro Informe de seguimiento de PQR con corte a 30 de junio  de 2021, la direccion de tesoreria presenta informe de PQR Cobro Coactivo bimestrel meses de Julio - Agosto de 2021. la Direccion de contabilidad realizó el seguimiento a los 18 PQR´S que llegaron a la Dirección de Contabilidad a través de la plataforma PISAMI, y a los  21 PQR´S que llegaron través del correo electrónico contabilidad@ibague.gov.co, se les dio la respuesta oportuna requerida a la totalidad de los PQR en los términos de Ley, logrando el 100% de cumplimiento.  Dentro de las evidencias que se adjuntan se encuentra el informe de los PQR correspondientes a los meses de Julio y agosto del 2021 recibidos tanto en la Plataforma PISAMI como en el correo electrónico, la direccion de presupuesto efectuo seguimiento a las PQR que por competencia le corresponde resolver a la Dirección de Presupuesto.
Evidencia: 1 Informe correspondiente al bimestre de julio - agosto 2021; el cual es un consolidado de los informes semanales realizados durante el mismo periodo.  Firmado  por la Dra. Deyanira Tellez Tarquino Directora de Presupuesto del Municipio de Ibagué., la direccion de rentas realizó seguimiento semanal  y se elaboro Informe de seguimiento de PQR con corte a 31 de agosto  de 2021
</t>
  </si>
  <si>
    <t xml:space="preserve">La acción  formulada para fortalecer los controles y prevenir la materialización del riesgo se encuentra implementada en el 100%. </t>
  </si>
  <si>
    <t xml:space="preserve">El Riesgo esta relacionado con tramites  y se hizo uso del anexo 3  y se  hizo uso de la herramienta DOFA, guardando coherencia con las  causas generadoras del riesgo. </t>
  </si>
  <si>
    <t xml:space="preserve">Accion de contingencia </t>
  </si>
  <si>
    <t xml:space="preserve">No se materializo el riesgo </t>
  </si>
  <si>
    <r>
      <rPr>
        <b/>
        <sz val="12"/>
        <color theme="1"/>
        <rFont val="Arial"/>
        <family val="2"/>
      </rPr>
      <t>Indicador de eficacia</t>
    </r>
    <r>
      <rPr>
        <sz val="12"/>
        <color theme="1"/>
        <rFont val="Arial"/>
        <family val="2"/>
      </rPr>
      <t xml:space="preserve">  = 00%                         </t>
    </r>
    <r>
      <rPr>
        <b/>
        <sz val="12"/>
        <color theme="1"/>
        <rFont val="Arial"/>
        <family val="2"/>
      </rPr>
      <t>Indicador de efectividad:</t>
    </r>
    <r>
      <rPr>
        <sz val="12"/>
        <color theme="1"/>
        <rFont val="Arial"/>
        <family val="2"/>
      </rPr>
      <t xml:space="preserve">    Durante el periodo evaluado no se materializó el riesgo, por lo tanto las acciones formuladas para  fortalecer los controles fueron efectivas. </t>
    </r>
  </si>
  <si>
    <t>TENIENDO EN CUENTA QUE NO SE MATERIALIZO EL RIEGOS  EL AVANCE ES 0%</t>
  </si>
  <si>
    <t>Actividades de control   realizadas del 01 de mayo al 31 de Agosto de 2021</t>
  </si>
  <si>
    <r>
      <t xml:space="preserve">Numeral  8. Lineamientos:   a). </t>
    </r>
    <r>
      <rPr>
        <sz val="12"/>
        <color theme="1"/>
        <rFont val="Calibri"/>
        <family val="2"/>
        <scheme val="minor"/>
      </rPr>
      <t>Si el   riesgo de Corrupción esta asociado a un trámite, determine  si el riesgo  se encuentra   documentado siguiendo los lineamientos establecidos  en el anexo 3 de la guía de riesgos descrito:  Protocolo  para identificación de los riesgos de Corrupció</t>
    </r>
    <r>
      <rPr>
        <b/>
        <sz val="12"/>
        <color theme="1"/>
        <rFont val="Calibri"/>
        <family val="2"/>
        <scheme val="minor"/>
      </rPr>
      <t>n.  b).</t>
    </r>
    <r>
      <rPr>
        <sz val="12"/>
        <color theme="1"/>
        <rFont val="Calibri"/>
        <family val="2"/>
        <scheme val="minor"/>
      </rPr>
      <t xml:space="preserve"> Si es un riesgo asociado a activos de información  verificar que el riesgo se encuentre documentado con los lineamientos del anexo 4 de la guía descrito:  Lineamientos para los riesgos de seguridad digital</t>
    </r>
    <r>
      <rPr>
        <b/>
        <sz val="12"/>
        <color theme="1"/>
        <rFont val="Calibri"/>
        <family val="2"/>
        <scheme val="minor"/>
      </rPr>
      <t xml:space="preserve">.   C)  </t>
    </r>
    <r>
      <rPr>
        <sz val="12"/>
        <color theme="1"/>
        <rFont val="Calibri"/>
        <family val="2"/>
        <scheme val="minor"/>
      </rPr>
      <t xml:space="preserve"> Evalué  si  para establecer  las actividades de control  o las estrategias  para  fortalecer los controles  y  atacar  las causas generadoras del riesgo , se  hizo  uso de la Matriz Dofa en aplicación del anexo 5 de la guía. </t>
    </r>
    <r>
      <rPr>
        <b/>
        <sz val="12"/>
        <color theme="1"/>
        <rFont val="Calibri"/>
        <family val="2"/>
        <scheme val="minor"/>
      </rPr>
      <t>D) Solo aplica al proceso contractual</t>
    </r>
    <r>
      <rPr>
        <sz val="12"/>
        <color theme="1"/>
        <rFont val="Calibri"/>
        <family val="2"/>
        <scheme val="minor"/>
      </rPr>
      <t>: evaluar si se hizo uso del Manual para la Identificación
y Cobertura del Riesgo en los
Procesos de Contratación</t>
    </r>
    <r>
      <rPr>
        <b/>
        <sz val="12"/>
        <color theme="1"/>
        <rFont val="Calibri"/>
        <family val="2"/>
        <scheme val="minor"/>
      </rPr>
      <t>.</t>
    </r>
    <r>
      <rPr>
        <b/>
        <sz val="12"/>
        <color rgb="FFFF0000"/>
        <rFont val="Calibri"/>
        <family val="2"/>
        <scheme val="minor"/>
      </rPr>
      <t xml:space="preserve"> </t>
    </r>
  </si>
  <si>
    <r>
      <t xml:space="preserve">PROCESO: </t>
    </r>
    <r>
      <rPr>
        <sz val="12"/>
        <color theme="1"/>
        <rFont val="Arial"/>
        <family val="2"/>
      </rPr>
      <t>GESTIÓN JURÍDICA</t>
    </r>
    <r>
      <rPr>
        <b/>
        <sz val="12"/>
        <color theme="1"/>
        <rFont val="Arial"/>
        <family val="2"/>
      </rPr>
      <t xml:space="preserve">
OBJETIVO: </t>
    </r>
    <r>
      <rPr>
        <sz val="12"/>
        <color theme="1"/>
        <rFont val="Arial"/>
        <family val="2"/>
      </rPr>
      <t xml:space="preserve">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r>
    <r>
      <rPr>
        <b/>
        <sz val="12"/>
        <color theme="1"/>
        <rFont val="Arial"/>
        <family val="2"/>
      </rPr>
      <t xml:space="preserve">
</t>
    </r>
  </si>
  <si>
    <t xml:space="preserve"> Probabilidad de Providencias condenatorias incumplidas </t>
  </si>
  <si>
    <t>Gestión inoportuna para dar cumplimiento a las providencias  por parte de los Secretarios de Despacho</t>
  </si>
  <si>
    <t>D7 O4.6 Que el Jefe  de la Oficina Jurídica, mediante memorando,  exhorte a el cumplimiento a los servidores públicos, que tengan a su cargo  las actividades especificas de cumplimiento de fallos en contra y en los cuales se genere compromisos para contribuir al cumplimiento del fallo                                                                                      F1,7 A1 La jefe de la Oficina Jurídica lleva al Comité de Coordinación de Control Interno los fallos vencidos, con el propósito que sea conocido por la alta Dirección y por el Señor Alcalde y así tomar las decisiones necesarias</t>
  </si>
  <si>
    <t xml:space="preserve">Comunicaciones de requerimientos a las dependencias ejecutoras (Memorandos y/o Circulares)                                                                         Mediante Acta, si el resultado es llevar al Comité de Coordinación de control interno  cuando se evidencie el incumpliendo de los fallos judiciales por parte de las Secretarias de Despacho y/0 dependencias ejecutoras </t>
  </si>
  <si>
    <t xml:space="preserve">3 Memorando por mes y/o una circular </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</si>
  <si>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</si>
  <si>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Se evidencio que la oficina Jurídica durante el mes de MAYO remitió 4 memorandos  exhortando al cumplimiento de fallos: los memorando No. 2021-025495, 2021-024353,  2021-020474, 2021-021812,   mientras que durante el mes de JUNIO: se programaron 3  memorandos y/o una circular   y se emitieron 3 memorandos  exhortando al cumplimiento de fallos:  los memorando No.2021-030431, 2021-030754, 2021-026559. lo que respecta al mes de julio se programaron 3  memorandos,  exhortando al cumplimiento de fallos,   Para esta actividad de control del mes de JULIO la Oficina Jurídica emitió 3 memorandos  exhortando al cumplimiento de fallos: los memorando No. 2021-034732, 2021-035714 y el  2021-031030,    el mes de AGOSTO: se programaron 3  memorandos y/o una circular   y se emitieron 3 memorandos  exhortando al cumplimiento de fallos:  los memorando No.2021-043105, 2021-042422 Y EL 2021-040729                                  
</t>
  </si>
  <si>
    <t xml:space="preserve">Índice de cumplimiento: 100%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</si>
  <si>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100%. </t>
  </si>
  <si>
    <t>RESOLUCIÓN 1001-000025 DEL 26/01/2016 LA CUAL CREO EL COMITÉ DE EVALUACIÓN, SEGUIMIENTO Y MANEJO DE LOS RIESGOS DEL PROCESO DE LA OFICINA JURIDICA, DONDE SE MODIFICO MEDIANTE LA RESOLUCIÓN 1001-000064 DEL 18/03/2019</t>
  </si>
  <si>
    <t xml:space="preserve">Las actividades de control se encuentran establecidas mediante el  uso adecuado de la  herramienta DOFA, contemplando los lineamientos de la herramienta para la identificación de las causas generadoras del riesgo. Los demás criterios del numeral 8 de la política no se evaluaron porque no aplican para  este riesgo. </t>
  </si>
  <si>
    <t>Se observó, que se realizo convocatoria para realizar el seguimiento y monitoreo , mediante memorando N° 1030-44117 del 31 de agosto del 2021, por lo cual el seguimiento fue realizado el 1 de septiembre, lo que indica que los monitoreos no se están realizando bimestralmente.</t>
  </si>
  <si>
    <t xml:space="preserve">Durante el periodo evaluado el riesgo no se materializo </t>
  </si>
  <si>
    <t>El riesgo se encuentra  clasificado Conforme a la metodología de la guía para la administración del riesgo y diseño de controles en la entidades públicas versión 4,  con uso adecuado de la herramienta DOFA</t>
  </si>
  <si>
    <t>Se encuentran en los procedimientos de daño antijurídico y la caracterización del proceso</t>
  </si>
  <si>
    <t>el diseño corresponde a los lineamientos de la guía de administración de riesgo, no obstante, se evidencio que no se encuentra establecida la periodicidad.</t>
  </si>
  <si>
    <t xml:space="preserve"> Se recomienda Establecer la periodicidad de la ejecución de la actividad , como lo establece la guía para la administración del riesgo y el diseño de controles en entidades públicas.</t>
  </si>
  <si>
    <t>Insuficiencia o inoportunidad en la entrega de informes y/o elementos materiales probatorios que se deban presentar en la actuaciones procesales por parte de las dependencias ejecutoras</t>
  </si>
  <si>
    <t xml:space="preserve">D3  O4,6 EL JEFE DE OFICINA JURIDICA REQUIERA mediante memorando Cuando se evidencie la no entrega de informes requerida  para el cumplimiento a las providencias condenatorias de procesos judiciales por  parte de  los Secretarios de Despacho, Directores de Grupo o dependencias ejecutoras,    </t>
  </si>
  <si>
    <t>Se evidencio memorando  No. 2021-020051 y. para el mes de JUNIO, se expidieron los memorando No. 2021-030512, 2021-030507. para el mes de julio se evidencio  memorando No. 2021-034825, y el mes de AGOSTO, se expidieron los memorandos No. 2021-042845 Y 2021-038347.</t>
  </si>
  <si>
    <t>Las  acciones  formulada para fortalecer los controles y prevenir la materialización del riesgo se encuentra implementada en el  100%.</t>
  </si>
  <si>
    <t>D8 A1 Reportar a la Oficina de Control Disciplinario cuando se materialicen sanciones por incumplimiento a las ordenes judiciales</t>
  </si>
  <si>
    <t xml:space="preserve">NO SE HA MATERIALIZADO EL RIESGO </t>
  </si>
  <si>
    <t xml:space="preserve"> Durante el periodo evaluado no se materializó el riesgo, por lo tanto las acciones formuladas para  fortalecer los controles fueron efectivas. </t>
  </si>
  <si>
    <t>Posibilidad de presentar una defensa debil en las diferentes instancias del proceso</t>
  </si>
  <si>
    <t xml:space="preserve">Inexistencia de unificación de criterios normativos aplicables a la administración municipal </t>
  </si>
  <si>
    <t>D1 O4,6 el Jefe de Oficina Jurídica una vez al mes convoca a comités jurídicos y/o mesas de trabajo de los  temas que involucren las actuaciones e la Oficina Jurídica.</t>
  </si>
  <si>
    <t xml:space="preserve">un Comité y/o Mesa de Trabajo por mes </t>
  </si>
  <si>
    <t xml:space="preserve">Se evidencio Memorando para programar Comité Jurídico con radicado N°  25222 del 28 de mayo de 2021, con el fin de unificar criterios sobre los procesos contravencionales, para el mes de agosto se evidencio memorando No. 1030-31047 de 01 de julio de 2021, el cual se realizó el 03 de agosto de 2021, en procura del fortalecimiento institucional los componentes generales del SIGAMI y MIPG y finalizando se trato lo relacionado con los procesos contravencionales y la segunda instancia que ejerce la oficina jurídica.  no obstante es de aclarar que el soporte es el acta y este no fue evidenciado.                                                                                         </t>
  </si>
  <si>
    <t xml:space="preserve">Índice de cumplimiento: 50%
indicador de efectividad:  Durante el periodo evaluado no se materializó el riesgo, por lo tanto las acciones formuladas para  fortalecer los controles fueron efectivas. </t>
  </si>
  <si>
    <t>Las  acciones  formulada para fortalecer los controles y prevenir la materialización del riesgo se encuentra implementada en el  50%.</t>
  </si>
  <si>
    <t xml:space="preserve">Se gestiono de forma correcta la herramienta DOFA, contemplando los lineamientos de la herramienta para la identificación de las causas generadoras del riesgo. Los demás criterios del numeral 8 de la política no se evaluaron porque no aplican para  este riesgo.  </t>
  </si>
  <si>
    <t>Se ejecuto la metodología correctamente para el diseño del control, no obstante es necesario especificar mejor la periodicidad de la ejecución de la actividad del control.</t>
  </si>
  <si>
    <t xml:space="preserve">Establecer la periodicidad de forma clara y concreta como lo establece la guía para la administración del riesgo y el diseño de controles en entidades públicas.
Se recomienda verificar a parte de la certificación e idoneidad del personal, en el caso del contratista la resoluciones honorarios que va  ligado en la experiencia, siendo este base del estudio de mercado. 
por otra parte, se recomienda adjuntar todas las evidencias tal como lo establecieron en la matriz Actas y replantear la periodicidad de la ejecución de la actividad del control </t>
  </si>
  <si>
    <t xml:space="preserve">Incumplimiento a los criterios definidos para la selección de los abogados externos que garantice su idoneidad y experiencia para la defensa de los interés públicos </t>
  </si>
  <si>
    <t>6,8 el Jefe de oficina jurídica  emita cada vez que se requiera certificación de idoneidad, en la que se acredite la experiencia profesional para desempeñar las labores propias del cargo</t>
  </si>
  <si>
    <t xml:space="preserve">certificado de idoneidad </t>
  </si>
  <si>
    <t xml:space="preserve">cada vez que haya proceso de contratación de personal externo </t>
  </si>
  <si>
    <t>evidencio que durante el Bimestre de ENERO Y FEBRERO, dentro del proceso de contratación de personal,  la jefe de oficina expidió los certificados de idoneidad de:  GUSTAVO ADOLFO OSORIO REYES, MONICA MARIA GONZALEZ, DIEGO ANDRES SOTOMAYOR SEGRERA, MARIA CAMILA ROMERO VARON Y KATHERINE ORTEGATE LOPEZ., la oficina jurídica expone que frente a la presente Actividad y de acuerdo a lo previsto durante el monitoreo y revisión del Mapa de riesgos de la Oficina Jurídica, teniendo en cuenta que el certificado de idoneidad del contratista es expedido por la dirección de talento humano previa revisión de la hoja de vida y sus respectivos soportes académicos y laborales y por lo tanto este, no es requisito para la contratación del mismo, por lo tanto se deja como compromiso realizar mesas de trabajo con el secretario de conciliación y fortalecimiento institucional para las respectivas modificaciones, el cual queda contemplado en el acta del comité de riesgos realizado del 01 de septiembre de 2021.</t>
  </si>
  <si>
    <t>Insuficiente personal de planta para el cumplimiento de las funciones del proceso Gestión Jurídica</t>
  </si>
  <si>
    <t>D2 O6  el Jefe de oficina jurídica, solicita mediante memorando como mínimo una vez al año, a la Secretaria Administrativa - Dirección de Talento Humano, de acuerdo a la necesidad del servicio la contratación de personal idóneo para la defensa del Municipio</t>
  </si>
  <si>
    <t>Memorando dirigido a la Secretaria Administrativa - Dirección de talento Humano</t>
  </si>
  <si>
    <t xml:space="preserve">Un Memorando al inicio de cada vigencia </t>
  </si>
  <si>
    <t>Se evidencio solicitud mediante memorando No. 1030-00835 del 12 de enero de 2021, a la Secretaria Administrativa  de acuerdo a la necesidad del servicio la contratación de personal idóneo para la defensa del Municipio.</t>
  </si>
  <si>
    <t>Las  acciones  formulada para fortalecer los controles y prevenir la materialización del riesgo se encuentra implementada en el  100%</t>
  </si>
  <si>
    <t xml:space="preserve">D9 A1 Convocar en forma extraordinaria Comité Jurídico de estudio para analizar y aplicar medidas inmediatas que dentro de la legalidad, permitan la unificación de criterios normativos aplicables a la Administración Municipal.  </t>
  </si>
  <si>
    <r>
      <t xml:space="preserve">Numeral  8. Lineamientos:   a). </t>
    </r>
    <r>
      <rPr>
        <sz val="12"/>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2"/>
        <color theme="1"/>
        <rFont val="Arial"/>
        <family val="2"/>
      </rPr>
      <t>n.  b).</t>
    </r>
    <r>
      <rPr>
        <sz val="12"/>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theme="1"/>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theme="1"/>
        <rFont val="Arial"/>
        <family val="2"/>
      </rPr>
      <t>D) Solo aplica al proceso contractual</t>
    </r>
    <r>
      <rPr>
        <sz val="12"/>
        <color theme="1"/>
        <rFont val="Arial"/>
        <family val="2"/>
      </rPr>
      <t>: evaluar si se hizo uso del Manual para la Identificación
y Cobertura del Riesgo en los
Procesos de Contratación</t>
    </r>
    <r>
      <rPr>
        <b/>
        <sz val="12"/>
        <color theme="1"/>
        <rFont val="Arial"/>
        <family val="2"/>
      </rPr>
      <t>.</t>
    </r>
    <r>
      <rPr>
        <b/>
        <sz val="12"/>
        <color rgb="FFFF0000"/>
        <rFont val="Arial"/>
        <family val="2"/>
      </rPr>
      <t xml:space="preserve"> </t>
    </r>
  </si>
  <si>
    <r>
      <t xml:space="preserve">Conclusiones  sobre el diseño y ejecución del control </t>
    </r>
    <r>
      <rPr>
        <b/>
        <sz val="12"/>
        <color rgb="FFFF0000"/>
        <rFont val="Arial"/>
        <family val="2"/>
      </rPr>
      <t xml:space="preserve"> </t>
    </r>
    <r>
      <rPr>
        <b/>
        <sz val="12"/>
        <color theme="1"/>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</si>
  <si>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r>
      <t>PROCESO: G</t>
    </r>
    <r>
      <rPr>
        <sz val="12"/>
        <color theme="1"/>
        <rFont val="Arial"/>
        <family val="2"/>
      </rPr>
      <t>ESTIÓN DE INFRAESTRUCTURA Y OBRAS PÚBLICAS</t>
    </r>
    <r>
      <rPr>
        <b/>
        <sz val="12"/>
        <color theme="1"/>
        <rFont val="Arial"/>
        <family val="2"/>
      </rPr>
      <t xml:space="preserve">
OBJETIVO: 
</t>
    </r>
    <r>
      <rPr>
        <sz val="12"/>
        <color theme="1"/>
        <rFont val="Arial"/>
        <family val="2"/>
      </rPr>
      <t>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r>
    <r>
      <rPr>
        <b/>
        <sz val="12"/>
        <color theme="1"/>
        <rFont val="Arial"/>
        <family val="2"/>
      </rPr>
      <t xml:space="preserve">
</t>
    </r>
  </si>
  <si>
    <t>Posibilidad de incumplimiento de la meta física, por la falta de los recursos, originados por la demora en las intervenciones para atender la necesidades de la población.</t>
  </si>
  <si>
    <t>Constantes cambios normativos, diversidad jurídica</t>
  </si>
  <si>
    <t>F2 A2 Solicitar capacitacion a la Direccion de Talento Humano en temas especificos relacionados con el proceso de gestión de infraestructura y obras publicas</t>
  </si>
  <si>
    <t xml:space="preserve">Índice de cumplimiento = (Actividades ejecutadas /Actividades programadas)*100.    = 1/1= 100%
</t>
  </si>
  <si>
    <t>No se genero ningun solicitud al respecto por lo tanto, no se dio ejecuión a la actividad del control</t>
  </si>
  <si>
    <t xml:space="preserve">Indicador de eficacia  = 0%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</si>
  <si>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0%. </t>
  </si>
  <si>
    <t>Creacion del comité mediante Resolución 1080-033 del 8 de mayo del 2019</t>
  </si>
  <si>
    <t xml:space="preserve">En  el  comité de Coordinación de Control Interno  realizado el  2 de agosto del 2021,   la  jefe de control interno, socializo el  resultado del seguimiento al plan de manejo de  los  de los riesgos .   La evidencia reposa en el acta No. 2 del 2 de agosto del 2021 del  Comité de Coordinación de Control interno.              </t>
  </si>
  <si>
    <t>Se evidencio Acta de seguimiento  del 16 de julio del 2021 y acta del 1 de septiembre del 2021</t>
  </si>
  <si>
    <t xml:space="preserve">El riesgo en el periodo evaluado no se materializo </t>
  </si>
  <si>
    <t xml:space="preserve">NO SE ENCUENTRAN COCUMENTADOS EN EL PROCEDIMIENTO NI CARACTERIZACIÓN, NO SE EVIDENCIO ESPECIFICADO EN LA POLITICA DE OPERACIÓN </t>
  </si>
  <si>
    <t xml:space="preserve">El control cumple con los parámetros establecidos para su diseño como se encuentra establecidos en la Guía para la administración del riesgo diseño de controles en la entidades públicas versión 4, sin embargo no se aplica, solo cuando es necesario. </t>
  </si>
  <si>
    <t>El diseño de los controles  se efectuo deacierdo  con los lineamientos de la guía de Administracion del riesgo, sin embargo,  se observa debilidades en la periodicidad de la ejecucion de la actividad y es por ello que el avance es cero, por consiguiente se recomienda replantear y aplicar la nueva metodologia de identificación del riesgo de la funcion publica version 5.  adicionalment, no se identifico actividad del control en el evento que se presente una accion de contingecia. 
cabe resaltar que los seguimientos son de manera Bimestr&lt;l, por lo tanto es necesario ajustar los tiempos, para el seguimiento y que no queden fuera del tiempo.  Incluir los controles establecidos en los mapas de riesgos, estén presentes en  la política operativa o en los procedimientos,  guías, actos administrativos, etc…</t>
  </si>
  <si>
    <t xml:space="preserve"> Personal de contrato y de apoyo que no cumple con la experiencia requerida</t>
  </si>
  <si>
    <t xml:space="preserve">F1-3-5-6  A3-5-6 Plantear estretegias de trabajo, de vigilancia y control en el desarrollo de los procesos contractuales que permitan la realizacion de las actividades y cumplimiento de metas del plan de desarrollo </t>
  </si>
  <si>
    <t xml:space="preserve">actas de reunion </t>
  </si>
  <si>
    <t xml:space="preserve">Se evidencio  Acta N° 006 del 1 de julio del 2021 de Comite Técnico realizado con el personal de planta y contratista adscrito a la secretaria para el seguimiento y control de los proyectos y actividades a desarrollar en la presente vigencia, donde se presento el informe actividades de la Dirección Técnica a cargo del Ing.Diego Fernando Herrán Triana, Presentación informe actividades de la Dirección Operativa, Informe financiero y presupuestal a cargo de la Profesional universitario Yamile Lozano Guzmán, 
 </t>
  </si>
  <si>
    <t xml:space="preserve">Indicador de eficacia  = 100%              Indicador de efectividad:    Durante el periodo evaluado no se materializó el riesgo, por lo tanto las acciones formuladas para  fortalecer los controles fueron efectivas. </t>
  </si>
  <si>
    <t>Cambios de gobierno</t>
  </si>
  <si>
    <t xml:space="preserve">seguimiento a los proyectos </t>
  </si>
  <si>
    <t xml:space="preserve">Índice de cumplimiento = (Actividades ejecutadas /Actividades programadas)*100.    = 34= 75%
</t>
  </si>
  <si>
    <t>Se presentó seguimiento a los proyectos ante planeación de los meses de Mayo- Junio y Julio año 2021,  radicados mediante memorandos N° 2300-033221 del 13 de julio del 2021 con el seguimiento del mes de mayo, memorando N° 2300-033222 del 13 de julio del 2020, con el seguimiento del mes de junio y memorando N° 2300-037902 del 4/08/2021 con el seguimiento del mes de julio.</t>
  </si>
  <si>
    <t xml:space="preserve">Indicador de eficacia  =75%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</si>
  <si>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75%. </t>
  </si>
  <si>
    <t>ACCION DE CONTINGENCIA</t>
  </si>
  <si>
    <t>Posibilidad que la obras queden inconclusas o terminadas  sin las debidas condiciones técnicas y de calidad requeridas.</t>
  </si>
  <si>
    <t>Cambios de las diferentes normas tecnicas de diseño y construccion.</t>
  </si>
  <si>
    <t xml:space="preserve">Índice de cumplimiento = (Actividades ejecutadas /Actividades programadas)*100.    = 0%
</t>
  </si>
  <si>
    <t xml:space="preserve">Indicador de eficacia  = 0%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</si>
  <si>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0%. </t>
  </si>
  <si>
    <t xml:space="preserve">La matriz de riesgos se construyó acatando las recomendaciones en la metodología de la guía para la administración del riesgo y el diseño de controles en entidades públicas. Sin ebargo no se aplica las evidencias soporte en su totalidad dado que se presentan memorandos cuando como lo establecieron en la matriz son otros, por lo tanto se debe prsentar el soporte tal como esta descrito y esto no afectara al avance de la ejecución de la actividad del control, resultado de ello se recomienda replantear los soportes y tiempo de ejecuión, aplicando la nueva metodologia de identificación de riesgos de la funcion publica version 5. Incluir los controles establecidos en los mapas de riesgos, estén presentes en  la política operativa o en los procedimientos,  guías, actos administrativos, etc…
</t>
  </si>
  <si>
    <t>Falta de politicas públicas claras y concretas, acordes  a los desarrollos de los procesos.</t>
  </si>
  <si>
    <t>Plan de Acción</t>
  </si>
  <si>
    <t xml:space="preserve">Índice de cumplimiento = (Actividades ejecutadas /Actividades programadas)*100.    90%
</t>
  </si>
  <si>
    <t>Se presentó seguimiento a los proyectos ante planeación de los meses de Mayo- Junio y Julio año 2021,  radicados mediante memorandos N° 2300-033221 del 13 de julio del 2021 con el seguimiento del mes de mayo, memorando N° 2300-033222 del 13 de julio del 2020, con el seguimiento del mes de junio y memorando N° 2300-037902 del 4/08/2021 con el seguimiento del mes de julio., NO SE PRESENTO EL PLAN DE ACCION.</t>
  </si>
  <si>
    <t xml:space="preserve">Indicador de eficacia  = 90%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</si>
  <si>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90%. </t>
  </si>
  <si>
    <t>Personal de contrato y de apoyo que no cumple con la experiencia requerida</t>
  </si>
  <si>
    <t xml:space="preserve">Indicador de eficacia  = 100%                         Indicador de efectividad:    Durante el periodo evaluado no se materializó el riesgo, por lo tanto las acciones formuladas para  fortalecer los controles fueron efectivas. </t>
  </si>
  <si>
    <t>D3 A3 Realizar el requerimiento al contratista y en dado caso que no se resuelva dentro del marco legal se iniciará el proceso de caducidad e incumplimiento del contrato, haciendo efectiva la poliza de cumplimiento.</t>
  </si>
  <si>
    <r>
      <t>PROCESO:</t>
    </r>
    <r>
      <rPr>
        <sz val="12"/>
        <color theme="1"/>
        <rFont val="Arial"/>
        <family val="2"/>
      </rPr>
      <t xml:space="preserve"> GESTION CONTRACTUAL</t>
    </r>
    <r>
      <rPr>
        <b/>
        <sz val="12"/>
        <color theme="1"/>
        <rFont val="Arial"/>
        <family val="2"/>
      </rPr>
      <t xml:space="preserve">
OBJETIVO: </t>
    </r>
    <r>
      <rPr>
        <sz val="12"/>
        <color theme="1"/>
        <rFont val="Arial"/>
        <family val="2"/>
      </rPr>
      <t xml:space="preserve">CONTRIBUIR ANUALMENTE EN LA GESTION DE ADQUISICION DE BIENES Y SERVICIOS REQUERIDOS EN LA OPERACIÓN DE LOS PROCESOS DE LA ENTIDAD CUMPLIENDO LA NORMATIVIDAD CONTRACTUAL VIGENTE.
</t>
    </r>
  </si>
  <si>
    <t>Posibilidad  en la demora  de los procesos contractuales para la adquisición de los bienes y servicios requeridos por la entidad.</t>
  </si>
  <si>
    <t xml:space="preserve">Posible </t>
  </si>
  <si>
    <t>D11O2 Realizar una capacitación anual con los lideres de los procesos, para el fortalecimiento y la toma de conciencia del proceso gestión contractual.</t>
  </si>
  <si>
    <t>Un memorando y una planilla de asistencia</t>
  </si>
  <si>
    <t xml:space="preserve">Jefe Oficina </t>
  </si>
  <si>
    <t>Se evidencio circular No. 000021  del 10/06/2021, con el asunto de citar a capacitación a los Secretarios de despacho, directores sobre análisis de errores frecuentes y oportunidad de mejora en el Proceso de Gestión Contractual, los dias 16, 18, 22, 23,28 Y 29 de junio de 2021. Se evidenciaron las actas de capacitación presencial   No. 14,15,16,17,18 y 19.</t>
  </si>
  <si>
    <t>De la fecha mencionada, lo que indica Durante  el periodo evaluado se evidencio realización de un monitoreo  realizado 27 de agosto del 2021, con soporte del acta N° 21  de la fecha mencionada, sin embargo no se dio pleno cumplimiento, teniendo en cuenta que no se evidencio acta de monitoreo correspondiente al mes de mayo y junio del 2021.</t>
  </si>
  <si>
    <t>se identifico estos controles en la caracterización del proceso CAR-GC-01,  el manual de contratación MAN-GC-01 versión 5 y manual de supervisión MAN-GC-02</t>
  </si>
  <si>
    <t>El control cumple con los parámetros establecidos para su diseño como se encuentra establecidos en la Guía para la administración del riesgo diseño de controles en la entidades públicas versión 4,   se aplica  y es efectivo,  contribuyendo al  cumplimiento del objetivo del proceso y evitando la materialización del riesgo. 
La matriz de riesgos se construyó acatando las recomendaciones en la metodología de la guía para la administración del riesgo y el diseño de controles en entidades públicas</t>
  </si>
  <si>
    <t xml:space="preserve">El diseño de los controles conforme a lo lineamientos de la guía, se reitera aplicar la  herramienta generada por Colombia Compra Eficiente para la  Identificación y Cobertura del Riesgo en los Procesos de Contratación M-ICR-01, Mantener la cultura de aplicación del control, no obstante, en caso de que generen  cambios en el contexto estratégico del proceso (factores internos y externos), analizar si se continúan aplicando los mismos controles.  Se reitera,  la creación del comité de riesgo, teniendo en cuenta los lineamientos establecidos en el Decreto 648 del 2017 de la función publica en su articulo ARTÍCULO  2.2.21.1.7, toda vez que se realiza el seguimiento bimestral,  teniendo en cuenta la competencia para liderar el procesos el cual lo establece la guía de para la administración del riesgo y el diseño de controles en entidades pública en la cual indica que la competencia para liderar el proceso de identificación de los riesgos y conformación del Mapa de Unidad, quienes conformaran y mantendrán el Comité de Riesgos, el monitoreo a los Mapas de Corrupción y atención al Ciudadano se realizará trimestralmente y a los Riesgos administrativos una vez al año. adicionalmente, importante tener en cuenta que el DAFP no ha definido fecha límite para la implementación de la versión 5 de la Guía para la Administración del Riesgo y el Diseño de Controles en Entidades Públicas, emitida en diciembre de 2020, se sugiere establecer un plan de trabajo para la transición que ello requiera en la entidad se exhorta a realizar planificación de estudio de la guía para el momento de su aplicabilidad . 
Se recomienda, replantear la periodicida del tal forma que este sea permanente, debido a los cambios que se puedan presentar, adicionalmente si bien es cierto la diligencia de la oficina, se exhorta a fortalecer el control, a fin de que no se presenten incumplimientos por parte de los secretarios, y secretarias ejecutoras.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</si>
  <si>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</si>
  <si>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Un Memorando y una planilla de asistencia</t>
  </si>
  <si>
    <t>Se evidencio, mediante Acta N° 4 del 11 de febrero del 2021, la realización  de la socialización de la actualización del manual del manual de contratacion version 5 y formatos del proceso de Gestión Contractual en el comité técnico -SIGAMI.,precedida por  la jefe de oficina de contratación.</t>
  </si>
  <si>
    <t>Comunicación</t>
  </si>
  <si>
    <t>Abogados</t>
  </si>
  <si>
    <t>NO SE MATERIALIZO EL RIESGO</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</si>
  <si>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</si>
  <si>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Se evidencio el envio de los correos semanales  a la Contraloria General de la Republica, reporte de que no se han suscrito contratos de urgencia manifiesta con ocasión del COVID-19 , en la vigencia 2021, no obstante, no se encuentra toda la información solicitada en la circular No. 06, emitida por la Contraloría General de la Republica el 19 de marzo de 2020, respecto a la información general, que corresponde a en su numeral 3 “Los contratos suscritos en el marco el plan de intervenciones Colectivas PIC, con las Empresas sociales el Estado y demás organizaciones, donde se especifique las acciones a ejecutar relacionada con la atención, mitigación y control de la epidemia por COVID-19”.</t>
  </si>
  <si>
    <t xml:space="preserve">Indicador de eficacia  = 50%                         Indicador de efectividad:    Durante el periodo evaluado no se materializó el riesgo, por lo tanto las acciones formuladas para  fortalecer los controles fueron efectivas. </t>
  </si>
  <si>
    <t xml:space="preserve">Las  acciones  formulada para fortalecer los controles y prevenir la materialización del riesgo se encuentra implementada en el  50%. </t>
  </si>
  <si>
    <t xml:space="preserve">La matriz de riesgos se construyó acatando las recomendaciones en la metodología de la guía para la administración del riesgo y el diseño de controles en entidades públicas.
No obstante, el proceso de gestión contractual, debe contemplar los riesgos en todas las modalidades de contatación y no enfocarse unicamente a la urgencia manifiesta, adiconalmente se debe reportar en su totalidad la información solicitada por el ente de control, Circular N° 6 del 19 de marzo del 2021 emitida por la Contraloría General de la república, en cuanto se refiere al reporte de la información  en su numeral 3 “Los contratos suscritos en el marco el plan de intervenciones Colectivas PIC, con las Empresas sociales el Estado y demás organizaciones, donde se especifique las acciones a ejecutar relacionada con la atención, mitigación y control de la epidemia por COVID-19”.
</t>
  </si>
  <si>
    <t>A1 D2 Reporte para Inicio de procesos Disciplinarios, penales, Fiscales, administrativo según corresponda</t>
  </si>
  <si>
    <t>Memorandos y Oficios</t>
  </si>
  <si>
    <t>LAS ACTIVIADES DE CONTROL SE ESTABLECIERON  HACIENDO USO ADECUADO  DE LA MATRIZ DOFA.</t>
  </si>
  <si>
    <t xml:space="preserve">1.En  el  comité de Coordinación de Control Interno  realizado el  5 de abril    de 2021,   la  jefe de control interno, socializo el  resultado del seguimiento al plan de manejo de  los  de los riesgos  por  proceso,  con corte al 31 de diceciembre de 2020.   La evidencia reposa en el acta No. 1 del 5 de abril de 2021.                                                                                              2. En el comité de Coordinación de Control Interno del  2 de agosto de 2021, La jefe de la Oficina de Control Interno, realizó seguimiento al plan de manejo de los riesgos por proceso, con corte a 30 de abril de 2021.  La evidencia reposa en el acta No. 2 del 2 de agosto de 2021. </t>
  </si>
  <si>
    <t>DURANTE EL PERIODO EVALUADO LA PRIMERA LINEA DEDEFENSA EFECTUO LOS MONOTOREOS BIMENSUALES  QUE CORRESPONDEN A ENERO-FEBRERO, MARZO -ABRIL , MAYO - JUNIO, JULIO- AGOSTO/2021, COMO EVIDENCIA DE EJECUICION SE TUBO EN CUENTA LAS  ACTAS ENVIADAS A LA DIRCCION DE FORTALECIMIENTO INSTITUCIONAL</t>
  </si>
  <si>
    <t>D11,12O3,6,7; Realizar informes de seguimiento por unidad administrativa, referente a las respuestas y el estado de seguimiento de las PQRS.</t>
  </si>
  <si>
    <t xml:space="preserve">D15O3; Socializar y difundir información de los canales de atención, trámites, servicios y correos electrónicos de las Dependencias a los ciudadanos. </t>
  </si>
  <si>
    <t>D10A3; Enviar informes a la Oficina de Control Disciplinario para que investiguen y tomen las medidas pertinentes con los funcionarios que se demoran en dar respuesta a los ciudadanos.</t>
  </si>
  <si>
    <t xml:space="preserve">D15O3; Socializar y difundir información de los canales de atención, trámites, servicios y correos electrónicos de las Dependencias a los ciudadanos </t>
  </si>
  <si>
    <t xml:space="preserve"> D1O3; Socializar el procedimiento de peticiones, quejas y reclamos con los servidores públicos.</t>
  </si>
  <si>
    <t>D1,3,15O3,4,5,6; Revisar y/o modificar las acciones propuestas en el componente de atención al ciudadano del plan anticorrupcion y de atención al ciudadano con el fin de lograr la mejora continua del proceso.</t>
  </si>
  <si>
    <t>EFICACIA: Índice de Cumplimiento= (Actividades de control ejecutadas en el mapa de riesgos /Actividades de control programadas en el mapa de riesgos)*100 = (4.5/5)*100 = 90%</t>
  </si>
  <si>
    <t>CIRCUCLAR</t>
  </si>
  <si>
    <t xml:space="preserve">CORREO INSTITUCIONAL </t>
  </si>
  <si>
    <t>MEMORNDO</t>
  </si>
  <si>
    <t xml:space="preserve">Circular y acta de reunión </t>
  </si>
  <si>
    <t>Se enviaron los siguientes informes de seguimiento a las ventanillas por medio del correo institucional: Informe del 04 al 07 de enero enviado el 11 de enero, informe del 08 al 21 de enero enviado el 22 de enero, informe del 22 al 27 de enero enviado el 29 de enero, informe del 29 al 15 de febrero enviado el 17 de febrero, informe del 16 al 19 de febrero enviado el 03 de marzo,  informe del 29 al 15 de febrero enviado el 17 de febrero, informe del 16 al 19 de febrero enviado el 03 de marzo, informe del 22 al 26 de febrero enviado el 03 de marzo  Se enviaron los siguientes informes de seguimiento a las ventanillas por medio del correo institucional: informe del 01 al 06 de marzo enviado el 09 de marzo, informe del 08 al 13 de marzo enviado el 20 de marzo, informe del 15 al 20 de marzo enviado el 26 de marzo, informe del 23 al 26 de marzo enviado el 07 de abril, informe del 05 al 09 de abril enviado el 13 de abril, informe del 12 al 16 de abril enviado el 23 de abril, informe del 19 al 23 de abril enviado el 29 de abril e informe del 26 al 30 de abril enviado el 04 de mayo. Se enviaron los siguientes informes de seguimiento a las ventanillas por medio del correo institucional: informe del 03 al 07 de mayo enviado el 12 de mayo, informe del 10 al 14 de mayo enviado el 20 de mayo, informe del 18 al 21 de mayo enviado el 27 de mayo, informe del 24 al 31 de mayo enviado el 02 de junio, informe del 01 al 04 de junio enviado el 10 de junio, informe del 08 al 11 de junio enviado el 17 de junio, informe del 15 al 18 de junio enviado el 25 de junio e informe del 22 al 25 de junio enviado el 30 de junio. Se enviaron los siguientes informes de seguimiento a las ventanillas por medio del correo institucional:informe del 28 al 02 de julio enviado el 08 de julio, informe del 12 al 16 de julio enviado el 22 de julio, informe del 19 al 23 de julio enviado el 28 de julio, informe del 26 al 30 de julio enviado el 05 de agosto, informe del 02 al 06 de agosto enviado el 10 de agosto, informe del 09 al 13 de agosto enviado el 18 de agosto, informe del 17 al 20 de agosto enviado el 25 de agosto e informe del 23 al 27 de agosto enviado el 31 de agosto.</t>
  </si>
  <si>
    <t>1. Se enviaron en el periodo los siguientes informes a las Dependencias mediante circulares: circular # 02 del 13 de enero, circular # 05 del 26 de enero, circular # 08 del 11 de febrero y circular # 10 del 23 de febrero.     circular # 14 del 13 de marzo, circular # 15 del 23de marzo, circular # 19 del 13 de abril y circular # 20 del 27 de abril. Se enviaron en el periodo los siguientes informes a las Dependencias mediante circulares: circular # 22 del 12 de mayo, circular # 25 del 26 de mayo, circular # 27 del 10 de junio.   Se enviaron en el periodo los siguientes informes a las Dependencias mediante circulares: circular # 31 del 13 de julio, circular # 33 del 27 de julio, circular # 37 del 12 de agosto.</t>
  </si>
  <si>
    <t>Se enviaron los siguientes informes a la Oficina de Control Disciplinario por medio de memorandos: memorando #103 del 04 de enero, memorando #1474 del 18 de enero, memorando #3736 del 01 de febrero y memorando #6445 del 17 de febrero. Se enviaron los siguientes informes a la Oficina de Control Disciplinario por medio de memorandos: memorando #8643 del 01 de marzo, memorando #12009 del 16 de marzo, memorando #14211 del 05 de abril y memorando #16613 del 16 de abril.  Se enviaron los siguientes informes a la Oficina de Control Disciplinario por medio de memorandos: memorando #019830 del 03 de mayo, memorando #022799 del 18 de mayo, memorando #025797 del 01 de junio y memorando #028173 del 16 de junio. Se enviaron los siguientes informes a la Oficina de Control Disciplinario por medio de memorandos: memorando #031045 del 01 de julio, memorando #034092 del 16 de julio, memorando #037256 del 02 de agosto y memorando #040498 del 17 de agosto.</t>
  </si>
  <si>
    <t xml:space="preserve">La accion  formulada para fortalecer los controles y prevenir la materialización del riesgo se encuentra implementada en un  90% sin embargo el riesgo se sigue presentando. </t>
  </si>
  <si>
    <t xml:space="preserve">Se publicaron en las redes sociales de la Alcaldía las siguientes piezas gráficas: información de la radicación de PQRS en la página de la Alcaldía el día 25 de febrero de 2021 .  Se publicaron en las redes sociales de la Alcaldía las siguientes piezas gráficas: atención por medio del chat virtual de la página de la Alcaldía el día 01 de marzo de 2021 y trámites y servicios en línea el día 27 de abril. Se publicaron en las redes sociales de la Alcaldía las siguientes piezas gráficas: trámite de manera virtual - impuesto predial el día 18 de junio. Se publicaron en las redes sociales de la Alcaldía las siguientes piezas gráficas: línea antifraude - 11 de agosto. </t>
  </si>
  <si>
    <t xml:space="preserve">Se socializa el procedimiento de peticiones, quejas y reclamos el día 10 de febrero (acta 01) y la citación a dicha capacitación se realiza mediante circular #06 del 03 de febrero. Se socializa el procedimiento de peticiones, quejas y reclamos el día 15 de abril (acta 02) y la citación a dicha capacitación se realiza mediante circular #17 del 12 de abril. Se socializa el procedimiento de peticiones, quejas y reclamos el día 10 de junio (acta 03) y la citación a dicha capacitación se realiza mediante circular #28 del 10 de junio.  Se socializa el procedimiento de peticiones, quejas y reclamos el día 18 de agosto (acta 04) y la citación a dicha capacitación se realiza mediante circular #36 del 12 de agosto. </t>
  </si>
  <si>
    <t>La acatividad de control se viene cumpliendo en un 90 % .</t>
  </si>
  <si>
    <t>SE RECOMIENDA CONTINUAR EN CON LAS ACTIVIDADES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</si>
</sst>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5" x14ac:knownFonts="1">
    <font>
      <sz val="11"/>
      <color theme="1"/>
      <name val="Calibri"/>
      <family val="2"/>
      <scheme val="minor"/>
    </font>
    <font>
      <b/>
      <sz val="11"/>
      <color theme="1"/>
      <name val="Calibri"/>
      <family val="2"/>
      <scheme val="minor"/>
    </font>
    <font>
      <u/>
      <sz val="11"/>
      <color theme="10"/>
      <name val="Calibri"/>
      <family val="2"/>
      <scheme val="minor"/>
    </font>
    <font>
      <b/>
      <sz val="10"/>
      <color theme="1"/>
      <name val="Arial"/>
      <family val="2"/>
    </font>
    <font>
      <b/>
      <sz val="12"/>
      <color theme="1"/>
      <name val="Calibri"/>
      <family val="2"/>
      <scheme val="minor"/>
    </font>
    <font>
      <b/>
      <sz val="10"/>
      <name val="Arial"/>
      <family val="2"/>
    </font>
    <font>
      <sz val="10"/>
      <name val="Arial"/>
      <family val="2"/>
    </font>
    <font>
      <b/>
      <sz val="12"/>
      <color theme="1"/>
      <name val="Arial"/>
      <family val="2"/>
    </font>
    <font>
      <sz val="10"/>
      <color theme="1"/>
      <name val="Arial"/>
      <family val="2"/>
    </font>
    <font>
      <sz val="12"/>
      <color theme="1"/>
      <name val="Arial"/>
      <family val="2"/>
    </font>
    <font>
      <sz val="11"/>
      <color theme="1"/>
      <name val="Arial"/>
      <family val="2"/>
    </font>
    <font>
      <sz val="11"/>
      <name val="Arial"/>
      <family val="2"/>
    </font>
    <font>
      <sz val="10"/>
      <color theme="1"/>
      <name val="Calibri"/>
      <family val="2"/>
      <scheme val="minor"/>
    </font>
    <font>
      <sz val="12"/>
      <color theme="1"/>
      <name val="Calibri"/>
      <family val="2"/>
      <scheme val="minor"/>
    </font>
    <font>
      <sz val="9"/>
      <color indexed="81"/>
      <name val="Tahoma"/>
      <family val="2"/>
    </font>
    <font>
      <b/>
      <u/>
      <sz val="10"/>
      <color theme="1"/>
      <name val="Arial"/>
      <family val="2"/>
    </font>
    <font>
      <b/>
      <sz val="9"/>
      <color theme="1"/>
      <name val="Arial"/>
      <family val="2"/>
    </font>
    <font>
      <b/>
      <sz val="11"/>
      <color theme="1"/>
      <name val="Arial"/>
      <family val="2"/>
    </font>
    <font>
      <b/>
      <sz val="11"/>
      <color rgb="FFFF0000"/>
      <name val="Calibri"/>
      <family val="2"/>
      <scheme val="minor"/>
    </font>
    <font>
      <b/>
      <sz val="9"/>
      <name val="Arial"/>
      <family val="2"/>
    </font>
    <font>
      <b/>
      <sz val="16"/>
      <color indexed="81"/>
      <name val="Arial"/>
      <family val="2"/>
    </font>
    <font>
      <sz val="16"/>
      <color indexed="81"/>
      <name val="Arial"/>
      <family val="2"/>
    </font>
    <font>
      <b/>
      <sz val="10"/>
      <color theme="1"/>
      <name val="Calibri"/>
      <family val="2"/>
      <scheme val="minor"/>
    </font>
    <font>
      <b/>
      <sz val="11"/>
      <color rgb="FFFF0000"/>
      <name val="Arial"/>
      <family val="2"/>
    </font>
    <font>
      <b/>
      <sz val="9"/>
      <color indexed="81"/>
      <name val="Tahoma"/>
      <family val="2"/>
    </font>
    <font>
      <b/>
      <sz val="10"/>
      <color rgb="FFFF0000"/>
      <name val="Arial"/>
      <family val="2"/>
    </font>
    <font>
      <b/>
      <sz val="12"/>
      <color rgb="FFFF0000"/>
      <name val="Calibri"/>
      <family val="2"/>
      <scheme val="minor"/>
    </font>
    <font>
      <sz val="10"/>
      <color rgb="FFFF0000"/>
      <name val="Arial"/>
      <family val="2"/>
    </font>
    <font>
      <sz val="9"/>
      <color theme="1"/>
      <name val="Arial"/>
      <family val="2"/>
    </font>
    <font>
      <sz val="14"/>
      <color theme="1"/>
      <name val="Arial"/>
      <family val="2"/>
    </font>
    <font>
      <sz val="11"/>
      <name val="Calibri"/>
      <family val="2"/>
      <scheme val="minor"/>
    </font>
    <font>
      <sz val="12"/>
      <name val="Arial"/>
      <family val="2"/>
    </font>
    <font>
      <b/>
      <sz val="10"/>
      <color rgb="FF000000"/>
      <name val="Tahoma"/>
      <family val="2"/>
    </font>
    <font>
      <sz val="10"/>
      <color rgb="FF000000"/>
      <name val="Tahoma"/>
      <family val="2"/>
    </font>
    <font>
      <b/>
      <sz val="10"/>
      <color indexed="8"/>
      <name val="Arial"/>
      <family val="2"/>
    </font>
    <font>
      <b/>
      <sz val="10"/>
      <color indexed="10"/>
      <name val="Arial"/>
      <family val="2"/>
    </font>
    <font>
      <b/>
      <sz val="11"/>
      <color indexed="8"/>
      <name val="Arial"/>
      <family val="2"/>
    </font>
    <font>
      <sz val="11"/>
      <color indexed="8"/>
      <name val="Arial"/>
      <family val="2"/>
    </font>
    <font>
      <b/>
      <sz val="11"/>
      <name val="Arial"/>
      <family val="2"/>
    </font>
    <font>
      <sz val="10"/>
      <color indexed="8"/>
      <name val="Arial"/>
      <family val="2"/>
    </font>
    <font>
      <b/>
      <u/>
      <sz val="10"/>
      <name val="Arial"/>
      <family val="2"/>
    </font>
    <font>
      <sz val="12"/>
      <color indexed="8"/>
      <name val="Arial"/>
      <family val="2"/>
    </font>
    <font>
      <b/>
      <sz val="12"/>
      <color indexed="8"/>
      <name val="Arial"/>
      <family val="2"/>
    </font>
    <font>
      <sz val="10"/>
      <color rgb="FF000000"/>
      <name val="Arial"/>
      <family val="2"/>
    </font>
    <font>
      <b/>
      <sz val="12"/>
      <name val="Calibri"/>
      <family val="2"/>
      <scheme val="minor"/>
    </font>
    <font>
      <sz val="11"/>
      <color theme="1"/>
      <name val="Calibri"/>
      <family val="2"/>
      <scheme val="minor"/>
    </font>
    <font>
      <sz val="11"/>
      <color rgb="FFFF0000"/>
      <name val="Calibri"/>
      <family val="2"/>
      <scheme val="minor"/>
    </font>
    <font>
      <b/>
      <sz val="12"/>
      <name val="Arial"/>
      <family val="2"/>
    </font>
    <font>
      <sz val="14"/>
      <color theme="1"/>
      <name val="Calibri"/>
      <family val="2"/>
      <scheme val="minor"/>
    </font>
    <font>
      <b/>
      <sz val="14"/>
      <color theme="1"/>
      <name val="Arial"/>
      <family val="2"/>
    </font>
    <font>
      <sz val="9"/>
      <color theme="1"/>
      <name val="Calibri"/>
      <family val="2"/>
      <scheme val="minor"/>
    </font>
    <font>
      <sz val="9"/>
      <name val="Arial"/>
      <family val="2"/>
    </font>
    <font>
      <b/>
      <sz val="10"/>
      <color rgb="FF000000"/>
      <name val="Arial"/>
      <family val="2"/>
    </font>
    <font>
      <b/>
      <sz val="10"/>
      <color rgb="FFC00000"/>
      <name val="Arial"/>
      <family val="2"/>
    </font>
    <font>
      <b/>
      <sz val="12"/>
      <color rgb="FFFF0000"/>
      <name val="Arial"/>
      <family val="2"/>
    </font>
  </fonts>
  <fills count="28">
    <fill>
      <patternFill patternType="none"/>
    </fill>
    <fill>
      <patternFill patternType="gray125"/>
    </fill>
    <fill>
      <patternFill patternType="solid">
        <fgColor theme="9"/>
        <bgColor indexed="64"/>
      </patternFill>
    </fill>
    <fill>
      <patternFill patternType="solid">
        <fgColor theme="4" tint="0.59999389629810485"/>
        <bgColor indexed="64"/>
      </patternFill>
    </fill>
    <fill>
      <patternFill patternType="solid">
        <fgColor theme="0"/>
        <bgColor indexed="64"/>
      </patternFill>
    </fill>
    <fill>
      <patternFill patternType="solid">
        <fgColor rgb="FFFFD2B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CC66"/>
        <bgColor indexed="64"/>
      </patternFill>
    </fill>
    <fill>
      <patternFill patternType="solid">
        <fgColor theme="4" tint="0.39997558519241921"/>
        <bgColor indexed="64"/>
      </patternFill>
    </fill>
    <fill>
      <patternFill patternType="solid">
        <fgColor rgb="FF00B050"/>
        <bgColor indexed="64"/>
      </patternFill>
    </fill>
    <fill>
      <patternFill patternType="solid">
        <fgColor rgb="FF33CC33"/>
        <bgColor indexed="64"/>
      </patternFill>
    </fill>
    <fill>
      <patternFill patternType="solid">
        <fgColor theme="3" tint="0.59999389629810485"/>
        <bgColor indexed="64"/>
      </patternFill>
    </fill>
    <fill>
      <patternFill patternType="solid">
        <fgColor rgb="FF92D050"/>
        <bgColor indexed="64"/>
      </patternFill>
    </fill>
    <fill>
      <patternFill patternType="solid">
        <fgColor rgb="FF92D050"/>
        <bgColor rgb="FF92D050"/>
      </patternFill>
    </fill>
    <fill>
      <patternFill patternType="solid">
        <fgColor rgb="FFDEEAF6"/>
        <bgColor rgb="FFDEEAF6"/>
      </patternFill>
    </fill>
    <fill>
      <patternFill patternType="solid">
        <fgColor theme="6" tint="0.59999389629810485"/>
        <bgColor rgb="FFDEEAF6"/>
      </patternFill>
    </fill>
    <fill>
      <patternFill patternType="solid">
        <fgColor theme="9" tint="-0.249977111117893"/>
        <bgColor indexed="64"/>
      </patternFill>
    </fill>
    <fill>
      <patternFill patternType="solid">
        <fgColor rgb="FFFFFFFF"/>
        <bgColor rgb="FFFFFFFF"/>
      </patternFill>
    </fill>
    <fill>
      <patternFill patternType="solid">
        <fgColor rgb="FFFFCC99"/>
        <bgColor rgb="FFFFCC99"/>
      </patternFill>
    </fill>
    <fill>
      <patternFill patternType="solid">
        <fgColor rgb="FFFFD2B3"/>
        <bgColor rgb="FF000000"/>
      </patternFill>
    </fill>
    <fill>
      <patternFill patternType="solid">
        <fgColor rgb="FF9BBB59"/>
        <bgColor rgb="FF000000"/>
      </patternFill>
    </fill>
    <fill>
      <patternFill patternType="solid">
        <fgColor rgb="FFB8CCE4"/>
        <bgColor rgb="FF000000"/>
      </patternFill>
    </fill>
    <fill>
      <patternFill patternType="solid">
        <fgColor rgb="FFFFD2B3"/>
        <bgColor rgb="FFFFD2B3"/>
      </patternFill>
    </fill>
    <fill>
      <patternFill patternType="solid">
        <fgColor rgb="FFFFFF00"/>
        <bgColor rgb="FFFFFF00"/>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medium">
        <color auto="1"/>
      </top>
      <bottom/>
      <diagonal/>
    </border>
    <border>
      <left style="thin">
        <color indexed="64"/>
      </left>
      <right/>
      <top style="thin">
        <color indexed="64"/>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bottom style="thin">
        <color auto="1"/>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10" fillId="0" borderId="0"/>
  </cellStyleXfs>
  <cellXfs count="970">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2" fillId="0" borderId="1" xfId="1" applyBorder="1"/>
    <xf numFmtId="0" fontId="2" fillId="0" borderId="1" xfId="1" applyBorder="1" applyAlignment="1"/>
    <xf numFmtId="0" fontId="2" fillId="0" borderId="1" xfId="1" applyBorder="1" applyAlignment="1">
      <alignment horizontal="left"/>
    </xf>
    <xf numFmtId="0" fontId="0" fillId="0" borderId="1" xfId="0" applyBorder="1"/>
    <xf numFmtId="0" fontId="8"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7" xfId="0" applyFont="1" applyFill="1" applyBorder="1" applyAlignment="1" applyProtection="1">
      <alignment horizontal="center" vertical="center" wrapText="1"/>
      <protection locked="0"/>
    </xf>
    <xf numFmtId="0" fontId="6" fillId="4" borderId="7" xfId="0" applyFont="1" applyFill="1" applyBorder="1" applyAlignment="1" applyProtection="1">
      <alignment vertical="center" wrapText="1"/>
      <protection locked="0"/>
    </xf>
    <xf numFmtId="0" fontId="6" fillId="4" borderId="1" xfId="0" applyFont="1" applyFill="1" applyBorder="1"/>
    <xf numFmtId="0" fontId="6" fillId="4" borderId="1"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vertical="center" wrapText="1"/>
      <protection locked="0"/>
    </xf>
    <xf numFmtId="0" fontId="8" fillId="4" borderId="7"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6" fillId="4" borderId="22" xfId="0" applyFont="1" applyFill="1" applyBorder="1" applyAlignment="1" applyProtection="1">
      <alignment horizontal="center" vertical="center" wrapText="1"/>
      <protection locked="0"/>
    </xf>
    <xf numFmtId="0" fontId="8" fillId="0" borderId="1" xfId="0" applyFont="1" applyBorder="1"/>
    <xf numFmtId="0" fontId="8" fillId="0" borderId="1" xfId="0" applyFont="1" applyBorder="1" applyAlignment="1" applyProtection="1">
      <alignment horizontal="left" vertical="center" wrapText="1"/>
      <protection locked="0"/>
    </xf>
    <xf numFmtId="0" fontId="8" fillId="0" borderId="11" xfId="0" applyFont="1" applyBorder="1" applyAlignment="1" applyProtection="1">
      <alignment horizontal="center" vertical="center" wrapText="1"/>
      <protection locked="0"/>
    </xf>
    <xf numFmtId="0" fontId="12" fillId="0" borderId="16" xfId="0" applyFont="1" applyBorder="1" applyAlignment="1" applyProtection="1">
      <alignment horizontal="left" vertical="center"/>
      <protection locked="0"/>
    </xf>
    <xf numFmtId="0" fontId="8" fillId="5" borderId="16" xfId="0" applyFont="1" applyFill="1" applyBorder="1" applyAlignment="1" applyProtection="1">
      <alignment horizontal="left" vertical="center" wrapText="1"/>
      <protection locked="0"/>
    </xf>
    <xf numFmtId="0" fontId="8" fillId="0" borderId="7" xfId="0" applyFont="1" applyBorder="1" applyAlignment="1" applyProtection="1">
      <alignment vertical="center" wrapText="1"/>
      <protection locked="0"/>
    </xf>
    <xf numFmtId="0" fontId="12" fillId="0" borderId="1" xfId="0" applyFont="1" applyBorder="1" applyAlignment="1" applyProtection="1">
      <alignment horizontal="left" vertical="center"/>
      <protection locked="0"/>
    </xf>
    <xf numFmtId="0" fontId="17" fillId="3" borderId="1" xfId="0" applyFont="1" applyFill="1" applyBorder="1" applyAlignment="1">
      <alignment horizontal="justify" vertical="top" wrapText="1"/>
    </xf>
    <xf numFmtId="0" fontId="17" fillId="5" borderId="1" xfId="0" applyFont="1" applyFill="1" applyBorder="1" applyAlignment="1">
      <alignment horizontal="center" vertical="center" wrapText="1"/>
    </xf>
    <xf numFmtId="0" fontId="10" fillId="0" borderId="1" xfId="0" applyFont="1" applyBorder="1" applyAlignment="1" applyProtection="1">
      <alignment vertical="center" wrapText="1"/>
      <protection locked="0"/>
    </xf>
    <xf numFmtId="0" fontId="16" fillId="5" borderId="1" xfId="0" applyFont="1" applyFill="1" applyBorder="1" applyAlignment="1">
      <alignment vertical="center" wrapText="1"/>
    </xf>
    <xf numFmtId="0" fontId="8" fillId="5" borderId="1" xfId="0" applyFont="1" applyFill="1" applyBorder="1" applyAlignment="1" applyProtection="1">
      <alignment horizontal="left" vertical="center" wrapText="1"/>
      <protection locked="0"/>
    </xf>
    <xf numFmtId="0" fontId="8" fillId="0" borderId="22" xfId="0" applyFont="1" applyBorder="1" applyAlignment="1" applyProtection="1">
      <alignment horizontal="center" vertical="center" wrapText="1"/>
      <protection locked="0"/>
    </xf>
    <xf numFmtId="0" fontId="8" fillId="0" borderId="11" xfId="0" applyFont="1" applyBorder="1" applyAlignment="1" applyProtection="1">
      <alignment vertical="center" wrapText="1"/>
      <protection locked="0"/>
    </xf>
    <xf numFmtId="0" fontId="8" fillId="0" borderId="13" xfId="0" applyFont="1" applyBorder="1" applyAlignment="1">
      <alignment vertical="center" wrapText="1"/>
    </xf>
    <xf numFmtId="0" fontId="8" fillId="0" borderId="1" xfId="0" applyFont="1" applyBorder="1" applyAlignment="1">
      <alignment vertical="top"/>
    </xf>
    <xf numFmtId="0" fontId="6" fillId="0" borderId="1" xfId="0" applyFont="1" applyBorder="1" applyAlignment="1" applyProtection="1">
      <alignment horizontal="center" vertical="center" wrapText="1"/>
      <protection locked="0"/>
    </xf>
    <xf numFmtId="0" fontId="8" fillId="4" borderId="1" xfId="0" applyFont="1" applyFill="1" applyBorder="1" applyAlignment="1" applyProtection="1">
      <alignment vertical="center" wrapText="1"/>
      <protection locked="0"/>
    </xf>
    <xf numFmtId="0" fontId="12" fillId="0" borderId="0" xfId="0" applyFont="1"/>
    <xf numFmtId="0" fontId="3" fillId="0" borderId="0" xfId="0" applyFont="1" applyAlignment="1">
      <alignment horizontal="center"/>
    </xf>
    <xf numFmtId="0" fontId="8" fillId="0" borderId="0" xfId="0" applyFont="1"/>
    <xf numFmtId="0" fontId="12" fillId="0" borderId="0" xfId="0" applyFont="1" applyAlignment="1">
      <alignment horizontal="center" vertical="center"/>
    </xf>
    <xf numFmtId="0" fontId="8" fillId="0" borderId="16" xfId="0"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8" fillId="4" borderId="1" xfId="0" applyFont="1" applyFill="1" applyBorder="1" applyAlignment="1" applyProtection="1">
      <alignment horizontal="left" vertical="center" wrapText="1"/>
      <protection locked="0"/>
    </xf>
    <xf numFmtId="0" fontId="8" fillId="4" borderId="1" xfId="0" applyFont="1" applyFill="1" applyBorder="1" applyAlignment="1">
      <alignment vertical="top" wrapText="1"/>
    </xf>
    <xf numFmtId="0" fontId="8" fillId="0" borderId="1" xfId="0" applyFont="1" applyBorder="1" applyAlignment="1">
      <alignment wrapText="1"/>
    </xf>
    <xf numFmtId="0" fontId="8" fillId="4" borderId="1" xfId="0" applyFont="1" applyFill="1" applyBorder="1" applyAlignment="1" applyProtection="1">
      <alignment horizontal="justify" vertical="top" wrapText="1"/>
      <protection locked="0"/>
    </xf>
    <xf numFmtId="0" fontId="0" fillId="0" borderId="1" xfId="0" applyFill="1" applyBorder="1" applyAlignment="1">
      <alignment horizontal="center"/>
    </xf>
    <xf numFmtId="0" fontId="2" fillId="0" borderId="1" xfId="1" applyFill="1" applyBorder="1"/>
    <xf numFmtId="0" fontId="8" fillId="0" borderId="1" xfId="0" applyFont="1" applyBorder="1" applyAlignment="1">
      <alignment horizontal="left" vertical="top" wrapText="1"/>
    </xf>
    <xf numFmtId="0" fontId="1" fillId="3" borderId="1" xfId="0" applyFont="1" applyFill="1" applyBorder="1" applyAlignment="1">
      <alignment horizontal="center" vertical="center" wrapText="1"/>
    </xf>
    <xf numFmtId="0" fontId="0" fillId="0" borderId="0" xfId="0"/>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vertical="top" wrapText="1"/>
    </xf>
    <xf numFmtId="0" fontId="12" fillId="0" borderId="1" xfId="0" applyFont="1" applyBorder="1" applyAlignment="1">
      <alignment vertical="top" wrapText="1"/>
    </xf>
    <xf numFmtId="9" fontId="8" fillId="0" borderId="1" xfId="0" applyNumberFormat="1" applyFont="1" applyBorder="1" applyAlignment="1">
      <alignment horizontal="justify" vertical="top" wrapText="1"/>
    </xf>
    <xf numFmtId="0" fontId="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4" borderId="1" xfId="0" applyFont="1" applyFill="1" applyBorder="1" applyAlignment="1">
      <alignment vertical="top"/>
    </xf>
    <xf numFmtId="0" fontId="6" fillId="0" borderId="1" xfId="0" applyFont="1" applyBorder="1" applyAlignment="1" applyProtection="1">
      <alignment vertical="center" wrapText="1"/>
      <protection locked="0"/>
    </xf>
    <xf numFmtId="0" fontId="8" fillId="0" borderId="16" xfId="0" applyFont="1" applyBorder="1" applyAlignment="1" applyProtection="1">
      <alignment horizontal="left" vertical="center" wrapText="1"/>
      <protection locked="0"/>
    </xf>
    <xf numFmtId="0" fontId="16" fillId="5" borderId="16" xfId="0" applyFont="1" applyFill="1" applyBorder="1" applyAlignment="1">
      <alignment vertical="center" wrapText="1"/>
    </xf>
    <xf numFmtId="0" fontId="6" fillId="0" borderId="16" xfId="0" applyFont="1" applyBorder="1" applyAlignment="1">
      <alignment horizontal="center" vertical="center" wrapText="1"/>
    </xf>
    <xf numFmtId="0" fontId="8" fillId="0" borderId="16" xfId="0" applyFont="1" applyBorder="1" applyAlignment="1" applyProtection="1">
      <alignment vertical="center" wrapText="1"/>
      <protection locked="0"/>
    </xf>
    <xf numFmtId="0" fontId="8" fillId="0" borderId="0" xfId="0" applyFont="1" applyAlignment="1">
      <alignment horizontal="justify" vertical="top" wrapText="1"/>
    </xf>
    <xf numFmtId="0" fontId="16" fillId="5" borderId="16" xfId="0" applyFont="1" applyFill="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2" fillId="4" borderId="1" xfId="0" applyFont="1" applyFill="1" applyBorder="1" applyAlignment="1">
      <alignment vertical="top"/>
    </xf>
    <xf numFmtId="0" fontId="12" fillId="0" borderId="1" xfId="0" applyFont="1" applyBorder="1" applyAlignment="1">
      <alignment vertical="top"/>
    </xf>
    <xf numFmtId="0" fontId="6" fillId="5" borderId="1" xfId="0" applyFont="1" applyFill="1" applyBorder="1" applyAlignment="1" applyProtection="1">
      <alignment horizontal="left" vertical="center" wrapText="1"/>
      <protection locked="0"/>
    </xf>
    <xf numFmtId="0" fontId="6" fillId="4" borderId="1" xfId="0" applyFont="1" applyFill="1" applyBorder="1" applyAlignment="1">
      <alignment vertical="top"/>
    </xf>
    <xf numFmtId="0" fontId="6" fillId="4" borderId="1" xfId="0" applyFont="1" applyFill="1" applyBorder="1" applyAlignment="1">
      <alignment vertical="top" wrapText="1"/>
    </xf>
    <xf numFmtId="0" fontId="31" fillId="4" borderId="15"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7" xfId="0" applyBorder="1" applyAlignment="1">
      <alignment horizontal="justify" vertical="top" wrapText="1"/>
    </xf>
    <xf numFmtId="0" fontId="1" fillId="3"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top" wrapText="1"/>
    </xf>
    <xf numFmtId="0" fontId="0" fillId="0" borderId="4" xfId="0" applyBorder="1" applyAlignment="1">
      <alignment horizontal="justify"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3" fillId="3" borderId="2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0" fillId="0" borderId="7" xfId="0" applyFont="1" applyFill="1" applyBorder="1" applyAlignment="1">
      <alignment vertical="top" wrapText="1"/>
    </xf>
    <xf numFmtId="0" fontId="10" fillId="0"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1" xfId="0" applyFont="1" applyBorder="1" applyAlignment="1">
      <alignment horizontal="justify" vertical="center" wrapText="1"/>
    </xf>
    <xf numFmtId="9" fontId="8" fillId="0" borderId="1" xfId="0" applyNumberFormat="1" applyFont="1" applyBorder="1" applyAlignment="1">
      <alignment horizontal="justify" vertical="center" wrapText="1"/>
    </xf>
    <xf numFmtId="0" fontId="11" fillId="0" borderId="1"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38" fillId="0" borderId="1" xfId="0" applyFont="1" applyFill="1" applyBorder="1" applyAlignment="1" applyProtection="1">
      <alignment vertical="center" wrapText="1"/>
      <protection locked="0"/>
    </xf>
    <xf numFmtId="0" fontId="8" fillId="0" borderId="2" xfId="0" applyFont="1" applyBorder="1" applyAlignment="1">
      <alignment horizontal="justify" vertical="center" wrapText="1"/>
    </xf>
    <xf numFmtId="0" fontId="30" fillId="0" borderId="4" xfId="0" applyFont="1" applyBorder="1" applyAlignment="1">
      <alignment horizontal="justify" vertical="center" wrapText="1"/>
    </xf>
    <xf numFmtId="0" fontId="6" fillId="0" borderId="7"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8" fillId="4"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0" fillId="0" borderId="7" xfId="0" applyBorder="1" applyAlignment="1">
      <alignment horizontal="justify" vertical="center" wrapText="1"/>
    </xf>
    <xf numFmtId="0" fontId="8" fillId="0" borderId="0" xfId="0" applyFont="1" applyAlignment="1">
      <alignment horizontal="justify"/>
    </xf>
    <xf numFmtId="0" fontId="3" fillId="6" borderId="22" xfId="0" applyFont="1" applyFill="1" applyBorder="1" applyAlignment="1">
      <alignment horizontal="justify" vertical="center"/>
    </xf>
    <xf numFmtId="0" fontId="3" fillId="6" borderId="1" xfId="0" applyFont="1" applyFill="1" applyBorder="1" applyAlignment="1">
      <alignment horizontal="justify" vertical="center"/>
    </xf>
    <xf numFmtId="0" fontId="3" fillId="0" borderId="0" xfId="0" applyFont="1"/>
    <xf numFmtId="0" fontId="6" fillId="0" borderId="15" xfId="0" applyFont="1" applyBorder="1" applyAlignment="1">
      <alignment horizontal="center" vertical="center" wrapText="1"/>
    </xf>
    <xf numFmtId="0" fontId="6" fillId="0" borderId="7" xfId="0" applyFont="1" applyFill="1" applyBorder="1" applyAlignment="1">
      <alignment horizontal="center" vertical="center" wrapText="1"/>
    </xf>
    <xf numFmtId="14" fontId="6" fillId="0" borderId="9" xfId="0" applyNumberFormat="1" applyFont="1" applyBorder="1" applyAlignment="1">
      <alignment horizontal="center" vertical="center" wrapText="1"/>
    </xf>
    <xf numFmtId="0" fontId="40" fillId="0" borderId="7" xfId="0" applyFont="1" applyFill="1" applyBorder="1" applyAlignment="1">
      <alignment horizontal="center" vertical="center" wrapText="1"/>
    </xf>
    <xf numFmtId="0" fontId="6" fillId="0" borderId="2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6" fillId="0" borderId="22" xfId="0" applyFont="1" applyBorder="1" applyAlignment="1">
      <alignment horizontal="justify"/>
    </xf>
    <xf numFmtId="0" fontId="6" fillId="0" borderId="13" xfId="0" applyFont="1" applyBorder="1" applyAlignment="1">
      <alignment horizontal="justify"/>
    </xf>
    <xf numFmtId="0" fontId="6" fillId="7" borderId="1" xfId="0" applyFont="1" applyFill="1" applyBorder="1" applyAlignment="1">
      <alignment horizontal="center" vertical="center" wrapText="1"/>
    </xf>
    <xf numFmtId="0" fontId="6" fillId="0" borderId="22"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8" fillId="4" borderId="7" xfId="0" applyFont="1" applyFill="1" applyBorder="1" applyAlignment="1" applyProtection="1">
      <alignment horizontal="left" vertical="center" wrapText="1"/>
      <protection locked="0"/>
    </xf>
    <xf numFmtId="0" fontId="8" fillId="4" borderId="7" xfId="0" applyFont="1" applyFill="1" applyBorder="1" applyAlignment="1" applyProtection="1">
      <alignment vertical="center" wrapText="1"/>
      <protection locked="0"/>
    </xf>
    <xf numFmtId="0" fontId="8" fillId="4" borderId="11" xfId="0" applyFont="1" applyFill="1" applyBorder="1" applyAlignment="1" applyProtection="1">
      <alignment vertical="center" wrapText="1"/>
      <protection locked="0"/>
    </xf>
    <xf numFmtId="0" fontId="27" fillId="4" borderId="22" xfId="0" applyFont="1" applyFill="1" applyBorder="1" applyAlignment="1" applyProtection="1">
      <alignment horizontal="center" vertical="center" wrapText="1"/>
      <protection locked="0"/>
    </xf>
    <xf numFmtId="9" fontId="8" fillId="4" borderId="1" xfId="0" applyNumberFormat="1" applyFont="1" applyFill="1" applyBorder="1" applyAlignment="1">
      <alignment horizontal="center" vertical="center" wrapText="1"/>
    </xf>
    <xf numFmtId="0" fontId="16" fillId="4" borderId="1" xfId="0" applyFont="1" applyFill="1" applyBorder="1" applyAlignment="1">
      <alignment vertical="center" wrapText="1"/>
    </xf>
    <xf numFmtId="0" fontId="8" fillId="4" borderId="2" xfId="0" applyFont="1" applyFill="1" applyBorder="1" applyAlignment="1" applyProtection="1">
      <alignment horizontal="left" vertical="center" wrapText="1"/>
      <protection locked="0"/>
    </xf>
    <xf numFmtId="0" fontId="12" fillId="4" borderId="1" xfId="0" applyFont="1" applyFill="1" applyBorder="1" applyAlignment="1">
      <alignment horizontal="justify" vertical="center" wrapText="1"/>
    </xf>
    <xf numFmtId="0" fontId="12" fillId="4" borderId="1" xfId="0" applyFont="1" applyFill="1" applyBorder="1"/>
    <xf numFmtId="9" fontId="0" fillId="0" borderId="1" xfId="0" applyNumberFormat="1" applyBorder="1" applyAlignment="1">
      <alignment horizontal="center" vertical="center" wrapText="1"/>
    </xf>
    <xf numFmtId="0" fontId="12" fillId="0" borderId="1" xfId="0" applyFont="1" applyBorder="1" applyAlignment="1" applyProtection="1">
      <alignment horizontal="center" vertical="center"/>
      <protection locked="0"/>
    </xf>
    <xf numFmtId="0" fontId="8" fillId="5" borderId="1" xfId="0" applyFont="1" applyFill="1" applyBorder="1" applyAlignment="1" applyProtection="1">
      <alignment horizontal="center" vertical="center" wrapText="1"/>
      <protection locked="0"/>
    </xf>
    <xf numFmtId="9" fontId="0" fillId="0" borderId="1" xfId="0" applyNumberFormat="1" applyBorder="1" applyAlignment="1">
      <alignment horizontal="justify" vertical="top" wrapText="1"/>
    </xf>
    <xf numFmtId="0" fontId="8" fillId="5" borderId="16"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0" borderId="17" xfId="0" applyFont="1" applyBorder="1" applyAlignment="1">
      <alignment horizontal="center" vertical="center" wrapText="1"/>
    </xf>
    <xf numFmtId="0" fontId="8" fillId="5" borderId="1" xfId="0" applyFont="1" applyFill="1" applyBorder="1" applyAlignment="1">
      <alignment horizontal="center" vertical="center" wrapText="1"/>
    </xf>
    <xf numFmtId="9" fontId="8" fillId="0" borderId="1" xfId="0" applyNumberFormat="1" applyFont="1" applyBorder="1" applyAlignment="1">
      <alignment wrapText="1"/>
    </xf>
    <xf numFmtId="0" fontId="8" fillId="0" borderId="16" xfId="0" applyFont="1" applyBorder="1" applyAlignment="1" applyProtection="1">
      <alignment horizontal="left" vertical="center"/>
      <protection locked="0"/>
    </xf>
    <xf numFmtId="0" fontId="3" fillId="5" borderId="1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7"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 xfId="0" applyFont="1" applyBorder="1" applyAlignment="1">
      <alignment horizontal="justify" vertical="top" wrapText="1"/>
    </xf>
    <xf numFmtId="0" fontId="12" fillId="0" borderId="1" xfId="0" applyFont="1" applyBorder="1" applyAlignment="1">
      <alignment horizontal="justify" vertical="top" wrapText="1"/>
    </xf>
    <xf numFmtId="0" fontId="8" fillId="0" borderId="1" xfId="0" applyFont="1" applyBorder="1" applyAlignment="1">
      <alignment horizontal="justify" vertical="top"/>
    </xf>
    <xf numFmtId="0" fontId="8" fillId="0" borderId="1" xfId="0" applyFont="1" applyBorder="1" applyAlignment="1">
      <alignment horizontal="center" vertical="top" wrapText="1"/>
    </xf>
    <xf numFmtId="0" fontId="0" fillId="0" borderId="1" xfId="0" applyBorder="1" applyAlignment="1">
      <alignment horizontal="justify" vertical="top" wrapText="1"/>
    </xf>
    <xf numFmtId="0" fontId="17" fillId="3"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1" xfId="0" applyFont="1" applyBorder="1" applyAlignment="1">
      <alignment horizontal="justify" vertical="top" wrapText="1"/>
    </xf>
    <xf numFmtId="0" fontId="1" fillId="3" borderId="1" xfId="0" applyFont="1" applyFill="1" applyBorder="1" applyAlignment="1">
      <alignment horizontal="center" vertical="center" wrapText="1"/>
    </xf>
    <xf numFmtId="0" fontId="6" fillId="4" borderId="1" xfId="0" applyFont="1" applyFill="1" applyBorder="1" applyAlignment="1">
      <alignment horizontal="justify" vertical="top"/>
    </xf>
    <xf numFmtId="0" fontId="6" fillId="4" borderId="7" xfId="0" applyFont="1" applyFill="1" applyBorder="1" applyAlignment="1" applyProtection="1">
      <alignment horizontal="left" vertical="center" wrapText="1"/>
      <protection locked="0"/>
    </xf>
    <xf numFmtId="0" fontId="6" fillId="4" borderId="1" xfId="0" applyFont="1" applyFill="1" applyBorder="1" applyAlignment="1">
      <alignment horizontal="left" vertical="top" wrapText="1"/>
    </xf>
    <xf numFmtId="0" fontId="6" fillId="4" borderId="2" xfId="0" applyFont="1" applyFill="1" applyBorder="1" applyAlignment="1">
      <alignment horizontal="center" vertical="top"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4" fillId="3" borderId="22"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4" borderId="1" xfId="0" applyFont="1" applyFill="1" applyBorder="1" applyAlignment="1">
      <alignment horizontal="justify" vertical="top" wrapText="1"/>
    </xf>
    <xf numFmtId="0" fontId="8" fillId="4" borderId="1" xfId="0" applyFont="1" applyFill="1" applyBorder="1" applyAlignment="1">
      <alignment horizontal="justify" vertical="top"/>
    </xf>
    <xf numFmtId="0" fontId="10"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4" borderId="1" xfId="0" applyFont="1" applyFill="1" applyBorder="1" applyAlignment="1">
      <alignment horizontal="justify" vertical="top" wrapText="1"/>
    </xf>
    <xf numFmtId="0" fontId="9" fillId="0" borderId="1" xfId="0" applyFont="1" applyBorder="1" applyAlignment="1">
      <alignment horizontal="justify" vertical="top" wrapText="1"/>
    </xf>
    <xf numFmtId="0" fontId="9" fillId="0" borderId="2" xfId="0" applyFont="1" applyBorder="1" applyAlignment="1">
      <alignment horizontal="justify" vertical="top"/>
    </xf>
    <xf numFmtId="0" fontId="8" fillId="0" borderId="4" xfId="0" applyFont="1" applyBorder="1" applyAlignment="1" applyProtection="1">
      <alignment vertical="center" wrapText="1"/>
      <protection locked="0"/>
    </xf>
    <xf numFmtId="0" fontId="8" fillId="4" borderId="1" xfId="0" applyFont="1" applyFill="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0" fontId="8" fillId="0" borderId="7" xfId="0" applyFont="1" applyBorder="1" applyAlignment="1" applyProtection="1">
      <alignment horizontal="left" vertical="center" wrapText="1"/>
      <protection locked="0"/>
    </xf>
    <xf numFmtId="0" fontId="7" fillId="9" borderId="2" xfId="0" applyFont="1" applyFill="1" applyBorder="1" applyAlignment="1">
      <alignment horizontal="center" vertical="center" wrapText="1"/>
    </xf>
    <xf numFmtId="0" fontId="7" fillId="9" borderId="2" xfId="0" applyFont="1" applyFill="1" applyBorder="1" applyAlignment="1">
      <alignment horizontal="center" vertical="top" wrapText="1"/>
    </xf>
    <xf numFmtId="0" fontId="7" fillId="9" borderId="2"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left" wrapText="1"/>
    </xf>
    <xf numFmtId="0" fontId="8" fillId="4" borderId="1" xfId="0" applyFont="1" applyFill="1" applyBorder="1" applyAlignment="1">
      <alignment horizontal="left" vertical="top" wrapText="1"/>
    </xf>
    <xf numFmtId="0" fontId="8" fillId="4" borderId="1" xfId="0" applyFont="1" applyFill="1" applyBorder="1" applyAlignment="1">
      <alignment horizontal="left" vertical="top"/>
    </xf>
    <xf numFmtId="0" fontId="12" fillId="0" borderId="0" xfId="0" applyFont="1" applyAlignment="1">
      <alignment wrapText="1"/>
    </xf>
    <xf numFmtId="0" fontId="3" fillId="2" borderId="2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3" fillId="0" borderId="22" xfId="0" applyFont="1" applyBorder="1" applyAlignment="1">
      <alignment horizontal="justify" vertical="justify" wrapText="1"/>
    </xf>
    <xf numFmtId="0" fontId="43" fillId="0" borderId="1" xfId="0" applyFont="1" applyBorder="1" applyAlignment="1">
      <alignment horizontal="justify" vertical="center" wrapText="1"/>
    </xf>
    <xf numFmtId="0" fontId="8" fillId="4" borderId="1" xfId="0" applyFont="1" applyFill="1" applyBorder="1" applyAlignment="1">
      <alignment wrapText="1"/>
    </xf>
    <xf numFmtId="0" fontId="28" fillId="5" borderId="16" xfId="0" applyFont="1" applyFill="1" applyBorder="1" applyAlignment="1">
      <alignment vertical="center" wrapText="1"/>
    </xf>
    <xf numFmtId="0" fontId="6" fillId="5" borderId="16" xfId="0" applyFont="1" applyFill="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1" xfId="0" applyFont="1" applyBorder="1" applyAlignment="1"/>
    <xf numFmtId="0" fontId="4" fillId="9" borderId="2" xfId="0" applyFont="1" applyFill="1" applyBorder="1" applyAlignment="1">
      <alignment horizontal="center" vertical="center" wrapText="1"/>
    </xf>
    <xf numFmtId="0" fontId="4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12" fillId="4" borderId="1" xfId="0" applyFont="1" applyFill="1" applyBorder="1" applyAlignment="1">
      <alignment vertical="top" wrapText="1"/>
    </xf>
    <xf numFmtId="0" fontId="12" fillId="6" borderId="0" xfId="0" applyFont="1" applyFill="1"/>
    <xf numFmtId="0" fontId="8" fillId="0" borderId="1" xfId="0" applyFont="1" applyBorder="1" applyAlignment="1">
      <alignment horizontal="justify" vertical="top" wrapText="1"/>
    </xf>
    <xf numFmtId="0" fontId="12" fillId="0" borderId="1" xfId="0" applyFont="1" applyBorder="1" applyAlignment="1">
      <alignment horizontal="justify" vertical="top" wrapText="1"/>
    </xf>
    <xf numFmtId="0" fontId="10" fillId="0" borderId="1" xfId="0" applyFont="1" applyBorder="1" applyAlignment="1">
      <alignment horizontal="justify" vertical="top" wrapText="1"/>
    </xf>
    <xf numFmtId="0" fontId="0" fillId="0" borderId="1" xfId="0" applyBorder="1" applyAlignment="1">
      <alignment horizontal="justify" vertical="top" wrapText="1"/>
    </xf>
    <xf numFmtId="0" fontId="8" fillId="0" borderId="1" xfId="0" applyFont="1" applyBorder="1" applyAlignment="1">
      <alignment horizontal="center" vertical="top" wrapText="1"/>
    </xf>
    <xf numFmtId="0" fontId="0" fillId="0" borderId="1" xfId="0" applyBorder="1" applyAlignment="1">
      <alignment horizontal="justify"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2" xfId="0" applyFont="1" applyBorder="1" applyAlignment="1">
      <alignment horizontal="justify" vertical="top" wrapText="1"/>
    </xf>
    <xf numFmtId="0" fontId="12" fillId="0" borderId="7" xfId="0" applyFont="1" applyBorder="1" applyAlignment="1">
      <alignment horizontal="justify" vertical="top" wrapText="1"/>
    </xf>
    <xf numFmtId="0" fontId="12" fillId="0" borderId="1" xfId="0" applyFont="1" applyBorder="1" applyAlignment="1">
      <alignment horizontal="justify" vertical="top"/>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justify" vertical="top"/>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8" fillId="0" borderId="2" xfId="0" applyFont="1" applyBorder="1" applyAlignment="1">
      <alignment horizontal="center" vertical="top" wrapText="1"/>
    </xf>
    <xf numFmtId="0" fontId="0" fillId="0" borderId="4" xfId="0" applyBorder="1" applyAlignment="1">
      <alignment horizontal="center" vertical="top" wrapText="1"/>
    </xf>
    <xf numFmtId="0" fontId="0" fillId="0" borderId="7" xfId="0" applyBorder="1" applyAlignment="1">
      <alignment horizontal="center" vertical="top" wrapText="1"/>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3" fillId="4" borderId="2" xfId="0" applyFont="1" applyFill="1" applyBorder="1" applyAlignment="1">
      <alignment horizontal="justify" vertical="top" wrapText="1"/>
    </xf>
    <xf numFmtId="0" fontId="9"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4" borderId="2"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8" fillId="4" borderId="2" xfId="0" applyFont="1" applyFill="1" applyBorder="1" applyAlignment="1">
      <alignment horizontal="justify" vertical="top" wrapText="1"/>
    </xf>
    <xf numFmtId="0" fontId="0" fillId="0" borderId="4" xfId="0" applyFont="1" applyBorder="1" applyAlignment="1">
      <alignment horizontal="justify" vertical="top" wrapText="1"/>
    </xf>
    <xf numFmtId="0" fontId="0" fillId="0" borderId="7" xfId="0" applyFont="1" applyBorder="1" applyAlignment="1">
      <alignment horizontal="justify" vertical="top" wrapText="1"/>
    </xf>
    <xf numFmtId="0" fontId="3" fillId="2" borderId="1" xfId="0" applyFont="1" applyFill="1" applyBorder="1" applyAlignment="1">
      <alignment horizontal="center" vertical="center"/>
    </xf>
    <xf numFmtId="0" fontId="8" fillId="4" borderId="2" xfId="0" applyFont="1" applyFill="1" applyBorder="1" applyAlignment="1" applyProtection="1">
      <alignment horizontal="center" vertical="center" wrapText="1"/>
      <protection locked="0"/>
    </xf>
    <xf numFmtId="0" fontId="0" fillId="0" borderId="1" xfId="0" applyFont="1" applyBorder="1" applyAlignment="1">
      <alignment horizontal="justify" vertical="top" wrapText="1"/>
    </xf>
    <xf numFmtId="0" fontId="0" fillId="0" borderId="4" xfId="0" applyBorder="1" applyAlignment="1">
      <alignment horizontal="justify" vertical="top" wrapText="1"/>
    </xf>
    <xf numFmtId="0" fontId="0" fillId="0" borderId="7" xfId="0" applyBorder="1" applyAlignment="1">
      <alignment horizontal="justify" vertical="top" wrapText="1"/>
    </xf>
    <xf numFmtId="0" fontId="0" fillId="0" borderId="1" xfId="0" applyBorder="1" applyAlignment="1">
      <alignment horizontal="center" vertical="top" wrapText="1"/>
    </xf>
    <xf numFmtId="0" fontId="3" fillId="2" borderId="1" xfId="0" applyFont="1" applyFill="1" applyBorder="1" applyAlignment="1">
      <alignment horizontal="center" vertical="center" wrapText="1"/>
    </xf>
    <xf numFmtId="0" fontId="6" fillId="4" borderId="1" xfId="0" applyFont="1" applyFill="1" applyBorder="1" applyAlignment="1">
      <alignment horizontal="center" vertical="top" wrapText="1"/>
    </xf>
    <xf numFmtId="0" fontId="6" fillId="4" borderId="1" xfId="0" applyFont="1" applyFill="1" applyBorder="1" applyAlignment="1">
      <alignment horizontal="center" vertical="top"/>
    </xf>
    <xf numFmtId="0" fontId="6" fillId="4" borderId="1" xfId="0" applyFont="1" applyFill="1" applyBorder="1" applyAlignment="1" applyProtection="1">
      <alignment horizontal="center" vertical="top"/>
      <protection locked="0"/>
    </xf>
    <xf numFmtId="0" fontId="6" fillId="4" borderId="2" xfId="0" applyFont="1" applyFill="1" applyBorder="1" applyAlignment="1" applyProtection="1">
      <alignment horizontal="center" vertical="top"/>
      <protection locked="0"/>
    </xf>
    <xf numFmtId="0" fontId="6" fillId="4" borderId="4" xfId="0" applyFont="1" applyFill="1" applyBorder="1" applyAlignment="1" applyProtection="1">
      <alignment horizontal="center" vertical="top"/>
      <protection locked="0"/>
    </xf>
    <xf numFmtId="0" fontId="6" fillId="4" borderId="1" xfId="0" applyFont="1" applyFill="1" applyBorder="1" applyAlignment="1">
      <alignment horizontal="justify" vertical="top" wrapText="1"/>
    </xf>
    <xf numFmtId="0" fontId="31" fillId="4" borderId="15"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6" fillId="4" borderId="2"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2" xfId="0" applyFont="1" applyFill="1" applyBorder="1" applyAlignment="1">
      <alignment horizontal="center" vertical="top" wrapText="1"/>
    </xf>
    <xf numFmtId="0" fontId="6" fillId="4" borderId="7" xfId="0" applyFont="1" applyFill="1" applyBorder="1" applyAlignment="1">
      <alignment horizontal="center" vertical="top" wrapText="1"/>
    </xf>
    <xf numFmtId="0" fontId="6" fillId="4" borderId="1" xfId="0" applyFont="1" applyFill="1" applyBorder="1" applyAlignment="1">
      <alignment horizontal="justify" vertical="top"/>
    </xf>
    <xf numFmtId="0" fontId="6" fillId="4" borderId="7"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6" fillId="0" borderId="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0" fillId="0" borderId="7" xfId="0" applyBorder="1" applyAlignment="1">
      <alignment wrapText="1"/>
    </xf>
    <xf numFmtId="0" fontId="8" fillId="0" borderId="2" xfId="0" applyFont="1" applyBorder="1" applyAlignment="1">
      <alignment horizontal="justify" vertical="center" wrapText="1"/>
    </xf>
    <xf numFmtId="0" fontId="0" fillId="0" borderId="4" xfId="0" applyBorder="1" applyAlignment="1">
      <alignment horizontal="justify" vertical="center" wrapText="1"/>
    </xf>
    <xf numFmtId="0" fontId="0" fillId="0" borderId="7" xfId="0" applyBorder="1" applyAlignment="1">
      <alignment horizontal="justify"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8" fillId="0" borderId="1" xfId="0" applyFont="1" applyBorder="1" applyAlignment="1">
      <alignment horizontal="center" vertical="top"/>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3" fillId="3" borderId="21"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9"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6" fillId="0" borderId="2" xfId="0" applyFont="1" applyBorder="1" applyAlignment="1">
      <alignment horizontal="justify" vertical="center" wrapText="1"/>
    </xf>
    <xf numFmtId="0" fontId="30" fillId="0" borderId="4" xfId="0" applyFont="1" applyBorder="1" applyAlignment="1">
      <alignment horizontal="justify" vertical="center" wrapText="1"/>
    </xf>
    <xf numFmtId="0" fontId="30" fillId="0" borderId="7" xfId="0" applyFont="1" applyBorder="1" applyAlignment="1">
      <alignment horizontal="justify" vertical="center" wrapText="1"/>
    </xf>
    <xf numFmtId="0" fontId="0" fillId="0" borderId="7" xfId="0"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0" fillId="0" borderId="1" xfId="0" applyBorder="1" applyAlignment="1">
      <alignment horizontal="justify" vertical="center" wrapText="1"/>
    </xf>
    <xf numFmtId="0" fontId="8" fillId="0" borderId="2"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7" xfId="0" applyFont="1" applyBorder="1" applyAlignment="1">
      <alignment horizontal="center" vertical="top"/>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7" xfId="0" applyFont="1" applyBorder="1" applyAlignment="1">
      <alignment horizontal="left" vertical="top" wrapText="1"/>
    </xf>
    <xf numFmtId="0" fontId="8" fillId="0" borderId="1" xfId="0" applyFont="1" applyBorder="1" applyAlignment="1">
      <alignment horizontal="left" vertical="top"/>
    </xf>
    <xf numFmtId="0" fontId="8" fillId="0" borderId="25"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pplyProtection="1">
      <alignment horizontal="center" vertical="center"/>
      <protection locked="0"/>
    </xf>
    <xf numFmtId="0" fontId="3" fillId="10" borderId="1" xfId="0" applyFont="1" applyFill="1" applyBorder="1" applyAlignment="1">
      <alignment horizontal="center" vertical="center"/>
    </xf>
    <xf numFmtId="0" fontId="7" fillId="9"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8" fillId="0" borderId="4" xfId="0" applyFont="1" applyBorder="1" applyAlignment="1">
      <alignment horizontal="justify" vertical="top" wrapText="1"/>
    </xf>
    <xf numFmtId="0" fontId="8" fillId="0" borderId="7" xfId="0" applyFont="1" applyBorder="1" applyAlignment="1">
      <alignment horizontal="justify" vertical="top"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25" xfId="0" applyFont="1" applyBorder="1" applyAlignment="1">
      <alignment horizontal="left" vertical="center" wrapText="1"/>
    </xf>
    <xf numFmtId="0" fontId="8" fillId="0" borderId="4" xfId="0" applyFont="1" applyBorder="1" applyAlignment="1">
      <alignment horizontal="justify" vertical="center" wrapText="1"/>
    </xf>
    <xf numFmtId="0" fontId="8" fillId="0" borderId="7" xfId="0" applyFont="1" applyBorder="1" applyAlignment="1">
      <alignment horizontal="justify" vertical="center" wrapText="1"/>
    </xf>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27" xfId="0" applyBorder="1" applyAlignment="1">
      <alignment horizontal="center" vertical="center" wrapText="1"/>
    </xf>
    <xf numFmtId="0" fontId="8" fillId="0" borderId="30" xfId="0" applyFont="1" applyBorder="1" applyAlignment="1">
      <alignment horizontal="left" vertical="center" wrapText="1"/>
    </xf>
    <xf numFmtId="0" fontId="8" fillId="4" borderId="4" xfId="0" applyFont="1" applyFill="1" applyBorder="1" applyAlignment="1">
      <alignment horizontal="justify" vertical="top" wrapText="1"/>
    </xf>
    <xf numFmtId="0" fontId="0" fillId="4" borderId="4" xfId="0" applyFill="1" applyBorder="1" applyAlignment="1">
      <alignment horizontal="justify" vertical="top" wrapText="1"/>
    </xf>
    <xf numFmtId="0" fontId="0" fillId="4" borderId="7" xfId="0" applyFill="1" applyBorder="1" applyAlignment="1">
      <alignment horizontal="justify" vertical="top" wrapText="1"/>
    </xf>
    <xf numFmtId="0" fontId="8" fillId="0" borderId="4" xfId="0" applyFont="1" applyBorder="1" applyAlignment="1" applyProtection="1">
      <alignment horizontal="center" vertical="center"/>
      <protection locked="0"/>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top"/>
    </xf>
    <xf numFmtId="0" fontId="8" fillId="0" borderId="4" xfId="0" applyFont="1" applyBorder="1" applyAlignment="1">
      <alignment horizontal="left" vertical="top"/>
    </xf>
    <xf numFmtId="0" fontId="8" fillId="0" borderId="7" xfId="0" applyFont="1" applyBorder="1" applyAlignment="1">
      <alignment horizontal="left" vertical="top"/>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3" fillId="11" borderId="2"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2" xfId="0" applyFont="1" applyFill="1" applyBorder="1" applyAlignment="1">
      <alignment horizontal="center" vertical="center"/>
    </xf>
    <xf numFmtId="0" fontId="3" fillId="11" borderId="4" xfId="0" applyFont="1" applyFill="1" applyBorder="1" applyAlignment="1">
      <alignment horizontal="center" vertical="center"/>
    </xf>
    <xf numFmtId="0" fontId="3" fillId="11" borderId="7"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28"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10" fillId="0" borderId="7" xfId="0" applyFont="1" applyBorder="1" applyAlignment="1">
      <alignment horizontal="center" vertical="center"/>
    </xf>
    <xf numFmtId="0" fontId="12" fillId="0" borderId="2" xfId="0" applyFont="1" applyBorder="1" applyAlignment="1">
      <alignment horizontal="justify" vertical="top" wrapText="1"/>
    </xf>
    <xf numFmtId="0" fontId="12" fillId="0" borderId="2" xfId="0" applyFont="1" applyBorder="1" applyAlignment="1">
      <alignment horizontal="center" vertical="center"/>
    </xf>
    <xf numFmtId="0" fontId="8" fillId="4" borderId="1" xfId="0" applyFont="1" applyFill="1" applyBorder="1" applyAlignment="1">
      <alignment horizontal="justify"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0" fillId="0" borderId="7" xfId="0" applyBorder="1" applyAlignment="1"/>
    <xf numFmtId="0" fontId="0" fillId="0" borderId="1" xfId="0" applyBorder="1" applyAlignment="1"/>
    <xf numFmtId="0" fontId="9" fillId="0" borderId="1" xfId="0" applyFont="1" applyBorder="1" applyAlignment="1">
      <alignment horizontal="justify" vertical="top"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8" fillId="0" borderId="19" xfId="0" applyFont="1" applyBorder="1" applyAlignment="1">
      <alignment horizontal="left" vertical="center"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7" xfId="0" applyFont="1" applyBorder="1" applyAlignment="1">
      <alignment horizontal="left" vertical="top"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8" fillId="4" borderId="2"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7" xfId="0" applyFont="1" applyFill="1" applyBorder="1" applyAlignment="1">
      <alignment horizontal="left" vertical="top"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justify" vertical="top" wrapText="1"/>
    </xf>
    <xf numFmtId="0" fontId="9"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9" fillId="0" borderId="2" xfId="0" applyFont="1" applyBorder="1" applyAlignment="1">
      <alignment horizontal="justify" vertical="top" wrapText="1"/>
    </xf>
    <xf numFmtId="0" fontId="9" fillId="0" borderId="4" xfId="0" applyFont="1" applyBorder="1" applyAlignment="1">
      <alignment horizontal="justify" vertical="top"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19" xfId="0" applyFont="1" applyBorder="1" applyAlignment="1">
      <alignment horizontal="center" vertical="center" wrapText="1"/>
    </xf>
    <xf numFmtId="0" fontId="8" fillId="4"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8" fillId="4" borderId="1" xfId="0" applyFont="1" applyFill="1" applyBorder="1" applyAlignment="1">
      <alignment horizontal="left" vertical="top"/>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8" fillId="0" borderId="4" xfId="0" applyFont="1" applyBorder="1" applyAlignment="1">
      <alignment horizontal="center" vertical="top" wrapText="1"/>
    </xf>
    <xf numFmtId="0" fontId="8" fillId="0" borderId="7" xfId="0" applyFont="1" applyBorder="1" applyAlignment="1">
      <alignment horizontal="center" vertical="top" wrapText="1"/>
    </xf>
    <xf numFmtId="0" fontId="12" fillId="4" borderId="2" xfId="0" applyFont="1" applyFill="1" applyBorder="1" applyAlignment="1">
      <alignment horizontal="justify" vertical="center" wrapText="1"/>
    </xf>
    <xf numFmtId="0" fontId="0" fillId="4" borderId="4" xfId="0" applyFont="1" applyFill="1" applyBorder="1" applyAlignment="1">
      <alignment horizontal="justify" vertical="center" wrapText="1"/>
    </xf>
    <xf numFmtId="0" fontId="0" fillId="4" borderId="7" xfId="0" applyFont="1" applyFill="1" applyBorder="1" applyAlignment="1">
      <alignment horizontal="justify" vertical="center" wrapText="1"/>
    </xf>
    <xf numFmtId="0" fontId="8" fillId="4" borderId="2" xfId="0" applyFont="1" applyFill="1" applyBorder="1" applyAlignment="1">
      <alignment horizontal="justify" vertical="center" wrapText="1"/>
    </xf>
    <xf numFmtId="0" fontId="8" fillId="4" borderId="4"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16" fillId="4" borderId="1" xfId="0" applyFont="1" applyFill="1" applyBorder="1" applyAlignment="1" applyProtection="1">
      <alignment horizontal="center" vertical="center" wrapText="1"/>
      <protection locked="0"/>
    </xf>
    <xf numFmtId="0" fontId="10" fillId="4" borderId="25" xfId="0" applyFont="1" applyFill="1" applyBorder="1" applyAlignment="1">
      <alignment horizontal="center" vertical="center" wrapText="1"/>
    </xf>
    <xf numFmtId="0" fontId="8" fillId="4" borderId="7" xfId="0" applyFont="1" applyFill="1" applyBorder="1" applyAlignment="1">
      <alignment horizontal="justify" vertical="top"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0" fillId="4" borderId="4" xfId="0" applyFont="1" applyFill="1" applyBorder="1" applyAlignment="1">
      <alignment horizontal="justify" vertical="center"/>
    </xf>
    <xf numFmtId="0" fontId="0" fillId="4" borderId="7" xfId="0" applyFont="1" applyFill="1" applyBorder="1" applyAlignment="1">
      <alignment horizontal="justify" vertical="center"/>
    </xf>
    <xf numFmtId="0" fontId="8" fillId="4" borderId="2" xfId="0" applyFont="1" applyFill="1" applyBorder="1" applyAlignment="1">
      <alignment vertical="center" wrapText="1"/>
    </xf>
    <xf numFmtId="0" fontId="0" fillId="4" borderId="4" xfId="0" applyFont="1" applyFill="1" applyBorder="1" applyAlignment="1">
      <alignment vertical="center" wrapText="1"/>
    </xf>
    <xf numFmtId="0" fontId="0" fillId="4" borderId="7" xfId="0" applyFont="1" applyFill="1" applyBorder="1" applyAlignment="1">
      <alignment vertical="center" wrapText="1"/>
    </xf>
    <xf numFmtId="0" fontId="0" fillId="4" borderId="4" xfId="0" applyFont="1" applyFill="1" applyBorder="1" applyAlignment="1">
      <alignment horizontal="justify" vertical="top" wrapText="1"/>
    </xf>
    <xf numFmtId="0" fontId="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8" fillId="4" borderId="8"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0" fillId="4" borderId="7" xfId="0" applyFill="1" applyBorder="1" applyAlignment="1">
      <alignment horizontal="justify" vertical="center" wrapText="1"/>
    </xf>
    <xf numFmtId="9" fontId="8" fillId="4" borderId="2" xfId="0" applyNumberFormat="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9" fontId="0" fillId="4" borderId="7" xfId="0" applyNumberFormat="1" applyFont="1" applyFill="1" applyBorder="1" applyAlignment="1">
      <alignment horizontal="center" vertical="center" wrapText="1"/>
    </xf>
    <xf numFmtId="0" fontId="7" fillId="4" borderId="6" xfId="0" applyFont="1" applyFill="1" applyBorder="1" applyAlignment="1">
      <alignment horizontal="justify" vertical="center" wrapText="1"/>
    </xf>
    <xf numFmtId="0" fontId="0" fillId="4" borderId="6" xfId="0" applyFill="1" applyBorder="1" applyAlignment="1">
      <alignment horizontal="justify" vertical="center" wrapText="1"/>
    </xf>
    <xf numFmtId="0" fontId="0" fillId="4" borderId="9" xfId="0" applyFill="1" applyBorder="1" applyAlignment="1">
      <alignment horizontal="justify" vertical="center" wrapText="1"/>
    </xf>
    <xf numFmtId="0" fontId="8" fillId="4" borderId="1"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7" xfId="0" applyFont="1" applyFill="1" applyBorder="1" applyAlignment="1" applyProtection="1">
      <alignment horizontal="center" vertical="center" wrapText="1"/>
      <protection locked="0"/>
    </xf>
    <xf numFmtId="0" fontId="8" fillId="4" borderId="1" xfId="0" applyNumberFormat="1" applyFont="1" applyFill="1" applyBorder="1" applyAlignment="1">
      <alignment horizontal="center" vertical="center"/>
    </xf>
    <xf numFmtId="0" fontId="8" fillId="4" borderId="1"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wrapText="1"/>
      <protection locked="0"/>
    </xf>
    <xf numFmtId="9" fontId="12" fillId="4" borderId="2" xfId="0" applyNumberFormat="1" applyFont="1" applyFill="1" applyBorder="1" applyAlignment="1">
      <alignment horizontal="justify" vertical="center" wrapText="1"/>
    </xf>
    <xf numFmtId="0" fontId="8" fillId="0" borderId="1" xfId="0" applyFont="1" applyBorder="1" applyAlignment="1" applyProtection="1">
      <alignment horizontal="justify" vertical="top" wrapText="1"/>
      <protection locked="0"/>
    </xf>
    <xf numFmtId="0" fontId="8" fillId="5" borderId="1" xfId="0" applyFont="1" applyFill="1" applyBorder="1" applyAlignment="1" applyProtection="1">
      <alignment horizontal="justify" vertical="center" wrapText="1"/>
      <protection locked="0"/>
    </xf>
    <xf numFmtId="0" fontId="0" fillId="5" borderId="1" xfId="0" applyFill="1" applyBorder="1" applyAlignment="1">
      <alignment horizontal="justify" vertical="center" wrapText="1"/>
    </xf>
    <xf numFmtId="0" fontId="8" fillId="0" borderId="1" xfId="0" applyFont="1" applyBorder="1" applyAlignment="1" applyProtection="1">
      <alignment horizontal="justify" vertical="center" wrapText="1"/>
      <protection locked="0"/>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12" fillId="11" borderId="1" xfId="0" applyFont="1" applyFill="1" applyBorder="1"/>
    <xf numFmtId="0" fontId="3" fillId="11" borderId="1"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Fill="1" applyBorder="1" applyAlignment="1">
      <alignment horizontal="left" vertical="center" wrapText="1"/>
    </xf>
    <xf numFmtId="0" fontId="9" fillId="0" borderId="33" xfId="0" applyFont="1" applyBorder="1" applyAlignment="1">
      <alignment horizontal="center" vertical="center"/>
    </xf>
    <xf numFmtId="0" fontId="9" fillId="0" borderId="33" xfId="0" applyFont="1" applyBorder="1" applyAlignment="1">
      <alignment horizontal="left" vertical="center" wrapText="1"/>
    </xf>
    <xf numFmtId="0" fontId="9" fillId="0" borderId="33" xfId="0" applyFont="1" applyBorder="1" applyAlignment="1" applyProtection="1">
      <alignment horizontal="center" vertical="center"/>
      <protection locked="0"/>
    </xf>
    <xf numFmtId="0" fontId="9" fillId="0" borderId="33" xfId="0" applyFont="1" applyBorder="1" applyAlignment="1">
      <alignment horizontal="center" vertical="center" wrapText="1"/>
    </xf>
    <xf numFmtId="0" fontId="31" fillId="0" borderId="33" xfId="0" applyFont="1" applyFill="1" applyBorder="1" applyAlignment="1">
      <alignment vertical="top" wrapText="1"/>
    </xf>
    <xf numFmtId="0" fontId="31" fillId="0" borderId="33" xfId="0" applyFont="1" applyFill="1" applyBorder="1" applyAlignment="1">
      <alignment horizontal="center" vertical="top" wrapText="1"/>
    </xf>
    <xf numFmtId="0" fontId="31" fillId="0" borderId="33" xfId="0" applyFont="1" applyFill="1" applyBorder="1" applyAlignment="1">
      <alignment horizontal="center" vertical="center" wrapText="1"/>
    </xf>
    <xf numFmtId="0" fontId="31" fillId="0" borderId="33" xfId="0" applyFont="1" applyFill="1" applyBorder="1" applyAlignment="1" applyProtection="1">
      <alignment horizontal="center" vertical="center" wrapText="1"/>
      <protection locked="0"/>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4"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center" vertical="center" wrapText="1"/>
    </xf>
    <xf numFmtId="0" fontId="9" fillId="0" borderId="2" xfId="0" applyFont="1" applyBorder="1" applyAlignment="1">
      <alignment horizontal="center" vertical="top"/>
    </xf>
    <xf numFmtId="0" fontId="9" fillId="0" borderId="1" xfId="0" applyFont="1" applyBorder="1" applyAlignment="1">
      <alignment horizontal="center" vertical="top"/>
    </xf>
    <xf numFmtId="0" fontId="9" fillId="0" borderId="0" xfId="0" applyFont="1"/>
    <xf numFmtId="0" fontId="9" fillId="0" borderId="34" xfId="0" applyFont="1" applyFill="1" applyBorder="1" applyAlignment="1">
      <alignment horizontal="left" vertical="center" wrapText="1"/>
    </xf>
    <xf numFmtId="0" fontId="9" fillId="0" borderId="34" xfId="0" applyFont="1" applyBorder="1" applyAlignment="1">
      <alignment horizontal="center" vertical="center"/>
    </xf>
    <xf numFmtId="0" fontId="9" fillId="0" borderId="34" xfId="0" applyFont="1" applyBorder="1" applyAlignment="1">
      <alignment horizontal="left" vertical="center" wrapText="1"/>
    </xf>
    <xf numFmtId="0" fontId="9" fillId="0" borderId="34" xfId="0" applyFont="1" applyBorder="1" applyAlignment="1" applyProtection="1">
      <alignment horizontal="center" vertical="center"/>
      <protection locked="0"/>
    </xf>
    <xf numFmtId="0" fontId="9" fillId="0" borderId="34" xfId="0" applyFont="1" applyBorder="1" applyAlignment="1">
      <alignment horizontal="center" vertical="center" wrapText="1"/>
    </xf>
    <xf numFmtId="0" fontId="31" fillId="0" borderId="34" xfId="0" applyFont="1" applyFill="1" applyBorder="1" applyAlignment="1">
      <alignment vertical="top" wrapText="1"/>
    </xf>
    <xf numFmtId="0" fontId="31" fillId="0" borderId="34" xfId="0" applyFont="1" applyFill="1" applyBorder="1" applyAlignment="1">
      <alignment horizontal="center" vertical="top" wrapText="1"/>
    </xf>
    <xf numFmtId="0" fontId="31" fillId="0" borderId="34" xfId="0" applyFont="1" applyFill="1" applyBorder="1" applyAlignment="1">
      <alignment horizontal="center" vertical="center" wrapText="1"/>
    </xf>
    <xf numFmtId="0" fontId="31" fillId="0" borderId="35" xfId="0" applyFont="1" applyFill="1" applyBorder="1" applyAlignment="1" applyProtection="1">
      <alignment horizontal="center" vertical="center" wrapText="1"/>
      <protection locked="0"/>
    </xf>
    <xf numFmtId="0" fontId="31" fillId="0" borderId="35" xfId="0" applyFont="1" applyFill="1" applyBorder="1" applyAlignment="1">
      <alignment vertical="top" wrapText="1"/>
    </xf>
    <xf numFmtId="0" fontId="31" fillId="0" borderId="36" xfId="0" applyFont="1" applyFill="1" applyBorder="1" applyAlignment="1">
      <alignment horizontal="left" vertical="top" wrapText="1"/>
    </xf>
    <xf numFmtId="0" fontId="9" fillId="0" borderId="4" xfId="0" applyFont="1" applyBorder="1" applyAlignment="1">
      <alignment horizontal="left" vertical="top"/>
    </xf>
    <xf numFmtId="0" fontId="9" fillId="0" borderId="1" xfId="0" applyFont="1" applyBorder="1" applyAlignment="1">
      <alignment horizontal="left" vertical="top"/>
    </xf>
    <xf numFmtId="0" fontId="9" fillId="0" borderId="7" xfId="0" applyFont="1" applyBorder="1" applyAlignment="1">
      <alignment horizontal="center" vertical="center" wrapText="1"/>
    </xf>
    <xf numFmtId="0" fontId="9" fillId="0" borderId="4" xfId="0" applyFont="1" applyBorder="1" applyAlignment="1">
      <alignment horizontal="center" vertical="top"/>
    </xf>
    <xf numFmtId="0" fontId="9" fillId="0" borderId="37" xfId="0" applyFont="1" applyFill="1" applyBorder="1" applyAlignment="1">
      <alignment horizontal="left" vertical="center" wrapText="1"/>
    </xf>
    <xf numFmtId="0" fontId="9" fillId="0" borderId="37" xfId="0" applyFont="1" applyBorder="1" applyAlignment="1">
      <alignment horizontal="center" vertical="center"/>
    </xf>
    <xf numFmtId="0" fontId="9" fillId="0" borderId="37" xfId="0" applyFont="1" applyBorder="1" applyAlignment="1" applyProtection="1">
      <alignment horizontal="left" vertical="center" wrapText="1"/>
      <protection locked="0"/>
    </xf>
    <xf numFmtId="0" fontId="9" fillId="0" borderId="37" xfId="0" applyFont="1" applyBorder="1" applyAlignment="1" applyProtection="1">
      <alignment horizontal="center" vertical="center"/>
      <protection locked="0"/>
    </xf>
    <xf numFmtId="0" fontId="9" fillId="0" borderId="37" xfId="0" applyFont="1" applyBorder="1" applyAlignment="1">
      <alignment horizontal="center" vertical="center" wrapText="1"/>
    </xf>
    <xf numFmtId="0" fontId="7" fillId="0" borderId="37" xfId="0" applyFont="1" applyFill="1" applyBorder="1" applyAlignment="1">
      <alignment horizontal="center" vertical="center" wrapText="1"/>
    </xf>
    <xf numFmtId="0" fontId="31" fillId="0" borderId="37" xfId="0" applyFont="1" applyFill="1" applyBorder="1" applyAlignment="1">
      <alignment vertical="top" wrapText="1"/>
    </xf>
    <xf numFmtId="0" fontId="31" fillId="0" borderId="37" xfId="0" applyFont="1" applyFill="1" applyBorder="1" applyAlignment="1">
      <alignment horizontal="center" vertical="top" wrapText="1"/>
    </xf>
    <xf numFmtId="0" fontId="31" fillId="0" borderId="37" xfId="0" applyFont="1" applyFill="1" applyBorder="1" applyAlignment="1">
      <alignment horizontal="center" vertical="center" wrapText="1"/>
    </xf>
    <xf numFmtId="0" fontId="31" fillId="0" borderId="37" xfId="0" applyFont="1" applyFill="1" applyBorder="1" applyAlignment="1" applyProtection="1">
      <alignment vertical="center" wrapText="1"/>
      <protection locked="0"/>
    </xf>
    <xf numFmtId="0" fontId="31" fillId="0" borderId="37" xfId="0" applyFont="1" applyFill="1" applyBorder="1" applyAlignment="1">
      <alignment vertical="center" wrapText="1"/>
    </xf>
    <xf numFmtId="0" fontId="31" fillId="0" borderId="38" xfId="0" applyFont="1" applyFill="1" applyBorder="1" applyAlignment="1">
      <alignment horizontal="left" vertical="top" wrapText="1"/>
    </xf>
    <xf numFmtId="0" fontId="9" fillId="0" borderId="35" xfId="0" applyFont="1" applyFill="1" applyBorder="1" applyAlignment="1">
      <alignment horizontal="left" vertical="center" wrapText="1"/>
    </xf>
    <xf numFmtId="0" fontId="9" fillId="0" borderId="35" xfId="0" applyFont="1" applyBorder="1" applyAlignment="1">
      <alignment horizontal="center" vertical="center"/>
    </xf>
    <xf numFmtId="0" fontId="9" fillId="0" borderId="35" xfId="0" applyFont="1" applyBorder="1" applyAlignment="1">
      <alignment horizontal="left" vertical="center" wrapText="1"/>
    </xf>
    <xf numFmtId="0" fontId="9" fillId="0" borderId="35" xfId="0" applyFont="1" applyBorder="1" applyAlignment="1" applyProtection="1">
      <alignment horizontal="center" vertical="center"/>
      <protection locked="0"/>
    </xf>
    <xf numFmtId="0" fontId="9" fillId="0" borderId="35" xfId="0" applyFont="1" applyBorder="1" applyAlignment="1">
      <alignment horizontal="center" vertical="center" wrapText="1"/>
    </xf>
    <xf numFmtId="0" fontId="9" fillId="0" borderId="39" xfId="0" applyFont="1" applyFill="1" applyBorder="1" applyAlignment="1" applyProtection="1">
      <alignment horizontal="center" vertical="center"/>
      <protection locked="0"/>
    </xf>
    <xf numFmtId="0" fontId="31" fillId="0" borderId="35" xfId="0" applyFont="1" applyFill="1" applyBorder="1" applyAlignment="1" applyProtection="1">
      <alignment horizontal="left" vertical="center" wrapText="1"/>
      <protection locked="0"/>
    </xf>
    <xf numFmtId="0" fontId="31" fillId="0" borderId="35" xfId="0" applyFont="1" applyFill="1" applyBorder="1" applyAlignment="1">
      <alignment horizontal="center" vertical="center" wrapText="1"/>
    </xf>
    <xf numFmtId="0" fontId="31" fillId="0" borderId="39" xfId="0" applyFont="1" applyFill="1" applyBorder="1" applyAlignment="1">
      <alignment horizontal="center" vertical="center" wrapText="1"/>
    </xf>
    <xf numFmtId="0" fontId="31" fillId="0" borderId="39" xfId="0" applyFont="1" applyFill="1" applyBorder="1" applyAlignment="1" applyProtection="1">
      <alignment horizontal="center" vertical="center" wrapText="1"/>
      <protection locked="0"/>
    </xf>
    <xf numFmtId="0" fontId="31" fillId="0" borderId="39" xfId="0" applyFont="1" applyFill="1" applyBorder="1" applyAlignment="1">
      <alignment horizontal="left" vertical="center" wrapText="1"/>
    </xf>
    <xf numFmtId="0" fontId="9" fillId="0" borderId="12" xfId="0" applyFont="1" applyBorder="1" applyAlignment="1">
      <alignment horizontal="left" vertical="top" wrapText="1"/>
    </xf>
    <xf numFmtId="0" fontId="9" fillId="0" borderId="4" xfId="0" applyFont="1" applyBorder="1" applyAlignment="1">
      <alignment horizontal="center" vertical="center" wrapText="1"/>
    </xf>
    <xf numFmtId="0" fontId="9" fillId="0" borderId="32" xfId="0" applyFont="1" applyFill="1" applyBorder="1" applyAlignment="1" applyProtection="1">
      <alignment horizontal="center" vertical="center"/>
      <protection locked="0"/>
    </xf>
    <xf numFmtId="0" fontId="31" fillId="0" borderId="34" xfId="0" applyFont="1" applyFill="1" applyBorder="1" applyAlignment="1" applyProtection="1">
      <alignment horizontal="left" vertical="center" wrapText="1"/>
      <protection locked="0"/>
    </xf>
    <xf numFmtId="0" fontId="31" fillId="0" borderId="32" xfId="0" applyFont="1" applyFill="1" applyBorder="1" applyAlignment="1">
      <alignment horizontal="center" vertical="center" wrapText="1"/>
    </xf>
    <xf numFmtId="0" fontId="31" fillId="0" borderId="33" xfId="0" applyFont="1" applyFill="1" applyBorder="1" applyAlignment="1" applyProtection="1">
      <alignment horizontal="center" vertical="center" wrapText="1"/>
      <protection locked="0"/>
    </xf>
    <xf numFmtId="0" fontId="31" fillId="0" borderId="33" xfId="0" applyFont="1" applyFill="1" applyBorder="1" applyAlignment="1">
      <alignment horizontal="left" vertical="center" wrapText="1"/>
    </xf>
    <xf numFmtId="0" fontId="9" fillId="0" borderId="7" xfId="0" applyFont="1" applyBorder="1" applyAlignment="1">
      <alignment horizontal="left" vertical="top" wrapText="1"/>
    </xf>
    <xf numFmtId="0" fontId="9" fillId="0" borderId="7" xfId="0" applyFont="1" applyBorder="1" applyAlignment="1">
      <alignment horizontal="left" vertical="top"/>
    </xf>
    <xf numFmtId="0" fontId="31" fillId="0" borderId="40" xfId="0" applyFont="1" applyFill="1" applyBorder="1" applyAlignment="1">
      <alignment horizontal="left" vertical="center" wrapText="1"/>
    </xf>
    <xf numFmtId="0" fontId="31" fillId="0" borderId="40" xfId="0" applyFont="1" applyFill="1" applyBorder="1" applyAlignment="1">
      <alignment horizontal="center" vertical="center" wrapText="1"/>
    </xf>
    <xf numFmtId="0" fontId="31" fillId="0" borderId="40" xfId="0" applyFont="1" applyFill="1" applyBorder="1" applyAlignment="1">
      <alignment horizontal="center" vertical="center" wrapText="1"/>
    </xf>
    <xf numFmtId="0" fontId="31" fillId="0" borderId="40" xfId="0" applyFont="1" applyFill="1" applyBorder="1" applyAlignment="1" applyProtection="1">
      <alignment vertical="center" wrapText="1"/>
      <protection locked="0"/>
    </xf>
    <xf numFmtId="0" fontId="31" fillId="0" borderId="40" xfId="0" applyFont="1" applyFill="1" applyBorder="1" applyAlignment="1">
      <alignment vertical="center" wrapText="1"/>
    </xf>
    <xf numFmtId="0" fontId="9" fillId="0" borderId="41" xfId="0" applyFont="1" applyBorder="1" applyAlignment="1">
      <alignment horizontal="left" vertical="top" wrapText="1"/>
    </xf>
    <xf numFmtId="0" fontId="9" fillId="0" borderId="7" xfId="0" applyFont="1" applyBorder="1" applyAlignment="1">
      <alignment horizontal="center" vertical="top"/>
    </xf>
    <xf numFmtId="0" fontId="7" fillId="3" borderId="1" xfId="0" applyFont="1"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justify" vertical="top" wrapText="1"/>
    </xf>
    <xf numFmtId="0" fontId="3" fillId="0" borderId="0" xfId="0" applyFont="1" applyAlignment="1">
      <alignment horizontal="center" vertical="center"/>
    </xf>
    <xf numFmtId="0" fontId="47" fillId="0" borderId="15"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horizontal="center" vertical="center" wrapText="1"/>
      <protection locked="0"/>
    </xf>
    <xf numFmtId="0" fontId="11" fillId="0" borderId="0" xfId="0" applyFont="1" applyBorder="1" applyAlignment="1">
      <alignment vertical="center" wrapText="1"/>
    </xf>
    <xf numFmtId="0" fontId="11" fillId="4" borderId="4"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7" xfId="0" applyFont="1" applyBorder="1" applyAlignment="1" applyProtection="1">
      <alignment vertical="center" wrapText="1"/>
      <protection locked="0"/>
    </xf>
    <xf numFmtId="0" fontId="10" fillId="0" borderId="8" xfId="0" applyFont="1" applyBorder="1" applyAlignment="1">
      <alignment horizontal="center" vertical="center" wrapText="1"/>
    </xf>
    <xf numFmtId="0" fontId="13" fillId="0" borderId="1" xfId="0" applyFont="1" applyBorder="1" applyAlignment="1">
      <alignment horizontal="justify" vertical="top" wrapText="1"/>
    </xf>
    <xf numFmtId="0" fontId="12" fillId="0" borderId="3" xfId="0" applyFont="1" applyBorder="1" applyAlignment="1">
      <alignment horizontal="justify" vertical="top" wrapText="1"/>
    </xf>
    <xf numFmtId="0" fontId="47" fillId="0" borderId="20"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0" fillId="0" borderId="13" xfId="0" applyFont="1" applyBorder="1" applyAlignment="1">
      <alignment horizontal="center" vertical="center" wrapText="1"/>
    </xf>
    <xf numFmtId="0" fontId="0" fillId="0" borderId="5" xfId="0" applyBorder="1" applyAlignment="1">
      <alignment horizontal="justify" vertical="top" wrapText="1"/>
    </xf>
    <xf numFmtId="0" fontId="47" fillId="0" borderId="14"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4" borderId="2"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justify" vertical="top" wrapText="1"/>
    </xf>
    <xf numFmtId="0" fontId="0" fillId="4" borderId="1" xfId="0" applyFill="1" applyBorder="1" applyAlignment="1">
      <alignment horizontal="justify" vertical="top" wrapText="1"/>
    </xf>
    <xf numFmtId="0" fontId="12" fillId="4" borderId="1" xfId="0" applyFont="1" applyFill="1" applyBorder="1" applyAlignment="1">
      <alignment horizontal="center" vertical="center"/>
    </xf>
    <xf numFmtId="0" fontId="10" fillId="4" borderId="7" xfId="0" applyFont="1" applyFill="1" applyBorder="1" applyAlignment="1" applyProtection="1">
      <alignment horizontal="justify" vertical="center" wrapText="1"/>
      <protection locked="0"/>
    </xf>
    <xf numFmtId="0" fontId="10" fillId="0" borderId="4" xfId="0" applyFont="1" applyBorder="1" applyAlignment="1" applyProtection="1">
      <alignment horizontal="center" vertical="center" wrapText="1"/>
      <protection locked="0"/>
    </xf>
    <xf numFmtId="0" fontId="47" fillId="0" borderId="2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6"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protection locked="0"/>
    </xf>
    <xf numFmtId="0" fontId="17" fillId="5" borderId="16" xfId="0" applyFont="1" applyFill="1" applyBorder="1" applyAlignment="1">
      <alignment horizontal="center" vertical="center" wrapText="1"/>
    </xf>
    <xf numFmtId="0" fontId="10" fillId="5" borderId="16" xfId="0" applyFont="1" applyFill="1" applyBorder="1" applyAlignment="1" applyProtection="1">
      <alignment horizontal="left" vertical="center" wrapText="1"/>
      <protection locked="0"/>
    </xf>
    <xf numFmtId="0" fontId="10" fillId="0" borderId="26" xfId="0" applyFont="1" applyBorder="1" applyAlignment="1" applyProtection="1">
      <alignment horizontal="center" vertical="center" wrapText="1"/>
      <protection locked="0"/>
    </xf>
    <xf numFmtId="0" fontId="10" fillId="0" borderId="16" xfId="0" applyFont="1" applyBorder="1" applyAlignment="1" applyProtection="1">
      <alignment vertical="center" wrapText="1"/>
      <protection locked="0"/>
    </xf>
    <xf numFmtId="0" fontId="10" fillId="0" borderId="19" xfId="0" applyFont="1" applyBorder="1" applyAlignment="1">
      <alignment horizontal="center" vertical="center" wrapText="1"/>
    </xf>
    <xf numFmtId="0" fontId="3" fillId="10" borderId="28"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xf>
    <xf numFmtId="0" fontId="8" fillId="0" borderId="0" xfId="0" applyFont="1" applyAlignment="1">
      <alignment horizontal="center" vertical="center"/>
    </xf>
    <xf numFmtId="0" fontId="0" fillId="10" borderId="6" xfId="0" applyFill="1" applyBorder="1" applyAlignment="1">
      <alignment horizontal="center" vertical="center"/>
    </xf>
    <xf numFmtId="0" fontId="0" fillId="10" borderId="4" xfId="0" applyFill="1" applyBorder="1" applyAlignment="1">
      <alignment horizontal="center" vertical="center"/>
    </xf>
    <xf numFmtId="0" fontId="0" fillId="10" borderId="5" xfId="0" applyFill="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14" xfId="0" applyFont="1" applyBorder="1" applyAlignment="1">
      <alignment horizontal="justify" vertical="top" wrapText="1"/>
    </xf>
    <xf numFmtId="0" fontId="8" fillId="0" borderId="13" xfId="0" applyFont="1" applyBorder="1" applyAlignment="1">
      <alignment horizontal="justify" vertical="top" wrapText="1"/>
    </xf>
    <xf numFmtId="0" fontId="3" fillId="0" borderId="1" xfId="0" applyFont="1" applyBorder="1" applyAlignment="1">
      <alignment horizontal="justify" vertical="top"/>
    </xf>
    <xf numFmtId="0" fontId="8" fillId="0" borderId="13" xfId="0" applyFont="1" applyBorder="1" applyAlignment="1">
      <alignment horizontal="center" vertical="center"/>
    </xf>
    <xf numFmtId="0" fontId="0" fillId="0" borderId="15" xfId="0" applyBorder="1" applyAlignment="1">
      <alignment horizontal="justify" vertical="top" wrapText="1"/>
    </xf>
    <xf numFmtId="0" fontId="27" fillId="0" borderId="13" xfId="0" applyFont="1" applyBorder="1" applyAlignment="1">
      <alignment horizontal="justify" vertical="top" wrapText="1"/>
    </xf>
    <xf numFmtId="0" fontId="1" fillId="4" borderId="4" xfId="0" applyFont="1" applyFill="1" applyBorder="1" applyAlignment="1">
      <alignment horizontal="justify" vertical="top" wrapText="1"/>
    </xf>
    <xf numFmtId="0" fontId="0" fillId="0" borderId="4" xfId="0" applyBorder="1" applyAlignment="1">
      <alignment horizontal="left" vertical="top" wrapText="1"/>
    </xf>
    <xf numFmtId="0" fontId="0" fillId="0" borderId="1" xfId="0" applyBorder="1" applyAlignment="1">
      <alignment horizontal="center" vertical="top"/>
    </xf>
    <xf numFmtId="0" fontId="1" fillId="4" borderId="7" xfId="0" applyFont="1" applyFill="1" applyBorder="1" applyAlignment="1">
      <alignment horizontal="justify" vertical="top" wrapText="1"/>
    </xf>
    <xf numFmtId="0" fontId="16" fillId="4" borderId="1" xfId="0" applyFont="1" applyFill="1" applyBorder="1" applyAlignment="1">
      <alignment horizontal="center" vertical="center" wrapText="1"/>
    </xf>
    <xf numFmtId="0" fontId="13" fillId="4" borderId="2" xfId="0" applyFont="1" applyFill="1" applyBorder="1" applyAlignment="1">
      <alignment horizontal="justify" vertical="top" wrapText="1"/>
    </xf>
    <xf numFmtId="0" fontId="13" fillId="4" borderId="4" xfId="0" applyFont="1" applyFill="1" applyBorder="1" applyAlignment="1">
      <alignment horizontal="justify" vertical="top" wrapText="1"/>
    </xf>
    <xf numFmtId="0" fontId="0" fillId="4" borderId="1" xfId="0" applyFill="1" applyBorder="1" applyAlignment="1">
      <alignment horizontal="justify" vertical="top" wrapText="1"/>
    </xf>
    <xf numFmtId="0" fontId="0" fillId="0" borderId="27" xfId="0" applyBorder="1" applyAlignment="1">
      <alignment horizontal="justify" vertical="top" wrapText="1"/>
    </xf>
    <xf numFmtId="0" fontId="8" fillId="0" borderId="16" xfId="0" applyFont="1" applyBorder="1" applyAlignment="1">
      <alignment vertical="center"/>
    </xf>
    <xf numFmtId="0" fontId="8" fillId="0" borderId="16" xfId="0" applyFont="1" applyBorder="1" applyAlignment="1" applyProtection="1">
      <alignment vertical="center"/>
      <protection locked="0"/>
    </xf>
    <xf numFmtId="0" fontId="8" fillId="0" borderId="19" xfId="0" applyFont="1" applyBorder="1" applyAlignment="1">
      <alignment vertical="center" wrapText="1"/>
    </xf>
    <xf numFmtId="0" fontId="13" fillId="4" borderId="7" xfId="0" applyFont="1" applyFill="1" applyBorder="1" applyAlignment="1">
      <alignment horizontal="justify" vertical="top" wrapText="1"/>
    </xf>
    <xf numFmtId="0" fontId="0" fillId="0" borderId="7" xfId="0" applyBorder="1" applyAlignment="1">
      <alignment horizontal="left" vertical="top" wrapText="1"/>
    </xf>
    <xf numFmtId="0" fontId="22" fillId="12" borderId="1" xfId="0" applyFont="1" applyFill="1" applyBorder="1" applyAlignment="1">
      <alignment horizontal="center" vertical="center"/>
    </xf>
    <xf numFmtId="0" fontId="1" fillId="12"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12" fillId="12" borderId="1" xfId="0" applyFont="1" applyFill="1" applyBorder="1" applyAlignment="1">
      <alignment horizontal="center" vertical="center"/>
    </xf>
    <xf numFmtId="0" fontId="0" fillId="12" borderId="1" xfId="0" applyFill="1" applyBorder="1" applyAlignment="1">
      <alignment horizontal="center" vertical="center"/>
    </xf>
    <xf numFmtId="0" fontId="3"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3" fillId="3" borderId="2" xfId="0" applyFont="1" applyFill="1" applyBorder="1" applyAlignment="1">
      <alignment horizontal="justify" vertical="top" wrapText="1"/>
    </xf>
    <xf numFmtId="0" fontId="3" fillId="3" borderId="1" xfId="0" applyFont="1" applyFill="1" applyBorder="1" applyAlignment="1">
      <alignment horizontal="justify" vertical="top" wrapText="1"/>
    </xf>
    <xf numFmtId="0" fontId="0" fillId="3" borderId="7" xfId="0" applyFill="1" applyBorder="1" applyAlignment="1">
      <alignment horizontal="center" vertical="center"/>
    </xf>
    <xf numFmtId="0" fontId="0" fillId="0" borderId="1" xfId="0" applyBorder="1" applyAlignment="1">
      <alignment horizontal="center" vertical="center"/>
    </xf>
    <xf numFmtId="0" fontId="7" fillId="4" borderId="20" xfId="0" applyFont="1" applyFill="1" applyBorder="1" applyAlignment="1">
      <alignment horizontal="center" vertical="top" wrapText="1"/>
    </xf>
    <xf numFmtId="0" fontId="16" fillId="4" borderId="7" xfId="0" applyFont="1" applyFill="1" applyBorder="1" applyAlignment="1">
      <alignment horizontal="center" vertical="center" wrapText="1"/>
    </xf>
    <xf numFmtId="0" fontId="8" fillId="0" borderId="0" xfId="0" applyFont="1" applyAlignment="1">
      <alignment horizontal="left" vertical="top" wrapText="1"/>
    </xf>
    <xf numFmtId="0" fontId="7" fillId="4" borderId="17" xfId="0" applyFont="1" applyFill="1" applyBorder="1" applyAlignment="1">
      <alignment horizontal="center" vertical="top" wrapText="1"/>
    </xf>
    <xf numFmtId="0" fontId="8" fillId="5" borderId="1" xfId="0" applyFont="1" applyFill="1" applyBorder="1" applyAlignment="1">
      <alignment horizontal="left" vertical="top" wrapText="1"/>
    </xf>
    <xf numFmtId="0" fontId="4" fillId="13" borderId="1" xfId="0" applyFont="1" applyFill="1" applyBorder="1" applyAlignment="1">
      <alignment horizontal="center" vertical="center"/>
    </xf>
    <xf numFmtId="0" fontId="7" fillId="4" borderId="15" xfId="0" applyFont="1" applyFill="1" applyBorder="1" applyAlignment="1">
      <alignment vertical="center" wrapText="1"/>
    </xf>
    <xf numFmtId="0" fontId="8" fillId="0" borderId="7" xfId="0" applyFont="1" applyFill="1" applyBorder="1" applyAlignment="1">
      <alignment horizontal="center" vertical="center" wrapText="1"/>
    </xf>
    <xf numFmtId="0" fontId="8" fillId="0" borderId="3" xfId="0" applyFont="1" applyBorder="1" applyAlignment="1">
      <alignment horizontal="justify" vertical="top" wrapText="1"/>
    </xf>
    <xf numFmtId="0" fontId="8" fillId="0" borderId="21" xfId="0" applyFont="1" applyBorder="1" applyAlignment="1">
      <alignment horizontal="justify" vertical="top" wrapText="1"/>
    </xf>
    <xf numFmtId="0" fontId="7" fillId="4" borderId="28" xfId="0" applyFont="1" applyFill="1" applyBorder="1" applyAlignment="1">
      <alignment horizontal="center" vertical="center" wrapText="1"/>
    </xf>
    <xf numFmtId="0" fontId="0" fillId="0" borderId="1" xfId="0" applyFont="1" applyBorder="1" applyAlignment="1">
      <alignment horizontal="justify" vertical="top"/>
    </xf>
    <xf numFmtId="0" fontId="0" fillId="0" borderId="8" xfId="0" applyBorder="1" applyAlignment="1"/>
    <xf numFmtId="0" fontId="0" fillId="0" borderId="23" xfId="0" applyBorder="1" applyAlignment="1"/>
    <xf numFmtId="0" fontId="0" fillId="4" borderId="6" xfId="0" applyFill="1" applyBorder="1" applyAlignment="1">
      <alignment horizontal="center" vertical="center" wrapText="1"/>
    </xf>
    <xf numFmtId="0" fontId="46" fillId="0" borderId="4" xfId="0" applyFont="1" applyBorder="1" applyAlignment="1">
      <alignment horizontal="justify" vertical="top" wrapText="1"/>
    </xf>
    <xf numFmtId="0" fontId="0" fillId="0" borderId="4" xfId="0" applyBorder="1" applyAlignment="1"/>
    <xf numFmtId="0" fontId="0" fillId="0" borderId="4" xfId="0" applyBorder="1" applyAlignment="1">
      <alignment wrapText="1"/>
    </xf>
    <xf numFmtId="0" fontId="46" fillId="0" borderId="7" xfId="0" applyFont="1" applyBorder="1" applyAlignment="1">
      <alignment horizontal="justify" vertical="top" wrapText="1"/>
    </xf>
    <xf numFmtId="0" fontId="8" fillId="0" borderId="3" xfId="0" applyFont="1" applyBorder="1" applyAlignment="1">
      <alignment horizontal="left" vertical="center" wrapText="1"/>
    </xf>
    <xf numFmtId="0" fontId="28" fillId="0" borderId="2" xfId="0" applyFont="1" applyBorder="1" applyAlignment="1">
      <alignment horizontal="justify" vertical="top" wrapText="1"/>
    </xf>
    <xf numFmtId="0" fontId="50" fillId="0" borderId="4" xfId="0" applyFont="1" applyBorder="1" applyAlignment="1">
      <alignment horizontal="justify" vertical="top" wrapText="1"/>
    </xf>
    <xf numFmtId="0" fontId="50" fillId="0" borderId="7" xfId="0" applyFont="1" applyBorder="1" applyAlignment="1">
      <alignment horizontal="justify" vertical="top" wrapText="1"/>
    </xf>
    <xf numFmtId="0" fontId="0" fillId="4" borderId="42" xfId="0" applyFill="1" applyBorder="1" applyAlignment="1">
      <alignment horizontal="center" vertical="center" wrapText="1"/>
    </xf>
    <xf numFmtId="0" fontId="8" fillId="13" borderId="1" xfId="0" applyFont="1" applyFill="1" applyBorder="1" applyAlignment="1">
      <alignment horizontal="justify" vertical="top" wrapText="1"/>
    </xf>
    <xf numFmtId="0" fontId="8" fillId="4" borderId="1" xfId="0" applyFont="1" applyFill="1" applyBorder="1"/>
    <xf numFmtId="0" fontId="3" fillId="10" borderId="4" xfId="0" applyFont="1" applyFill="1" applyBorder="1" applyAlignment="1">
      <alignment horizontal="center" vertical="center" wrapText="1"/>
    </xf>
    <xf numFmtId="0" fontId="3" fillId="10" borderId="4" xfId="0" applyFont="1" applyFill="1" applyBorder="1" applyAlignment="1">
      <alignment horizontal="center" vertical="center"/>
    </xf>
    <xf numFmtId="0" fontId="3" fillId="10" borderId="7" xfId="0" applyFont="1" applyFill="1" applyBorder="1" applyAlignment="1">
      <alignment horizontal="center" vertical="center" wrapText="1"/>
    </xf>
    <xf numFmtId="0" fontId="3" fillId="10" borderId="7" xfId="0" applyFont="1" applyFill="1" applyBorder="1" applyAlignment="1">
      <alignment horizontal="center" vertical="center"/>
    </xf>
    <xf numFmtId="0" fontId="7" fillId="4" borderId="20" xfId="0" applyFont="1" applyFill="1" applyBorder="1" applyAlignment="1">
      <alignment horizontal="center" vertical="center" wrapText="1"/>
    </xf>
    <xf numFmtId="0" fontId="8" fillId="0" borderId="24" xfId="0" applyFont="1" applyBorder="1" applyAlignment="1">
      <alignment horizontal="left" vertical="center" wrapText="1"/>
    </xf>
    <xf numFmtId="0" fontId="3" fillId="4" borderId="1" xfId="0" applyFont="1" applyFill="1" applyBorder="1" applyAlignment="1">
      <alignment horizontal="justify" vertical="top" wrapText="1"/>
    </xf>
    <xf numFmtId="0" fontId="13" fillId="0" borderId="1" xfId="0" applyFont="1" applyBorder="1" applyAlignment="1">
      <alignment horizontal="justify" vertical="top"/>
    </xf>
    <xf numFmtId="0" fontId="7" fillId="4" borderId="17" xfId="0" applyFont="1" applyFill="1" applyBorder="1" applyAlignment="1">
      <alignment horizontal="center" vertical="center" wrapText="1"/>
    </xf>
    <xf numFmtId="14" fontId="8" fillId="4" borderId="1" xfId="0" applyNumberFormat="1" applyFont="1" applyFill="1" applyBorder="1" applyAlignment="1" applyProtection="1">
      <alignment vertical="center" wrapText="1"/>
      <protection locked="0"/>
    </xf>
    <xf numFmtId="0" fontId="0" fillId="0" borderId="4" xfId="0" applyBorder="1" applyAlignment="1">
      <alignment horizontal="justify" vertical="top"/>
    </xf>
    <xf numFmtId="0" fontId="7" fillId="4" borderId="14" xfId="0" applyFont="1" applyFill="1" applyBorder="1" applyAlignment="1">
      <alignment horizontal="center" vertical="center" wrapText="1"/>
    </xf>
    <xf numFmtId="0" fontId="12" fillId="5" borderId="1" xfId="0" applyFont="1" applyFill="1" applyBorder="1" applyAlignment="1">
      <alignment horizontal="center" vertical="center"/>
    </xf>
    <xf numFmtId="0" fontId="0" fillId="0" borderId="7" xfId="0" applyBorder="1" applyAlignment="1">
      <alignment horizontal="justify" vertical="top"/>
    </xf>
    <xf numFmtId="0" fontId="0" fillId="4" borderId="15" xfId="0" applyFill="1" applyBorder="1" applyAlignment="1">
      <alignment horizontal="center" vertical="center" wrapText="1"/>
    </xf>
    <xf numFmtId="0" fontId="8" fillId="6" borderId="1" xfId="0" applyFont="1" applyFill="1" applyBorder="1" applyAlignment="1">
      <alignment horizontal="center" vertical="center"/>
    </xf>
    <xf numFmtId="0" fontId="12" fillId="0" borderId="13" xfId="0" applyFont="1" applyBorder="1" applyAlignment="1">
      <alignment horizontal="justify" vertical="top" wrapText="1"/>
    </xf>
    <xf numFmtId="0" fontId="0" fillId="0" borderId="13" xfId="0" applyBorder="1" applyAlignment="1">
      <alignment horizontal="justify" vertical="top" wrapText="1"/>
    </xf>
    <xf numFmtId="0" fontId="12" fillId="5" borderId="2" xfId="0" applyFont="1" applyFill="1" applyBorder="1" applyAlignment="1">
      <alignment horizontal="center" vertical="center"/>
    </xf>
    <xf numFmtId="0" fontId="0" fillId="5" borderId="7" xfId="0" applyFill="1" applyBorder="1" applyAlignment="1">
      <alignment horizontal="center" vertical="center"/>
    </xf>
    <xf numFmtId="0" fontId="10" fillId="4" borderId="1" xfId="0" applyFont="1" applyFill="1" applyBorder="1" applyAlignment="1" applyProtection="1">
      <alignment horizontal="justify" vertical="top" wrapText="1"/>
      <protection locked="0"/>
    </xf>
    <xf numFmtId="0" fontId="8" fillId="4" borderId="1" xfId="0" applyFont="1" applyFill="1" applyBorder="1" applyAlignment="1" applyProtection="1">
      <alignment horizontal="justify" vertical="top" wrapText="1"/>
      <protection locked="0"/>
    </xf>
    <xf numFmtId="0" fontId="12" fillId="0" borderId="1" xfId="0" applyFont="1" applyBorder="1" applyAlignment="1">
      <alignment horizontal="left" vertical="top" wrapText="1"/>
    </xf>
    <xf numFmtId="0" fontId="0" fillId="4" borderId="1" xfId="0" applyFont="1" applyFill="1" applyBorder="1" applyAlignment="1">
      <alignment horizontal="justify" vertical="top" wrapText="1"/>
    </xf>
    <xf numFmtId="0" fontId="46" fillId="0" borderId="1" xfId="0" applyFont="1" applyBorder="1" applyAlignment="1">
      <alignment horizontal="left" vertical="top" wrapText="1"/>
    </xf>
    <xf numFmtId="0" fontId="10" fillId="4" borderId="1" xfId="0" applyFont="1" applyFill="1" applyBorder="1" applyAlignment="1" applyProtection="1">
      <alignment horizontal="justify" vertical="top" wrapText="1"/>
      <protection locked="0"/>
    </xf>
    <xf numFmtId="14" fontId="8" fillId="4" borderId="1" xfId="0" applyNumberFormat="1" applyFont="1" applyFill="1" applyBorder="1" applyAlignment="1" applyProtection="1">
      <alignment horizontal="center" vertical="center" wrapText="1"/>
      <protection locked="0"/>
    </xf>
    <xf numFmtId="0" fontId="0" fillId="4" borderId="27" xfId="0" applyFill="1" applyBorder="1" applyAlignment="1">
      <alignment horizontal="center" vertical="center" wrapText="1"/>
    </xf>
    <xf numFmtId="14" fontId="8" fillId="4" borderId="16" xfId="0" applyNumberFormat="1" applyFont="1" applyFill="1" applyBorder="1" applyAlignment="1" applyProtection="1">
      <alignment horizontal="center" vertical="center" wrapText="1"/>
      <protection locked="0"/>
    </xf>
    <xf numFmtId="0" fontId="49" fillId="0" borderId="43" xfId="2" applyFont="1" applyBorder="1" applyAlignment="1">
      <alignment horizontal="center" vertical="top" wrapText="1"/>
    </xf>
    <xf numFmtId="0" fontId="10" fillId="0" borderId="0" xfId="2" applyFont="1" applyAlignment="1"/>
    <xf numFmtId="0" fontId="11" fillId="0" borderId="44" xfId="2" applyFont="1" applyBorder="1"/>
    <xf numFmtId="0" fontId="16" fillId="14" borderId="45" xfId="2" applyFont="1"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28" fillId="0" borderId="0" xfId="2" applyFont="1" applyAlignment="1">
      <alignment vertical="top" wrapText="1"/>
    </xf>
    <xf numFmtId="0" fontId="10" fillId="0" borderId="0" xfId="2" applyFont="1"/>
    <xf numFmtId="0" fontId="10" fillId="0" borderId="0" xfId="2" applyFont="1" applyAlignment="1"/>
    <xf numFmtId="0" fontId="3" fillId="15" borderId="48" xfId="2" applyFont="1" applyFill="1" applyBorder="1" applyAlignment="1">
      <alignment horizontal="center" vertical="center" wrapText="1"/>
    </xf>
    <xf numFmtId="0" fontId="11" fillId="0" borderId="49" xfId="2" applyFont="1" applyBorder="1"/>
    <xf numFmtId="0" fontId="3" fillId="15" borderId="50" xfId="2" applyFont="1" applyFill="1" applyBorder="1" applyAlignment="1">
      <alignment horizontal="center" vertical="center" wrapText="1"/>
    </xf>
    <xf numFmtId="0" fontId="3" fillId="15" borderId="50" xfId="2" applyFont="1" applyFill="1" applyBorder="1" applyAlignment="1">
      <alignment horizontal="left" vertical="center" wrapText="1"/>
    </xf>
    <xf numFmtId="0" fontId="3" fillId="15" borderId="51" xfId="2" applyFont="1" applyFill="1" applyBorder="1" applyAlignment="1">
      <alignment horizontal="center" vertical="center" wrapText="1"/>
    </xf>
    <xf numFmtId="0" fontId="3" fillId="16" borderId="52" xfId="2" applyFont="1" applyFill="1" applyBorder="1" applyAlignment="1">
      <alignment horizontal="center" vertical="center" wrapText="1"/>
    </xf>
    <xf numFmtId="0" fontId="28" fillId="16" borderId="50" xfId="2" applyFont="1" applyFill="1" applyBorder="1" applyAlignment="1">
      <alignment vertical="center" wrapText="1"/>
    </xf>
    <xf numFmtId="0" fontId="16" fillId="16" borderId="53" xfId="2" applyFont="1" applyFill="1" applyBorder="1" applyAlignment="1">
      <alignment vertical="center" wrapText="1"/>
    </xf>
    <xf numFmtId="0" fontId="28" fillId="0" borderId="54" xfId="2" applyFont="1" applyBorder="1" applyAlignment="1">
      <alignment horizontal="center" vertical="top" wrapText="1"/>
    </xf>
    <xf numFmtId="0" fontId="28" fillId="0" borderId="50" xfId="2" applyFont="1" applyBorder="1" applyAlignment="1">
      <alignment horizontal="left" vertical="top" wrapText="1"/>
    </xf>
    <xf numFmtId="0" fontId="28" fillId="4" borderId="55" xfId="2" applyFont="1" applyFill="1" applyBorder="1" applyAlignment="1">
      <alignment vertical="top" wrapText="1"/>
    </xf>
    <xf numFmtId="0" fontId="28" fillId="0" borderId="55" xfId="2" applyFont="1" applyBorder="1" applyAlignment="1">
      <alignment horizontal="center" vertical="top" wrapText="1"/>
    </xf>
    <xf numFmtId="0" fontId="28" fillId="0" borderId="50" xfId="2" applyFont="1" applyBorder="1" applyAlignment="1">
      <alignment vertical="top" wrapText="1"/>
    </xf>
    <xf numFmtId="0" fontId="28" fillId="4" borderId="55" xfId="2" applyFont="1" applyFill="1" applyBorder="1" applyAlignment="1">
      <alignment horizontal="left" vertical="top" wrapText="1"/>
    </xf>
    <xf numFmtId="0" fontId="28" fillId="4" borderId="55" xfId="2" applyFont="1" applyFill="1" applyBorder="1" applyAlignment="1">
      <alignment horizontal="center" vertical="top" wrapText="1"/>
    </xf>
    <xf numFmtId="0" fontId="28" fillId="0" borderId="55" xfId="2" applyFont="1" applyBorder="1" applyAlignment="1">
      <alignment horizontal="left" vertical="top" wrapText="1"/>
    </xf>
    <xf numFmtId="0" fontId="28" fillId="0" borderId="51" xfId="2" applyFont="1" applyBorder="1" applyAlignment="1">
      <alignment horizontal="center" vertical="top" wrapText="1"/>
    </xf>
    <xf numFmtId="0" fontId="28" fillId="0" borderId="54" xfId="2" applyFont="1" applyBorder="1" applyAlignment="1">
      <alignment horizontal="justify" vertical="top" wrapText="1"/>
    </xf>
    <xf numFmtId="9" fontId="28" fillId="0" borderId="55" xfId="2" applyNumberFormat="1" applyFont="1" applyBorder="1" applyAlignment="1">
      <alignment horizontal="center" vertical="center" wrapText="1"/>
    </xf>
    <xf numFmtId="0" fontId="10" fillId="0" borderId="0" xfId="2" applyFont="1" applyAlignment="1">
      <alignment wrapText="1"/>
    </xf>
    <xf numFmtId="0" fontId="11" fillId="0" borderId="56" xfId="2" applyFont="1" applyBorder="1"/>
    <xf numFmtId="0" fontId="11" fillId="4" borderId="57" xfId="2" applyFont="1" applyFill="1" applyBorder="1"/>
    <xf numFmtId="0" fontId="11" fillId="0" borderId="57" xfId="2" applyFont="1" applyBorder="1"/>
    <xf numFmtId="0" fontId="11" fillId="0" borderId="58" xfId="2" applyFont="1" applyBorder="1"/>
    <xf numFmtId="0" fontId="0" fillId="0" borderId="56" xfId="0" applyBorder="1" applyAlignment="1">
      <alignment horizontal="justify" vertical="top" wrapText="1"/>
    </xf>
    <xf numFmtId="0" fontId="10" fillId="4" borderId="57" xfId="2" applyFont="1" applyFill="1" applyBorder="1"/>
    <xf numFmtId="0" fontId="10" fillId="0" borderId="57" xfId="2" applyFont="1" applyBorder="1"/>
    <xf numFmtId="0" fontId="11" fillId="0" borderId="59" xfId="2" applyFont="1" applyBorder="1"/>
    <xf numFmtId="0" fontId="28" fillId="0" borderId="55" xfId="2" applyFont="1" applyBorder="1" applyAlignment="1">
      <alignment vertical="top" wrapText="1"/>
    </xf>
    <xf numFmtId="0" fontId="28" fillId="4" borderId="55" xfId="2" applyFont="1" applyFill="1" applyBorder="1" applyAlignment="1">
      <alignment horizontal="left" vertical="top" wrapText="1"/>
    </xf>
    <xf numFmtId="0" fontId="28" fillId="0" borderId="55" xfId="2" applyFont="1" applyBorder="1" applyAlignment="1">
      <alignment horizontal="center" vertical="top" wrapText="1"/>
    </xf>
    <xf numFmtId="9" fontId="28" fillId="0" borderId="50" xfId="2" applyNumberFormat="1" applyFont="1" applyBorder="1" applyAlignment="1">
      <alignment horizontal="center" vertical="center" wrapText="1"/>
    </xf>
    <xf numFmtId="0" fontId="28" fillId="0" borderId="54" xfId="2" applyFont="1" applyBorder="1" applyAlignment="1">
      <alignment horizontal="left" vertical="top" wrapText="1"/>
    </xf>
    <xf numFmtId="0" fontId="28" fillId="4" borderId="50" xfId="2" applyFont="1" applyFill="1" applyBorder="1" applyAlignment="1">
      <alignment vertical="top" wrapText="1"/>
    </xf>
    <xf numFmtId="0" fontId="28" fillId="0" borderId="50" xfId="2" applyFont="1" applyBorder="1" applyAlignment="1">
      <alignment horizontal="center" vertical="top" wrapText="1"/>
    </xf>
    <xf numFmtId="0" fontId="11" fillId="0" borderId="60" xfId="2" applyFont="1" applyBorder="1"/>
    <xf numFmtId="0" fontId="11" fillId="4" borderId="60" xfId="2" applyFont="1" applyFill="1" applyBorder="1"/>
    <xf numFmtId="0" fontId="10" fillId="0" borderId="57" xfId="2" applyFont="1" applyBorder="1" applyAlignment="1">
      <alignment horizontal="left"/>
    </xf>
    <xf numFmtId="0" fontId="45" fillId="0" borderId="57" xfId="0" applyFont="1" applyBorder="1" applyAlignment="1">
      <alignment horizontal="center" vertical="center" wrapText="1"/>
    </xf>
    <xf numFmtId="0" fontId="28" fillId="4" borderId="55" xfId="2" applyFont="1" applyFill="1" applyBorder="1" applyAlignment="1">
      <alignment horizontal="center" vertical="center" wrapText="1"/>
    </xf>
    <xf numFmtId="9" fontId="16" fillId="0" borderId="55" xfId="2" applyNumberFormat="1" applyFont="1" applyBorder="1" applyAlignment="1">
      <alignment horizontal="center" vertical="center" wrapText="1"/>
    </xf>
    <xf numFmtId="0" fontId="45" fillId="0" borderId="60" xfId="0" applyFont="1" applyBorder="1" applyAlignment="1">
      <alignment horizontal="center" vertical="center" wrapText="1"/>
    </xf>
    <xf numFmtId="0" fontId="10" fillId="4" borderId="60" xfId="2" applyFont="1" applyFill="1" applyBorder="1"/>
    <xf numFmtId="0" fontId="10" fillId="0" borderId="60" xfId="2" applyFont="1" applyBorder="1"/>
    <xf numFmtId="0" fontId="45" fillId="0" borderId="60" xfId="0" applyFont="1" applyBorder="1" applyAlignment="1"/>
    <xf numFmtId="0" fontId="45" fillId="0" borderId="57" xfId="0" applyFont="1" applyBorder="1" applyAlignment="1"/>
    <xf numFmtId="164" fontId="28" fillId="0" borderId="50" xfId="2" applyNumberFormat="1" applyFont="1" applyBorder="1" applyAlignment="1">
      <alignment horizontal="left" vertical="top" wrapText="1"/>
    </xf>
    <xf numFmtId="0" fontId="51" fillId="0" borderId="50" xfId="2" applyFont="1" applyBorder="1" applyAlignment="1">
      <alignment vertical="top" wrapText="1"/>
    </xf>
    <xf numFmtId="0" fontId="0" fillId="0" borderId="60" xfId="0" applyBorder="1" applyAlignment="1">
      <alignment horizontal="center" vertical="center" wrapText="1"/>
    </xf>
    <xf numFmtId="0" fontId="11" fillId="0" borderId="61" xfId="2" applyFont="1" applyBorder="1"/>
    <xf numFmtId="0" fontId="0" fillId="0" borderId="59" xfId="0" applyBorder="1" applyAlignment="1">
      <alignment horizontal="justify" vertical="top" wrapText="1"/>
    </xf>
    <xf numFmtId="0" fontId="0" fillId="0" borderId="57" xfId="0" applyBorder="1" applyAlignment="1">
      <alignment horizontal="center" vertical="center" wrapText="1"/>
    </xf>
    <xf numFmtId="0" fontId="16" fillId="0" borderId="62" xfId="2" applyFont="1" applyBorder="1" applyAlignment="1">
      <alignment horizontal="left" vertical="top" wrapText="1"/>
    </xf>
    <xf numFmtId="0" fontId="11" fillId="0" borderId="63" xfId="2" applyFont="1" applyBorder="1"/>
    <xf numFmtId="0" fontId="11" fillId="0" borderId="64" xfId="2" applyFont="1" applyBorder="1"/>
    <xf numFmtId="0" fontId="11" fillId="0" borderId="0" xfId="2" applyFont="1" applyBorder="1"/>
    <xf numFmtId="9" fontId="28" fillId="0" borderId="0" xfId="2" applyNumberFormat="1" applyFont="1" applyAlignment="1">
      <alignment horizontal="center" vertical="center" wrapText="1"/>
    </xf>
    <xf numFmtId="0" fontId="3" fillId="17" borderId="1" xfId="0" applyFont="1" applyFill="1" applyBorder="1" applyAlignment="1">
      <alignment horizontal="center" vertical="center" wrapText="1"/>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wrapText="1"/>
    </xf>
    <xf numFmtId="0" fontId="3" fillId="17" borderId="2" xfId="0" applyFont="1" applyFill="1" applyBorder="1" applyAlignment="1">
      <alignment horizontal="center" vertical="center"/>
    </xf>
    <xf numFmtId="0" fontId="3" fillId="0" borderId="2" xfId="0" applyFont="1" applyBorder="1" applyAlignment="1">
      <alignment horizontal="center" vertical="center" wrapText="1"/>
    </xf>
    <xf numFmtId="0" fontId="8" fillId="0" borderId="3" xfId="0" applyFont="1" applyBorder="1" applyAlignment="1">
      <alignment horizontal="center" vertical="top"/>
    </xf>
    <xf numFmtId="0" fontId="43" fillId="0" borderId="60" xfId="0" applyFont="1" applyBorder="1" applyAlignment="1">
      <alignment horizontal="left" vertical="top" wrapText="1"/>
    </xf>
    <xf numFmtId="0" fontId="8" fillId="0" borderId="65" xfId="0" applyFont="1" applyBorder="1" applyAlignment="1">
      <alignment horizontal="center" vertical="top" wrapText="1"/>
    </xf>
    <xf numFmtId="0" fontId="8" fillId="0" borderId="2" xfId="0" applyFont="1" applyBorder="1" applyAlignment="1">
      <alignment vertical="top" wrapText="1"/>
    </xf>
    <xf numFmtId="0" fontId="43" fillId="0" borderId="2" xfId="0" applyFont="1" applyBorder="1" applyAlignment="1">
      <alignment horizontal="center" vertical="top" wrapText="1"/>
    </xf>
    <xf numFmtId="0" fontId="3" fillId="0" borderId="4" xfId="0" applyFont="1" applyBorder="1" applyAlignment="1">
      <alignment horizontal="center" vertical="center" wrapText="1"/>
    </xf>
    <xf numFmtId="0" fontId="8" fillId="0" borderId="5" xfId="0" applyFont="1" applyBorder="1" applyAlignment="1">
      <alignment horizontal="center" vertical="top"/>
    </xf>
    <xf numFmtId="0" fontId="6" fillId="0" borderId="57" xfId="0" applyFont="1" applyBorder="1" applyAlignment="1">
      <alignment vertical="top"/>
    </xf>
    <xf numFmtId="0" fontId="8" fillId="0" borderId="66" xfId="0" applyFont="1" applyBorder="1" applyAlignment="1">
      <alignment horizontal="center" vertical="top" wrapText="1"/>
    </xf>
    <xf numFmtId="0" fontId="8" fillId="0" borderId="7" xfId="0" applyFont="1" applyBorder="1" applyAlignment="1">
      <alignment vertical="top" wrapText="1"/>
    </xf>
    <xf numFmtId="0" fontId="43" fillId="0" borderId="4" xfId="0" applyFont="1" applyBorder="1" applyAlignment="1">
      <alignment horizontal="center" vertical="top" wrapText="1"/>
    </xf>
    <xf numFmtId="0" fontId="8" fillId="0" borderId="8" xfId="0" applyFont="1" applyBorder="1" applyAlignment="1">
      <alignment horizontal="center" vertical="top"/>
    </xf>
    <xf numFmtId="0" fontId="43" fillId="18" borderId="50" xfId="0" applyFont="1" applyFill="1" applyBorder="1" applyAlignment="1">
      <alignment horizontal="left" vertical="top" wrapText="1"/>
    </xf>
    <xf numFmtId="0" fontId="3" fillId="0" borderId="7" xfId="0" applyFont="1" applyBorder="1" applyAlignment="1">
      <alignment horizontal="center" vertical="center" wrapText="1"/>
    </xf>
    <xf numFmtId="0" fontId="3" fillId="19" borderId="1" xfId="0" applyFont="1" applyFill="1" applyBorder="1" applyAlignment="1">
      <alignment vertical="top" wrapText="1"/>
    </xf>
    <xf numFmtId="0" fontId="43" fillId="19" borderId="50" xfId="0" applyFont="1" applyFill="1" applyBorder="1" applyAlignment="1">
      <alignment horizontal="left" vertical="top" wrapText="1"/>
    </xf>
    <xf numFmtId="0" fontId="43" fillId="0" borderId="7" xfId="0" applyFont="1" applyBorder="1" applyAlignment="1">
      <alignment horizontal="center" vertical="top" wrapText="1"/>
    </xf>
    <xf numFmtId="0" fontId="5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43" fillId="0" borderId="1" xfId="0" applyFont="1" applyBorder="1" applyAlignment="1">
      <alignment horizontal="left" vertical="center" wrapText="1"/>
    </xf>
    <xf numFmtId="0" fontId="43" fillId="0" borderId="1" xfId="0" applyFont="1" applyBorder="1" applyAlignment="1" applyProtection="1">
      <alignment horizontal="center" vertical="center"/>
      <protection locked="0"/>
    </xf>
    <xf numFmtId="0" fontId="43" fillId="0" borderId="1" xfId="0" applyFont="1" applyBorder="1" applyAlignment="1" applyProtection="1">
      <alignment vertical="center" wrapText="1"/>
      <protection locked="0"/>
    </xf>
    <xf numFmtId="0" fontId="43" fillId="0" borderId="1" xfId="0" applyFont="1" applyBorder="1" applyAlignment="1" applyProtection="1">
      <alignment horizontal="center" vertical="center" wrapText="1"/>
      <protection locked="0"/>
    </xf>
    <xf numFmtId="0" fontId="43" fillId="0" borderId="1" xfId="0" applyFont="1" applyBorder="1" applyAlignment="1">
      <alignment vertical="top" wrapText="1"/>
    </xf>
    <xf numFmtId="0" fontId="43" fillId="0" borderId="0" xfId="0" applyFont="1"/>
    <xf numFmtId="0" fontId="43" fillId="0" borderId="1" xfId="0" applyFont="1" applyBorder="1" applyAlignment="1" applyProtection="1">
      <alignment horizontal="left" vertical="center" wrapText="1"/>
      <protection locked="0"/>
    </xf>
    <xf numFmtId="0" fontId="52" fillId="20" borderId="1" xfId="0" applyFont="1" applyFill="1" applyBorder="1" applyAlignment="1">
      <alignment horizontal="center" vertical="center" wrapText="1"/>
    </xf>
    <xf numFmtId="0" fontId="43" fillId="20" borderId="1" xfId="0" applyFont="1" applyFill="1" applyBorder="1" applyAlignment="1" applyProtection="1">
      <alignment horizontal="left" vertical="center" wrapText="1"/>
      <protection locked="0"/>
    </xf>
    <xf numFmtId="0" fontId="43" fillId="0" borderId="1" xfId="0" applyFont="1" applyBorder="1" applyAlignment="1" applyProtection="1">
      <alignment horizontal="left" vertical="center"/>
      <protection locked="0"/>
    </xf>
    <xf numFmtId="0" fontId="52" fillId="21" borderId="1" xfId="0" applyFont="1" applyFill="1" applyBorder="1" applyAlignment="1">
      <alignment horizontal="center" vertical="center" wrapText="1"/>
    </xf>
    <xf numFmtId="0" fontId="52" fillId="21" borderId="1" xfId="0" applyFont="1" applyFill="1" applyBorder="1" applyAlignment="1">
      <alignment horizontal="center" vertical="center"/>
    </xf>
    <xf numFmtId="0" fontId="52" fillId="22" borderId="1" xfId="0" applyFont="1" applyFill="1" applyBorder="1" applyAlignment="1">
      <alignment horizontal="center" vertical="center" wrapText="1"/>
    </xf>
    <xf numFmtId="0" fontId="52" fillId="21" borderId="2" xfId="0" applyFont="1" applyFill="1" applyBorder="1" applyAlignment="1">
      <alignment horizontal="center" vertical="center" wrapText="1"/>
    </xf>
    <xf numFmtId="0" fontId="52" fillId="21" borderId="2" xfId="0" applyFont="1" applyFill="1" applyBorder="1" applyAlignment="1">
      <alignment horizontal="center" vertical="center"/>
    </xf>
    <xf numFmtId="0" fontId="52" fillId="22" borderId="2" xfId="0" applyFont="1" applyFill="1" applyBorder="1" applyAlignment="1">
      <alignment horizontal="center" vertical="center" wrapText="1"/>
    </xf>
    <xf numFmtId="0" fontId="52" fillId="22" borderId="2"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vertical="center" wrapText="1"/>
    </xf>
    <xf numFmtId="0" fontId="43" fillId="0" borderId="2" xfId="0" applyFont="1" applyBorder="1" applyAlignment="1">
      <alignment horizontal="justify" vertical="top"/>
    </xf>
    <xf numFmtId="0" fontId="43" fillId="0" borderId="1" xfId="0" applyFont="1" applyBorder="1" applyAlignment="1">
      <alignment horizontal="center" vertical="top" wrapText="1"/>
    </xf>
    <xf numFmtId="0" fontId="6" fillId="0" borderId="1" xfId="0" applyFont="1" applyBorder="1"/>
    <xf numFmtId="0" fontId="43" fillId="0" borderId="4" xfId="0" applyFont="1" applyBorder="1" applyAlignment="1">
      <alignment horizontal="justify" vertical="top"/>
    </xf>
    <xf numFmtId="0" fontId="52" fillId="23" borderId="1" xfId="0" applyFont="1" applyFill="1" applyBorder="1" applyAlignment="1">
      <alignment vertical="center" wrapText="1"/>
    </xf>
    <xf numFmtId="0" fontId="43" fillId="23" borderId="1" xfId="0" applyFont="1" applyFill="1" applyBorder="1" applyAlignment="1">
      <alignment horizontal="left" vertical="center" wrapText="1"/>
    </xf>
    <xf numFmtId="0" fontId="43" fillId="0" borderId="7" xfId="0" applyFont="1" applyBorder="1" applyAlignment="1">
      <alignment horizontal="justify" vertical="top"/>
    </xf>
    <xf numFmtId="0" fontId="43" fillId="0" borderId="1" xfId="0" applyFont="1" applyBorder="1" applyAlignment="1">
      <alignment vertical="top"/>
    </xf>
    <xf numFmtId="0" fontId="43" fillId="0" borderId="0" xfId="0" applyFont="1" applyAlignment="1">
      <alignment horizontal="center" vertical="center"/>
    </xf>
    <xf numFmtId="0" fontId="43" fillId="0" borderId="1" xfId="0" applyFont="1" applyBorder="1" applyAlignment="1">
      <alignment horizontal="left" vertical="center" wrapText="1"/>
    </xf>
    <xf numFmtId="0" fontId="8" fillId="0" borderId="48" xfId="0" applyFont="1" applyBorder="1" applyAlignment="1">
      <alignment vertical="top" wrapText="1"/>
    </xf>
    <xf numFmtId="0" fontId="8" fillId="0" borderId="48" xfId="0" applyFont="1" applyBorder="1"/>
    <xf numFmtId="0" fontId="52" fillId="23" borderId="1" xfId="0" applyFont="1" applyFill="1" applyBorder="1" applyAlignment="1">
      <alignment horizontal="center" vertical="center" wrapText="1"/>
    </xf>
    <xf numFmtId="0" fontId="43" fillId="18" borderId="1" xfId="0" applyFont="1" applyFill="1" applyBorder="1" applyAlignment="1">
      <alignment horizontal="left" vertical="center" wrapText="1"/>
    </xf>
    <xf numFmtId="0" fontId="52" fillId="24" borderId="1" xfId="0" applyFont="1" applyFill="1" applyBorder="1" applyAlignment="1">
      <alignment vertical="center" wrapText="1"/>
    </xf>
    <xf numFmtId="0" fontId="43" fillId="24" borderId="1" xfId="0" applyFont="1" applyFill="1" applyBorder="1" applyAlignment="1">
      <alignment horizontal="left" vertical="center" wrapText="1"/>
    </xf>
    <xf numFmtId="0" fontId="43" fillId="0" borderId="1" xfId="0" applyFont="1" applyBorder="1" applyAlignment="1">
      <alignment horizontal="left" wrapText="1"/>
    </xf>
    <xf numFmtId="0" fontId="6" fillId="0" borderId="1" xfId="0" applyFont="1" applyBorder="1" applyAlignment="1">
      <alignment vertical="top"/>
    </xf>
    <xf numFmtId="0" fontId="43" fillId="0" borderId="1" xfId="0" applyFont="1" applyBorder="1" applyAlignment="1">
      <alignment horizontal="left" vertical="center"/>
    </xf>
    <xf numFmtId="0" fontId="8" fillId="0" borderId="48" xfId="0" applyFont="1" applyBorder="1" applyAlignment="1">
      <alignment horizontal="left" vertical="top" wrapText="1"/>
    </xf>
    <xf numFmtId="0" fontId="7" fillId="17" borderId="1" xfId="0" applyFont="1" applyFill="1" applyBorder="1" applyAlignment="1">
      <alignment horizontal="center" vertical="center" wrapText="1"/>
    </xf>
    <xf numFmtId="0" fontId="7" fillId="17" borderId="1" xfId="0" applyFont="1" applyFill="1" applyBorder="1" applyAlignment="1">
      <alignment horizontal="justify" vertical="center" wrapText="1"/>
    </xf>
    <xf numFmtId="0" fontId="7" fillId="25"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0" xfId="0" applyFont="1" applyAlignment="1">
      <alignment horizontal="center"/>
    </xf>
    <xf numFmtId="0" fontId="9" fillId="0" borderId="2" xfId="0" applyFont="1" applyBorder="1" applyAlignment="1">
      <alignment horizontal="center" vertical="center"/>
    </xf>
    <xf numFmtId="0" fontId="9" fillId="0" borderId="1" xfId="0" applyFont="1" applyBorder="1" applyAlignment="1" applyProtection="1">
      <alignment horizontal="left" vertical="top" wrapText="1"/>
      <protection locked="0"/>
    </xf>
    <xf numFmtId="0" fontId="9" fillId="0" borderId="2"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pplyProtection="1">
      <alignment vertical="center" wrapText="1"/>
      <protection locked="0"/>
    </xf>
    <xf numFmtId="14" fontId="9" fillId="0" borderId="1" xfId="0" applyNumberFormat="1" applyFont="1" applyBorder="1" applyAlignment="1" applyProtection="1">
      <alignment horizontal="center" vertical="center" wrapText="1"/>
      <protection locked="0"/>
    </xf>
    <xf numFmtId="0" fontId="9" fillId="0" borderId="1" xfId="0" applyFont="1" applyBorder="1" applyAlignment="1">
      <alignment vertical="top" wrapText="1"/>
    </xf>
    <xf numFmtId="0" fontId="9" fillId="0" borderId="2" xfId="0" applyFont="1" applyFill="1" applyBorder="1" applyAlignment="1">
      <alignment horizontal="left" vertical="top" wrapText="1"/>
    </xf>
    <xf numFmtId="0" fontId="31" fillId="4" borderId="2" xfId="0" applyFont="1" applyFill="1" applyBorder="1" applyAlignment="1">
      <alignment horizontal="left" vertical="top" wrapText="1"/>
    </xf>
    <xf numFmtId="0" fontId="31" fillId="4" borderId="2" xfId="0" applyFont="1" applyFill="1" applyBorder="1" applyAlignment="1">
      <alignment horizontal="center" vertical="top" wrapText="1"/>
    </xf>
    <xf numFmtId="0" fontId="9" fillId="4" borderId="2"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0" fontId="9" fillId="0" borderId="4" xfId="0" applyFont="1" applyBorder="1" applyAlignment="1">
      <alignment horizontal="left" vertical="top" wrapText="1"/>
    </xf>
    <xf numFmtId="0" fontId="9" fillId="0" borderId="4" xfId="0" applyFont="1" applyFill="1" applyBorder="1" applyAlignment="1">
      <alignment horizontal="left" vertical="top" wrapText="1"/>
    </xf>
    <xf numFmtId="0" fontId="31" fillId="4" borderId="4" xfId="0" applyFont="1" applyFill="1" applyBorder="1" applyAlignment="1">
      <alignment horizontal="left" vertical="top" wrapText="1"/>
    </xf>
    <xf numFmtId="0" fontId="31" fillId="4" borderId="4" xfId="0" applyFont="1" applyFill="1" applyBorder="1" applyAlignment="1">
      <alignment horizontal="center" vertical="top" wrapText="1"/>
    </xf>
    <xf numFmtId="0" fontId="9" fillId="4" borderId="4"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0" xfId="0" applyFont="1" applyAlignment="1">
      <alignment horizontal="left"/>
    </xf>
    <xf numFmtId="0" fontId="9" fillId="0" borderId="7" xfId="0" applyFont="1" applyBorder="1" applyAlignment="1" applyProtection="1">
      <alignment horizontal="center" vertical="center"/>
      <protection locked="0"/>
    </xf>
    <xf numFmtId="0" fontId="7" fillId="26" borderId="1" xfId="0" applyFont="1" applyFill="1" applyBorder="1" applyAlignment="1">
      <alignment vertical="center" wrapText="1"/>
    </xf>
    <xf numFmtId="0" fontId="9" fillId="26" borderId="1" xfId="0" applyFont="1" applyFill="1" applyBorder="1" applyAlignment="1">
      <alignment vertical="top" wrapText="1"/>
    </xf>
    <xf numFmtId="0" fontId="9" fillId="0" borderId="1" xfId="0" applyFont="1" applyBorder="1" applyAlignment="1" applyProtection="1">
      <alignment horizontal="center" vertical="center" wrapText="1"/>
      <protection locked="0"/>
    </xf>
    <xf numFmtId="0" fontId="9" fillId="0" borderId="1" xfId="0" applyFont="1" applyBorder="1" applyAlignment="1">
      <alignment vertical="top"/>
    </xf>
    <xf numFmtId="0" fontId="9" fillId="0" borderId="7" xfId="0" applyFont="1" applyFill="1" applyBorder="1" applyAlignment="1">
      <alignment horizontal="left" vertical="top" wrapText="1"/>
    </xf>
    <xf numFmtId="0" fontId="9" fillId="4" borderId="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 xfId="0" applyFont="1" applyFill="1" applyBorder="1" applyAlignment="1" applyProtection="1">
      <alignment horizontal="left" vertical="top" wrapText="1"/>
      <protection locked="0"/>
    </xf>
    <xf numFmtId="0" fontId="9" fillId="4" borderId="1" xfId="0" applyFont="1" applyFill="1" applyBorder="1" applyAlignment="1">
      <alignment vertical="top" wrapText="1"/>
    </xf>
    <xf numFmtId="0" fontId="9" fillId="0" borderId="7" xfId="0" applyFont="1" applyBorder="1" applyAlignment="1">
      <alignment horizontal="left" vertical="top" wrapText="1"/>
    </xf>
    <xf numFmtId="0" fontId="9" fillId="4" borderId="2" xfId="0" applyFont="1" applyFill="1" applyBorder="1" applyAlignment="1">
      <alignment horizontal="center" vertical="top" wrapText="1"/>
    </xf>
    <xf numFmtId="0" fontId="9" fillId="0" borderId="1" xfId="0" applyFont="1" applyFill="1" applyBorder="1" applyAlignment="1">
      <alignment vertical="top" wrapText="1"/>
    </xf>
    <xf numFmtId="0" fontId="9" fillId="0" borderId="7" xfId="0" applyFont="1" applyBorder="1" applyAlignment="1">
      <alignment horizontal="center" vertical="center" wrapText="1"/>
    </xf>
    <xf numFmtId="0" fontId="31" fillId="4" borderId="7" xfId="0" applyFont="1" applyFill="1" applyBorder="1" applyAlignment="1">
      <alignment horizontal="left" vertical="top" wrapText="1"/>
    </xf>
    <xf numFmtId="0" fontId="31" fillId="4" borderId="7"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7" xfId="0" applyFont="1" applyFill="1" applyBorder="1" applyAlignment="1">
      <alignment horizontal="left" vertical="top" wrapText="1"/>
    </xf>
    <xf numFmtId="0" fontId="3" fillId="3"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8" xfId="0" applyFont="1" applyFill="1" applyBorder="1" applyAlignment="1">
      <alignment horizontal="center" vertical="center"/>
    </xf>
    <xf numFmtId="0" fontId="7" fillId="0" borderId="1" xfId="0" applyFont="1" applyBorder="1" applyAlignment="1">
      <alignment horizontal="left" vertical="top" wrapText="1"/>
    </xf>
    <xf numFmtId="0" fontId="6" fillId="0" borderId="1" xfId="0" applyFont="1" applyBorder="1" applyAlignment="1" applyProtection="1">
      <alignment horizontal="left" vertical="top" wrapText="1"/>
      <protection locked="0"/>
    </xf>
    <xf numFmtId="0" fontId="8" fillId="4" borderId="1" xfId="0" applyFont="1" applyFill="1" applyBorder="1" applyAlignment="1">
      <alignment vertical="center" wrapText="1"/>
    </xf>
    <xf numFmtId="9" fontId="8" fillId="0" borderId="1" xfId="0" applyNumberFormat="1" applyFont="1" applyFill="1" applyBorder="1" applyAlignment="1">
      <alignment horizontal="center" vertical="center" wrapText="1"/>
    </xf>
    <xf numFmtId="0" fontId="8" fillId="4" borderId="2" xfId="0" applyFont="1" applyFill="1" applyBorder="1" applyAlignment="1">
      <alignment horizontal="center" vertical="top" wrapText="1"/>
    </xf>
    <xf numFmtId="0" fontId="6" fillId="0" borderId="1" xfId="0" applyFont="1" applyFill="1" applyBorder="1" applyAlignment="1" applyProtection="1">
      <alignment horizontal="left" vertical="top" wrapText="1"/>
      <protection locked="0"/>
    </xf>
    <xf numFmtId="0" fontId="8" fillId="4" borderId="4" xfId="0" applyFont="1" applyFill="1" applyBorder="1" applyAlignment="1">
      <alignment horizontal="center" vertical="top" wrapText="1"/>
    </xf>
    <xf numFmtId="0" fontId="8" fillId="4" borderId="7" xfId="0" applyFont="1" applyFill="1" applyBorder="1" applyAlignment="1">
      <alignment horizontal="center" vertical="top" wrapText="1"/>
    </xf>
    <xf numFmtId="0" fontId="12" fillId="0" borderId="1" xfId="0" applyFont="1" applyBorder="1"/>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7" fillId="10" borderId="1" xfId="0" applyFont="1" applyFill="1" applyBorder="1" applyAlignment="1">
      <alignment horizontal="center" vertical="center" wrapText="1"/>
    </xf>
    <xf numFmtId="0" fontId="9" fillId="0" borderId="0" xfId="0" applyFont="1" applyBorder="1"/>
    <xf numFmtId="0" fontId="7" fillId="10" borderId="2" xfId="0" applyFont="1" applyFill="1" applyBorder="1" applyAlignment="1">
      <alignment horizontal="center" vertical="center" wrapText="1"/>
    </xf>
    <xf numFmtId="0" fontId="7" fillId="0" borderId="0" xfId="0" applyFont="1" applyBorder="1" applyAlignment="1">
      <alignment horizontal="center"/>
    </xf>
    <xf numFmtId="0" fontId="9" fillId="0" borderId="1" xfId="0" applyFont="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lignment vertical="center" wrapText="1"/>
    </xf>
    <xf numFmtId="0" fontId="9" fillId="0" borderId="2" xfId="0" applyFont="1" applyBorder="1" applyAlignment="1">
      <alignment horizontal="left" vertical="top" wrapText="1"/>
    </xf>
    <xf numFmtId="0" fontId="9" fillId="0" borderId="2" xfId="0" applyFont="1" applyFill="1" applyBorder="1" applyAlignment="1">
      <alignment horizontal="left" vertical="top"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2" xfId="0" applyFont="1" applyBorder="1" applyAlignment="1">
      <alignment horizontal="center" vertical="top" wrapText="1"/>
    </xf>
    <xf numFmtId="0" fontId="9" fillId="0" borderId="2" xfId="0" applyFont="1" applyFill="1" applyBorder="1" applyAlignment="1">
      <alignment horizontal="center" vertical="top" wrapText="1"/>
    </xf>
    <xf numFmtId="0" fontId="9" fillId="0" borderId="4" xfId="0" applyFont="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0" fontId="9" fillId="0" borderId="4" xfId="0" applyFont="1" applyBorder="1" applyAlignment="1">
      <alignment horizontal="center" vertical="top" wrapText="1"/>
    </xf>
    <xf numFmtId="0" fontId="9" fillId="0" borderId="4" xfId="0" applyFont="1" applyFill="1" applyBorder="1" applyAlignment="1">
      <alignment horizontal="center" vertical="top" wrapText="1"/>
    </xf>
    <xf numFmtId="0" fontId="9" fillId="0" borderId="7" xfId="0" applyFont="1" applyBorder="1" applyAlignment="1" applyProtection="1">
      <alignment horizontal="center" vertical="center" wrapText="1"/>
      <protection locked="0"/>
    </xf>
    <xf numFmtId="0" fontId="9" fillId="0" borderId="1" xfId="0" applyFont="1" applyBorder="1"/>
    <xf numFmtId="0" fontId="7" fillId="5" borderId="1" xfId="0" applyFont="1" applyFill="1" applyBorder="1" applyAlignment="1">
      <alignment horizontal="center" vertical="center" wrapText="1"/>
    </xf>
    <xf numFmtId="0" fontId="9" fillId="0" borderId="22" xfId="0" applyFont="1" applyFill="1" applyBorder="1" applyAlignment="1">
      <alignment horizontal="left" vertical="top"/>
    </xf>
    <xf numFmtId="0" fontId="9" fillId="0" borderId="2" xfId="0" applyFont="1" applyFill="1" applyBorder="1" applyAlignment="1">
      <alignment horizontal="center" vertical="center" wrapText="1"/>
    </xf>
    <xf numFmtId="0" fontId="9" fillId="0" borderId="7" xfId="0" applyFont="1" applyBorder="1" applyAlignment="1">
      <alignment horizontal="center" vertical="top"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top" wrapText="1"/>
    </xf>
    <xf numFmtId="0" fontId="9" fillId="0" borderId="1" xfId="0" applyFont="1" applyBorder="1" applyAlignment="1">
      <alignment horizontal="center" vertical="top" wrapText="1"/>
    </xf>
    <xf numFmtId="0" fontId="9" fillId="0" borderId="21" xfId="0" applyFont="1" applyBorder="1"/>
    <xf numFmtId="0" fontId="9" fillId="0" borderId="1" xfId="0" applyFont="1" applyFill="1" applyBorder="1"/>
    <xf numFmtId="0" fontId="9" fillId="5" borderId="1" xfId="0" applyFont="1" applyFill="1" applyBorder="1" applyAlignment="1" applyProtection="1">
      <alignment horizontal="left" vertical="top" wrapText="1"/>
      <protection locked="0"/>
    </xf>
    <xf numFmtId="0" fontId="9" fillId="0" borderId="1" xfId="0" applyFont="1" applyFill="1" applyBorder="1" applyAlignment="1">
      <alignment horizontal="left" vertical="top"/>
    </xf>
    <xf numFmtId="0" fontId="9" fillId="0" borderId="7" xfId="0" applyFont="1" applyFill="1" applyBorder="1" applyAlignment="1">
      <alignment horizontal="center" vertical="center" wrapText="1"/>
    </xf>
    <xf numFmtId="0" fontId="9" fillId="0" borderId="7" xfId="0" applyFont="1" applyFill="1" applyBorder="1" applyAlignment="1">
      <alignment horizontal="center" vertical="top" wrapText="1"/>
    </xf>
    <xf numFmtId="0" fontId="9" fillId="0" borderId="0" xfId="0" applyFont="1" applyFill="1" applyBorder="1"/>
    <xf numFmtId="0" fontId="9" fillId="0" borderId="0" xfId="0" applyFont="1" applyFill="1"/>
    <xf numFmtId="0" fontId="7" fillId="0" borderId="2" xfId="0" applyFont="1" applyBorder="1" applyAlignment="1">
      <alignment horizontal="left" vertical="top" wrapText="1"/>
    </xf>
    <xf numFmtId="0" fontId="9" fillId="0" borderId="2" xfId="0" applyFont="1" applyFill="1" applyBorder="1" applyAlignment="1">
      <alignment horizontal="justify" vertical="top" wrapText="1"/>
    </xf>
    <xf numFmtId="0" fontId="7" fillId="0" borderId="4" xfId="0" applyFont="1" applyBorder="1" applyAlignment="1">
      <alignment horizontal="left" vertical="top" wrapText="1"/>
    </xf>
    <xf numFmtId="0" fontId="9" fillId="0" borderId="4" xfId="0" applyFont="1" applyBorder="1" applyAlignment="1" applyProtection="1">
      <alignment vertical="top" wrapText="1"/>
      <protection locked="0"/>
    </xf>
    <xf numFmtId="0" fontId="9" fillId="0" borderId="4"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0" xfId="0" applyFont="1" applyAlignment="1">
      <alignment horizontal="center"/>
    </xf>
    <xf numFmtId="0" fontId="9" fillId="0" borderId="1" xfId="0" applyFont="1" applyFill="1" applyBorder="1" applyAlignment="1">
      <alignment horizontal="center" vertical="center"/>
    </xf>
    <xf numFmtId="0" fontId="9" fillId="0" borderId="2" xfId="0" applyFont="1" applyBorder="1" applyAlignment="1">
      <alignment horizontal="center" vertical="center"/>
    </xf>
    <xf numFmtId="0" fontId="7" fillId="0" borderId="7" xfId="0" applyFont="1" applyBorder="1" applyAlignment="1">
      <alignment horizontal="left" vertical="top" wrapText="1"/>
    </xf>
    <xf numFmtId="0" fontId="9" fillId="0" borderId="2" xfId="0" applyFont="1" applyBorder="1"/>
    <xf numFmtId="0" fontId="7" fillId="5" borderId="2" xfId="0" applyFont="1" applyFill="1" applyBorder="1" applyAlignment="1">
      <alignment horizontal="center" vertical="center" wrapText="1"/>
    </xf>
    <xf numFmtId="0" fontId="9" fillId="5" borderId="2" xfId="0" applyFont="1" applyFill="1" applyBorder="1" applyAlignment="1" applyProtection="1">
      <alignment horizontal="left" vertical="top" wrapText="1"/>
      <protection locked="0"/>
    </xf>
    <xf numFmtId="0" fontId="9" fillId="0" borderId="4" xfId="0" applyFont="1" applyBorder="1" applyAlignment="1" applyProtection="1">
      <alignment vertical="center" wrapText="1"/>
      <protection locked="0"/>
    </xf>
    <xf numFmtId="9" fontId="9" fillId="0" borderId="1"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 xfId="0" applyFont="1" applyBorder="1" applyAlignment="1">
      <alignment horizontal="justify" vertical="top"/>
    </xf>
    <xf numFmtId="0" fontId="9" fillId="0" borderId="7" xfId="0" applyFont="1" applyBorder="1" applyAlignment="1">
      <alignment horizontal="justify" vertical="top" wrapText="1"/>
    </xf>
    <xf numFmtId="0" fontId="6" fillId="4" borderId="2" xfId="0" applyFont="1" applyFill="1" applyBorder="1" applyAlignment="1">
      <alignment vertical="top" wrapText="1"/>
    </xf>
    <xf numFmtId="0" fontId="6" fillId="4" borderId="4" xfId="0" applyFont="1" applyFill="1" applyBorder="1" applyAlignment="1">
      <alignment vertical="top" wrapText="1"/>
    </xf>
    <xf numFmtId="0" fontId="6" fillId="4" borderId="7" xfId="0" applyFont="1" applyFill="1" applyBorder="1" applyAlignment="1">
      <alignment vertical="top" wrapText="1"/>
    </xf>
    <xf numFmtId="0" fontId="19" fillId="27" borderId="1" xfId="0" applyFont="1" applyFill="1" applyBorder="1" applyAlignment="1">
      <alignment horizontal="center" vertical="center" wrapText="1"/>
    </xf>
    <xf numFmtId="0" fontId="6" fillId="27" borderId="1" xfId="0" applyFont="1" applyFill="1" applyBorder="1" applyAlignment="1" applyProtection="1">
      <alignment horizontal="left" vertical="center" wrapText="1"/>
      <protection locked="0"/>
    </xf>
    <xf numFmtId="0" fontId="6" fillId="4" borderId="4" xfId="0" applyFont="1" applyFill="1" applyBorder="1" applyAlignment="1">
      <alignment vertical="top" wrapText="1"/>
    </xf>
    <xf numFmtId="0" fontId="6" fillId="4" borderId="7" xfId="0" applyFont="1" applyFill="1" applyBorder="1" applyAlignment="1">
      <alignment vertical="top" wrapText="1"/>
    </xf>
    <xf numFmtId="0" fontId="6" fillId="4" borderId="2" xfId="0" applyFont="1" applyFill="1" applyBorder="1" applyAlignment="1">
      <alignment horizontal="center" vertical="center" wrapText="1"/>
    </xf>
    <xf numFmtId="0" fontId="6" fillId="4" borderId="1" xfId="0" applyFont="1" applyFill="1" applyBorder="1" applyAlignment="1">
      <alignment vertical="top" wrapText="1"/>
    </xf>
    <xf numFmtId="0" fontId="6" fillId="4" borderId="4" xfId="0" applyFont="1" applyFill="1" applyBorder="1" applyAlignment="1">
      <alignment horizontal="center" vertical="center" wrapText="1"/>
    </xf>
    <xf numFmtId="0" fontId="0" fillId="4" borderId="1" xfId="0" applyFill="1" applyBorder="1"/>
    <xf numFmtId="0" fontId="0" fillId="4" borderId="0" xfId="0" applyFill="1"/>
  </cellXfs>
  <cellStyles count="3">
    <cellStyle name="Hipervínculo" xfId="1" builtinId="8"/>
    <cellStyle name="Normal" xfId="0" builtinId="0"/>
    <cellStyle name="Normal 2" xfId="2" xr:uid="{9714C7AA-97C7-4DE5-B946-170756AA9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externalLink" Target="externalLinks/externalLink25.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externalLink" Target="externalLinks/externalLink23.xml"/><Relationship Id="rId8" Type="http://schemas.openxmlformats.org/officeDocument/2006/relationships/worksheet" Target="worksheets/sheet8.xml"/><Relationship Id="rId51" Type="http://schemas.openxmlformats.org/officeDocument/2006/relationships/externalLink" Target="externalLinks/externalLink2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20" Type="http://schemas.openxmlformats.org/officeDocument/2006/relationships/worksheet" Target="worksheets/sheet20.xml"/><Relationship Id="rId41" Type="http://schemas.openxmlformats.org/officeDocument/2006/relationships/externalLink" Target="externalLinks/externalLink16.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externalLink" Target="externalLinks/externalLink2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108178</xdr:colOff>
      <xdr:row>4</xdr:row>
      <xdr:rowOff>1104900</xdr:rowOff>
    </xdr:from>
    <xdr:to>
      <xdr:col>17</xdr:col>
      <xdr:colOff>11566</xdr:colOff>
      <xdr:row>4</xdr:row>
      <xdr:rowOff>3962399</xdr:rowOff>
    </xdr:to>
    <xdr:pic>
      <xdr:nvPicPr>
        <xdr:cNvPr id="3" name="Imagen 2">
          <a:extLst>
            <a:ext uri="{FF2B5EF4-FFF2-40B4-BE49-F238E27FC236}">
              <a16:creationId xmlns:a16="http://schemas.microsoft.com/office/drawing/2014/main" id="{3CF02AF5-CD05-4968-9C89-858F6FE0BEB6}"/>
            </a:ext>
          </a:extLst>
        </xdr:cNvPr>
        <xdr:cNvPicPr>
          <a:picLocks noChangeAspect="1"/>
        </xdr:cNvPicPr>
      </xdr:nvPicPr>
      <xdr:blipFill>
        <a:blip xmlns:r="http://schemas.openxmlformats.org/officeDocument/2006/relationships" r:embed="rId1"/>
        <a:stretch>
          <a:fillRect/>
        </a:stretch>
      </xdr:blipFill>
      <xdr:spPr>
        <a:xfrm>
          <a:off x="17167453" y="6610350"/>
          <a:ext cx="4694463" cy="2857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35718</xdr:colOff>
      <xdr:row>0</xdr:row>
      <xdr:rowOff>500064</xdr:rowOff>
    </xdr:from>
    <xdr:to>
      <xdr:col>20</xdr:col>
      <xdr:colOff>23812</xdr:colOff>
      <xdr:row>5</xdr:row>
      <xdr:rowOff>0</xdr:rowOff>
    </xdr:to>
    <xdr:sp macro="" textlink="">
      <xdr:nvSpPr>
        <xdr:cNvPr id="2" name="CuadroTexto 1">
          <a:extLst>
            <a:ext uri="{FF2B5EF4-FFF2-40B4-BE49-F238E27FC236}">
              <a16:creationId xmlns:a16="http://schemas.microsoft.com/office/drawing/2014/main" id="{5DBE718E-6B3C-4BDF-83FF-584D40F332D3}"/>
            </a:ext>
          </a:extLst>
        </xdr:cNvPr>
        <xdr:cNvSpPr txBox="1"/>
      </xdr:nvSpPr>
      <xdr:spPr>
        <a:xfrm>
          <a:off x="16954500" y="500064"/>
          <a:ext cx="0" cy="6919911"/>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Índice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estrategias formuladas para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xdr:txBody>
    </xdr:sp>
    <xdr:clientData/>
  </xdr:twoCellAnchor>
  <xdr:twoCellAnchor>
    <xdr:from>
      <xdr:col>13</xdr:col>
      <xdr:colOff>202406</xdr:colOff>
      <xdr:row>2</xdr:row>
      <xdr:rowOff>23813</xdr:rowOff>
    </xdr:from>
    <xdr:to>
      <xdr:col>13</xdr:col>
      <xdr:colOff>702469</xdr:colOff>
      <xdr:row>2</xdr:row>
      <xdr:rowOff>523875</xdr:rowOff>
    </xdr:to>
    <xdr:sp macro="" textlink="">
      <xdr:nvSpPr>
        <xdr:cNvPr id="3" name="Flecha: a la derecha 2">
          <a:extLst>
            <a:ext uri="{FF2B5EF4-FFF2-40B4-BE49-F238E27FC236}">
              <a16:creationId xmlns:a16="http://schemas.microsoft.com/office/drawing/2014/main" id="{F3FF1EE2-95CB-41E9-B54C-AB30C206C600}"/>
            </a:ext>
          </a:extLst>
        </xdr:cNvPr>
        <xdr:cNvSpPr/>
      </xdr:nvSpPr>
      <xdr:spPr>
        <a:xfrm>
          <a:off x="16954500" y="2481263"/>
          <a:ext cx="0" cy="500062"/>
        </a:xfrm>
        <a:prstGeom prst="rightArrow">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0</xdr:colOff>
      <xdr:row>10</xdr:row>
      <xdr:rowOff>0</xdr:rowOff>
    </xdr:from>
    <xdr:to>
      <xdr:col>38</xdr:col>
      <xdr:colOff>1497198</xdr:colOff>
      <xdr:row>12</xdr:row>
      <xdr:rowOff>41130</xdr:rowOff>
    </xdr:to>
    <xdr:pic>
      <xdr:nvPicPr>
        <xdr:cNvPr id="2" name="Imagen 1">
          <a:extLst>
            <a:ext uri="{FF2B5EF4-FFF2-40B4-BE49-F238E27FC236}">
              <a16:creationId xmlns:a16="http://schemas.microsoft.com/office/drawing/2014/main" id="{37D8E91E-9228-4DC7-AD4C-6C51198EFFD9}"/>
            </a:ext>
          </a:extLst>
        </xdr:cNvPr>
        <xdr:cNvPicPr>
          <a:picLocks noChangeAspect="1"/>
        </xdr:cNvPicPr>
      </xdr:nvPicPr>
      <xdr:blipFill>
        <a:blip xmlns:r="http://schemas.openxmlformats.org/officeDocument/2006/relationships" r:embed="rId1"/>
        <a:stretch>
          <a:fillRect/>
        </a:stretch>
      </xdr:blipFill>
      <xdr:spPr>
        <a:xfrm>
          <a:off x="47767875" y="15220950"/>
          <a:ext cx="1497198" cy="422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CIENDA138\Desktop\DOCUMENTOS%20OFICINA%20CONATROL%20INTERNO\CONTROL%20INTERNO%202020\INFORME%20RIESGOS%20%2030-08-20\GEST%20ATENCION%20CIUDADANO%20AGOSTO%202020\SEGUIMIENTO%20RIESGOS%20PROCESO%20ATENCION%20CIUDADANO%20AGOSTO%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QUI/BACKUP%20CARMEN%20RONDON%20AGOSTO/Edna_Jimenez/Desktop/Documents/AUDITORIAS%20%20A&#209;O%202020/SEGUIMIENTO%20%20MAPA%20DE%20RIESGOS%20PROCESO%20EVALUACI&#211;N%20Y%20SEGUIMIENTO/MAPA%20DE%20RISGOS%20OCI%20ACT%20APROBADO%20%20%20ABRIL%20DE%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HACIENDA108\Desktop\CARLOS%20CONTROL%20INTERNO\DOCUMENTOS%20OFICINA%20CONTROL%20INTERNO\CONTROL%20INTERNO%202021\SEGUIMIENTO%20RIESGOS%202021\SEGUIMIENTO%20RIESGOS%20AGOSTO%202021\RIEGOS%20ADMITIVOS%20Y%20DE%20CORRUPCION%20VIGENCIA%20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MAPA%20RIESGOS-SEP-2021\GESTION\GOBIERNO\M-G-Gobierno-Gest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HACIENDA4\Downloads\RIESGOS%20GESTION%20INNOVACION%20Y%20TIC\G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HACIENDA108\Desktop\CARLOS%20CONTROL%20INTERNO\DOCUMENTOS%20OFICINA%20CONTROL%20INTERNO\CONTROL%20INTERNO%202021\SEGUIMIENTO%20RIESGOS%202021\SEGUIMIENTO%20RIESGOS%20AGOSTO%202021\RIESGOS%20GESTION%20INNOVACION%20Y%20TIC\G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APA%20RIESGOS-SEP-2021\GESTION\RECURSOS%20FISICOS\M-G-Recursos%20fisicos-Gest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HOME\Downloads\30939-MR-2021053113432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UDITORIAS%20%20A&#209;O%202021\SEGUIMIENTO%20MAPA%20DE%20RIESGOS%20DE%20GESTION%20SEPT%202021\RIESGOS%20GESTI&#211;N%20PLANEACI&#211;N%20ESTRAT&#201;GICA\SEGUIMIENTO%20PLNEACI&#211;N%20ESTRATEGICA%20%20%20SEPT%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de%20Infraestructura%20Tecnologic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APA%20RIESGOS.%20Proc.%20Gest.%20Ambien.-Corte%20Junio%2030%20d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QUIPO5\Downloads\ALCALDIA%20NUEVA\Seguimiento_Mapa%20Riesgos_Proceso_Gestio&#236;n%20Humana_Mayo_Juniol%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HOME\Downloads\Reporte%20Monitoreo%20Mayo%20-%20Junio%202021-20210728T135356Z-001\Reporte%20Monitoreo%20Mayo%20-%20Junio%202021\Monitoreo%20mapa%20de%20riesgos%20proceso%20Gesti&#243;n%20de%20Evaluaci&#243;n%20y%20Seguimient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EQUIPO61\Downloads\MAPA%20DE%20RIESGOS%20SEGURIDAD%20DIGITAL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ELITEBOOK\Desktop\ALCALDIA\INDICADORES%20DE%20GESTION%20Y%20ADMINISTRATIVOS\GESTION%20DOCUMENTAL\MAPA%20DE%20RIESGOS%20GESTION%20DOCUMENTAL_2021%20(1)_corte%20agost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esktop/Desktop/soportes%20mapa%20de%20riesgos/HERRAMIENTA%20PARA%20REGISTRAR%20EL%20MAPA%20%20%20%20DE%20RIESGOS%20cultura%20nuevo.%20Avance%20corte%20a%20Agosto%202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ELITEBOOK\Desktop\ALCALDIA\INDICADORES%20DE%20GESTION%20Y%20ADMINISTRATIVOS\CONTROL%20DISCIPLINAR\MAPA%20RIESGOS%20GESTION%20CONTROL%20DICSIPLINARIO%20DEFINITIV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ELITEBOOK\Desktop\ALCALDIA\INDICADORES%20DE%20GESTION%20Y%20ADMINISTRATIVOS\COMUNICACIONES\MAPA%20DE%20RIESGOS%20DE%20GESTION%20COMUNICACIONES%20DEFINITIVO.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carmen\Documents\MAPA%20DE%20RIESGOS%20PROCESO%20GESTI&#211;N%20JUR&#205;DICA%20MES%20DE%20JULIO%20-%20AGOS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ACIENDA4\Downloads\RIESGOS%20ADMINISTRATIVA%20TH\gestion2\GESTION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ACIENDA108\Desktop\CARLOS%20CONTROL%20INTERNO\DOCUMENTOS%20OFICINA%20CONTROL%20INTERNO\CONTROL%20INTERNO%202021\SEGUIMIENTO%20RIESGOS%202021\SEGUIMIENTO%20RIESGOS%20AGOSTO%202021\RIESGOS%20ADMINISTRATIVA%20TH\gestion2\GEST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ACIENDA4\Downloads\RIESGOS%20SALUD\GESTION%20agosto%20salud.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ACIENDA108\Desktop\CARLOS%20CONTROL%20INTERNO\DOCUMENTOS%20OFICINA%20CONTROL%20INTERNO\CONTROL%20INTERNO%202021\SEGUIMIENTO%20RIESGOS%202021\SEGUIMIENTO%20RIESGOS%20AGOSTO%202021\RIESGOS%20SALUD\GESTION%20agosto%20salud.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APA%20RIESGOS-SEP-2021\GESTION\DESARROLLO%20SOCIAL\M-G-DESARROLLO%20SOCIAL-%20Gest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RIESGOS%20AGOSTO%202021\INFORME%20EDUCA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MAPA%20RIESGOS-SEP-2021\GESTION\MOVILIDAD\M-G-Transito%20y%20Movilidad-Ges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row r="8">
          <cell r="A8" t="str">
            <v>PROCESO: GESTIÓN DEL SERVICIO Y ATENCIÓN AL CIUDADANO</v>
          </cell>
        </row>
        <row r="9">
          <cell r="A9" t="str">
            <v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0">
          <cell r="J10" t="str">
            <v>GESTION</v>
          </cell>
        </row>
        <row r="13">
          <cell r="J13" t="str">
            <v>GESTION</v>
          </cell>
        </row>
      </sheetData>
      <sheetData sheetId="10" refreshError="1">
        <row r="10">
          <cell r="A10" t="str">
            <v xml:space="preserve">Posibilidad de la inoportunidad en la respuesta de las PQRS formuladas a la entidad como Derechos de Petición  </v>
          </cell>
          <cell r="D10" t="str">
            <v>Falta de seguimiento a los tiempos de respuestas de las PQRS - Derechos de Petición formuladas a la entidad</v>
          </cell>
        </row>
        <row r="11">
          <cell r="D11" t="str">
            <v>Errores en la clasificación del tipo de petición - Derechos de Petición.</v>
          </cell>
        </row>
        <row r="12">
          <cell r="D12" t="str">
            <v>Errores en el direccionamiento del tipo de petición - Derechos de Petición.</v>
          </cell>
        </row>
        <row r="13">
          <cell r="A13" t="str">
            <v>Posibilidad de la insatisfacción del ciudadano frente a los servicios prestados por la administración municipal.</v>
          </cell>
          <cell r="D13" t="str">
            <v>Falta de socialización de los mecanismos de comunicación para con los ciudadanos</v>
          </cell>
        </row>
        <row r="14">
          <cell r="D14" t="str">
            <v>Baja competencia del personal frente al manejo de las PQRS, orientación y atención al ciudadano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1">
          <cell r="K11" t="str">
            <v>ALTA</v>
          </cell>
        </row>
        <row r="14">
          <cell r="E14" t="str">
            <v>Probable</v>
          </cell>
          <cell r="F14">
            <v>0</v>
          </cell>
          <cell r="G14">
            <v>0</v>
          </cell>
          <cell r="J14" t="str">
            <v>Moderado</v>
          </cell>
        </row>
        <row r="32">
          <cell r="K32" t="str">
            <v>ALTA</v>
          </cell>
        </row>
        <row r="35">
          <cell r="E35" t="str">
            <v>Casi seguro</v>
          </cell>
          <cell r="F35">
            <v>0</v>
          </cell>
          <cell r="G35">
            <v>0</v>
          </cell>
          <cell r="J35" t="str">
            <v>Menor</v>
          </cell>
        </row>
      </sheetData>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GESTION"/>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s>
    <sheetDataSet>
      <sheetData sheetId="0"/>
      <sheetData sheetId="1"/>
      <sheetData sheetId="2"/>
      <sheetData sheetId="3"/>
      <sheetData sheetId="4"/>
      <sheetData sheetId="5"/>
      <sheetData sheetId="6"/>
      <sheetData sheetId="7"/>
      <sheetData sheetId="8"/>
      <sheetData sheetId="9">
        <row r="18">
          <cell r="J18" t="str">
            <v>CORRUPCION</v>
          </cell>
        </row>
      </sheetData>
      <sheetData sheetId="10">
        <row r="18">
          <cell r="A18" t="str">
            <v>Desvío de los resultados  de la auditoría en beneficio propio o del auditado.</v>
          </cell>
        </row>
      </sheetData>
      <sheetData sheetId="11"/>
      <sheetData sheetId="12"/>
      <sheetData sheetId="13"/>
      <sheetData sheetId="14"/>
      <sheetData sheetId="15"/>
      <sheetData sheetId="16"/>
      <sheetData sheetId="17"/>
      <sheetData sheetId="18"/>
      <sheetData sheetId="19"/>
      <sheetData sheetId="20">
        <row r="53">
          <cell r="K53" t="str">
            <v>ALTA</v>
          </cell>
        </row>
      </sheetData>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BIERNO"/>
      <sheetName val="NO"/>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s>
    <sheetDataSet>
      <sheetData sheetId="0" refreshError="1"/>
      <sheetData sheetId="1" refreshError="1"/>
      <sheetData sheetId="2" refreshError="1"/>
      <sheetData sheetId="3" refreshError="1">
        <row r="8">
          <cell r="A8" t="str">
            <v>PROCESO: GESTIÓN DE LA GOBERNABILIDAD, PARTICIPACIÓN Y CONVIVENCIA CIUDADANA</v>
          </cell>
        </row>
        <row r="9">
          <cell r="A9" t="str">
            <v>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J10" t="str">
            <v>GESTION</v>
          </cell>
        </row>
      </sheetData>
      <sheetData sheetId="12" refreshError="1">
        <row r="10">
          <cell r="A10" t="str">
            <v>Posiblidad de Incumplimiento  de los planes de acción de las diferentes dependencias del proceso</v>
          </cell>
          <cell r="D10" t="str">
            <v>Declaratoria de emergencia ocasionadas por pandemias, epidemias o desastres naturales que retrasa el cumplimiento del cronograma del proceso  por desconocimiento o fallas en la tecnología o conectividad.</v>
          </cell>
        </row>
        <row r="11">
          <cell r="D11" t="str">
            <v>Dificultad del trabajo en equipo por carencia de unificación de criterios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1">
          <cell r="K11" t="str">
            <v>BAJA</v>
          </cell>
        </row>
        <row r="14">
          <cell r="E14" t="str">
            <v>Rara vez</v>
          </cell>
          <cell r="J14" t="str">
            <v>Insignificante</v>
          </cell>
        </row>
      </sheetData>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MAPA DE RIESGO ADMON (2)"/>
    </sheetNames>
    <sheetDataSet>
      <sheetData sheetId="0"/>
      <sheetData sheetId="1">
        <row r="8">
          <cell r="A8" t="str">
            <v>PROCESO: GESTIÓN DE INNOVACION Y TIC</v>
          </cell>
        </row>
        <row r="9">
          <cell r="A9" t="str">
            <v>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v>
          </cell>
        </row>
      </sheetData>
      <sheetData sheetId="2"/>
      <sheetData sheetId="3"/>
      <sheetData sheetId="4"/>
      <sheetData sheetId="5"/>
      <sheetData sheetId="6"/>
      <sheetData sheetId="7"/>
      <sheetData sheetId="8"/>
      <sheetData sheetId="9">
        <row r="10">
          <cell r="J10" t="str">
            <v>GESTION</v>
          </cell>
        </row>
        <row r="13">
          <cell r="J13" t="str">
            <v>GESTION</v>
          </cell>
        </row>
      </sheetData>
      <sheetData sheetId="10">
        <row r="10">
          <cell r="A10" t="str">
            <v>Ausencia de acciones estratégicas de la administración para  la transformación social, productiva y competitiva de la comunidad Ibaguereña mediante el uso y apropiación de las TIC</v>
          </cell>
          <cell r="D10" t="str">
            <v>Recursos economicos insuficientes para el Cumplimiento metas  Plan Desarrollo Municipal. (sostenimiento PVD o VIVELAB, Zonas WFI; Inversión en proyectos de CTeI)</v>
          </cell>
        </row>
        <row r="11">
          <cell r="D11" t="str">
            <v>Ausencia de Personal y personal sin la debida experiencia para el desarrollo de actividades en el PVD y/o VIVELAB o manejo y  gestion de proyectos de ciencia tecnologia e  inovacion</v>
          </cell>
        </row>
        <row r="13">
          <cell r="A13" t="str">
            <v>Rezago tecnologico para las poblaciones vulnerables</v>
          </cell>
          <cell r="D13" t="str">
            <v>Obsolescencia tecnológica que impacten los programas de masificación y apropiación de TIC</v>
          </cell>
        </row>
        <row r="14">
          <cell r="D14" t="str">
            <v>Deterioro en la infraestructura de los centros tecnológicos provocado por el ambiente.</v>
          </cell>
        </row>
        <row r="15">
          <cell r="D15" t="str">
            <v>Recursos economicos insuficientes para el Cumplimiento metas  Plan Desarrollo Municipal. (sostenimiento PVD o VIVELAB, Zonas WFI; Inversión en proyectos de CTeI)</v>
          </cell>
        </row>
        <row r="16">
          <cell r="A16" t="str">
            <v>Cierre temporal de los centros digitales que impactan el programa de masificación y apropiación de las TIC.</v>
          </cell>
          <cell r="D16" t="str">
            <v>Aislamientos preventivos obligatorios, establecidos por los oganismos oficiales para mitigar la propagación de epidemias y/o pandemias.</v>
          </cell>
        </row>
        <row r="17">
          <cell r="D17" t="str">
            <v>Desinteres de la comunidad  para capacitarse en apropiación de las TIC;
Dificultades de orden público o de dificil acceso</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Posible</v>
          </cell>
          <cell r="F14"/>
          <cell r="G14"/>
          <cell r="J14" t="str">
            <v>Moderado</v>
          </cell>
        </row>
        <row r="32">
          <cell r="K32" t="str">
            <v>ALTA</v>
          </cell>
        </row>
        <row r="35">
          <cell r="E35" t="str">
            <v>Improbable</v>
          </cell>
          <cell r="F35"/>
          <cell r="G35"/>
          <cell r="J35" t="str">
            <v>Mayor</v>
          </cell>
        </row>
        <row r="54">
          <cell r="K54" t="str">
            <v>EXTREMA</v>
          </cell>
        </row>
        <row r="56">
          <cell r="E56" t="str">
            <v>Casi seguro</v>
          </cell>
          <cell r="F56"/>
          <cell r="G56"/>
          <cell r="J56" t="str">
            <v>Catastrófico</v>
          </cell>
        </row>
      </sheetData>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OO"/>
      <sheetName val="NO"/>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 ADMON (2)"/>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row r="8">
          <cell r="A8" t="str">
            <v>PROCESO: GESTIÓN DE RECURSOS FÍSICOS</v>
          </cell>
        </row>
        <row r="9">
          <cell r="A9" t="str">
            <v>OBJETIVO:GESTIONAR OPORTUNAMENTE EL APOYO LOGISTICO A LA ADMINISTRACION, MEDIANTE LA ADQUISICION Y MANTENIMIENTO DE BIENES Y SERVICIOS, EJECUTANDO EL 80% DEL PRESUPUESTO ASIGNADO, LOGRANDO EL CORRECTO FUNCIONAMIENTO DE LOS PROCESOS DE LA ENTIDAD Y AL LOGRO DE LOS OBJETIVOS INSTITUCIONALES.</v>
          </cell>
        </row>
      </sheetData>
      <sheetData sheetId="3" refreshError="1"/>
      <sheetData sheetId="4" refreshError="1"/>
      <sheetData sheetId="5" refreshError="1"/>
      <sheetData sheetId="6" refreshError="1"/>
      <sheetData sheetId="7" refreshError="1"/>
      <sheetData sheetId="8" refreshError="1"/>
      <sheetData sheetId="9" refreshError="1">
        <row r="28">
          <cell r="E28" t="str">
            <v>D6, O4. Aplicar la política de MIPG gestión presupuestal y eficiencia del gasto público, para la adquisición de bienes y servicios que suplan las necesidades de la Entidad y su Aseguramiento.</v>
          </cell>
        </row>
        <row r="31">
          <cell r="E31" t="str">
            <v>D12 O2 Realizar mesas de trabajo articulado con la Direccion de Contabilidad. Y enviar Informes trimestrales de la Base de Datos de Bienes Fiscales y de Uso Publico, con el fin que la Direccion de Contabilidad realice la Depuracion Contable</v>
          </cell>
        </row>
        <row r="40">
          <cell r="E40" t="str">
            <v>D10 A9 Gestionar de manera inmediata la adición al contrato o agilizar la adjudicación del nuevo contrato</v>
          </cell>
          <cell r="G40" t="str">
            <v>F3,4 A9. Planear los procesos contractuales para garantizar la oportunidad en el servicio de Vigilancia y Aseo (Servicios Generales) y Aseguramiento y proteccion de los funcionarios y bienes de propiedad de de la Administracion Municipal.</v>
          </cell>
        </row>
        <row r="41">
          <cell r="E41" t="str">
            <v xml:space="preserve">D12 A8 Depurar la base de datos y reportar a contabilidad los hallazgos relacionados con predios nuevos y que no son de titularidad del municipio </v>
          </cell>
        </row>
      </sheetData>
      <sheetData sheetId="10" refreshError="1">
        <row r="10">
          <cell r="J10" t="str">
            <v>GESTION</v>
          </cell>
        </row>
        <row r="13">
          <cell r="J13" t="str">
            <v>GESTION</v>
          </cell>
        </row>
      </sheetData>
      <sheetData sheetId="11" refreshError="1">
        <row r="10">
          <cell r="A10" t="str">
            <v xml:space="preserve">Posibilidad de la suspensión de los servicios de Aseo, Vigilancia y Aseguramiento de los empleados y los Bienes de la Administración Municipal </v>
          </cell>
          <cell r="D10" t="str">
            <v>Falta de Presupuesto para cumplir con el correcto funcionamiento de los procesos de la entidad y metas del plan de desarrollo</v>
          </cell>
        </row>
        <row r="11">
          <cell r="D11" t="str">
            <v>Demora en la adjudicación de los procesos contractuales para adelantar las actividades propias de la Direccion. (demora en los tiempo de respuesta)</v>
          </cell>
        </row>
        <row r="13">
          <cell r="A13" t="str">
            <v>Posibilidad de utilizacion de los predios del municipio para beneficios particulares, debido a la Identificación parcial de los mismos</v>
          </cell>
          <cell r="D13" t="str">
            <v>Deficiente articulacion de la informacion entre procesos para la identificación de los predios de propiedad del Municipio</v>
          </cell>
        </row>
        <row r="14">
          <cell r="D14" t="str">
            <v>Falta de Politicas y/o procedimientos para la identificacion de los bienes fiscales y de uso publico del municipio.</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1">
          <cell r="K11" t="str">
            <v>BAJA</v>
          </cell>
        </row>
        <row r="14">
          <cell r="E14" t="str">
            <v>Rara vez</v>
          </cell>
          <cell r="J14" t="str">
            <v>Insignificante</v>
          </cell>
        </row>
        <row r="32">
          <cell r="K32" t="str">
            <v>BAJA</v>
          </cell>
        </row>
        <row r="35">
          <cell r="E35" t="str">
            <v>Improbable</v>
          </cell>
          <cell r="J35" t="str">
            <v>Menor</v>
          </cell>
        </row>
      </sheetData>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29">
          <cell r="E29" t="str">
            <v>D4,10 O3 Realizar capacitaciones  para el fortalecimiento del SIGAMI</v>
          </cell>
        </row>
        <row r="33">
          <cell r="E33" t="str">
            <v>D3,12 O2,7 Elaborar un plan que contenga responsabilidad de personal de contrato en la implementación de los diferentes sistemas como apoyo al personal de planta.</v>
          </cell>
        </row>
        <row r="44">
          <cell r="G44" t="str">
            <v>F10 A1 Seguimiento a la implementación de los normogramas institucionales a través de la columna denominada evidencia de cumplimiento</v>
          </cell>
        </row>
      </sheetData>
      <sheetData sheetId="9">
        <row r="10">
          <cell r="J10" t="str">
            <v>GESTION</v>
          </cell>
        </row>
        <row r="13">
          <cell r="J13" t="str">
            <v>GESTION</v>
          </cell>
        </row>
      </sheetData>
      <sheetData sheetId="10">
        <row r="10">
          <cell r="A10" t="str">
            <v>Posibilidad de la utilizacion de documentos obsoletos que no garanticen la trasabilidad adecuada en los diferentes procesos.</v>
          </cell>
          <cell r="D10" t="str">
            <v>Ausencia de seguimiento a la publicación de las versiones de los documentos y formatos validados y aprobados por la Dirección de Fortalecimiento institucional y el comité de gestión y desempeño</v>
          </cell>
        </row>
        <row r="11">
          <cell r="D11" t="str">
            <v xml:space="preserve">Constantes cambios normativos externos </v>
          </cell>
        </row>
        <row r="12">
          <cell r="D12" t="str">
            <v>Dificultad en la comunicación entre los diferentes funcionarios y dependencias de la Administración</v>
          </cell>
        </row>
        <row r="13">
          <cell r="A13" t="str">
            <v>Posibilidad de incumplimiento de la publicación de los productos requeridos por grupos de interes y / o partes interesadas internas o externas</v>
          </cell>
          <cell r="D13" t="str">
            <v>Reportes de información no enviados a tiempo por los diferentes procesos</v>
          </cell>
        </row>
        <row r="14">
          <cell r="D14" t="str">
            <v>Declaratoria de emergencias</v>
          </cell>
        </row>
        <row r="15">
          <cell r="D15" t="str">
            <v>Falta de empoderamiento, compromiso y liderazgo por parte de la alta dirección o líderes de procesos ocasionando el no cumplimiento de las metas y afectación en el clima laboral</v>
          </cell>
        </row>
      </sheetData>
      <sheetData sheetId="11"/>
      <sheetData sheetId="12"/>
      <sheetData sheetId="13"/>
      <sheetData sheetId="14"/>
      <sheetData sheetId="15"/>
      <sheetData sheetId="16"/>
      <sheetData sheetId="17"/>
      <sheetData sheetId="18"/>
      <sheetData sheetId="19"/>
      <sheetData sheetId="20">
        <row r="11">
          <cell r="K11" t="str">
            <v>MODERADA</v>
          </cell>
        </row>
        <row r="14">
          <cell r="E14" t="str">
            <v>Improbable</v>
          </cell>
          <cell r="F14"/>
          <cell r="G14"/>
          <cell r="J14" t="str">
            <v>Moderado</v>
          </cell>
        </row>
        <row r="32">
          <cell r="K32" t="str">
            <v>BAJA</v>
          </cell>
        </row>
        <row r="35">
          <cell r="E35" t="str">
            <v>Rara vez</v>
          </cell>
          <cell r="F35"/>
          <cell r="G35"/>
          <cell r="J35" t="str">
            <v>Menor</v>
          </cell>
        </row>
      </sheetData>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CONTEXTO"/>
      <sheetName val="matriz definicion riesgo"/>
      <sheetName val="IDENTIFICACION"/>
      <sheetName val="Hoja4"/>
      <sheetName val="Hoja5"/>
      <sheetName val="Hoja6"/>
      <sheetName val="Hoja7"/>
      <sheetName val="Hoja8"/>
      <sheetName val="Hoja9"/>
      <sheetName val="Hoja10"/>
      <sheetName val="Hoja11"/>
      <sheetName val="Hoja12"/>
      <sheetName val="Hoja3"/>
      <sheetName val="NOOO"/>
      <sheetName val="Hoja2"/>
      <sheetName val="ADMON  PLANEACIÓN ESTRATEGICA"/>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row r="30">
          <cell r="E30" t="str">
            <v>D4   O8 Aplicar  la política de Gestión del conocimiento para hacer transferencia de conocimiento</v>
          </cell>
        </row>
        <row r="33">
          <cell r="E33" t="str">
            <v xml:space="preserve">D1O6. Incluir en el Plan institucional de capacitación temáticas que fortalezcan las competencias de desarrollo de software del personal de planta </v>
          </cell>
        </row>
        <row r="41">
          <cell r="G41" t="str">
            <v xml:space="preserve">F2 A5, A12  Difundir y aplicar las políticas de seguridad de la información de control de accesos  a los sistemas de información </v>
          </cell>
        </row>
        <row r="47">
          <cell r="E47" t="str">
            <v>D3, A3,A12 Realizar mantenimiento correctivo y en caso que no se logre la recuperación del bien, gestionar ante la aseguradora para hacer efectivas las pólizas</v>
          </cell>
          <cell r="G47" t="str">
            <v xml:space="preserve">F1.A8. A10 Definir controles que garanticen el uso adecuado, continuo y eficiente del software adquirido o desarrollado </v>
          </cell>
        </row>
        <row r="49">
          <cell r="G49" t="str">
            <v>F6 A3. Divulgar el uso adecuado de la energía regulada y hacer  inspecciones en las brigadas de mantenimiento.</v>
          </cell>
        </row>
        <row r="50">
          <cell r="G50" t="str">
            <v xml:space="preserve">F6 A12 Difundir la política de adquisición de recurso tecnológico para todo el personal </v>
          </cell>
        </row>
      </sheetData>
      <sheetData sheetId="7"/>
      <sheetData sheetId="8">
        <row r="18">
          <cell r="J18" t="str">
            <v>CORRUPCION</v>
          </cell>
        </row>
      </sheetData>
      <sheetData sheetId="9"/>
      <sheetData sheetId="10">
        <row r="18">
          <cell r="A18" t="str">
            <v>Extralimitación de las competencias, manipulando información  para beneficio propio o de un tercero</v>
          </cell>
        </row>
      </sheetData>
      <sheetData sheetId="11"/>
      <sheetData sheetId="12"/>
      <sheetData sheetId="13"/>
      <sheetData sheetId="14"/>
      <sheetData sheetId="15"/>
      <sheetData sheetId="16"/>
      <sheetData sheetId="17"/>
      <sheetData sheetId="18"/>
      <sheetData sheetId="19"/>
      <sheetData sheetId="20">
        <row r="53">
          <cell r="K53" t="str">
            <v>EXTREMA</v>
          </cell>
        </row>
      </sheetData>
      <sheetData sheetId="21"/>
      <sheetData sheetId="22"/>
      <sheetData sheetId="2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 MAPA DE RIESGO ADMSEGUIMIENTO"/>
    </sheetNames>
    <sheetDataSet>
      <sheetData sheetId="0" refreshError="1"/>
      <sheetData sheetId="1" refreshError="1"/>
      <sheetData sheetId="2" refreshError="1"/>
      <sheetData sheetId="3" refreshError="1">
        <row r="6">
          <cell r="A6" t="str">
            <v>PROCESO: GESTIÓN HUMANA</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row>
        <row r="7">
          <cell r="A7"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row>
      </sheetData>
      <sheetData sheetId="4" refreshError="1">
        <row r="28">
          <cell r="E28" t="str">
            <v>D2-O6. Realizar contratos con entidades ídoneas que garanticen la ejecución del programa de estímulos.</v>
          </cell>
        </row>
        <row r="30">
          <cell r="E30" t="str">
            <v>O9-D13 Realizar traslados presupuestales que permitan  ejecutar las actividades  del Plan Estrategico de Talento Humano, que no contaban con rubro presupuestal teniendo en cuenta lo permitido en la norma.</v>
          </cell>
        </row>
        <row r="33">
          <cell r="E33" t="str">
            <v>D15,O6 Realizar contrataciones con entidades o personal ídoneo, que garantice la ejecución del Plan Institucional de Capacitación</v>
          </cell>
        </row>
      </sheetData>
      <sheetData sheetId="5" refreshError="1"/>
      <sheetData sheetId="6" refreshError="1">
        <row r="10">
          <cell r="D10" t="str">
            <v>Incumplimiento en la ejecución de las actividades establecidas en el  programa de estímulos.</v>
          </cell>
        </row>
        <row r="11">
          <cell r="D11" t="str">
            <v>Baja ejecución de las actividades establecidas en el PIC.</v>
          </cell>
        </row>
        <row r="12">
          <cell r="D12" t="str">
            <v>Presupuesto insuficiente para la ejecución de las actividades del Plan Estrategico de Talento Humano</v>
          </cell>
        </row>
      </sheetData>
      <sheetData sheetId="7" refreshError="1">
        <row r="11">
          <cell r="A11" t="str">
            <v>Inoportuna ejecución de las actividades establecidas en el plan estratégico de talento humano.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GESTION"/>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SEGURIDAD DIGITAL"/>
      <sheetName val="CONTEXTO"/>
      <sheetName val="CRITICIDAD"/>
      <sheetName val="IDENTIFICACION"/>
      <sheetName val="AMENAZAS Y VULNERABILIDADES"/>
      <sheetName val="DEFINICIONES"/>
      <sheetName val="Hoja1"/>
    </sheetNames>
    <sheetDataSet>
      <sheetData sheetId="0"/>
      <sheetData sheetId="1">
        <row r="7">
          <cell r="A7" t="str">
            <v xml:space="preserve">PROCESO: </v>
          </cell>
        </row>
      </sheetData>
      <sheetData sheetId="2">
        <row r="23">
          <cell r="A23" t="str">
            <v>Usuarios del Sistema internos</v>
          </cell>
        </row>
      </sheetData>
      <sheetData sheetId="3"/>
      <sheetData sheetId="4">
        <row r="60">
          <cell r="E60" t="str">
            <v>Espionaje Remoto</v>
          </cell>
        </row>
      </sheetData>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AVANCE"/>
      <sheetName val="NOO"/>
      <sheetName val="NO"/>
    </sheetNames>
    <sheetDataSet>
      <sheetData sheetId="0" refreshError="1"/>
      <sheetData sheetId="1" refreshError="1">
        <row r="8">
          <cell r="A8" t="str">
            <v>PROCESO: GESTION DOCUMENTAL</v>
          </cell>
        </row>
        <row r="9">
          <cell r="A9" t="str">
            <v xml:space="preserve">OBJETIVO: IMPLEMENTAR EL PROGRAMA DE GESTION DOCUMENTAL, APLICANDO LOS PROCESOS ESTABLECIDOS A TRAVES DE LOS INSTRUMIENTOS ARCHIVISTICOS, EMPLEANDO TECNOLOGIA PARA GARANTIZAR EL ACCESO A LA INFORMACION EN FORMA OPORTUNA Y PRESEVAR LA MEMORIA INSTITUCIONAL .
</v>
          </cell>
        </row>
        <row r="19">
          <cell r="F19" t="str">
            <v>Ausencia  de elaboracion anual y actualizacion permanente del inventario en las unidades administrativas</v>
          </cell>
        </row>
        <row r="20">
          <cell r="F20" t="str">
            <v>Falta de elaboracion de la Hoja de control en los expedientes de las unidades productoras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4">
          <cell r="J14" t="str">
            <v>GESTION</v>
          </cell>
        </row>
      </sheetData>
      <sheetData sheetId="10" refreshError="1">
        <row r="13">
          <cell r="A13" t="str">
            <v xml:space="preserve">PERDIDA PARCIAL O TOTAL DE LOS EXPEDIENTES EN LOS ARCHIVOS DE GESTIÓN </v>
          </cell>
          <cell r="D13" t="str">
            <v xml:space="preserve">Falta de aplicación y  diligenciamiento correcto  del formato de prestamo de documentos, asi como  ausencia de seguimiento a las fechas de vencimiento del  prestamo de documentos </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EXTREMA</v>
          </cell>
        </row>
        <row r="35">
          <cell r="E35" t="str">
            <v>Casi seguro</v>
          </cell>
          <cell r="F35"/>
          <cell r="G35"/>
          <cell r="J35" t="str">
            <v>Mayor</v>
          </cell>
        </row>
      </sheetData>
      <sheetData sheetId="21" refreshError="1"/>
      <sheetData sheetId="22" refreshError="1"/>
      <sheetData sheetId="23" refreshError="1"/>
      <sheetData sheetId="2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MAPA DE RIESGO ADMON"/>
      <sheetName val="NOO"/>
      <sheetName val="NO"/>
    </sheetNames>
    <sheetDataSet>
      <sheetData sheetId="0" refreshError="1"/>
      <sheetData sheetId="1" refreshError="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v>
          </cell>
        </row>
      </sheetData>
      <sheetData sheetId="2" refreshError="1"/>
      <sheetData sheetId="3" refreshError="1"/>
      <sheetData sheetId="4" refreshError="1"/>
      <sheetData sheetId="5" refreshError="1"/>
      <sheetData sheetId="6" refreshError="1"/>
      <sheetData sheetId="7" refreshError="1"/>
      <sheetData sheetId="8" refreshError="1">
        <row r="28">
          <cell r="E28" t="str">
            <v>D1D5O3: Desarrollar con el apoyo de la secretaria TICS una plataforma para el control y seguimiento de los procesos.</v>
          </cell>
        </row>
        <row r="29">
          <cell r="G29" t="str">
            <v>F2O3: El jefe de la oficina de control unico disciplinario mensualmente solicita al personal encargado de dar tramite de los procesos, un informe ejecutivo sobre el estado actual de los procesos con el fin de evitar la probabilidad de perdida de informacion de los expedientes disciplinarios</v>
          </cell>
        </row>
        <row r="41">
          <cell r="E41" t="str">
            <v>D1D3A1:Se reconstruye el expediente disciplinario y denuncia a la Fiscalia por la perdida.</v>
          </cell>
        </row>
      </sheetData>
      <sheetData sheetId="9" refreshError="1">
        <row r="13">
          <cell r="J13" t="str">
            <v>GESTION</v>
          </cell>
        </row>
      </sheetData>
      <sheetData sheetId="10" refreshError="1">
        <row r="13">
          <cell r="A13" t="str">
            <v xml:space="preserve">probabilidad de  perdida de informacion de los expedientes disciplinarios </v>
          </cell>
          <cell r="D13" t="str">
            <v>La falta de una herramienta o sistema de información que permita registrar las etapas del proceso,  genere alertas y salvaguarde la información(vencimiento de terminos).</v>
          </cell>
        </row>
        <row r="14">
          <cell r="D14" t="str">
            <v>Falta de continuidad del personal encargado del proceso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refreshError="1">
        <row r="28">
          <cell r="E28" t="str">
            <v>D2, O2  Compra y adquisición de equipos tecnologicos y de sofware que permitan una mayor calidad a la hora de realizar contenidos generados por la Oficina de Comunicaciones.</v>
          </cell>
        </row>
        <row r="29">
          <cell r="E29" t="str">
            <v>D3, O3 Socializar la estrategia  del proceso con el fin de generar un mayor compromiso por parte de la alta direccion  a la hora de comunicar las acciones a la ciudadania.</v>
          </cell>
        </row>
        <row r="31">
          <cell r="E31" t="str">
            <v>D5,O4 Articulación con las dependencias en donde exista personal calificado para adelantar la traducción en lenguaje de señas.</v>
          </cell>
        </row>
        <row r="40">
          <cell r="E40" t="str">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ell>
        </row>
        <row r="41">
          <cell r="E41" t="str">
            <v>D2, A3 Adquisición los equipos tecnológicos y licencias necesarias para el correcto desarrollo de las actividades adelantadas por la Oficina de Comunicaciones.</v>
          </cell>
        </row>
        <row r="44">
          <cell r="E44" t="str">
            <v>D5,A5 Contratación de personal idoneo capacitado en lenguaje de señas para la traducción de los productos audiovisuales que sean requeridos.</v>
          </cell>
        </row>
      </sheetData>
      <sheetData sheetId="9" refreshError="1">
        <row r="10">
          <cell r="J10" t="str">
            <v>GESTION</v>
          </cell>
        </row>
        <row r="13">
          <cell r="J13" t="str">
            <v>GESTION</v>
          </cell>
        </row>
        <row r="16">
          <cell r="J16" t="str">
            <v>GESTION</v>
          </cell>
        </row>
      </sheetData>
      <sheetData sheetId="10" refreshError="1">
        <row r="10">
          <cell r="A10" t="str">
            <v>Incumplimiento al derecho de acceso a la información para las personas con discapacidad</v>
          </cell>
          <cell r="D10" t="str">
            <v xml:space="preserve">Poco acceso a la información para las personas con discapacidad.(PCD interpretación en lenguaje de señas. </v>
          </cell>
        </row>
        <row r="11">
          <cell r="D11">
            <v>0</v>
          </cell>
        </row>
        <row r="12">
          <cell r="D12">
            <v>0</v>
          </cell>
        </row>
        <row r="13">
          <cell r="A13" t="str">
            <v>Posibilidad de utilización de la imagen corporativa por fuera de los estandares y directrices del manual de imagen</v>
          </cell>
          <cell r="D13" t="str">
            <v>Uso inadecuado del manual de imagen de la Alcaldía Municipal.</v>
          </cell>
        </row>
        <row r="14">
          <cell r="D14" t="str">
            <v xml:space="preserve">Baja articulación con otras dependencias e institutos descentralizados. </v>
          </cell>
        </row>
        <row r="15">
          <cell r="D15">
            <v>0</v>
          </cell>
        </row>
        <row r="16">
          <cell r="A16" t="str">
            <v>Posibilidad de incumplimiento en el cubrimiento de los eventos adelatados por la administración municipal.</v>
          </cell>
          <cell r="D16" t="str">
            <v xml:space="preserve">Baja adquisición de software propios para diseño y edición de fotografía, vídeo y audio.  </v>
          </cell>
        </row>
        <row r="17">
          <cell r="D17">
            <v>0</v>
          </cell>
        </row>
        <row r="18">
          <cell r="D1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1">
          <cell r="K11" t="str">
            <v>ALTA</v>
          </cell>
        </row>
        <row r="14">
          <cell r="E14" t="str">
            <v>Posible</v>
          </cell>
          <cell r="F14"/>
          <cell r="G14"/>
          <cell r="J14" t="str">
            <v>Moderado</v>
          </cell>
        </row>
        <row r="32">
          <cell r="K32" t="str">
            <v>ALTA</v>
          </cell>
        </row>
        <row r="35">
          <cell r="E35" t="str">
            <v>Posible</v>
          </cell>
          <cell r="F35"/>
          <cell r="G35"/>
          <cell r="J35" t="str">
            <v>Moderado</v>
          </cell>
        </row>
        <row r="53">
          <cell r="K53" t="str">
            <v>MODERADA</v>
          </cell>
        </row>
        <row r="56">
          <cell r="E56" t="str">
            <v>Rara vez</v>
          </cell>
          <cell r="F56"/>
          <cell r="G56"/>
          <cell r="J56" t="str">
            <v>Menor</v>
          </cell>
        </row>
      </sheetData>
      <sheetData sheetId="30" refreshError="1"/>
      <sheetData sheetId="31" refreshError="1"/>
      <sheetData sheetId="3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sheetData>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VALORACION RIESGOS INHERENTES"/>
      <sheetName val="Hoja3"/>
      <sheetName val="NOOO"/>
      <sheetName val="Hoja2"/>
      <sheetName val="CONTROLES Y EVALUACIÓN"/>
      <sheetName val="EVALUACIÓN SOLIDEZ CONTROLES"/>
      <sheetName val="VALORACIÓN RIESGOS RESIDUAL"/>
      <sheetName val="NOO"/>
      <sheetName val="NO"/>
      <sheetName val="MAPA DE RIESGO ADMON"/>
    </sheetNames>
    <sheetDataSet>
      <sheetData sheetId="0"/>
      <sheetData sheetId="1"/>
      <sheetData sheetId="2"/>
      <sheetData sheetId="3"/>
      <sheetData sheetId="4"/>
      <sheetData sheetId="5"/>
      <sheetData sheetId="6"/>
      <sheetData sheetId="7"/>
      <sheetData sheetId="8">
        <row r="45">
          <cell r="E45" t="str">
            <v>D12-A4 Convocar Comité extraordinario de riesgos con el fin de tomar decisiones frente a las actividades no ejecutadas en el PETH y definiendo un plan de choque para dar cumplimiento.</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OO"/>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row r="1">
          <cell r="B1" t="str">
            <v xml:space="preserve">PROCESO: </v>
          </cell>
        </row>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refreshError="1"/>
      <sheetData sheetId="3" refreshError="1"/>
      <sheetData sheetId="4" refreshError="1"/>
      <sheetData sheetId="5" refreshError="1"/>
      <sheetData sheetId="6" refreshError="1"/>
      <sheetData sheetId="7" refreshError="1"/>
      <sheetData sheetId="8" refreshError="1"/>
      <sheetData sheetId="9">
        <row r="10">
          <cell r="J10" t="str">
            <v>GESTION</v>
          </cell>
        </row>
        <row r="13">
          <cell r="J13" t="str">
            <v>GESTION</v>
          </cell>
        </row>
      </sheetData>
      <sheetData sheetId="10">
        <row r="10">
          <cell r="A10" t="str">
            <v>Posiblilidad de incumplimiento de los planes de acción institucional por cada una de las Direcciónes que hace parte del Proceso</v>
          </cell>
          <cell r="D10" t="str">
            <v>epidemias y/o pandemias de Virus o bacterias afectan desde siempre a la población por diferentes causas.</v>
          </cell>
        </row>
        <row r="11">
          <cell r="D11" t="str">
            <v>dilificulta para  articular estrategias entre los programas de salud y de estos con otros sectores para lograr trabajo en equipo que permita alcanzar las metas esperadas</v>
          </cell>
        </row>
        <row r="12">
          <cell r="D12" t="str">
            <v xml:space="preserve"> Planificación inadecuada de las acciones y estrategias propias de la entidad en cumplimiento al proceso de gestión en salud.</v>
          </cell>
        </row>
        <row r="13">
          <cell r="A13" t="str">
            <v>Posibilidad de no efectuar el seguimiento y evaluación de las intervenciones, identificar los factores de riesgo y factores protectores, asi como para estimar la magnitud de los eventos de interes en salud.</v>
          </cell>
          <cell r="D13" t="str">
            <v>Deficiente sistema de información orientado al tratamiento y administración de datos que permita la toma decisiones</v>
          </cell>
        </row>
        <row r="14">
          <cell r="D14" t="str">
            <v xml:space="preserve">Dificultad para articular estrategias entre los programas y otros sectores para lograr trabajo en equipo que permita alcanzar las metas esperadas </v>
          </cell>
        </row>
        <row r="15">
          <cell r="D15" t="str">
            <v>Dificultad en la comunicación y flujo de la información interna</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1">
          <cell r="K11" t="str">
            <v>BAJA</v>
          </cell>
        </row>
        <row r="14">
          <cell r="E14" t="str">
            <v>Improbable</v>
          </cell>
          <cell r="J14" t="str">
            <v>Menor</v>
          </cell>
        </row>
        <row r="32">
          <cell r="K32" t="str">
            <v>ALTA</v>
          </cell>
        </row>
        <row r="35">
          <cell r="E35" t="str">
            <v>Improbable</v>
          </cell>
          <cell r="J35" t="str">
            <v>Mayor</v>
          </cell>
        </row>
      </sheetData>
      <sheetData sheetId="30" refreshError="1"/>
      <sheetData sheetId="31" refreshError="1"/>
      <sheetData sheetId="32" refreshError="1"/>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J13" t="str">
            <v>GESTION</v>
          </cell>
        </row>
      </sheetData>
      <sheetData sheetId="10" refreshError="1">
        <row r="13">
          <cell r="A13" t="str">
            <v>PROBABILIDAD DE INCUMPLIMIENTO DE LOS PROGRAMAS Y PROYECTOS QUE BENEFICIEN A LOS GRUPOS  POBLACIONALES  DEL MUNICIPIO DE IBAGUE</v>
          </cell>
          <cell r="D13" t="str">
            <v>Declaratoria de emergencia por pandemias o catastrofe natural.</v>
          </cell>
        </row>
        <row r="14">
          <cell r="D14" t="str">
            <v xml:space="preserve"> Limitacion en el presupuesto de inversion destinado para la entrega de ayudas o beneficios a la comunidad y prestacion de servicios.</v>
          </cell>
        </row>
      </sheetData>
      <sheetData sheetId="11" refreshError="1">
        <row r="12">
          <cell r="T12" t="str">
            <v>Posible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MODERADA</v>
          </cell>
        </row>
        <row r="35">
          <cell r="J35" t="str">
            <v>Moderado</v>
          </cell>
        </row>
      </sheetData>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refreshError="1"/>
      <sheetData sheetId="3" refreshError="1"/>
      <sheetData sheetId="4" refreshError="1"/>
      <sheetData sheetId="5" refreshError="1"/>
      <sheetData sheetId="6" refreshError="1"/>
      <sheetData sheetId="7" refreshError="1"/>
      <sheetData sheetId="8">
        <row r="42">
          <cell r="E42" t="str">
            <v>A1-2 D8  Convocar de manera  extraordinaria al Comité Directivo Ampliado de la SEM a fin de tomar medidas que permitan  corregir las inconsistencias de matrículas  presentadas en I:E.</v>
          </cell>
        </row>
        <row r="45">
          <cell r="E45" t="str">
            <v>A1-2 D8-1Convocar de manera  extrahordinaria al Comité Directivo Ampliado de la SEM a fin de tomar medidas que permitan garantizar el acceso del Servicio Educativo Integral.</v>
          </cell>
        </row>
      </sheetData>
      <sheetData sheetId="9">
        <row r="10">
          <cell r="J10" t="str">
            <v>GESTION</v>
          </cell>
        </row>
        <row r="16">
          <cell r="J16" t="str">
            <v>GESTION</v>
          </cell>
        </row>
      </sheetData>
      <sheetData sheetId="10">
        <row r="10">
          <cell r="A10" t="str">
            <v>Posibilidad de no garantizar la prestaciòn del servicio educativo integral</v>
          </cell>
          <cell r="D10" t="str">
            <v>Personal insuficiente que se haga responsable de la ejecucion de actividades</v>
          </cell>
        </row>
        <row r="11">
          <cell r="D11" t="str">
            <v>Deficiencia de recursos para la ejecución del plan de desarrollo</v>
          </cell>
        </row>
        <row r="12">
          <cell r="D12" t="str">
            <v>Falta de liderazgo y compromiso por parte de las Directivas de algunas Insituciones Educativas</v>
          </cell>
        </row>
        <row r="16">
          <cell r="A16" t="str">
            <v>Posibilidad de los NNA por fuera del sistema educativo</v>
          </cell>
          <cell r="D16" t="str">
            <v>Falta de implementaciòn de metologias flexibles pertinentes a las condiciones de vulnerabilidad</v>
          </cell>
        </row>
        <row r="17">
          <cell r="D17" t="str">
            <v>Desconocimiento e infracciòn a la normatividad educativa, por parte de los funcionarios de los establecimientos educativos ( directivos) docentes, administrativos)</v>
          </cell>
        </row>
        <row r="18">
          <cell r="D1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K11" t="str">
            <v>EXTREMA</v>
          </cell>
        </row>
        <row r="14">
          <cell r="E14" t="str">
            <v>Improbable</v>
          </cell>
          <cell r="J14" t="str">
            <v>Menor</v>
          </cell>
        </row>
        <row r="53">
          <cell r="K53" t="str">
            <v>ALTA</v>
          </cell>
        </row>
        <row r="56">
          <cell r="J56" t="str">
            <v>Catastrófico</v>
          </cell>
        </row>
      </sheetData>
      <sheetData sheetId="21" refreshError="1"/>
      <sheetData sheetId="22" refreshError="1"/>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refreshError="1"/>
      <sheetData sheetId="1" refreshError="1">
        <row r="8">
          <cell r="A8" t="str">
            <v>PROCESO: GESTIÓN DEL TRÁNSITO Y LA MOVILIDAD</v>
          </cell>
        </row>
        <row r="9">
          <cell r="A9" t="str">
            <v xml:space="preserve">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v>
          </cell>
        </row>
      </sheetData>
      <sheetData sheetId="2" refreshError="1"/>
      <sheetData sheetId="3" refreshError="1"/>
      <sheetData sheetId="4" refreshError="1"/>
      <sheetData sheetId="5" refreshError="1"/>
      <sheetData sheetId="6" refreshError="1"/>
      <sheetData sheetId="7" refreshError="1"/>
      <sheetData sheetId="8" refreshError="1">
        <row r="33">
          <cell r="E33" t="str">
            <v>D5 O1 Crear planes de contingencia o de choque para dar respuesta oportuna a ciudadanos.</v>
          </cell>
        </row>
        <row r="34">
          <cell r="E34" t="str">
            <v xml:space="preserve">D2O4 Solicitar mayor recursos según armonizacion del Plan de Desarrollo </v>
          </cell>
        </row>
        <row r="36">
          <cell r="E36" t="str">
            <v>D6 D3O4 Modulo de orientacion de al ciudadano sobra tramites y servicios ofertados en la S Movilidad</v>
          </cell>
        </row>
        <row r="46">
          <cell r="E46" t="str">
            <v>D5 D6 A4 A5 AInicio de procesos disciplinario  y rotación de personal en los diferentes frentes de trabajo, para dar respuesta adecuada a los ciudadanos y sus intereses.</v>
          </cell>
          <cell r="G46" t="str">
            <v>F4A8 Incrementar al 20% los tramites totalmente en lìnea</v>
          </cell>
        </row>
        <row r="47">
          <cell r="E47" t="str">
            <v xml:space="preserve">D13A3Definir mesas de trabajo en conjunto con Secretariia de Planeaciòn para determinar lineamientos que se deben seguir en temas de Planeaciòn y Proyectos </v>
          </cell>
          <cell r="G47" t="str">
            <v xml:space="preserve">F1 A3Definir mesas de trabajo en conjunto con Secretariia de Planeaciòn para determinar lineamientos que se deben seguir en temas de Planeaciòn y Proyectos </v>
          </cell>
        </row>
        <row r="49">
          <cell r="E49" t="str">
            <v>D6 D 8 A6 Establecer mesas de trabajo con S. Planeacion y D Atenciòn al ciudadano para definir estrategias para una mejor atencion de los usuarios en la Secretarìa de Movilidad</v>
          </cell>
          <cell r="G49" t="str">
            <v>F4 A2 A6 Elaborar plan de cambio de componentes tecnologicos para una mejor prestacon del servicio</v>
          </cell>
        </row>
      </sheetData>
      <sheetData sheetId="9" refreshError="1">
        <row r="10">
          <cell r="J10" t="str">
            <v>GESTION</v>
          </cell>
        </row>
        <row r="13">
          <cell r="J13" t="str">
            <v>GESTION</v>
          </cell>
        </row>
        <row r="19">
          <cell r="J19" t="str">
            <v>GESTION</v>
          </cell>
        </row>
      </sheetData>
      <sheetData sheetId="10" refreshError="1">
        <row r="10">
          <cell r="A10" t="str">
            <v>Posibilidad de incumplimiento en la respuesta oportuna en los tramites , derechos de peticion o requerimientos de la comunidad</v>
          </cell>
          <cell r="D10" t="str">
            <v>El personal competente para el desarrollo de las actividades es insuficiente.</v>
          </cell>
        </row>
        <row r="11">
          <cell r="D11" t="str">
            <v>Declaratoria de emergencia por pandemias o desastres naturales</v>
          </cell>
        </row>
        <row r="13">
          <cell r="A13" t="str">
            <v>Posibilidad de incumplimiento de los planes, programas y proyectos de la Secretarìa</v>
          </cell>
          <cell r="D13" t="str">
            <v>Presupuesto insuficiente para dar cumplimiento al plan de acción institucional.</v>
          </cell>
        </row>
        <row r="14">
          <cell r="D14" t="str">
            <v xml:space="preserve">Debilidad en la planeación, elaboraciòn y seguimiento de proyectos </v>
          </cell>
        </row>
        <row r="19">
          <cell r="A19" t="str">
            <v xml:space="preserve">Posibilidad de la disminuciòn de la satisfaccion del usuario, cliente o parte interesada con los tramites y servicios prestados por la secretarìa </v>
          </cell>
          <cell r="D19" t="str">
            <v>No existe modulo de información que oriente al cliente en los tramites</v>
          </cell>
        </row>
        <row r="20">
          <cell r="D20" t="str">
            <v>Fallas en la plataforma (PISAMI) o en los prestadores de servicios tecnologicos (Moviliza, Internet, SIMIT, Runt).</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1">
          <cell r="K11" t="str">
            <v>EXTREMA</v>
          </cell>
        </row>
        <row r="14">
          <cell r="E14" t="str">
            <v>Casi seguro</v>
          </cell>
          <cell r="J14" t="str">
            <v>Moderado</v>
          </cell>
        </row>
        <row r="32">
          <cell r="K32" t="str">
            <v>BAJA</v>
          </cell>
        </row>
        <row r="35">
          <cell r="E35" t="str">
            <v>Improbable</v>
          </cell>
          <cell r="J35" t="str">
            <v>Menor</v>
          </cell>
        </row>
        <row r="74">
          <cell r="K74" t="str">
            <v>ALTA</v>
          </cell>
        </row>
        <row r="77">
          <cell r="E77" t="str">
            <v>Probable</v>
          </cell>
          <cell r="J77" t="str">
            <v>Moderado</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B21" sqref="B21"/>
    </sheetView>
  </sheetViews>
  <sheetFormatPr baseColWidth="10" defaultRowHeight="15" x14ac:dyDescent="0.25"/>
  <cols>
    <col min="1" max="1" width="3" bestFit="1" customWidth="1"/>
    <col min="2" max="2" width="73" bestFit="1" customWidth="1"/>
  </cols>
  <sheetData>
    <row r="1" spans="1:2" x14ac:dyDescent="0.25">
      <c r="A1" s="1" t="s">
        <v>23</v>
      </c>
      <c r="B1" s="1" t="s">
        <v>0</v>
      </c>
    </row>
    <row r="2" spans="1:2" x14ac:dyDescent="0.25">
      <c r="A2" s="2">
        <v>1</v>
      </c>
      <c r="B2" s="3" t="s">
        <v>1</v>
      </c>
    </row>
    <row r="3" spans="1:2" x14ac:dyDescent="0.25">
      <c r="A3" s="2">
        <v>2</v>
      </c>
      <c r="B3" s="4" t="s">
        <v>2</v>
      </c>
    </row>
    <row r="4" spans="1:2" x14ac:dyDescent="0.25">
      <c r="A4" s="2">
        <v>3</v>
      </c>
      <c r="B4" s="4" t="s">
        <v>3</v>
      </c>
    </row>
    <row r="5" spans="1:2" x14ac:dyDescent="0.25">
      <c r="A5" s="2">
        <v>4</v>
      </c>
      <c r="B5" s="4" t="s">
        <v>4</v>
      </c>
    </row>
    <row r="6" spans="1:2" x14ac:dyDescent="0.25">
      <c r="A6" s="2">
        <v>5</v>
      </c>
      <c r="B6" s="4" t="s">
        <v>5</v>
      </c>
    </row>
    <row r="7" spans="1:2" x14ac:dyDescent="0.25">
      <c r="A7" s="2">
        <v>6</v>
      </c>
      <c r="B7" s="4" t="s">
        <v>6</v>
      </c>
    </row>
    <row r="8" spans="1:2" x14ac:dyDescent="0.25">
      <c r="A8" s="2">
        <v>7</v>
      </c>
      <c r="B8" s="4" t="s">
        <v>7</v>
      </c>
    </row>
    <row r="9" spans="1:2" x14ac:dyDescent="0.25">
      <c r="A9" s="2">
        <v>8</v>
      </c>
      <c r="B9" s="4" t="s">
        <v>8</v>
      </c>
    </row>
    <row r="10" spans="1:2" x14ac:dyDescent="0.25">
      <c r="A10" s="2">
        <v>9</v>
      </c>
      <c r="B10" s="4" t="s">
        <v>9</v>
      </c>
    </row>
    <row r="11" spans="1:2" x14ac:dyDescent="0.25">
      <c r="A11" s="2">
        <v>10</v>
      </c>
      <c r="B11" s="4" t="s">
        <v>10</v>
      </c>
    </row>
    <row r="12" spans="1:2" x14ac:dyDescent="0.25">
      <c r="A12" s="2">
        <v>11</v>
      </c>
      <c r="B12" s="4" t="s">
        <v>11</v>
      </c>
    </row>
    <row r="13" spans="1:2" x14ac:dyDescent="0.25">
      <c r="A13" s="2">
        <v>12</v>
      </c>
      <c r="B13" s="4" t="s">
        <v>12</v>
      </c>
    </row>
    <row r="14" spans="1:2" x14ac:dyDescent="0.25">
      <c r="A14" s="2">
        <v>13</v>
      </c>
      <c r="B14" s="4" t="s">
        <v>13</v>
      </c>
    </row>
    <row r="15" spans="1:2" x14ac:dyDescent="0.25">
      <c r="A15" s="2">
        <v>14</v>
      </c>
      <c r="B15" s="4" t="s">
        <v>14</v>
      </c>
    </row>
    <row r="16" spans="1:2" x14ac:dyDescent="0.25">
      <c r="A16" s="2">
        <v>15</v>
      </c>
      <c r="B16" s="4" t="s">
        <v>15</v>
      </c>
    </row>
    <row r="17" spans="1:2" x14ac:dyDescent="0.25">
      <c r="A17" s="2">
        <v>16</v>
      </c>
      <c r="B17" s="4" t="s">
        <v>16</v>
      </c>
    </row>
    <row r="18" spans="1:2" x14ac:dyDescent="0.25">
      <c r="A18" s="2">
        <v>17</v>
      </c>
      <c r="B18" s="4" t="s">
        <v>17</v>
      </c>
    </row>
    <row r="19" spans="1:2" x14ac:dyDescent="0.25">
      <c r="A19" s="2">
        <v>18</v>
      </c>
      <c r="B19" s="4" t="s">
        <v>18</v>
      </c>
    </row>
    <row r="20" spans="1:2" x14ac:dyDescent="0.25">
      <c r="A20" s="2">
        <v>19</v>
      </c>
      <c r="B20" s="4" t="s">
        <v>19</v>
      </c>
    </row>
    <row r="21" spans="1:2" x14ac:dyDescent="0.25">
      <c r="A21" s="2">
        <v>20</v>
      </c>
      <c r="B21" s="4" t="s">
        <v>20</v>
      </c>
    </row>
    <row r="22" spans="1:2" x14ac:dyDescent="0.25">
      <c r="A22" s="2">
        <v>21</v>
      </c>
      <c r="B22" s="5" t="s">
        <v>21</v>
      </c>
    </row>
    <row r="23" spans="1:2" x14ac:dyDescent="0.25">
      <c r="A23" s="2">
        <v>22</v>
      </c>
      <c r="B23" s="5" t="s">
        <v>22</v>
      </c>
    </row>
    <row r="24" spans="1:2" x14ac:dyDescent="0.25">
      <c r="A24" s="47">
        <v>23</v>
      </c>
      <c r="B24" s="48" t="s">
        <v>127</v>
      </c>
    </row>
    <row r="25" spans="1:2" x14ac:dyDescent="0.25">
      <c r="A25" s="47">
        <v>24</v>
      </c>
      <c r="B25" s="3" t="s">
        <v>829</v>
      </c>
    </row>
  </sheetData>
  <hyperlinks>
    <hyperlink ref="B2" location="'1'!A1" display="SISTEMA INTEGRADO DE GESTION" xr:uid="{00000000-0004-0000-0000-000000000000}"/>
    <hyperlink ref="B3" location="'2'!A1" display="PLANEACIÓN ESTRATÉGICA Y TERRITORIAL" xr:uid="{00000000-0004-0000-0000-000001000000}"/>
    <hyperlink ref="B4" location="'3'!A1" display="GESTIÓN DEL SERVICIO Y ATENCIÓN AL CIUDADANO" xr:uid="{00000000-0004-0000-0000-000002000000}"/>
    <hyperlink ref="B5" location="'4'!A1" display="GESTIÓN HUMANA" xr:uid="{00000000-0004-0000-0000-000003000000}"/>
    <hyperlink ref="B6" location="'5'!A1" display="GESTIÓN JURÍDICA" xr:uid="{00000000-0004-0000-0000-000004000000}"/>
    <hyperlink ref="B7" location="'6'!A1" display="GESTIÓN DE LA SALUD" xr:uid="{00000000-0004-0000-0000-000005000000}"/>
    <hyperlink ref="B8" location="'7'!A1" display="GESTION SOCIAL Y COMUNITARIA" xr:uid="{00000000-0004-0000-0000-000006000000}"/>
    <hyperlink ref="B9" location="'8'!A1" display="GESTION EDUCATIVA" xr:uid="{00000000-0004-0000-0000-000007000000}"/>
    <hyperlink ref="B10" location="'9'!A1" display="GESTION DEL TRANSITO Y LA MOVILIDAD" xr:uid="{00000000-0004-0000-0000-000008000000}"/>
    <hyperlink ref="B11" location="'10'!A1" display="GESTIÓN DE HACIENDA PÚBLICA" xr:uid="{00000000-0004-0000-0000-000009000000}"/>
    <hyperlink ref="B12" location="'11'!A1" display="GESTION AMBIENTAL" xr:uid="{00000000-0004-0000-0000-00000A000000}"/>
    <hyperlink ref="B13" location="'12'!A1" display="GESTION DE INFRAESTRUCTURA TECNOLOGICA" xr:uid="{00000000-0004-0000-0000-00000B000000}"/>
    <hyperlink ref="B14" location="'13'!A1" display="GESTIÒN DEL DESARROLLO ECONÒMICO Y LA COMPETITIVIDAD " xr:uid="{00000000-0004-0000-0000-00000C000000}"/>
    <hyperlink ref="B15" location="'14'!A1" display="GESTIÓN DE LA GOBERNABILIDAD, PARTICIPACIÓN Y CONVIVENCIA CIUDADANA." xr:uid="{00000000-0004-0000-0000-00000D000000}"/>
    <hyperlink ref="B16" location="'15'!A1" display="GESTIÓN DE LA INFORMACIÓN Y LA COMUNICACIÓN" xr:uid="{00000000-0004-0000-0000-00000E000000}"/>
    <hyperlink ref="B17" location="'16'!A1" display="GESTION Y CONTROL DISCIPLINARIO" xr:uid="{00000000-0004-0000-0000-00000F000000}"/>
    <hyperlink ref="B18" location="'17'!A1" display="GESTIÓN DE INNOVACION Y TICS" xr:uid="{00000000-0004-0000-0000-000010000000}"/>
    <hyperlink ref="B19" location="'18'!A1" display="GESTION DE INFRAESTRUCTURA Y OBRAS PUBLICAS" xr:uid="{00000000-0004-0000-0000-000011000000}"/>
    <hyperlink ref="B20" location="'19'!A1" display="GESTION DOCUMENTAL" xr:uid="{00000000-0004-0000-0000-000012000000}"/>
    <hyperlink ref="B21" location="'20'!A1" display="GESTIÓN DE EVALUACIÓN Y  SEGUIMIENTO" xr:uid="{00000000-0004-0000-0000-000013000000}"/>
    <hyperlink ref="B22" location="'21'!A1" display="GESTIÓN DE RECURSOS FISICOS" xr:uid="{00000000-0004-0000-0000-000014000000}"/>
    <hyperlink ref="B23" location="'22'!A1" display="GESTION CONTRACTUAL" xr:uid="{00000000-0004-0000-0000-000015000000}"/>
    <hyperlink ref="B24" location="'23'!A1" display="GESTION ARTISTICA Y CULTURAL " xr:uid="{00000000-0004-0000-0000-000016000000}"/>
    <hyperlink ref="B25" location="'24'!A1" display="SEGURIDAD DIGITAL" xr:uid="{4C4404A3-4828-4CD5-9FE3-4D6331FA586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AM14"/>
  <sheetViews>
    <sheetView topLeftCell="AI1" zoomScale="51" zoomScaleNormal="51" workbookViewId="0"/>
  </sheetViews>
  <sheetFormatPr baseColWidth="10" defaultRowHeight="15" x14ac:dyDescent="0.25"/>
  <cols>
    <col min="1" max="1" width="35.85546875" customWidth="1"/>
    <col min="2" max="2" width="53.7109375" customWidth="1"/>
    <col min="3" max="3" width="23.28515625" customWidth="1"/>
    <col min="4" max="4" width="43.5703125" customWidth="1"/>
    <col min="9" max="9" width="53.5703125" customWidth="1"/>
    <col min="10" max="10" width="42.42578125" customWidth="1"/>
    <col min="12" max="12" width="20.5703125" customWidth="1"/>
    <col min="13" max="13" width="28.7109375" customWidth="1"/>
    <col min="14" max="14" width="20.5703125" customWidth="1"/>
    <col min="15" max="15" width="41.28515625" customWidth="1"/>
    <col min="17" max="17" width="27.7109375" customWidth="1"/>
    <col min="18" max="18" width="43.28515625" customWidth="1"/>
    <col min="19" max="19" width="59.28515625" customWidth="1"/>
    <col min="20" max="20" width="23.42578125" customWidth="1"/>
    <col min="21" max="21" width="34.5703125" customWidth="1"/>
    <col min="22" max="23" width="30.85546875" customWidth="1"/>
    <col min="28" max="28" width="69" customWidth="1"/>
    <col min="29" max="29" width="27" customWidth="1"/>
    <col min="31" max="31" width="20.85546875" customWidth="1"/>
    <col min="32" max="32" width="32.85546875" customWidth="1"/>
    <col min="33" max="33" width="38.5703125" customWidth="1"/>
    <col min="34" max="34" width="37.85546875" customWidth="1"/>
    <col min="35" max="35" width="36.7109375" customWidth="1"/>
    <col min="36" max="36" width="49.42578125" customWidth="1"/>
    <col min="37" max="37" width="71.28515625" customWidth="1"/>
    <col min="38" max="38" width="64.7109375" customWidth="1"/>
    <col min="39" max="39" width="34.85546875" customWidth="1"/>
  </cols>
  <sheetData>
    <row r="1" spans="1:39" s="37" customFormat="1" ht="12.75" x14ac:dyDescent="0.2">
      <c r="D1" s="40"/>
    </row>
    <row r="2" spans="1:39" s="37" customFormat="1" ht="15.75" customHeight="1" x14ac:dyDescent="0.2">
      <c r="A2" s="383" t="s">
        <v>24</v>
      </c>
      <c r="B2" s="386" t="s">
        <v>25</v>
      </c>
      <c r="C2" s="386" t="s">
        <v>26</v>
      </c>
      <c r="D2" s="386" t="s">
        <v>27</v>
      </c>
      <c r="E2" s="383" t="s">
        <v>28</v>
      </c>
      <c r="F2" s="383" t="s">
        <v>29</v>
      </c>
      <c r="G2" s="383" t="s">
        <v>30</v>
      </c>
      <c r="H2" s="383" t="s">
        <v>31</v>
      </c>
      <c r="I2" s="383" t="s">
        <v>32</v>
      </c>
      <c r="J2" s="386" t="s">
        <v>33</v>
      </c>
      <c r="K2" s="386" t="s">
        <v>34</v>
      </c>
      <c r="L2" s="386" t="s">
        <v>35</v>
      </c>
      <c r="M2" s="386" t="s">
        <v>36</v>
      </c>
      <c r="N2" s="389" t="s">
        <v>37</v>
      </c>
      <c r="O2" s="390"/>
      <c r="P2" s="391"/>
      <c r="Q2" s="389" t="s">
        <v>38</v>
      </c>
      <c r="R2" s="390"/>
      <c r="S2" s="390"/>
      <c r="T2" s="390"/>
      <c r="U2" s="391"/>
      <c r="V2" s="395" t="s">
        <v>39</v>
      </c>
      <c r="W2" s="396"/>
      <c r="X2" s="396"/>
      <c r="Y2" s="396"/>
      <c r="Z2" s="396"/>
      <c r="AA2" s="396"/>
      <c r="AB2" s="397"/>
      <c r="AC2" s="389" t="s">
        <v>40</v>
      </c>
      <c r="AD2" s="390"/>
      <c r="AE2" s="390"/>
      <c r="AF2" s="390"/>
      <c r="AG2" s="390"/>
      <c r="AH2" s="390"/>
      <c r="AI2" s="390"/>
      <c r="AJ2" s="390"/>
      <c r="AK2" s="390"/>
      <c r="AL2" s="391"/>
    </row>
    <row r="3" spans="1:39" s="37" customFormat="1" ht="15.75" customHeight="1" x14ac:dyDescent="0.2">
      <c r="A3" s="384"/>
      <c r="B3" s="387"/>
      <c r="C3" s="387"/>
      <c r="D3" s="387"/>
      <c r="E3" s="384"/>
      <c r="F3" s="384"/>
      <c r="G3" s="384"/>
      <c r="H3" s="384"/>
      <c r="I3" s="384"/>
      <c r="J3" s="387"/>
      <c r="K3" s="387"/>
      <c r="L3" s="387"/>
      <c r="M3" s="387"/>
      <c r="N3" s="392"/>
      <c r="O3" s="393"/>
      <c r="P3" s="394"/>
      <c r="Q3" s="392"/>
      <c r="R3" s="393"/>
      <c r="S3" s="393"/>
      <c r="T3" s="393"/>
      <c r="U3" s="394"/>
      <c r="V3" s="395" t="s">
        <v>41</v>
      </c>
      <c r="W3" s="396"/>
      <c r="X3" s="396"/>
      <c r="Y3" s="396"/>
      <c r="Z3" s="397"/>
      <c r="AA3" s="398" t="s">
        <v>42</v>
      </c>
      <c r="AB3" s="398" t="s">
        <v>43</v>
      </c>
      <c r="AC3" s="392"/>
      <c r="AD3" s="393"/>
      <c r="AE3" s="393"/>
      <c r="AF3" s="393"/>
      <c r="AG3" s="393"/>
      <c r="AH3" s="393"/>
      <c r="AI3" s="393"/>
      <c r="AJ3" s="393"/>
      <c r="AK3" s="393"/>
      <c r="AL3" s="394"/>
    </row>
    <row r="4" spans="1:39" s="38" customFormat="1" ht="159.75" customHeight="1" x14ac:dyDescent="0.2">
      <c r="A4" s="385"/>
      <c r="B4" s="388"/>
      <c r="C4" s="388"/>
      <c r="D4" s="388"/>
      <c r="E4" s="385"/>
      <c r="F4" s="385"/>
      <c r="G4" s="385"/>
      <c r="H4" s="385"/>
      <c r="I4" s="385"/>
      <c r="J4" s="388"/>
      <c r="K4" s="388"/>
      <c r="L4" s="388"/>
      <c r="M4" s="388"/>
      <c r="N4" s="218" t="s">
        <v>44</v>
      </c>
      <c r="O4" s="218" t="s">
        <v>45</v>
      </c>
      <c r="P4" s="218" t="s">
        <v>46</v>
      </c>
      <c r="Q4" s="218" t="s">
        <v>47</v>
      </c>
      <c r="R4" s="219" t="s">
        <v>548</v>
      </c>
      <c r="S4" s="218" t="s">
        <v>100</v>
      </c>
      <c r="T4" s="218" t="s">
        <v>549</v>
      </c>
      <c r="U4" s="220" t="s">
        <v>87</v>
      </c>
      <c r="V4" s="218" t="s">
        <v>48</v>
      </c>
      <c r="W4" s="218" t="s">
        <v>49</v>
      </c>
      <c r="X4" s="218" t="s">
        <v>50</v>
      </c>
      <c r="Y4" s="218" t="s">
        <v>51</v>
      </c>
      <c r="Z4" s="218" t="s">
        <v>52</v>
      </c>
      <c r="AA4" s="399"/>
      <c r="AB4" s="399"/>
      <c r="AC4" s="218" t="s">
        <v>53</v>
      </c>
      <c r="AD4" s="218" t="s">
        <v>54</v>
      </c>
      <c r="AE4" s="218" t="s">
        <v>55</v>
      </c>
      <c r="AF4" s="218" t="s">
        <v>56</v>
      </c>
      <c r="AG4" s="218" t="s">
        <v>57</v>
      </c>
      <c r="AH4" s="218" t="s">
        <v>58</v>
      </c>
      <c r="AI4" s="218" t="s">
        <v>59</v>
      </c>
      <c r="AJ4" s="218" t="s">
        <v>102</v>
      </c>
      <c r="AK4" s="218" t="s">
        <v>490</v>
      </c>
      <c r="AL4" s="218" t="s">
        <v>60</v>
      </c>
    </row>
    <row r="5" spans="1:39" s="39" customFormat="1" ht="84.75" customHeight="1" x14ac:dyDescent="0.2">
      <c r="A5" s="380" t="str">
        <f>([9]CONTEXTO!A8&amp;" "&amp;[9]CONTEXTO!A9)</f>
        <v xml:space="preserve">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v>
      </c>
      <c r="B5" s="298" t="str">
        <f>[9]DESCRIPCION!A10</f>
        <v>Posibilidad de incumplimiento en la respuesta oportuna en los tramites , derechos de peticion o requerimientos de la comunidad</v>
      </c>
      <c r="C5" s="256" t="str">
        <f>'[9]IDENTIFICACION DE RIESGOS'!J10</f>
        <v>GESTION</v>
      </c>
      <c r="D5" s="105" t="str">
        <f>[9]DESCRIPCION!D10</f>
        <v>El personal competente para el desarrollo de las actividades es insuficiente.</v>
      </c>
      <c r="E5" s="256" t="str">
        <f>'[9]VALORACIÓN RIESGOS RESIDUAL'!E14:G14</f>
        <v>Casi seguro</v>
      </c>
      <c r="F5" s="316" t="str">
        <f>'[9]VALORACIÓN RIESGOS RESIDUAL'!J14</f>
        <v>Moderado</v>
      </c>
      <c r="G5" s="298" t="str">
        <f>'[9]VALORACIÓN RIESGOS RESIDUAL'!K11</f>
        <v>EXTREMA</v>
      </c>
      <c r="H5" s="316"/>
      <c r="I5" s="43" t="str">
        <f>[9]DOFA!E33</f>
        <v>D5 O1 Crear planes de contingencia o de choque para dar respuesta oportuna a ciudadanos.</v>
      </c>
      <c r="J5" s="94" t="s">
        <v>550</v>
      </c>
      <c r="K5" s="94" t="s">
        <v>276</v>
      </c>
      <c r="L5" s="42" t="s">
        <v>277</v>
      </c>
      <c r="M5" s="375" t="s">
        <v>245</v>
      </c>
      <c r="N5" s="44" t="s">
        <v>551</v>
      </c>
      <c r="O5" s="49" t="s">
        <v>525</v>
      </c>
      <c r="P5" s="49" t="s">
        <v>526</v>
      </c>
      <c r="Q5" s="342" t="s">
        <v>552</v>
      </c>
      <c r="R5" s="342" t="s">
        <v>553</v>
      </c>
      <c r="S5" s="342" t="s">
        <v>501</v>
      </c>
      <c r="T5" s="342" t="s">
        <v>554</v>
      </c>
      <c r="U5" s="377" t="s">
        <v>555</v>
      </c>
      <c r="V5" s="298" t="s">
        <v>556</v>
      </c>
      <c r="W5" s="256" t="s">
        <v>63</v>
      </c>
      <c r="X5" s="256" t="s">
        <v>531</v>
      </c>
      <c r="Y5" s="256" t="s">
        <v>63</v>
      </c>
      <c r="Z5" s="256" t="s">
        <v>531</v>
      </c>
      <c r="AA5" s="256" t="s">
        <v>187</v>
      </c>
      <c r="AB5" s="342" t="s">
        <v>505</v>
      </c>
      <c r="AC5" s="256" t="s">
        <v>63</v>
      </c>
      <c r="AD5" s="256" t="s">
        <v>66</v>
      </c>
      <c r="AE5" s="256" t="s">
        <v>63</v>
      </c>
      <c r="AF5" s="256" t="s">
        <v>63</v>
      </c>
      <c r="AG5" s="256" t="s">
        <v>63</v>
      </c>
      <c r="AH5" s="256" t="s">
        <v>63</v>
      </c>
      <c r="AI5" s="249" t="s">
        <v>66</v>
      </c>
      <c r="AJ5" s="377" t="s">
        <v>557</v>
      </c>
      <c r="AK5" s="342" t="s">
        <v>558</v>
      </c>
      <c r="AL5" s="342" t="s">
        <v>559</v>
      </c>
    </row>
    <row r="6" spans="1:39" s="39" customFormat="1" ht="129.75" customHeight="1" x14ac:dyDescent="0.2">
      <c r="A6" s="381"/>
      <c r="B6" s="356"/>
      <c r="C6" s="257"/>
      <c r="D6" s="105" t="str">
        <f>[9]DESCRIPCION!D11</f>
        <v>Declaratoria de emergencia por pandemias o desastres naturales</v>
      </c>
      <c r="E6" s="257"/>
      <c r="F6" s="374"/>
      <c r="G6" s="356"/>
      <c r="H6" s="244"/>
      <c r="I6" s="43" t="str">
        <f>[9]DOFA!G46</f>
        <v>F4A8 Incrementar al 20% los tramites totalmente en lìnea</v>
      </c>
      <c r="J6" s="94" t="s">
        <v>278</v>
      </c>
      <c r="K6" s="94" t="s">
        <v>276</v>
      </c>
      <c r="L6" s="42" t="s">
        <v>277</v>
      </c>
      <c r="M6" s="376"/>
      <c r="N6" s="44" t="s">
        <v>560</v>
      </c>
      <c r="O6" s="49" t="s">
        <v>497</v>
      </c>
      <c r="P6" s="49" t="s">
        <v>561</v>
      </c>
      <c r="Q6" s="343"/>
      <c r="R6" s="343"/>
      <c r="S6" s="343"/>
      <c r="T6" s="343"/>
      <c r="U6" s="378"/>
      <c r="V6" s="356"/>
      <c r="W6" s="257"/>
      <c r="X6" s="257"/>
      <c r="Y6" s="257"/>
      <c r="Z6" s="257"/>
      <c r="AA6" s="257"/>
      <c r="AB6" s="343"/>
      <c r="AC6" s="257"/>
      <c r="AD6" s="257"/>
      <c r="AE6" s="257"/>
      <c r="AF6" s="257"/>
      <c r="AG6" s="257"/>
      <c r="AH6" s="257"/>
      <c r="AI6" s="250"/>
      <c r="AJ6" s="378"/>
      <c r="AK6" s="343"/>
      <c r="AL6" s="343"/>
    </row>
    <row r="7" spans="1:39" s="39" customFormat="1" ht="75" customHeight="1" x14ac:dyDescent="0.2">
      <c r="A7" s="381"/>
      <c r="B7" s="240"/>
      <c r="C7" s="243"/>
      <c r="D7" s="20"/>
      <c r="E7" s="243"/>
      <c r="F7" s="244"/>
      <c r="G7" s="240"/>
      <c r="H7" s="58" t="s">
        <v>72</v>
      </c>
      <c r="I7" s="30" t="str">
        <f>[9]DOFA!E46</f>
        <v>D5 D6 A4 A5 AInicio de procesos disciplinario  y rotación de personal en los diferentes frentes de trabajo, para dar respuesta adecuada a los ciudadanos y sus intereses.</v>
      </c>
      <c r="J7" s="94" t="s">
        <v>279</v>
      </c>
      <c r="K7" s="94" t="s">
        <v>276</v>
      </c>
      <c r="L7" s="42"/>
      <c r="M7" s="327"/>
      <c r="N7" s="34" t="s">
        <v>562</v>
      </c>
      <c r="O7" s="89" t="s">
        <v>223</v>
      </c>
      <c r="P7" s="34" t="s">
        <v>223</v>
      </c>
      <c r="Q7" s="343"/>
      <c r="R7" s="343"/>
      <c r="S7" s="343"/>
      <c r="T7" s="343"/>
      <c r="U7" s="378"/>
      <c r="V7" s="240"/>
      <c r="W7" s="243"/>
      <c r="X7" s="243"/>
      <c r="Y7" s="243"/>
      <c r="Z7" s="243"/>
      <c r="AA7" s="243"/>
      <c r="AB7" s="343"/>
      <c r="AC7" s="243"/>
      <c r="AD7" s="243"/>
      <c r="AE7" s="243"/>
      <c r="AF7" s="243"/>
      <c r="AG7" s="243"/>
      <c r="AH7" s="243"/>
      <c r="AI7" s="251"/>
      <c r="AJ7" s="378"/>
      <c r="AK7" s="343"/>
      <c r="AL7" s="343"/>
    </row>
    <row r="8" spans="1:39" s="39" customFormat="1" ht="116.25" customHeight="1" x14ac:dyDescent="0.2">
      <c r="A8" s="381"/>
      <c r="B8" s="298" t="str">
        <f>[9]DESCRIPCION!A13</f>
        <v>Posibilidad de incumplimiento de los planes, programas y proyectos de la Secretarìa</v>
      </c>
      <c r="C8" s="256" t="str">
        <f>'[9]IDENTIFICACION DE RIESGOS'!J13</f>
        <v>GESTION</v>
      </c>
      <c r="D8" s="105" t="str">
        <f>[9]DESCRIPCION!D13</f>
        <v>Presupuesto insuficiente para dar cumplimiento al plan de acción institucional.</v>
      </c>
      <c r="E8" s="256" t="str">
        <f>'[9]VALORACIÓN RIESGOS RESIDUAL'!E35:G35</f>
        <v>Improbable</v>
      </c>
      <c r="F8" s="316" t="str">
        <f>'[9]VALORACIÓN RIESGOS RESIDUAL'!J35</f>
        <v>Menor</v>
      </c>
      <c r="G8" s="256" t="str">
        <f>'[9]VALORACIÓN RIESGOS RESIDUAL'!K32</f>
        <v>BAJA</v>
      </c>
      <c r="H8" s="316"/>
      <c r="I8" s="43" t="str">
        <f>[9]DOFA!E34</f>
        <v xml:space="preserve">D2O4 Solicitar mayor recursos según armonizacion del Plan de Desarrollo </v>
      </c>
      <c r="J8" s="94" t="s">
        <v>563</v>
      </c>
      <c r="K8" s="94" t="s">
        <v>280</v>
      </c>
      <c r="L8" s="42" t="s">
        <v>277</v>
      </c>
      <c r="M8" s="375" t="s">
        <v>245</v>
      </c>
      <c r="N8" s="44" t="s">
        <v>564</v>
      </c>
      <c r="O8" s="49" t="s">
        <v>497</v>
      </c>
      <c r="P8" s="49" t="s">
        <v>561</v>
      </c>
      <c r="Q8" s="343"/>
      <c r="R8" s="343"/>
      <c r="S8" s="343"/>
      <c r="T8" s="343"/>
      <c r="U8" s="378"/>
      <c r="V8" s="298" t="s">
        <v>565</v>
      </c>
      <c r="W8" s="256" t="s">
        <v>63</v>
      </c>
      <c r="X8" s="256" t="s">
        <v>63</v>
      </c>
      <c r="Y8" s="256" t="s">
        <v>63</v>
      </c>
      <c r="Z8" s="256" t="s">
        <v>531</v>
      </c>
      <c r="AA8" s="256" t="s">
        <v>187</v>
      </c>
      <c r="AB8" s="343"/>
      <c r="AC8" s="256" t="s">
        <v>63</v>
      </c>
      <c r="AD8" s="256" t="s">
        <v>66</v>
      </c>
      <c r="AE8" s="256" t="s">
        <v>63</v>
      </c>
      <c r="AF8" s="256" t="s">
        <v>63</v>
      </c>
      <c r="AG8" s="256" t="s">
        <v>66</v>
      </c>
      <c r="AH8" s="256" t="s">
        <v>66</v>
      </c>
      <c r="AI8" s="249" t="s">
        <v>66</v>
      </c>
      <c r="AJ8" s="378"/>
      <c r="AK8" s="343"/>
      <c r="AL8" s="343"/>
    </row>
    <row r="9" spans="1:39" s="39" customFormat="1" ht="97.5" customHeight="1" x14ac:dyDescent="0.2">
      <c r="A9" s="381"/>
      <c r="B9" s="356"/>
      <c r="C9" s="257"/>
      <c r="D9" s="105" t="str">
        <f>[9]DESCRIPCION!D14</f>
        <v xml:space="preserve">Debilidad en la planeación, elaboraciòn y seguimiento de proyectos </v>
      </c>
      <c r="E9" s="257"/>
      <c r="F9" s="374"/>
      <c r="G9" s="257"/>
      <c r="H9" s="244"/>
      <c r="I9" s="43" t="str">
        <f>[9]DOFA!G47</f>
        <v xml:space="preserve">F1 A3Definir mesas de trabajo en conjunto con Secretariia de Planeaciòn para determinar lineamientos que se deben seguir en temas de Planeaciòn y Proyectos </v>
      </c>
      <c r="J9" s="94" t="s">
        <v>97</v>
      </c>
      <c r="K9" s="94" t="s">
        <v>276</v>
      </c>
      <c r="L9" s="42" t="s">
        <v>281</v>
      </c>
      <c r="M9" s="376"/>
      <c r="N9" s="44" t="s">
        <v>566</v>
      </c>
      <c r="O9" s="49" t="s">
        <v>567</v>
      </c>
      <c r="P9" s="89" t="s">
        <v>568</v>
      </c>
      <c r="Q9" s="343"/>
      <c r="R9" s="343"/>
      <c r="S9" s="343"/>
      <c r="T9" s="343"/>
      <c r="U9" s="378"/>
      <c r="V9" s="356"/>
      <c r="W9" s="257"/>
      <c r="X9" s="257"/>
      <c r="Y9" s="257"/>
      <c r="Z9" s="257"/>
      <c r="AA9" s="257"/>
      <c r="AB9" s="343"/>
      <c r="AC9" s="257"/>
      <c r="AD9" s="257"/>
      <c r="AE9" s="257"/>
      <c r="AF9" s="257"/>
      <c r="AG9" s="257"/>
      <c r="AH9" s="257"/>
      <c r="AI9" s="250"/>
      <c r="AJ9" s="378"/>
      <c r="AK9" s="343"/>
      <c r="AL9" s="343"/>
    </row>
    <row r="10" spans="1:39" s="39" customFormat="1" ht="95.25" customHeight="1" x14ac:dyDescent="0.2">
      <c r="A10" s="381"/>
      <c r="B10" s="240"/>
      <c r="C10" s="243"/>
      <c r="D10" s="20"/>
      <c r="E10" s="243"/>
      <c r="F10" s="244"/>
      <c r="G10" s="243"/>
      <c r="H10" s="29" t="s">
        <v>72</v>
      </c>
      <c r="I10" s="30" t="str">
        <f>[9]DOFA!E47</f>
        <v xml:space="preserve">D13A3Definir mesas de trabajo en conjunto con Secretariia de Planeaciòn para determinar lineamientos que se deben seguir en temas de Planeaciòn y Proyectos </v>
      </c>
      <c r="J10" s="94" t="s">
        <v>97</v>
      </c>
      <c r="K10" s="94" t="s">
        <v>276</v>
      </c>
      <c r="L10" s="42"/>
      <c r="M10" s="327"/>
      <c r="N10" s="60" t="s">
        <v>562</v>
      </c>
      <c r="O10" s="34" t="s">
        <v>223</v>
      </c>
      <c r="P10" s="34" t="s">
        <v>223</v>
      </c>
      <c r="Q10" s="343"/>
      <c r="R10" s="343"/>
      <c r="S10" s="343"/>
      <c r="T10" s="343"/>
      <c r="U10" s="378"/>
      <c r="V10" s="240"/>
      <c r="W10" s="243"/>
      <c r="X10" s="243"/>
      <c r="Y10" s="243"/>
      <c r="Z10" s="243"/>
      <c r="AA10" s="243"/>
      <c r="AB10" s="343"/>
      <c r="AC10" s="243"/>
      <c r="AD10" s="243"/>
      <c r="AE10" s="243"/>
      <c r="AF10" s="243"/>
      <c r="AG10" s="243"/>
      <c r="AH10" s="243"/>
      <c r="AI10" s="251"/>
      <c r="AJ10" s="378"/>
      <c r="AK10" s="343"/>
      <c r="AL10" s="343"/>
    </row>
    <row r="11" spans="1:39" s="37" customFormat="1" ht="101.25" customHeight="1" x14ac:dyDescent="0.2">
      <c r="A11" s="381"/>
      <c r="B11" s="298" t="str">
        <f>[9]DESCRIPCION!A19</f>
        <v xml:space="preserve">Posibilidad de la disminuciòn de la satisfaccion del usuario, cliente o parte interesada con los tramites y servicios prestados por la secretarìa </v>
      </c>
      <c r="C11" s="256" t="str">
        <f>'[9]IDENTIFICACION DE RIESGOS'!J19</f>
        <v>GESTION</v>
      </c>
      <c r="D11" s="105" t="str">
        <f>[9]DESCRIPCION!D19</f>
        <v>No existe modulo de información que oriente al cliente en los tramites</v>
      </c>
      <c r="E11" s="256" t="str">
        <f>'[9]VALORACIÓN RIESGOS RESIDUAL'!E77:G77</f>
        <v>Probable</v>
      </c>
      <c r="F11" s="316" t="str">
        <f>'[9]VALORACIÓN RIESGOS RESIDUAL'!J77</f>
        <v>Moderado</v>
      </c>
      <c r="G11" s="256" t="str">
        <f>'[9]VALORACIÓN RIESGOS RESIDUAL'!K74</f>
        <v>ALTA</v>
      </c>
      <c r="H11" s="316"/>
      <c r="I11" s="36" t="str">
        <f>[9]DOFA!E36</f>
        <v>D6 D3O4 Modulo de orientacion de al ciudadano sobra tramites y servicios ofertados en la S Movilidad</v>
      </c>
      <c r="J11" s="94" t="s">
        <v>282</v>
      </c>
      <c r="K11" s="94" t="s">
        <v>276</v>
      </c>
      <c r="L11" s="42" t="s">
        <v>277</v>
      </c>
      <c r="M11" s="375" t="s">
        <v>245</v>
      </c>
      <c r="N11" s="221" t="s">
        <v>569</v>
      </c>
      <c r="O11" s="49" t="s">
        <v>525</v>
      </c>
      <c r="P11" s="55" t="s">
        <v>570</v>
      </c>
      <c r="Q11" s="343"/>
      <c r="R11" s="343"/>
      <c r="S11" s="343"/>
      <c r="T11" s="343"/>
      <c r="U11" s="378"/>
      <c r="V11" s="298" t="s">
        <v>571</v>
      </c>
      <c r="W11" s="256" t="s">
        <v>63</v>
      </c>
      <c r="X11" s="256" t="s">
        <v>63</v>
      </c>
      <c r="Y11" s="256" t="s">
        <v>63</v>
      </c>
      <c r="Z11" s="256" t="s">
        <v>531</v>
      </c>
      <c r="AA11" s="256" t="s">
        <v>187</v>
      </c>
      <c r="AB11" s="343"/>
      <c r="AC11" s="256" t="s">
        <v>63</v>
      </c>
      <c r="AD11" s="256" t="s">
        <v>66</v>
      </c>
      <c r="AE11" s="256" t="s">
        <v>63</v>
      </c>
      <c r="AF11" s="256" t="s">
        <v>63</v>
      </c>
      <c r="AG11" s="256" t="s">
        <v>66</v>
      </c>
      <c r="AH11" s="256" t="s">
        <v>66</v>
      </c>
      <c r="AI11" s="249" t="s">
        <v>66</v>
      </c>
      <c r="AJ11" s="378"/>
      <c r="AK11" s="343"/>
      <c r="AL11" s="343"/>
    </row>
    <row r="12" spans="1:39" s="37" customFormat="1" ht="94.5" customHeight="1" x14ac:dyDescent="0.2">
      <c r="A12" s="381"/>
      <c r="B12" s="356"/>
      <c r="C12" s="257"/>
      <c r="D12" s="105" t="str">
        <f>[9]DESCRIPCION!D20</f>
        <v>Fallas en la plataforma (PISAMI) o en los prestadores de servicios tecnologicos (Moviliza, Internet, SIMIT, Runt).</v>
      </c>
      <c r="E12" s="257"/>
      <c r="F12" s="374"/>
      <c r="G12" s="257"/>
      <c r="H12" s="244"/>
      <c r="I12" s="36" t="str">
        <f>[9]DOFA!G49</f>
        <v>F4 A2 A6 Elaborar plan de cambio de componentes tecnologicos para una mejor prestacon del servicio</v>
      </c>
      <c r="J12" s="94" t="s">
        <v>283</v>
      </c>
      <c r="K12" s="94" t="s">
        <v>276</v>
      </c>
      <c r="L12" s="42" t="s">
        <v>277</v>
      </c>
      <c r="M12" s="376"/>
      <c r="N12" s="221" t="s">
        <v>572</v>
      </c>
      <c r="O12" s="49" t="s">
        <v>573</v>
      </c>
      <c r="P12" s="55" t="s">
        <v>574</v>
      </c>
      <c r="Q12" s="343"/>
      <c r="R12" s="343"/>
      <c r="S12" s="343"/>
      <c r="T12" s="343"/>
      <c r="U12" s="378"/>
      <c r="V12" s="356"/>
      <c r="W12" s="257"/>
      <c r="X12" s="257"/>
      <c r="Y12" s="257"/>
      <c r="Z12" s="257"/>
      <c r="AA12" s="257"/>
      <c r="AB12" s="343"/>
      <c r="AC12" s="257"/>
      <c r="AD12" s="257"/>
      <c r="AE12" s="257"/>
      <c r="AF12" s="257"/>
      <c r="AG12" s="257"/>
      <c r="AH12" s="257"/>
      <c r="AI12" s="250"/>
      <c r="AJ12" s="378"/>
      <c r="AK12" s="343"/>
      <c r="AL12" s="343"/>
    </row>
    <row r="13" spans="1:39" s="37" customFormat="1" ht="38.25" x14ac:dyDescent="0.2">
      <c r="A13" s="382"/>
      <c r="B13" s="240"/>
      <c r="C13" s="243"/>
      <c r="D13" s="25"/>
      <c r="E13" s="243"/>
      <c r="F13" s="244"/>
      <c r="G13" s="243"/>
      <c r="H13" s="58" t="s">
        <v>72</v>
      </c>
      <c r="I13" s="30" t="str">
        <f>[9]DOFA!E49</f>
        <v>D6 D 8 A6 Establecer mesas de trabajo con S. Planeacion y D Atenciòn al ciudadano para definir estrategias para una mejor atencion de los usuarios en la Secretarìa de Movilidad</v>
      </c>
      <c r="J13" s="94" t="s">
        <v>121</v>
      </c>
      <c r="K13" s="94" t="s">
        <v>276</v>
      </c>
      <c r="L13" s="94"/>
      <c r="M13" s="327"/>
      <c r="N13" s="69" t="s">
        <v>562</v>
      </c>
      <c r="O13" s="70" t="s">
        <v>223</v>
      </c>
      <c r="P13" s="70" t="s">
        <v>223</v>
      </c>
      <c r="Q13" s="344"/>
      <c r="R13" s="344"/>
      <c r="S13" s="344"/>
      <c r="T13" s="344"/>
      <c r="U13" s="379"/>
      <c r="V13" s="240"/>
      <c r="W13" s="243"/>
      <c r="X13" s="243"/>
      <c r="Y13" s="243"/>
      <c r="Z13" s="243"/>
      <c r="AA13" s="243"/>
      <c r="AB13" s="344"/>
      <c r="AC13" s="243"/>
      <c r="AD13" s="243"/>
      <c r="AE13" s="243"/>
      <c r="AF13" s="243"/>
      <c r="AG13" s="243"/>
      <c r="AH13" s="243"/>
      <c r="AI13" s="251"/>
      <c r="AJ13" s="379"/>
      <c r="AK13" s="344"/>
      <c r="AL13" s="344"/>
    </row>
    <row r="14" spans="1:39" s="37" customFormat="1" ht="12.75" x14ac:dyDescent="0.2">
      <c r="D14" s="40"/>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row>
  </sheetData>
  <mergeCells count="90">
    <mergeCell ref="AC2:AL3"/>
    <mergeCell ref="V3:Z3"/>
    <mergeCell ref="AA3:AA4"/>
    <mergeCell ref="AB3:AB4"/>
    <mergeCell ref="H2:H4"/>
    <mergeCell ref="I2:I4"/>
    <mergeCell ref="J2:J4"/>
    <mergeCell ref="K2:K4"/>
    <mergeCell ref="L2:L4"/>
    <mergeCell ref="X5:X7"/>
    <mergeCell ref="Y5:Y7"/>
    <mergeCell ref="Z5:Z7"/>
    <mergeCell ref="AA5:AA7"/>
    <mergeCell ref="A2:A4"/>
    <mergeCell ref="B2:B4"/>
    <mergeCell ref="C2:C4"/>
    <mergeCell ref="D2:D4"/>
    <mergeCell ref="E2:E4"/>
    <mergeCell ref="M2:M4"/>
    <mergeCell ref="N2:P3"/>
    <mergeCell ref="Q2:U3"/>
    <mergeCell ref="V2:AB2"/>
    <mergeCell ref="F2:F4"/>
    <mergeCell ref="G2:G4"/>
    <mergeCell ref="S5:S13"/>
    <mergeCell ref="T5:T13"/>
    <mergeCell ref="U5:U13"/>
    <mergeCell ref="V5:V7"/>
    <mergeCell ref="W5:W7"/>
    <mergeCell ref="A5:A13"/>
    <mergeCell ref="B5:B7"/>
    <mergeCell ref="C5:C7"/>
    <mergeCell ref="E5:E7"/>
    <mergeCell ref="F5:F7"/>
    <mergeCell ref="B11:B13"/>
    <mergeCell ref="C11:C13"/>
    <mergeCell ref="E11:E13"/>
    <mergeCell ref="F11:F13"/>
    <mergeCell ref="G5:G7"/>
    <mergeCell ref="H5:H6"/>
    <mergeCell ref="M5:M7"/>
    <mergeCell ref="Q5:Q13"/>
    <mergeCell ref="R5:R13"/>
    <mergeCell ref="G11:G13"/>
    <mergeCell ref="H11:H12"/>
    <mergeCell ref="M11:M13"/>
    <mergeCell ref="AG5:AG7"/>
    <mergeCell ref="AH5:AH7"/>
    <mergeCell ref="AI5:AI7"/>
    <mergeCell ref="AJ5:AJ13"/>
    <mergeCell ref="AK5:AK13"/>
    <mergeCell ref="AG8:AG10"/>
    <mergeCell ref="AH8:AH10"/>
    <mergeCell ref="AI8:AI10"/>
    <mergeCell ref="AG11:AG13"/>
    <mergeCell ref="AH11:AH13"/>
    <mergeCell ref="AI11:AI13"/>
    <mergeCell ref="AL5:AL13"/>
    <mergeCell ref="B8:B10"/>
    <mergeCell ref="C8:C10"/>
    <mergeCell ref="E8:E10"/>
    <mergeCell ref="F8:F10"/>
    <mergeCell ref="G8:G10"/>
    <mergeCell ref="H8:H9"/>
    <mergeCell ref="M8:M10"/>
    <mergeCell ref="V8:V10"/>
    <mergeCell ref="W8:W10"/>
    <mergeCell ref="X8:X10"/>
    <mergeCell ref="Y8:Y10"/>
    <mergeCell ref="Z8:Z10"/>
    <mergeCell ref="AA8:AA10"/>
    <mergeCell ref="AC8:AC10"/>
    <mergeCell ref="AD8:AD10"/>
    <mergeCell ref="V11:V13"/>
    <mergeCell ref="W11:W13"/>
    <mergeCell ref="X11:X13"/>
    <mergeCell ref="Y11:Y13"/>
    <mergeCell ref="Z11:Z13"/>
    <mergeCell ref="AA11:AA13"/>
    <mergeCell ref="AC11:AC13"/>
    <mergeCell ref="AD11:AD13"/>
    <mergeCell ref="AE11:AE13"/>
    <mergeCell ref="AF11:AF13"/>
    <mergeCell ref="AB5:AB13"/>
    <mergeCell ref="AC5:AC7"/>
    <mergeCell ref="AD5:AD7"/>
    <mergeCell ref="AE5:AE7"/>
    <mergeCell ref="AF5:AF7"/>
    <mergeCell ref="AE8:AE10"/>
    <mergeCell ref="AF8:AF10"/>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F91AD57-27F8-4154-95FC-D10DFF8C1AA1}">
          <x14:formula1>
            <xm:f>'G:\MAPA RIESGOS-SEP-2021\GESTION\MOVILIDAD\[M-G-Transito y Movilidad-Gestion.xlsx]NO'!#REF!</xm:f>
          </x14:formula1>
          <xm:sqref>H5:H6 H11:H12 H8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L8"/>
  <sheetViews>
    <sheetView zoomScale="68" zoomScaleNormal="68" workbookViewId="0">
      <selection sqref="A1:XFD8"/>
    </sheetView>
  </sheetViews>
  <sheetFormatPr baseColWidth="10" defaultRowHeight="15" x14ac:dyDescent="0.25"/>
  <cols>
    <col min="1" max="1" width="54" customWidth="1"/>
    <col min="2" max="2" width="21.5703125" customWidth="1"/>
    <col min="3" max="3" width="17.7109375" customWidth="1"/>
    <col min="4" max="4" width="23.28515625" customWidth="1"/>
    <col min="5" max="5" width="24.28515625" customWidth="1"/>
    <col min="7" max="7" width="22.140625" customWidth="1"/>
    <col min="9" max="9" width="54.28515625" customWidth="1"/>
    <col min="10" max="10" width="29.85546875" customWidth="1"/>
    <col min="11" max="11" width="33.7109375" customWidth="1"/>
    <col min="12" max="12" width="24.42578125" customWidth="1"/>
    <col min="13" max="13" width="17.28515625" customWidth="1"/>
    <col min="14" max="14" width="81.5703125" customWidth="1"/>
    <col min="15" max="15" width="49.85546875" customWidth="1"/>
    <col min="16" max="16" width="33.85546875" customWidth="1"/>
    <col min="17" max="17" width="47.28515625" customWidth="1"/>
    <col min="18" max="18" width="55.85546875" customWidth="1"/>
    <col min="19" max="19" width="32" customWidth="1"/>
    <col min="20" max="20" width="24.85546875" customWidth="1"/>
    <col min="21" max="21" width="30.140625" customWidth="1"/>
    <col min="22" max="22" width="23.28515625" customWidth="1"/>
    <col min="23" max="23" width="28.85546875" customWidth="1"/>
    <col min="29" max="29" width="30" customWidth="1"/>
    <col min="30" max="30" width="22.5703125" customWidth="1"/>
    <col min="31" max="31" width="16.85546875" customWidth="1"/>
    <col min="32" max="32" width="18.7109375" customWidth="1"/>
    <col min="33" max="33" width="19.85546875" customWidth="1"/>
    <col min="35" max="35" width="28.7109375" customWidth="1"/>
    <col min="36" max="36" width="35" customWidth="1"/>
    <col min="37" max="37" width="47.42578125" customWidth="1"/>
    <col min="38" max="38" width="54.42578125" customWidth="1"/>
    <col min="39" max="39" width="22.140625" customWidth="1"/>
  </cols>
  <sheetData>
    <row r="1" spans="1:38" s="516" customFormat="1" ht="87" customHeight="1" x14ac:dyDescent="0.2">
      <c r="A1" s="843" t="s">
        <v>24</v>
      </c>
      <c r="B1" s="843" t="s">
        <v>25</v>
      </c>
      <c r="C1" s="843" t="s">
        <v>26</v>
      </c>
      <c r="D1" s="843" t="s">
        <v>27</v>
      </c>
      <c r="E1" s="843" t="s">
        <v>28</v>
      </c>
      <c r="F1" s="843" t="s">
        <v>29</v>
      </c>
      <c r="G1" s="843" t="s">
        <v>98</v>
      </c>
      <c r="H1" s="843" t="s">
        <v>31</v>
      </c>
      <c r="I1" s="843" t="s">
        <v>32</v>
      </c>
      <c r="J1" s="843" t="s">
        <v>33</v>
      </c>
      <c r="K1" s="843" t="s">
        <v>34</v>
      </c>
      <c r="L1" s="843" t="s">
        <v>35</v>
      </c>
      <c r="M1" s="844" t="s">
        <v>36</v>
      </c>
      <c r="N1" s="571" t="s">
        <v>37</v>
      </c>
      <c r="O1" s="571"/>
      <c r="P1" s="571"/>
      <c r="Q1" s="571" t="s">
        <v>38</v>
      </c>
      <c r="R1" s="571"/>
      <c r="S1" s="571"/>
      <c r="T1" s="571"/>
      <c r="U1" s="571"/>
      <c r="V1" s="571" t="s">
        <v>39</v>
      </c>
      <c r="W1" s="571"/>
      <c r="X1" s="571"/>
      <c r="Y1" s="571"/>
      <c r="Z1" s="571"/>
      <c r="AA1" s="571"/>
      <c r="AB1" s="571"/>
      <c r="AC1" s="571" t="s">
        <v>40</v>
      </c>
      <c r="AD1" s="571"/>
      <c r="AE1" s="571"/>
      <c r="AF1" s="571"/>
      <c r="AG1" s="571"/>
      <c r="AH1" s="571"/>
      <c r="AI1" s="571"/>
      <c r="AJ1" s="571"/>
      <c r="AK1" s="571"/>
      <c r="AL1" s="571"/>
    </row>
    <row r="2" spans="1:38" s="516" customFormat="1" ht="30" customHeight="1" x14ac:dyDescent="0.2">
      <c r="A2" s="843"/>
      <c r="B2" s="843"/>
      <c r="C2" s="843"/>
      <c r="D2" s="843"/>
      <c r="E2" s="843"/>
      <c r="F2" s="843"/>
      <c r="G2" s="843"/>
      <c r="H2" s="843"/>
      <c r="I2" s="843"/>
      <c r="J2" s="843"/>
      <c r="K2" s="843"/>
      <c r="L2" s="843"/>
      <c r="M2" s="844"/>
      <c r="N2" s="571"/>
      <c r="O2" s="571"/>
      <c r="P2" s="571"/>
      <c r="Q2" s="571"/>
      <c r="R2" s="571"/>
      <c r="S2" s="571"/>
      <c r="T2" s="571"/>
      <c r="U2" s="571"/>
      <c r="V2" s="571" t="s">
        <v>41</v>
      </c>
      <c r="W2" s="571"/>
      <c r="X2" s="571"/>
      <c r="Y2" s="571"/>
      <c r="Z2" s="571"/>
      <c r="AA2" s="571" t="s">
        <v>42</v>
      </c>
      <c r="AB2" s="571" t="s">
        <v>43</v>
      </c>
      <c r="AC2" s="571"/>
      <c r="AD2" s="571"/>
      <c r="AE2" s="571"/>
      <c r="AF2" s="571"/>
      <c r="AG2" s="571"/>
      <c r="AH2" s="571"/>
      <c r="AI2" s="571"/>
      <c r="AJ2" s="571"/>
      <c r="AK2" s="571"/>
      <c r="AL2" s="571"/>
    </row>
    <row r="3" spans="1:38" s="847" customFormat="1" ht="188.25" customHeight="1" x14ac:dyDescent="0.25">
      <c r="A3" s="843"/>
      <c r="B3" s="843"/>
      <c r="C3" s="843"/>
      <c r="D3" s="843"/>
      <c r="E3" s="843"/>
      <c r="F3" s="843"/>
      <c r="G3" s="843"/>
      <c r="H3" s="843"/>
      <c r="I3" s="843"/>
      <c r="J3" s="843"/>
      <c r="K3" s="843"/>
      <c r="L3" s="843"/>
      <c r="M3" s="844"/>
      <c r="N3" s="574" t="s">
        <v>44</v>
      </c>
      <c r="O3" s="574" t="s">
        <v>45</v>
      </c>
      <c r="P3" s="574" t="s">
        <v>46</v>
      </c>
      <c r="Q3" s="574" t="s">
        <v>47</v>
      </c>
      <c r="R3" s="574" t="s">
        <v>1088</v>
      </c>
      <c r="S3" s="574" t="s">
        <v>1089</v>
      </c>
      <c r="T3" s="574" t="s">
        <v>549</v>
      </c>
      <c r="U3" s="574" t="s">
        <v>87</v>
      </c>
      <c r="V3" s="574" t="s">
        <v>48</v>
      </c>
      <c r="W3" s="574" t="s">
        <v>49</v>
      </c>
      <c r="X3" s="574" t="s">
        <v>50</v>
      </c>
      <c r="Y3" s="574" t="s">
        <v>51</v>
      </c>
      <c r="Z3" s="574" t="s">
        <v>52</v>
      </c>
      <c r="AA3" s="571"/>
      <c r="AB3" s="571"/>
      <c r="AC3" s="574" t="s">
        <v>53</v>
      </c>
      <c r="AD3" s="574" t="s">
        <v>54</v>
      </c>
      <c r="AE3" s="574" t="s">
        <v>55</v>
      </c>
      <c r="AF3" s="574" t="s">
        <v>56</v>
      </c>
      <c r="AG3" s="574" t="s">
        <v>57</v>
      </c>
      <c r="AH3" s="574" t="s">
        <v>58</v>
      </c>
      <c r="AI3" s="845" t="s">
        <v>59</v>
      </c>
      <c r="AJ3" s="845" t="s">
        <v>102</v>
      </c>
      <c r="AK3" s="846" t="s">
        <v>490</v>
      </c>
      <c r="AL3" s="846" t="s">
        <v>60</v>
      </c>
    </row>
    <row r="4" spans="1:38" s="516" customFormat="1" ht="189.75" customHeight="1" x14ac:dyDescent="0.2">
      <c r="A4" s="512" t="s">
        <v>1090</v>
      </c>
      <c r="B4" s="253" t="s">
        <v>1091</v>
      </c>
      <c r="C4" s="848" t="s">
        <v>991</v>
      </c>
      <c r="D4" s="849" t="s">
        <v>1092</v>
      </c>
      <c r="E4" s="848" t="s">
        <v>188</v>
      </c>
      <c r="F4" s="850" t="s">
        <v>1093</v>
      </c>
      <c r="G4" s="848" t="s">
        <v>1094</v>
      </c>
      <c r="H4" s="851" t="s">
        <v>112</v>
      </c>
      <c r="I4" s="849" t="s">
        <v>1095</v>
      </c>
      <c r="J4" s="852" t="s">
        <v>1096</v>
      </c>
      <c r="K4" s="852" t="s">
        <v>191</v>
      </c>
      <c r="L4" s="853" t="s">
        <v>126</v>
      </c>
      <c r="M4" s="513" t="s">
        <v>124</v>
      </c>
      <c r="N4" s="54" t="s">
        <v>1097</v>
      </c>
      <c r="O4" s="854" t="s">
        <v>1098</v>
      </c>
      <c r="P4" s="509" t="s">
        <v>1099</v>
      </c>
      <c r="Q4" s="510" t="s">
        <v>1100</v>
      </c>
      <c r="R4" s="855" t="s">
        <v>1101</v>
      </c>
      <c r="S4" s="856" t="s">
        <v>1102</v>
      </c>
      <c r="T4" s="857" t="s">
        <v>1103</v>
      </c>
      <c r="U4" s="513" t="s">
        <v>418</v>
      </c>
      <c r="V4" s="380" t="s">
        <v>1091</v>
      </c>
      <c r="W4" s="513" t="s">
        <v>63</v>
      </c>
      <c r="X4" s="513" t="s">
        <v>66</v>
      </c>
      <c r="Y4" s="513" t="s">
        <v>66</v>
      </c>
      <c r="Z4" s="513" t="s">
        <v>66</v>
      </c>
      <c r="AA4" s="513" t="s">
        <v>1104</v>
      </c>
      <c r="AB4" s="513" t="s">
        <v>94</v>
      </c>
      <c r="AC4" s="848" t="s">
        <v>78</v>
      </c>
      <c r="AD4" s="848" t="s">
        <v>78</v>
      </c>
      <c r="AE4" s="513" t="s">
        <v>78</v>
      </c>
      <c r="AF4" s="848" t="s">
        <v>78</v>
      </c>
      <c r="AG4" s="848" t="s">
        <v>63</v>
      </c>
      <c r="AH4" s="848" t="s">
        <v>78</v>
      </c>
      <c r="AI4" s="858" t="s">
        <v>1105</v>
      </c>
      <c r="AJ4" s="858" t="s">
        <v>1106</v>
      </c>
      <c r="AK4" s="512" t="s">
        <v>1107</v>
      </c>
      <c r="AL4" s="433" t="s">
        <v>1108</v>
      </c>
    </row>
    <row r="5" spans="1:38" s="516" customFormat="1" ht="156" customHeight="1" x14ac:dyDescent="0.2">
      <c r="A5" s="512"/>
      <c r="B5" s="253"/>
      <c r="C5" s="859"/>
      <c r="D5" s="849" t="s">
        <v>1109</v>
      </c>
      <c r="E5" s="859"/>
      <c r="F5" s="860"/>
      <c r="G5" s="859"/>
      <c r="H5" s="851"/>
      <c r="I5" s="861" t="s">
        <v>1110</v>
      </c>
      <c r="J5" s="852" t="s">
        <v>1111</v>
      </c>
      <c r="K5" s="852" t="s">
        <v>194</v>
      </c>
      <c r="L5" s="853" t="s">
        <v>75</v>
      </c>
      <c r="M5" s="556"/>
      <c r="N5" s="195" t="s">
        <v>1112</v>
      </c>
      <c r="O5" s="510" t="s">
        <v>1113</v>
      </c>
      <c r="P5" s="510" t="s">
        <v>1114</v>
      </c>
      <c r="Q5" s="862"/>
      <c r="R5" s="863"/>
      <c r="S5" s="864"/>
      <c r="T5" s="865"/>
      <c r="U5" s="556"/>
      <c r="V5" s="381"/>
      <c r="W5" s="556"/>
      <c r="X5" s="556"/>
      <c r="Y5" s="556"/>
      <c r="Z5" s="556"/>
      <c r="AA5" s="556"/>
      <c r="AB5" s="556"/>
      <c r="AC5" s="859"/>
      <c r="AD5" s="859"/>
      <c r="AE5" s="556"/>
      <c r="AF5" s="859"/>
      <c r="AG5" s="859"/>
      <c r="AH5" s="859"/>
      <c r="AI5" s="866"/>
      <c r="AJ5" s="866"/>
      <c r="AK5" s="512"/>
      <c r="AL5" s="434"/>
    </row>
    <row r="6" spans="1:38" s="516" customFormat="1" ht="102" customHeight="1" x14ac:dyDescent="0.2">
      <c r="A6" s="512"/>
      <c r="B6" s="253"/>
      <c r="C6" s="867"/>
      <c r="D6" s="868"/>
      <c r="E6" s="867"/>
      <c r="F6" s="869"/>
      <c r="G6" s="867"/>
      <c r="H6" s="870" t="s">
        <v>1115</v>
      </c>
      <c r="I6" s="871" t="s">
        <v>195</v>
      </c>
      <c r="J6" s="852" t="s">
        <v>196</v>
      </c>
      <c r="K6" s="852" t="s">
        <v>197</v>
      </c>
      <c r="L6" s="872" t="s">
        <v>125</v>
      </c>
      <c r="M6" s="530"/>
      <c r="N6" s="873" t="s">
        <v>1116</v>
      </c>
      <c r="O6" s="562"/>
      <c r="P6" s="562"/>
      <c r="Q6" s="862"/>
      <c r="R6" s="874"/>
      <c r="S6" s="864"/>
      <c r="T6" s="865"/>
      <c r="U6" s="530"/>
      <c r="V6" s="382"/>
      <c r="W6" s="530"/>
      <c r="X6" s="530"/>
      <c r="Y6" s="530"/>
      <c r="Z6" s="530"/>
      <c r="AA6" s="530"/>
      <c r="AB6" s="530"/>
      <c r="AC6" s="867"/>
      <c r="AD6" s="867"/>
      <c r="AE6" s="530"/>
      <c r="AF6" s="867"/>
      <c r="AG6" s="867"/>
      <c r="AH6" s="867"/>
      <c r="AI6" s="875"/>
      <c r="AJ6" s="875"/>
      <c r="AK6" s="512"/>
      <c r="AL6" s="434"/>
    </row>
    <row r="7" spans="1:38" s="516" customFormat="1" ht="409.6" customHeight="1" x14ac:dyDescent="0.2">
      <c r="A7" s="512"/>
      <c r="B7" s="513" t="s">
        <v>1117</v>
      </c>
      <c r="C7" s="848" t="s">
        <v>1118</v>
      </c>
      <c r="D7" s="849" t="s">
        <v>1119</v>
      </c>
      <c r="E7" s="848" t="s">
        <v>188</v>
      </c>
      <c r="F7" s="850" t="s">
        <v>1093</v>
      </c>
      <c r="G7" s="848" t="s">
        <v>1094</v>
      </c>
      <c r="H7" s="876" t="s">
        <v>112</v>
      </c>
      <c r="I7" s="877" t="s">
        <v>1120</v>
      </c>
      <c r="J7" s="872" t="s">
        <v>1121</v>
      </c>
      <c r="K7" s="872" t="s">
        <v>191</v>
      </c>
      <c r="L7" s="853" t="s">
        <v>1122</v>
      </c>
      <c r="M7" s="513" t="s">
        <v>124</v>
      </c>
      <c r="N7" s="878" t="s">
        <v>1123</v>
      </c>
      <c r="O7" s="854" t="s">
        <v>1098</v>
      </c>
      <c r="P7" s="879" t="s">
        <v>1124</v>
      </c>
      <c r="Q7" s="862"/>
      <c r="R7" s="855" t="s">
        <v>1125</v>
      </c>
      <c r="S7" s="864"/>
      <c r="T7" s="865"/>
      <c r="U7" s="513" t="s">
        <v>418</v>
      </c>
      <c r="V7" s="513" t="s">
        <v>1117</v>
      </c>
      <c r="W7" s="513" t="s">
        <v>63</v>
      </c>
      <c r="X7" s="513" t="s">
        <v>66</v>
      </c>
      <c r="Y7" s="513" t="s">
        <v>66</v>
      </c>
      <c r="Z7" s="513" t="s">
        <v>66</v>
      </c>
      <c r="AA7" s="513" t="s">
        <v>1104</v>
      </c>
      <c r="AB7" s="513" t="s">
        <v>94</v>
      </c>
      <c r="AC7" s="848" t="s">
        <v>78</v>
      </c>
      <c r="AD7" s="848" t="s">
        <v>78</v>
      </c>
      <c r="AE7" s="513" t="s">
        <v>78</v>
      </c>
      <c r="AF7" s="848" t="s">
        <v>78</v>
      </c>
      <c r="AG7" s="848" t="s">
        <v>63</v>
      </c>
      <c r="AH7" s="848" t="s">
        <v>78</v>
      </c>
      <c r="AI7" s="858" t="s">
        <v>1105</v>
      </c>
      <c r="AJ7" s="880" t="s">
        <v>1106</v>
      </c>
      <c r="AK7" s="862" t="s">
        <v>1107</v>
      </c>
      <c r="AL7" s="434"/>
    </row>
    <row r="8" spans="1:38" s="516" customFormat="1" ht="179.25" customHeight="1" x14ac:dyDescent="0.2">
      <c r="A8" s="512"/>
      <c r="B8" s="530"/>
      <c r="C8" s="867"/>
      <c r="D8" s="849"/>
      <c r="E8" s="867"/>
      <c r="F8" s="869"/>
      <c r="G8" s="867"/>
      <c r="H8" s="870" t="s">
        <v>1126</v>
      </c>
      <c r="I8" s="871" t="s">
        <v>198</v>
      </c>
      <c r="J8" s="168" t="s">
        <v>196</v>
      </c>
      <c r="K8" s="168" t="s">
        <v>199</v>
      </c>
      <c r="L8" s="168" t="s">
        <v>125</v>
      </c>
      <c r="M8" s="530"/>
      <c r="N8" s="881" t="s">
        <v>1127</v>
      </c>
      <c r="O8" s="854" t="s">
        <v>1128</v>
      </c>
      <c r="P8" s="882" t="s">
        <v>1129</v>
      </c>
      <c r="Q8" s="562"/>
      <c r="R8" s="874"/>
      <c r="S8" s="883"/>
      <c r="T8" s="884"/>
      <c r="U8" s="530"/>
      <c r="V8" s="530"/>
      <c r="W8" s="530"/>
      <c r="X8" s="530"/>
      <c r="Y8" s="530"/>
      <c r="Z8" s="530"/>
      <c r="AA8" s="530"/>
      <c r="AB8" s="530"/>
      <c r="AC8" s="867"/>
      <c r="AD8" s="867"/>
      <c r="AE8" s="530"/>
      <c r="AF8" s="867"/>
      <c r="AG8" s="867"/>
      <c r="AH8" s="867"/>
      <c r="AI8" s="875"/>
      <c r="AJ8" s="885"/>
      <c r="AK8" s="562"/>
      <c r="AL8" s="886"/>
    </row>
  </sheetData>
  <mergeCells count="76">
    <mergeCell ref="G7:G8"/>
    <mergeCell ref="A4:A8"/>
    <mergeCell ref="B7:B8"/>
    <mergeCell ref="C7:C8"/>
    <mergeCell ref="E7:E8"/>
    <mergeCell ref="F7:F8"/>
    <mergeCell ref="V4:V6"/>
    <mergeCell ref="B4:B6"/>
    <mergeCell ref="C4:C6"/>
    <mergeCell ref="E4:E6"/>
    <mergeCell ref="F4:F6"/>
    <mergeCell ref="G4:G6"/>
    <mergeCell ref="H4:H5"/>
    <mergeCell ref="M4:M6"/>
    <mergeCell ref="Q4:Q8"/>
    <mergeCell ref="S4:S8"/>
    <mergeCell ref="T4:T8"/>
    <mergeCell ref="O5:O6"/>
    <mergeCell ref="P5:P6"/>
    <mergeCell ref="M7:M8"/>
    <mergeCell ref="R7:R8"/>
    <mergeCell ref="U7:U8"/>
    <mergeCell ref="M1:M3"/>
    <mergeCell ref="N1:P2"/>
    <mergeCell ref="Q1:U2"/>
    <mergeCell ref="R4:R6"/>
    <mergeCell ref="U4:U6"/>
    <mergeCell ref="AB2:AB3"/>
    <mergeCell ref="V1:AB1"/>
    <mergeCell ref="AC1:AL2"/>
    <mergeCell ref="V2:Z2"/>
    <mergeCell ref="AA2:AA3"/>
    <mergeCell ref="L1:L3"/>
    <mergeCell ref="A1:A3"/>
    <mergeCell ref="B1:B3"/>
    <mergeCell ref="C1:C3"/>
    <mergeCell ref="D1:D3"/>
    <mergeCell ref="E1:E3"/>
    <mergeCell ref="F1:F3"/>
    <mergeCell ref="G1:G3"/>
    <mergeCell ref="H1:H3"/>
    <mergeCell ref="I1:I3"/>
    <mergeCell ref="J1:J3"/>
    <mergeCell ref="K1:K3"/>
    <mergeCell ref="W4:W6"/>
    <mergeCell ref="X4:X6"/>
    <mergeCell ref="Y4:Y6"/>
    <mergeCell ref="Z4:Z6"/>
    <mergeCell ref="AA4:AA6"/>
    <mergeCell ref="AB4:AB6"/>
    <mergeCell ref="AC4:AC6"/>
    <mergeCell ref="AD4:AD6"/>
    <mergeCell ref="AE4:AE6"/>
    <mergeCell ref="AF4:AF6"/>
    <mergeCell ref="AF7:AF8"/>
    <mergeCell ref="AG7:AG8"/>
    <mergeCell ref="AG4:AG6"/>
    <mergeCell ref="AH4:AH6"/>
    <mergeCell ref="AI4:AI6"/>
    <mergeCell ref="AJ4:AJ6"/>
    <mergeCell ref="AK4:AK6"/>
    <mergeCell ref="AH7:AH8"/>
    <mergeCell ref="AI7:AI8"/>
    <mergeCell ref="AJ7:AJ8"/>
    <mergeCell ref="AK7:AK8"/>
    <mergeCell ref="AL4:AL8"/>
    <mergeCell ref="V7:V8"/>
    <mergeCell ref="W7:W8"/>
    <mergeCell ref="X7:X8"/>
    <mergeCell ref="Y7:Y8"/>
    <mergeCell ref="Z7:Z8"/>
    <mergeCell ref="AA7:AA8"/>
    <mergeCell ref="AB7:AB8"/>
    <mergeCell ref="AC7:AC8"/>
    <mergeCell ref="AD7:AD8"/>
    <mergeCell ref="AE7:AE8"/>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AL16"/>
  <sheetViews>
    <sheetView zoomScale="69" zoomScaleNormal="69" workbookViewId="0">
      <selection sqref="A1:XFD16"/>
    </sheetView>
  </sheetViews>
  <sheetFormatPr baseColWidth="10" defaultRowHeight="15" x14ac:dyDescent="0.25"/>
  <cols>
    <col min="1" max="1" width="27.85546875" customWidth="1"/>
    <col min="2" max="2" width="35.85546875" customWidth="1"/>
    <col min="3" max="3" width="17.140625" customWidth="1"/>
    <col min="4" max="4" width="35.85546875" customWidth="1"/>
    <col min="8" max="8" width="27.140625" customWidth="1"/>
    <col min="9" max="9" width="71.7109375" customWidth="1"/>
    <col min="10" max="10" width="37.85546875" customWidth="1"/>
    <col min="11" max="11" width="39.7109375" customWidth="1"/>
    <col min="13" max="13" width="27.85546875" customWidth="1"/>
    <col min="14" max="14" width="72" customWidth="1"/>
    <col min="15" max="15" width="50.42578125" customWidth="1"/>
    <col min="16" max="16" width="70.28515625" customWidth="1"/>
    <col min="17" max="17" width="64.7109375" customWidth="1"/>
    <col min="18" max="18" width="84.28515625" customWidth="1"/>
    <col min="19" max="19" width="52.140625" customWidth="1"/>
    <col min="20" max="20" width="66.85546875" customWidth="1"/>
    <col min="21" max="21" width="43.85546875" customWidth="1"/>
    <col min="22" max="22" width="61.28515625" customWidth="1"/>
    <col min="23" max="23" width="53.28515625" customWidth="1"/>
    <col min="29" max="29" width="59.5703125" customWidth="1"/>
    <col min="34" max="34" width="102" customWidth="1"/>
    <col min="35" max="35" width="33.85546875" customWidth="1"/>
    <col min="36" max="36" width="79.7109375" customWidth="1"/>
    <col min="37" max="37" width="62" customWidth="1"/>
    <col min="38" max="38" width="80.42578125" customWidth="1"/>
    <col min="39" max="39" width="82.5703125" customWidth="1"/>
  </cols>
  <sheetData>
    <row r="1" spans="1:38" s="40" customFormat="1" ht="12.75" customHeight="1" x14ac:dyDescent="0.25">
      <c r="A1" s="663" t="s">
        <v>24</v>
      </c>
      <c r="B1" s="663" t="s">
        <v>25</v>
      </c>
      <c r="C1" s="663" t="s">
        <v>26</v>
      </c>
      <c r="D1" s="663" t="s">
        <v>27</v>
      </c>
      <c r="E1" s="663" t="s">
        <v>28</v>
      </c>
      <c r="F1" s="663" t="s">
        <v>29</v>
      </c>
      <c r="G1" s="663" t="s">
        <v>30</v>
      </c>
      <c r="H1" s="663" t="s">
        <v>31</v>
      </c>
      <c r="I1" s="663" t="s">
        <v>32</v>
      </c>
      <c r="J1" s="663" t="s">
        <v>33</v>
      </c>
      <c r="K1" s="663" t="s">
        <v>34</v>
      </c>
      <c r="L1" s="663" t="s">
        <v>35</v>
      </c>
      <c r="M1" s="663" t="s">
        <v>36</v>
      </c>
      <c r="N1" s="571" t="s">
        <v>37</v>
      </c>
      <c r="O1" s="571"/>
      <c r="P1" s="571"/>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619" customFormat="1" ht="46.5" customHeight="1" x14ac:dyDescent="0.25">
      <c r="A2" s="663"/>
      <c r="B2" s="663"/>
      <c r="C2" s="663"/>
      <c r="D2" s="663"/>
      <c r="E2" s="663"/>
      <c r="F2" s="663"/>
      <c r="G2" s="663"/>
      <c r="H2" s="663"/>
      <c r="I2" s="663"/>
      <c r="J2" s="663"/>
      <c r="K2" s="663"/>
      <c r="L2" s="663"/>
      <c r="M2" s="663"/>
      <c r="N2" s="571"/>
      <c r="O2" s="571"/>
      <c r="P2" s="571"/>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576" customFormat="1" ht="170.25" customHeight="1" x14ac:dyDescent="0.25">
      <c r="A3" s="663"/>
      <c r="B3" s="663"/>
      <c r="C3" s="663"/>
      <c r="D3" s="663"/>
      <c r="E3" s="663"/>
      <c r="F3" s="663"/>
      <c r="G3" s="663"/>
      <c r="H3" s="663"/>
      <c r="I3" s="663"/>
      <c r="J3" s="663"/>
      <c r="K3" s="663"/>
      <c r="L3" s="663"/>
      <c r="M3" s="663"/>
      <c r="N3" s="574" t="s">
        <v>44</v>
      </c>
      <c r="O3" s="574" t="s">
        <v>45</v>
      </c>
      <c r="P3" s="574" t="s">
        <v>46</v>
      </c>
      <c r="Q3" s="181" t="s">
        <v>47</v>
      </c>
      <c r="R3" s="575" t="s">
        <v>595</v>
      </c>
      <c r="S3" s="575" t="s">
        <v>85</v>
      </c>
      <c r="T3" s="575" t="s">
        <v>86</v>
      </c>
      <c r="U3" s="575" t="s">
        <v>87</v>
      </c>
      <c r="V3" s="181" t="s">
        <v>48</v>
      </c>
      <c r="W3" s="181" t="s">
        <v>49</v>
      </c>
      <c r="X3" s="181" t="s">
        <v>50</v>
      </c>
      <c r="Y3" s="181" t="s">
        <v>51</v>
      </c>
      <c r="Z3" s="181" t="s">
        <v>597</v>
      </c>
      <c r="AA3" s="322"/>
      <c r="AB3" s="322"/>
      <c r="AC3" s="181" t="s">
        <v>53</v>
      </c>
      <c r="AD3" s="181" t="s">
        <v>54</v>
      </c>
      <c r="AE3" s="181" t="s">
        <v>55</v>
      </c>
      <c r="AF3" s="181" t="s">
        <v>56</v>
      </c>
      <c r="AG3" s="181" t="s">
        <v>57</v>
      </c>
      <c r="AH3" s="181" t="s">
        <v>58</v>
      </c>
      <c r="AI3" s="575" t="s">
        <v>59</v>
      </c>
      <c r="AJ3" s="575" t="s">
        <v>598</v>
      </c>
      <c r="AK3" s="575" t="s">
        <v>599</v>
      </c>
      <c r="AL3" s="575" t="s">
        <v>60</v>
      </c>
    </row>
    <row r="4" spans="1:38" s="39" customFormat="1" ht="147.75" customHeight="1" x14ac:dyDescent="0.2">
      <c r="A4" s="664" t="s">
        <v>739</v>
      </c>
      <c r="B4" s="240" t="s">
        <v>154</v>
      </c>
      <c r="C4" s="243" t="s">
        <v>187</v>
      </c>
      <c r="D4" s="464" t="s">
        <v>740</v>
      </c>
      <c r="E4" s="243" t="s">
        <v>208</v>
      </c>
      <c r="F4" s="243" t="s">
        <v>67</v>
      </c>
      <c r="G4" s="243" t="s">
        <v>151</v>
      </c>
      <c r="H4" s="234" t="s">
        <v>90</v>
      </c>
      <c r="I4" s="16" t="s">
        <v>741</v>
      </c>
      <c r="J4" s="665" t="s">
        <v>152</v>
      </c>
      <c r="K4" s="176" t="s">
        <v>73</v>
      </c>
      <c r="L4" s="120" t="s">
        <v>153</v>
      </c>
      <c r="M4" s="418" t="s">
        <v>91</v>
      </c>
      <c r="N4" s="161" t="s">
        <v>742</v>
      </c>
      <c r="O4" s="242" t="s">
        <v>743</v>
      </c>
      <c r="P4" s="242" t="s">
        <v>744</v>
      </c>
      <c r="Q4" s="242" t="s">
        <v>106</v>
      </c>
      <c r="R4" s="242" t="s">
        <v>745</v>
      </c>
      <c r="S4" s="223" t="s">
        <v>746</v>
      </c>
      <c r="T4" s="223" t="s">
        <v>747</v>
      </c>
      <c r="U4" s="223" t="s">
        <v>748</v>
      </c>
      <c r="V4" s="223" t="s">
        <v>749</v>
      </c>
      <c r="W4" s="223" t="s">
        <v>63</v>
      </c>
      <c r="X4" s="223" t="s">
        <v>95</v>
      </c>
      <c r="Y4" s="223" t="s">
        <v>95</v>
      </c>
      <c r="Z4" s="223" t="s">
        <v>95</v>
      </c>
      <c r="AA4" s="223" t="s">
        <v>128</v>
      </c>
      <c r="AB4" s="223" t="s">
        <v>94</v>
      </c>
      <c r="AC4" s="237" t="s">
        <v>79</v>
      </c>
      <c r="AD4" s="237" t="s">
        <v>79</v>
      </c>
      <c r="AE4" s="237" t="s">
        <v>79</v>
      </c>
      <c r="AF4" s="237" t="s">
        <v>79</v>
      </c>
      <c r="AG4" s="237" t="s">
        <v>79</v>
      </c>
      <c r="AH4" s="237" t="s">
        <v>79</v>
      </c>
      <c r="AI4" s="223" t="s">
        <v>750</v>
      </c>
      <c r="AJ4" s="666" t="s">
        <v>751</v>
      </c>
      <c r="AK4" s="667" t="s">
        <v>752</v>
      </c>
      <c r="AL4" s="667" t="s">
        <v>158</v>
      </c>
    </row>
    <row r="5" spans="1:38" s="39" customFormat="1" ht="167.25" customHeight="1" x14ac:dyDescent="0.2">
      <c r="A5" s="668" t="s">
        <v>753</v>
      </c>
      <c r="B5" s="229"/>
      <c r="C5" s="230"/>
      <c r="D5" s="465"/>
      <c r="E5" s="230"/>
      <c r="F5" s="230"/>
      <c r="G5" s="230"/>
      <c r="H5" s="234"/>
      <c r="I5" s="7" t="s">
        <v>155</v>
      </c>
      <c r="J5" s="178" t="s">
        <v>156</v>
      </c>
      <c r="K5" s="175" t="s">
        <v>73</v>
      </c>
      <c r="L5" s="125" t="s">
        <v>157</v>
      </c>
      <c r="M5" s="418"/>
      <c r="N5" s="190" t="s">
        <v>754</v>
      </c>
      <c r="O5" s="669"/>
      <c r="P5" s="228"/>
      <c r="Q5" s="228"/>
      <c r="R5" s="228"/>
      <c r="S5" s="226"/>
      <c r="T5" s="226"/>
      <c r="U5" s="226"/>
      <c r="V5" s="226"/>
      <c r="W5" s="226"/>
      <c r="X5" s="226"/>
      <c r="Y5" s="226"/>
      <c r="Z5" s="226"/>
      <c r="AA5" s="226"/>
      <c r="AB5" s="226"/>
      <c r="AC5" s="269"/>
      <c r="AD5" s="269"/>
      <c r="AE5" s="269"/>
      <c r="AF5" s="269"/>
      <c r="AG5" s="269"/>
      <c r="AH5" s="269"/>
      <c r="AI5" s="226"/>
      <c r="AJ5" s="670"/>
      <c r="AK5" s="671"/>
      <c r="AL5" s="671"/>
    </row>
    <row r="6" spans="1:38" s="39" customFormat="1" ht="235.5" customHeight="1" x14ac:dyDescent="0.2">
      <c r="A6" s="672"/>
      <c r="B6" s="229"/>
      <c r="C6" s="230"/>
      <c r="D6" s="7" t="s">
        <v>755</v>
      </c>
      <c r="E6" s="230"/>
      <c r="F6" s="230"/>
      <c r="G6" s="230"/>
      <c r="H6" s="234"/>
      <c r="I6" s="20" t="s">
        <v>159</v>
      </c>
      <c r="J6" s="35" t="s">
        <v>160</v>
      </c>
      <c r="K6" s="35" t="s">
        <v>161</v>
      </c>
      <c r="L6" s="61" t="s">
        <v>153</v>
      </c>
      <c r="M6" s="419"/>
      <c r="N6" s="161" t="s">
        <v>756</v>
      </c>
      <c r="O6" s="669"/>
      <c r="P6" s="228"/>
      <c r="Q6" s="228"/>
      <c r="R6" s="228"/>
      <c r="S6" s="226"/>
      <c r="T6" s="226"/>
      <c r="U6" s="226"/>
      <c r="V6" s="226"/>
      <c r="W6" s="226"/>
      <c r="X6" s="226"/>
      <c r="Y6" s="226"/>
      <c r="Z6" s="226"/>
      <c r="AA6" s="226"/>
      <c r="AB6" s="226"/>
      <c r="AC6" s="189" t="s">
        <v>79</v>
      </c>
      <c r="AD6" s="189" t="s">
        <v>79</v>
      </c>
      <c r="AE6" s="189" t="s">
        <v>79</v>
      </c>
      <c r="AF6" s="189" t="s">
        <v>79</v>
      </c>
      <c r="AG6" s="189" t="s">
        <v>79</v>
      </c>
      <c r="AH6" s="189" t="s">
        <v>79</v>
      </c>
      <c r="AI6" s="226"/>
      <c r="AJ6" s="161" t="s">
        <v>757</v>
      </c>
      <c r="AK6" s="161" t="s">
        <v>752</v>
      </c>
      <c r="AL6" s="161" t="s">
        <v>758</v>
      </c>
    </row>
    <row r="7" spans="1:38" s="39" customFormat="1" ht="154.5" customHeight="1" x14ac:dyDescent="0.2">
      <c r="A7" s="672"/>
      <c r="B7" s="229"/>
      <c r="C7" s="230"/>
      <c r="D7" s="7" t="s">
        <v>162</v>
      </c>
      <c r="E7" s="230"/>
      <c r="F7" s="230"/>
      <c r="G7" s="230"/>
      <c r="H7" s="234"/>
      <c r="I7" s="43" t="s">
        <v>163</v>
      </c>
      <c r="J7" s="35" t="s">
        <v>164</v>
      </c>
      <c r="K7" s="35" t="s">
        <v>161</v>
      </c>
      <c r="L7" s="61" t="s">
        <v>153</v>
      </c>
      <c r="M7" s="419"/>
      <c r="N7" s="161" t="s">
        <v>143</v>
      </c>
      <c r="O7" s="669"/>
      <c r="P7" s="228"/>
      <c r="Q7" s="228"/>
      <c r="R7" s="228"/>
      <c r="S7" s="226"/>
      <c r="T7" s="226"/>
      <c r="U7" s="226"/>
      <c r="V7" s="226"/>
      <c r="W7" s="226"/>
      <c r="X7" s="226"/>
      <c r="Y7" s="226"/>
      <c r="Z7" s="226"/>
      <c r="AA7" s="226"/>
      <c r="AB7" s="226"/>
      <c r="AC7" s="44" t="s">
        <v>79</v>
      </c>
      <c r="AD7" s="44" t="s">
        <v>79</v>
      </c>
      <c r="AE7" s="44" t="s">
        <v>79</v>
      </c>
      <c r="AF7" s="44" t="s">
        <v>79</v>
      </c>
      <c r="AG7" s="44" t="s">
        <v>79</v>
      </c>
      <c r="AH7" s="44" t="s">
        <v>79</v>
      </c>
      <c r="AI7" s="226"/>
      <c r="AJ7" s="161" t="s">
        <v>757</v>
      </c>
      <c r="AK7" s="161" t="s">
        <v>752</v>
      </c>
      <c r="AL7" s="161" t="s">
        <v>758</v>
      </c>
    </row>
    <row r="8" spans="1:38" s="39" customFormat="1" ht="77.25" customHeight="1" x14ac:dyDescent="0.2">
      <c r="A8" s="672"/>
      <c r="B8" s="229"/>
      <c r="C8" s="230"/>
      <c r="D8" s="180" t="s">
        <v>165</v>
      </c>
      <c r="E8" s="230"/>
      <c r="F8" s="230"/>
      <c r="G8" s="230"/>
      <c r="H8" s="234"/>
      <c r="I8" s="409" t="s">
        <v>759</v>
      </c>
      <c r="J8" s="412" t="s">
        <v>166</v>
      </c>
      <c r="K8" s="412" t="s">
        <v>167</v>
      </c>
      <c r="L8" s="412" t="s">
        <v>168</v>
      </c>
      <c r="M8" s="419"/>
      <c r="N8" s="237" t="s">
        <v>760</v>
      </c>
      <c r="O8" s="669"/>
      <c r="P8" s="228"/>
      <c r="Q8" s="228"/>
      <c r="R8" s="228"/>
      <c r="S8" s="226"/>
      <c r="T8" s="226"/>
      <c r="U8" s="226"/>
      <c r="V8" s="226"/>
      <c r="W8" s="226"/>
      <c r="X8" s="226"/>
      <c r="Y8" s="226"/>
      <c r="Z8" s="226"/>
      <c r="AA8" s="226"/>
      <c r="AB8" s="226"/>
      <c r="AC8" s="262" t="s">
        <v>79</v>
      </c>
      <c r="AD8" s="262" t="s">
        <v>79</v>
      </c>
      <c r="AE8" s="262" t="s">
        <v>79</v>
      </c>
      <c r="AF8" s="262" t="s">
        <v>79</v>
      </c>
      <c r="AG8" s="262" t="s">
        <v>79</v>
      </c>
      <c r="AH8" s="262" t="s">
        <v>612</v>
      </c>
      <c r="AI8" s="226"/>
      <c r="AJ8" s="237" t="s">
        <v>761</v>
      </c>
      <c r="AK8" s="237" t="s">
        <v>762</v>
      </c>
      <c r="AL8" s="237" t="s">
        <v>763</v>
      </c>
    </row>
    <row r="9" spans="1:38" s="39" customFormat="1" ht="66.75" customHeight="1" x14ac:dyDescent="0.2">
      <c r="A9" s="672"/>
      <c r="B9" s="229"/>
      <c r="C9" s="230"/>
      <c r="D9" s="180" t="s">
        <v>169</v>
      </c>
      <c r="E9" s="230"/>
      <c r="F9" s="230"/>
      <c r="G9" s="230"/>
      <c r="H9" s="234"/>
      <c r="I9" s="410"/>
      <c r="J9" s="413"/>
      <c r="K9" s="413"/>
      <c r="L9" s="413"/>
      <c r="M9" s="419"/>
      <c r="N9" s="673"/>
      <c r="O9" s="669"/>
      <c r="P9" s="228"/>
      <c r="Q9" s="228"/>
      <c r="R9" s="228"/>
      <c r="S9" s="226"/>
      <c r="T9" s="226"/>
      <c r="U9" s="226"/>
      <c r="V9" s="226"/>
      <c r="W9" s="226"/>
      <c r="X9" s="226"/>
      <c r="Y9" s="226"/>
      <c r="Z9" s="226"/>
      <c r="AA9" s="226"/>
      <c r="AB9" s="226"/>
      <c r="AC9" s="674"/>
      <c r="AD9" s="674"/>
      <c r="AE9" s="674"/>
      <c r="AF9" s="674"/>
      <c r="AG9" s="674"/>
      <c r="AH9" s="675"/>
      <c r="AI9" s="226"/>
      <c r="AJ9" s="268"/>
      <c r="AK9" s="268"/>
      <c r="AL9" s="268"/>
    </row>
    <row r="10" spans="1:38" s="39" customFormat="1" ht="82.5" customHeight="1" x14ac:dyDescent="0.2">
      <c r="A10" s="672"/>
      <c r="B10" s="229"/>
      <c r="C10" s="230"/>
      <c r="D10" s="180" t="s">
        <v>170</v>
      </c>
      <c r="E10" s="230"/>
      <c r="F10" s="230"/>
      <c r="G10" s="230"/>
      <c r="H10" s="234"/>
      <c r="I10" s="410"/>
      <c r="J10" s="413"/>
      <c r="K10" s="413"/>
      <c r="L10" s="413"/>
      <c r="M10" s="419"/>
      <c r="N10" s="673"/>
      <c r="O10" s="669"/>
      <c r="P10" s="228"/>
      <c r="Q10" s="228"/>
      <c r="R10" s="228"/>
      <c r="S10" s="226"/>
      <c r="T10" s="226"/>
      <c r="U10" s="226"/>
      <c r="V10" s="226"/>
      <c r="W10" s="226"/>
      <c r="X10" s="226"/>
      <c r="Y10" s="226"/>
      <c r="Z10" s="226"/>
      <c r="AA10" s="226"/>
      <c r="AB10" s="226"/>
      <c r="AC10" s="674"/>
      <c r="AD10" s="674"/>
      <c r="AE10" s="674"/>
      <c r="AF10" s="674"/>
      <c r="AG10" s="674"/>
      <c r="AH10" s="675"/>
      <c r="AI10" s="226"/>
      <c r="AJ10" s="268"/>
      <c r="AK10" s="268"/>
      <c r="AL10" s="268"/>
    </row>
    <row r="11" spans="1:38" s="39" customFormat="1" ht="120.75" customHeight="1" x14ac:dyDescent="0.2">
      <c r="A11" s="672"/>
      <c r="B11" s="229"/>
      <c r="C11" s="230"/>
      <c r="D11" s="180" t="s">
        <v>764</v>
      </c>
      <c r="E11" s="230"/>
      <c r="F11" s="230"/>
      <c r="G11" s="230"/>
      <c r="H11" s="235"/>
      <c r="I11" s="411"/>
      <c r="J11" s="414"/>
      <c r="K11" s="414"/>
      <c r="L11" s="414"/>
      <c r="M11" s="419"/>
      <c r="N11" s="676"/>
      <c r="O11" s="669"/>
      <c r="P11" s="228"/>
      <c r="Q11" s="228"/>
      <c r="R11" s="228"/>
      <c r="S11" s="226"/>
      <c r="T11" s="226"/>
      <c r="U11" s="226"/>
      <c r="V11" s="226"/>
      <c r="W11" s="226"/>
      <c r="X11" s="226"/>
      <c r="Y11" s="226"/>
      <c r="Z11" s="226"/>
      <c r="AA11" s="226"/>
      <c r="AB11" s="226"/>
      <c r="AC11" s="674"/>
      <c r="AD11" s="674"/>
      <c r="AE11" s="674"/>
      <c r="AF11" s="674"/>
      <c r="AG11" s="674"/>
      <c r="AH11" s="675"/>
      <c r="AI11" s="226"/>
      <c r="AJ11" s="268"/>
      <c r="AK11" s="268"/>
      <c r="AL11" s="268"/>
    </row>
    <row r="12" spans="1:38" s="39" customFormat="1" ht="75.75" customHeight="1" x14ac:dyDescent="0.2">
      <c r="A12" s="672"/>
      <c r="B12" s="298"/>
      <c r="C12" s="256"/>
      <c r="D12" s="180" t="s">
        <v>165</v>
      </c>
      <c r="E12" s="256"/>
      <c r="F12" s="256"/>
      <c r="G12" s="256"/>
      <c r="H12" s="316" t="s">
        <v>90</v>
      </c>
      <c r="I12" s="412" t="s">
        <v>765</v>
      </c>
      <c r="J12" s="412" t="s">
        <v>766</v>
      </c>
      <c r="K12" s="412" t="s">
        <v>161</v>
      </c>
      <c r="L12" s="412" t="s">
        <v>767</v>
      </c>
      <c r="M12" s="677"/>
      <c r="N12" s="678" t="s">
        <v>768</v>
      </c>
      <c r="O12" s="669"/>
      <c r="P12" s="228"/>
      <c r="Q12" s="228"/>
      <c r="R12" s="228"/>
      <c r="S12" s="226"/>
      <c r="T12" s="226"/>
      <c r="U12" s="226"/>
      <c r="V12" s="226"/>
      <c r="W12" s="226"/>
      <c r="X12" s="226"/>
      <c r="Y12" s="226"/>
      <c r="Z12" s="226"/>
      <c r="AA12" s="226"/>
      <c r="AB12" s="226"/>
      <c r="AC12" s="674"/>
      <c r="AD12" s="674"/>
      <c r="AE12" s="674"/>
      <c r="AF12" s="674"/>
      <c r="AG12" s="674"/>
      <c r="AH12" s="675"/>
      <c r="AI12" s="226"/>
      <c r="AJ12" s="268"/>
      <c r="AK12" s="268"/>
      <c r="AL12" s="268"/>
    </row>
    <row r="13" spans="1:38" s="39" customFormat="1" ht="51" customHeight="1" x14ac:dyDescent="0.2">
      <c r="A13" s="672"/>
      <c r="B13" s="298"/>
      <c r="C13" s="256"/>
      <c r="D13" s="180" t="s">
        <v>169</v>
      </c>
      <c r="E13" s="256"/>
      <c r="F13" s="256"/>
      <c r="G13" s="256"/>
      <c r="H13" s="374"/>
      <c r="I13" s="413"/>
      <c r="J13" s="413"/>
      <c r="K13" s="413"/>
      <c r="L13" s="413"/>
      <c r="M13" s="677"/>
      <c r="N13" s="679"/>
      <c r="O13" s="669"/>
      <c r="P13" s="228"/>
      <c r="Q13" s="228"/>
      <c r="R13" s="228"/>
      <c r="S13" s="226"/>
      <c r="T13" s="226"/>
      <c r="U13" s="226"/>
      <c r="V13" s="226"/>
      <c r="W13" s="226"/>
      <c r="X13" s="226"/>
      <c r="Y13" s="226"/>
      <c r="Z13" s="226"/>
      <c r="AA13" s="226"/>
      <c r="AB13" s="226"/>
      <c r="AC13" s="674"/>
      <c r="AD13" s="674"/>
      <c r="AE13" s="674"/>
      <c r="AF13" s="674"/>
      <c r="AG13" s="674"/>
      <c r="AH13" s="675"/>
      <c r="AI13" s="226"/>
      <c r="AJ13" s="268"/>
      <c r="AK13" s="268"/>
      <c r="AL13" s="268"/>
    </row>
    <row r="14" spans="1:38" s="39" customFormat="1" ht="49.5" customHeight="1" x14ac:dyDescent="0.2">
      <c r="A14" s="672"/>
      <c r="B14" s="298"/>
      <c r="C14" s="256"/>
      <c r="D14" s="180" t="s">
        <v>769</v>
      </c>
      <c r="E14" s="256"/>
      <c r="F14" s="256"/>
      <c r="G14" s="256"/>
      <c r="H14" s="374"/>
      <c r="I14" s="413"/>
      <c r="J14" s="413"/>
      <c r="K14" s="413"/>
      <c r="L14" s="413"/>
      <c r="M14" s="677"/>
      <c r="N14" s="679"/>
      <c r="O14" s="669"/>
      <c r="P14" s="228"/>
      <c r="Q14" s="228"/>
      <c r="R14" s="228"/>
      <c r="S14" s="226"/>
      <c r="T14" s="226"/>
      <c r="U14" s="226"/>
      <c r="V14" s="226"/>
      <c r="W14" s="226"/>
      <c r="X14" s="226"/>
      <c r="Y14" s="226"/>
      <c r="Z14" s="226"/>
      <c r="AA14" s="226"/>
      <c r="AB14" s="226"/>
      <c r="AC14" s="674"/>
      <c r="AD14" s="674"/>
      <c r="AE14" s="674"/>
      <c r="AF14" s="674"/>
      <c r="AG14" s="674"/>
      <c r="AH14" s="675"/>
      <c r="AI14" s="226"/>
      <c r="AJ14" s="268"/>
      <c r="AK14" s="268"/>
      <c r="AL14" s="268"/>
    </row>
    <row r="15" spans="1:38" s="39" customFormat="1" ht="211.5" customHeight="1" x14ac:dyDescent="0.2">
      <c r="A15" s="672"/>
      <c r="B15" s="298"/>
      <c r="C15" s="256"/>
      <c r="D15" s="180" t="s">
        <v>764</v>
      </c>
      <c r="E15" s="256"/>
      <c r="F15" s="256"/>
      <c r="G15" s="256"/>
      <c r="H15" s="244"/>
      <c r="I15" s="414"/>
      <c r="J15" s="414"/>
      <c r="K15" s="414"/>
      <c r="L15" s="414"/>
      <c r="M15" s="677"/>
      <c r="N15" s="680"/>
      <c r="O15" s="669"/>
      <c r="P15" s="228"/>
      <c r="Q15" s="228"/>
      <c r="R15" s="228"/>
      <c r="S15" s="226"/>
      <c r="T15" s="226"/>
      <c r="U15" s="226"/>
      <c r="V15" s="226"/>
      <c r="W15" s="226"/>
      <c r="X15" s="226"/>
      <c r="Y15" s="226"/>
      <c r="Z15" s="226"/>
      <c r="AA15" s="226"/>
      <c r="AB15" s="226"/>
      <c r="AC15" s="415"/>
      <c r="AD15" s="415"/>
      <c r="AE15" s="415"/>
      <c r="AF15" s="415"/>
      <c r="AG15" s="415"/>
      <c r="AH15" s="303"/>
      <c r="AI15" s="226"/>
      <c r="AJ15" s="269"/>
      <c r="AK15" s="269"/>
      <c r="AL15" s="269"/>
    </row>
    <row r="16" spans="1:38" s="39" customFormat="1" ht="58.5" customHeight="1" thickBot="1" x14ac:dyDescent="0.25">
      <c r="A16" s="681"/>
      <c r="B16" s="350"/>
      <c r="C16" s="231"/>
      <c r="D16" s="62"/>
      <c r="E16" s="231"/>
      <c r="F16" s="231"/>
      <c r="G16" s="231"/>
      <c r="H16" s="63" t="s">
        <v>72</v>
      </c>
      <c r="I16" s="63" t="s">
        <v>770</v>
      </c>
      <c r="J16" s="64" t="s">
        <v>771</v>
      </c>
      <c r="K16" s="64"/>
      <c r="L16" s="65"/>
      <c r="M16" s="420"/>
      <c r="N16" s="682" t="s">
        <v>772</v>
      </c>
      <c r="O16" s="669"/>
      <c r="P16" s="228"/>
      <c r="Q16" s="228"/>
      <c r="R16" s="228"/>
      <c r="S16" s="226"/>
      <c r="T16" s="226"/>
      <c r="U16" s="226"/>
      <c r="V16" s="226"/>
      <c r="W16" s="226"/>
      <c r="X16" s="226"/>
      <c r="Y16" s="226"/>
      <c r="Z16" s="226"/>
      <c r="AA16" s="226"/>
      <c r="AB16" s="226"/>
      <c r="AC16" s="683"/>
      <c r="AD16" s="683"/>
      <c r="AE16" s="683"/>
      <c r="AF16" s="683"/>
      <c r="AG16" s="683"/>
      <c r="AH16" s="683"/>
      <c r="AI16" s="226"/>
      <c r="AJ16" s="161"/>
      <c r="AK16" s="161"/>
      <c r="AL16" s="161"/>
    </row>
  </sheetData>
  <mergeCells count="73">
    <mergeCell ref="AI4:AI16"/>
    <mergeCell ref="AL4:AL5"/>
    <mergeCell ref="A5:A16"/>
    <mergeCell ref="AC8:AC15"/>
    <mergeCell ref="AD8:AD15"/>
    <mergeCell ref="AE8:AE15"/>
    <mergeCell ref="AF8:AF15"/>
    <mergeCell ref="AG8:AG15"/>
    <mergeCell ref="AH8:AH15"/>
    <mergeCell ref="AJ8:AJ15"/>
    <mergeCell ref="AK8:AK15"/>
    <mergeCell ref="AL8:AL15"/>
    <mergeCell ref="H12:H15"/>
    <mergeCell ref="I12:I15"/>
    <mergeCell ref="J12:J15"/>
    <mergeCell ref="K12:K15"/>
    <mergeCell ref="AD4:AD5"/>
    <mergeCell ref="AE4:AE5"/>
    <mergeCell ref="AF4:AF5"/>
    <mergeCell ref="AG4:AG5"/>
    <mergeCell ref="AH4:AH5"/>
    <mergeCell ref="Y4:Y16"/>
    <mergeCell ref="Z4:Z16"/>
    <mergeCell ref="AA4:AA16"/>
    <mergeCell ref="AB4:AB16"/>
    <mergeCell ref="AC4:AC5"/>
    <mergeCell ref="B4:B16"/>
    <mergeCell ref="C4:C16"/>
    <mergeCell ref="E4:E16"/>
    <mergeCell ref="F4:F16"/>
    <mergeCell ref="G4:G16"/>
    <mergeCell ref="V1:AB1"/>
    <mergeCell ref="AC1:AL2"/>
    <mergeCell ref="V2:Z2"/>
    <mergeCell ref="AA2:AA3"/>
    <mergeCell ref="L1:L3"/>
    <mergeCell ref="AB2:AB3"/>
    <mergeCell ref="M1:M3"/>
    <mergeCell ref="N1:P2"/>
    <mergeCell ref="Q1:U2"/>
    <mergeCell ref="A1:A3"/>
    <mergeCell ref="B1:B3"/>
    <mergeCell ref="C1:C3"/>
    <mergeCell ref="D1:D3"/>
    <mergeCell ref="E1:E3"/>
    <mergeCell ref="F1:F3"/>
    <mergeCell ref="G1:G3"/>
    <mergeCell ref="H1:H3"/>
    <mergeCell ref="I1:I3"/>
    <mergeCell ref="J1:J3"/>
    <mergeCell ref="K1:K3"/>
    <mergeCell ref="D4:D5"/>
    <mergeCell ref="H4:H11"/>
    <mergeCell ref="M4:M16"/>
    <mergeCell ref="O4:O16"/>
    <mergeCell ref="P4:P16"/>
    <mergeCell ref="Q4:Q16"/>
    <mergeCell ref="L12:L15"/>
    <mergeCell ref="N12:N15"/>
    <mergeCell ref="R4:R16"/>
    <mergeCell ref="S4:S16"/>
    <mergeCell ref="T4:T16"/>
    <mergeCell ref="U4:U16"/>
    <mergeCell ref="V4:V16"/>
    <mergeCell ref="W4:W16"/>
    <mergeCell ref="X4:X16"/>
    <mergeCell ref="I8:I11"/>
    <mergeCell ref="J8:J11"/>
    <mergeCell ref="K8:K11"/>
    <mergeCell ref="L8:L11"/>
    <mergeCell ref="N8:N11"/>
    <mergeCell ref="AJ4:AJ5"/>
    <mergeCell ref="AK4:AK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2A0E20A-0B72-4B4C-AD9F-531013F7C44B}">
          <x14:formula1>
            <xm:f>'C:\Users\HOME\Downloads\Reporte Monitoreo Mayo - Junio 2021-20210728T135356Z-001\Reporte Monitoreo Mayo - Junio 2021\[MAPA RIESGOS. Proc. Gest. Ambien.-Corte Junio 30 de 2021..xlsx]NO'!#REF!</xm:f>
          </x14:formula1>
          <xm:sqref>H4:H5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AL12"/>
  <sheetViews>
    <sheetView zoomScale="69" zoomScaleNormal="69" workbookViewId="0">
      <selection sqref="A1:XFD12"/>
    </sheetView>
  </sheetViews>
  <sheetFormatPr baseColWidth="10" defaultRowHeight="15" x14ac:dyDescent="0.25"/>
  <cols>
    <col min="1" max="1" width="33.28515625" customWidth="1"/>
    <col min="2" max="2" width="15.140625" customWidth="1"/>
    <col min="4" max="4" width="19.7109375" customWidth="1"/>
    <col min="8" max="8" width="12.5703125" customWidth="1"/>
    <col min="9" max="9" width="33.140625" customWidth="1"/>
    <col min="10" max="10" width="27.42578125" customWidth="1"/>
    <col min="11" max="11" width="22" customWidth="1"/>
    <col min="13" max="13" width="22.5703125" customWidth="1"/>
    <col min="15" max="15" width="52.42578125" customWidth="1"/>
    <col min="16" max="16" width="30.140625" customWidth="1"/>
    <col min="17" max="17" width="34.5703125" customWidth="1"/>
    <col min="18" max="18" width="33.7109375" customWidth="1"/>
    <col min="19" max="19" width="49.140625" customWidth="1"/>
    <col min="20" max="20" width="20.85546875" customWidth="1"/>
    <col min="21" max="21" width="38.85546875" customWidth="1"/>
    <col min="22" max="22" width="58.85546875" customWidth="1"/>
    <col min="23" max="23" width="23.85546875" customWidth="1"/>
    <col min="28" max="28" width="20.42578125" customWidth="1"/>
    <col min="29" max="29" width="30.140625" customWidth="1"/>
    <col min="30" max="30" width="17.5703125" customWidth="1"/>
    <col min="31" max="31" width="16" customWidth="1"/>
    <col min="32" max="32" width="19.7109375" customWidth="1"/>
    <col min="33" max="33" width="19.5703125" customWidth="1"/>
    <col min="34" max="34" width="24.140625" customWidth="1"/>
    <col min="35" max="35" width="19.7109375" customWidth="1"/>
    <col min="36" max="36" width="33.28515625" customWidth="1"/>
    <col min="37" max="37" width="49.42578125" customWidth="1"/>
    <col min="38" max="38" width="59" customWidth="1"/>
    <col min="39" max="39" width="62.5703125" customWidth="1"/>
  </cols>
  <sheetData>
    <row r="1" spans="1:38" s="40" customFormat="1" ht="35.25" customHeight="1" x14ac:dyDescent="0.25">
      <c r="A1" s="355" t="s">
        <v>24</v>
      </c>
      <c r="B1" s="352" t="s">
        <v>25</v>
      </c>
      <c r="C1" s="352" t="s">
        <v>26</v>
      </c>
      <c r="D1" s="352" t="s">
        <v>27</v>
      </c>
      <c r="E1" s="355" t="s">
        <v>28</v>
      </c>
      <c r="F1" s="355" t="s">
        <v>29</v>
      </c>
      <c r="G1" s="355" t="s">
        <v>30</v>
      </c>
      <c r="H1" s="355" t="s">
        <v>31</v>
      </c>
      <c r="I1" s="355" t="s">
        <v>32</v>
      </c>
      <c r="J1" s="352" t="s">
        <v>33</v>
      </c>
      <c r="K1" s="352" t="s">
        <v>34</v>
      </c>
      <c r="L1" s="352" t="s">
        <v>35</v>
      </c>
      <c r="M1" s="352" t="s">
        <v>36</v>
      </c>
      <c r="N1" s="646" t="s">
        <v>37</v>
      </c>
      <c r="O1" s="647"/>
      <c r="P1" s="647"/>
      <c r="Q1" s="646" t="s">
        <v>691</v>
      </c>
      <c r="R1" s="647"/>
      <c r="S1" s="647"/>
      <c r="T1" s="647"/>
      <c r="U1" s="647"/>
      <c r="V1" s="648" t="s">
        <v>39</v>
      </c>
      <c r="W1" s="649"/>
      <c r="X1" s="649"/>
      <c r="Y1" s="649"/>
      <c r="Z1" s="649"/>
      <c r="AA1" s="649"/>
      <c r="AB1" s="649"/>
      <c r="AC1" s="650" t="s">
        <v>692</v>
      </c>
      <c r="AD1" s="651"/>
      <c r="AE1" s="651"/>
      <c r="AF1" s="651"/>
      <c r="AG1" s="651"/>
      <c r="AH1" s="651"/>
      <c r="AI1" s="651"/>
      <c r="AJ1" s="651"/>
      <c r="AK1" s="651"/>
      <c r="AL1" s="651"/>
    </row>
    <row r="2" spans="1:38" s="40" customFormat="1" ht="29.25" customHeight="1" x14ac:dyDescent="0.25">
      <c r="A2" s="572"/>
      <c r="B2" s="572"/>
      <c r="C2" s="572"/>
      <c r="D2" s="572"/>
      <c r="E2" s="572"/>
      <c r="F2" s="572"/>
      <c r="G2" s="572"/>
      <c r="H2" s="573"/>
      <c r="I2" s="572"/>
      <c r="J2" s="572"/>
      <c r="K2" s="572"/>
      <c r="L2" s="572"/>
      <c r="M2" s="572"/>
      <c r="N2" s="652" t="s">
        <v>693</v>
      </c>
      <c r="O2" s="652" t="s">
        <v>694</v>
      </c>
      <c r="P2" s="652" t="s">
        <v>46</v>
      </c>
      <c r="Q2" s="653" t="s">
        <v>47</v>
      </c>
      <c r="R2" s="654" t="s">
        <v>595</v>
      </c>
      <c r="S2" s="654" t="s">
        <v>85</v>
      </c>
      <c r="T2" s="654" t="s">
        <v>86</v>
      </c>
      <c r="U2" s="654" t="s">
        <v>87</v>
      </c>
      <c r="V2" s="648" t="s">
        <v>695</v>
      </c>
      <c r="W2" s="309"/>
      <c r="X2" s="309"/>
      <c r="Y2" s="309"/>
      <c r="Z2" s="309"/>
      <c r="AA2" s="322" t="s">
        <v>42</v>
      </c>
      <c r="AB2" s="322" t="s">
        <v>43</v>
      </c>
      <c r="AC2" s="322" t="s">
        <v>53</v>
      </c>
      <c r="AD2" s="322" t="s">
        <v>54</v>
      </c>
      <c r="AE2" s="322" t="s">
        <v>55</v>
      </c>
      <c r="AF2" s="322" t="s">
        <v>56</v>
      </c>
      <c r="AG2" s="322" t="s">
        <v>57</v>
      </c>
      <c r="AH2" s="322" t="s">
        <v>58</v>
      </c>
      <c r="AI2" s="655" t="s">
        <v>59</v>
      </c>
      <c r="AJ2" s="655" t="s">
        <v>598</v>
      </c>
      <c r="AK2" s="655" t="s">
        <v>599</v>
      </c>
      <c r="AL2" s="655" t="s">
        <v>60</v>
      </c>
    </row>
    <row r="3" spans="1:38" s="576" customFormat="1" ht="233.25" customHeight="1" x14ac:dyDescent="0.25">
      <c r="A3" s="572"/>
      <c r="B3" s="572"/>
      <c r="C3" s="572"/>
      <c r="D3" s="572"/>
      <c r="E3" s="572"/>
      <c r="F3" s="572"/>
      <c r="G3" s="572"/>
      <c r="H3" s="573"/>
      <c r="I3" s="572"/>
      <c r="J3" s="572"/>
      <c r="K3" s="572"/>
      <c r="L3" s="572"/>
      <c r="M3" s="572"/>
      <c r="N3" s="656"/>
      <c r="O3" s="656"/>
      <c r="P3" s="656"/>
      <c r="Q3" s="624"/>
      <c r="R3" s="415"/>
      <c r="S3" s="415"/>
      <c r="T3" s="415"/>
      <c r="U3" s="415"/>
      <c r="V3" s="181" t="s">
        <v>48</v>
      </c>
      <c r="W3" s="181" t="s">
        <v>49</v>
      </c>
      <c r="X3" s="181" t="s">
        <v>50</v>
      </c>
      <c r="Y3" s="181" t="s">
        <v>51</v>
      </c>
      <c r="Z3" s="181" t="s">
        <v>696</v>
      </c>
      <c r="AA3" s="322"/>
      <c r="AB3" s="322"/>
      <c r="AC3" s="657"/>
      <c r="AD3" s="657"/>
      <c r="AE3" s="657"/>
      <c r="AF3" s="657"/>
      <c r="AG3" s="657"/>
      <c r="AH3" s="657"/>
      <c r="AI3" s="416"/>
      <c r="AJ3" s="416"/>
      <c r="AK3" s="416"/>
      <c r="AL3" s="416"/>
    </row>
    <row r="4" spans="1:38" s="660" customFormat="1" ht="146.25" customHeight="1" x14ac:dyDescent="0.25">
      <c r="A4" s="658" t="s">
        <v>697</v>
      </c>
      <c r="B4" s="240" t="s">
        <v>698</v>
      </c>
      <c r="C4" s="240" t="s">
        <v>187</v>
      </c>
      <c r="D4" s="156" t="s">
        <v>218</v>
      </c>
      <c r="E4" s="240" t="s">
        <v>699</v>
      </c>
      <c r="F4" s="235" t="s">
        <v>700</v>
      </c>
      <c r="G4" s="240" t="s">
        <v>96</v>
      </c>
      <c r="H4" s="659" t="s">
        <v>90</v>
      </c>
      <c r="I4" s="199" t="str">
        <f>+[18]DOFA!G49</f>
        <v>F6 A3. Divulgar el uso adecuado de la energía regulada y hacer  inspecciones en las brigadas de mantenimiento.</v>
      </c>
      <c r="J4" s="156" t="s">
        <v>220</v>
      </c>
      <c r="K4" s="156" t="s">
        <v>62</v>
      </c>
      <c r="L4" s="176" t="s">
        <v>701</v>
      </c>
      <c r="M4" s="246" t="s">
        <v>702</v>
      </c>
      <c r="N4" s="204" t="s">
        <v>703</v>
      </c>
      <c r="O4" s="223" t="s">
        <v>704</v>
      </c>
      <c r="P4" s="417" t="s">
        <v>705</v>
      </c>
      <c r="Q4" s="225" t="s">
        <v>706</v>
      </c>
      <c r="R4" s="223" t="s">
        <v>607</v>
      </c>
      <c r="S4" s="223" t="s">
        <v>707</v>
      </c>
      <c r="T4" s="223" t="s">
        <v>708</v>
      </c>
      <c r="U4" s="223" t="s">
        <v>92</v>
      </c>
      <c r="V4" s="237" t="s">
        <v>698</v>
      </c>
      <c r="W4" s="237" t="s">
        <v>79</v>
      </c>
      <c r="X4" s="237" t="s">
        <v>71</v>
      </c>
      <c r="Y4" s="237" t="s">
        <v>71</v>
      </c>
      <c r="Z4" s="237" t="s">
        <v>71</v>
      </c>
      <c r="AA4" s="237" t="s">
        <v>81</v>
      </c>
      <c r="AB4" s="237" t="s">
        <v>709</v>
      </c>
      <c r="AC4" s="204" t="s">
        <v>79</v>
      </c>
      <c r="AD4" s="204" t="s">
        <v>79</v>
      </c>
      <c r="AE4" s="204" t="s">
        <v>63</v>
      </c>
      <c r="AF4" s="204" t="s">
        <v>79</v>
      </c>
      <c r="AG4" s="204" t="s">
        <v>63</v>
      </c>
      <c r="AH4" s="204" t="s">
        <v>79</v>
      </c>
      <c r="AI4" s="237" t="s">
        <v>710</v>
      </c>
      <c r="AJ4" s="206" t="s">
        <v>711</v>
      </c>
      <c r="AK4" s="204" t="s">
        <v>712</v>
      </c>
      <c r="AL4" s="204" t="s">
        <v>713</v>
      </c>
    </row>
    <row r="5" spans="1:38" s="660" customFormat="1" ht="82.5" customHeight="1" x14ac:dyDescent="0.25">
      <c r="A5" s="661"/>
      <c r="B5" s="229"/>
      <c r="C5" s="229"/>
      <c r="D5" s="157" t="s">
        <v>64</v>
      </c>
      <c r="E5" s="229"/>
      <c r="F5" s="315"/>
      <c r="G5" s="229"/>
      <c r="H5" s="636"/>
      <c r="I5" s="86" t="str">
        <f>+[18]DOFA!G41</f>
        <v xml:space="preserve">F2 A5, A12  Difundir y aplicar las políticas de seguridad de la información de control de accesos  a los sistemas de información </v>
      </c>
      <c r="J5" s="157" t="s">
        <v>714</v>
      </c>
      <c r="K5" s="157" t="s">
        <v>62</v>
      </c>
      <c r="L5" s="175" t="s">
        <v>701</v>
      </c>
      <c r="M5" s="247"/>
      <c r="N5" s="204" t="s">
        <v>715</v>
      </c>
      <c r="O5" s="267"/>
      <c r="P5" s="586"/>
      <c r="Q5" s="226"/>
      <c r="R5" s="226"/>
      <c r="S5" s="226"/>
      <c r="T5" s="226"/>
      <c r="U5" s="226"/>
      <c r="V5" s="360"/>
      <c r="W5" s="360"/>
      <c r="X5" s="360"/>
      <c r="Y5" s="360"/>
      <c r="Z5" s="360"/>
      <c r="AA5" s="360"/>
      <c r="AB5" s="360"/>
      <c r="AC5" s="204" t="s">
        <v>79</v>
      </c>
      <c r="AD5" s="204" t="s">
        <v>79</v>
      </c>
      <c r="AE5" s="204" t="s">
        <v>63</v>
      </c>
      <c r="AF5" s="204" t="s">
        <v>79</v>
      </c>
      <c r="AG5" s="204" t="s">
        <v>63</v>
      </c>
      <c r="AH5" s="204" t="s">
        <v>79</v>
      </c>
      <c r="AI5" s="360"/>
      <c r="AJ5" s="204" t="s">
        <v>716</v>
      </c>
      <c r="AK5" s="204" t="s">
        <v>712</v>
      </c>
      <c r="AL5" s="204" t="s">
        <v>713</v>
      </c>
    </row>
    <row r="6" spans="1:38" s="660" customFormat="1" ht="87" customHeight="1" x14ac:dyDescent="0.25">
      <c r="A6" s="661"/>
      <c r="B6" s="229"/>
      <c r="C6" s="229"/>
      <c r="D6" s="157" t="s">
        <v>221</v>
      </c>
      <c r="E6" s="229"/>
      <c r="F6" s="315"/>
      <c r="G6" s="229"/>
      <c r="H6" s="636"/>
      <c r="I6" s="86" t="str">
        <f>+[18]DOFA!G50</f>
        <v xml:space="preserve">F6 A12 Difundir la política de adquisición de recurso tecnológico para todo el personal </v>
      </c>
      <c r="J6" s="157" t="s">
        <v>717</v>
      </c>
      <c r="K6" s="157" t="s">
        <v>62</v>
      </c>
      <c r="L6" s="175" t="s">
        <v>701</v>
      </c>
      <c r="M6" s="247"/>
      <c r="N6" s="204" t="s">
        <v>718</v>
      </c>
      <c r="O6" s="267"/>
      <c r="P6" s="586"/>
      <c r="Q6" s="226"/>
      <c r="R6" s="226"/>
      <c r="S6" s="226"/>
      <c r="T6" s="226"/>
      <c r="U6" s="226"/>
      <c r="V6" s="360"/>
      <c r="W6" s="360"/>
      <c r="X6" s="360"/>
      <c r="Y6" s="360"/>
      <c r="Z6" s="360"/>
      <c r="AA6" s="360"/>
      <c r="AB6" s="360"/>
      <c r="AC6" s="204" t="s">
        <v>79</v>
      </c>
      <c r="AD6" s="204" t="s">
        <v>79</v>
      </c>
      <c r="AE6" s="204" t="s">
        <v>63</v>
      </c>
      <c r="AF6" s="204" t="s">
        <v>79</v>
      </c>
      <c r="AG6" s="204" t="s">
        <v>63</v>
      </c>
      <c r="AH6" s="204" t="s">
        <v>79</v>
      </c>
      <c r="AI6" s="360"/>
      <c r="AJ6" s="206" t="s">
        <v>719</v>
      </c>
      <c r="AK6" s="204" t="s">
        <v>712</v>
      </c>
      <c r="AL6" s="204" t="s">
        <v>713</v>
      </c>
    </row>
    <row r="7" spans="1:38" s="660" customFormat="1" ht="92.25" customHeight="1" x14ac:dyDescent="0.25">
      <c r="A7" s="661"/>
      <c r="B7" s="229"/>
      <c r="C7" s="229"/>
      <c r="D7" s="157">
        <v>0</v>
      </c>
      <c r="E7" s="229"/>
      <c r="F7" s="315"/>
      <c r="G7" s="229"/>
      <c r="H7" s="58" t="s">
        <v>72</v>
      </c>
      <c r="I7" s="143" t="str">
        <f>+[18]DOFA!E47</f>
        <v>D3, A3,A12 Realizar mantenimiento correctivo y en caso que no se logre la recuperación del bien, gestionar ante la aseguradora para hacer efectivas las pólizas</v>
      </c>
      <c r="J7" s="157" t="s">
        <v>222</v>
      </c>
      <c r="K7" s="157" t="s">
        <v>62</v>
      </c>
      <c r="L7" s="175" t="s">
        <v>701</v>
      </c>
      <c r="M7" s="248"/>
      <c r="N7" s="204" t="s">
        <v>720</v>
      </c>
      <c r="O7" s="267"/>
      <c r="P7" s="586"/>
      <c r="Q7" s="226"/>
      <c r="R7" s="226"/>
      <c r="S7" s="226"/>
      <c r="T7" s="226"/>
      <c r="U7" s="226"/>
      <c r="V7" s="361"/>
      <c r="W7" s="361"/>
      <c r="X7" s="361"/>
      <c r="Y7" s="361"/>
      <c r="Z7" s="361"/>
      <c r="AA7" s="361"/>
      <c r="AB7" s="361"/>
      <c r="AC7" s="204"/>
      <c r="AD7" s="204"/>
      <c r="AE7" s="204"/>
      <c r="AF7" s="204"/>
      <c r="AG7" s="204"/>
      <c r="AH7" s="662"/>
      <c r="AI7" s="361"/>
      <c r="AJ7" s="206"/>
      <c r="AK7" s="204"/>
      <c r="AL7" s="204"/>
    </row>
    <row r="8" spans="1:38" s="660" customFormat="1" ht="157.5" customHeight="1" x14ac:dyDescent="0.25">
      <c r="A8" s="661" t="s">
        <v>721</v>
      </c>
      <c r="B8" s="298" t="s">
        <v>224</v>
      </c>
      <c r="C8" s="298" t="s">
        <v>187</v>
      </c>
      <c r="D8" s="157" t="s">
        <v>61</v>
      </c>
      <c r="E8" s="184" t="s">
        <v>699</v>
      </c>
      <c r="F8" s="233" t="s">
        <v>722</v>
      </c>
      <c r="G8" s="298" t="s">
        <v>96</v>
      </c>
      <c r="H8" s="636" t="s">
        <v>90</v>
      </c>
      <c r="I8" s="86" t="str">
        <f>+[18]DOFA!E30</f>
        <v>D4   O8 Aplicar  la política de Gestión del conocimiento para hacer transferencia de conocimiento</v>
      </c>
      <c r="J8" s="157" t="s">
        <v>723</v>
      </c>
      <c r="K8" s="157" t="s">
        <v>62</v>
      </c>
      <c r="L8" s="175" t="s">
        <v>701</v>
      </c>
      <c r="M8" s="246"/>
      <c r="N8" s="204" t="s">
        <v>724</v>
      </c>
      <c r="O8" s="223" t="s">
        <v>725</v>
      </c>
      <c r="P8" s="417" t="s">
        <v>726</v>
      </c>
      <c r="Q8" s="226"/>
      <c r="R8" s="223" t="s">
        <v>607</v>
      </c>
      <c r="S8" s="226"/>
      <c r="T8" s="226"/>
      <c r="U8" s="223" t="s">
        <v>92</v>
      </c>
      <c r="V8" s="223" t="s">
        <v>224</v>
      </c>
      <c r="W8" s="223" t="s">
        <v>79</v>
      </c>
      <c r="X8" s="223" t="s">
        <v>66</v>
      </c>
      <c r="Y8" s="223" t="s">
        <v>66</v>
      </c>
      <c r="Z8" s="223" t="s">
        <v>95</v>
      </c>
      <c r="AA8" s="223" t="s">
        <v>81</v>
      </c>
      <c r="AB8" s="223" t="s">
        <v>709</v>
      </c>
      <c r="AC8" s="204" t="s">
        <v>79</v>
      </c>
      <c r="AD8" s="204" t="s">
        <v>79</v>
      </c>
      <c r="AE8" s="204" t="s">
        <v>63</v>
      </c>
      <c r="AF8" s="204" t="s">
        <v>79</v>
      </c>
      <c r="AG8" s="204" t="s">
        <v>63</v>
      </c>
      <c r="AH8" s="204" t="s">
        <v>79</v>
      </c>
      <c r="AI8" s="223" t="s">
        <v>710</v>
      </c>
      <c r="AJ8" s="206" t="s">
        <v>727</v>
      </c>
      <c r="AK8" s="204" t="s">
        <v>712</v>
      </c>
      <c r="AL8" s="204" t="s">
        <v>713</v>
      </c>
    </row>
    <row r="9" spans="1:38" s="660" customFormat="1" ht="165.75" customHeight="1" x14ac:dyDescent="0.25">
      <c r="A9" s="661"/>
      <c r="B9" s="356"/>
      <c r="C9" s="356"/>
      <c r="D9" s="157" t="s">
        <v>225</v>
      </c>
      <c r="E9" s="185"/>
      <c r="F9" s="234"/>
      <c r="G9" s="356"/>
      <c r="H9" s="636"/>
      <c r="I9" s="86" t="str">
        <f>+[18]DOFA!G47</f>
        <v xml:space="preserve">F1.A8. A10 Definir controles que garanticen el uso adecuado, continuo y eficiente del software adquirido o desarrollado </v>
      </c>
      <c r="J9" s="157" t="s">
        <v>728</v>
      </c>
      <c r="K9" s="157" t="s">
        <v>62</v>
      </c>
      <c r="L9" s="175" t="s">
        <v>701</v>
      </c>
      <c r="M9" s="247"/>
      <c r="N9" s="206" t="s">
        <v>729</v>
      </c>
      <c r="O9" s="267"/>
      <c r="P9" s="586"/>
      <c r="Q9" s="226"/>
      <c r="R9" s="226"/>
      <c r="S9" s="226"/>
      <c r="T9" s="226"/>
      <c r="U9" s="226"/>
      <c r="V9" s="226"/>
      <c r="W9" s="226"/>
      <c r="X9" s="226"/>
      <c r="Y9" s="226"/>
      <c r="Z9" s="226"/>
      <c r="AA9" s="226"/>
      <c r="AB9" s="226"/>
      <c r="AC9" s="204" t="s">
        <v>79</v>
      </c>
      <c r="AD9" s="204" t="s">
        <v>79</v>
      </c>
      <c r="AE9" s="204" t="s">
        <v>63</v>
      </c>
      <c r="AF9" s="204" t="s">
        <v>79</v>
      </c>
      <c r="AG9" s="204" t="s">
        <v>63</v>
      </c>
      <c r="AH9" s="204" t="s">
        <v>79</v>
      </c>
      <c r="AI9" s="226"/>
      <c r="AJ9" s="206" t="s">
        <v>730</v>
      </c>
      <c r="AK9" s="204" t="s">
        <v>712</v>
      </c>
      <c r="AL9" s="204" t="s">
        <v>713</v>
      </c>
    </row>
    <row r="10" spans="1:38" s="660" customFormat="1" ht="409.5" x14ac:dyDescent="0.25">
      <c r="A10" s="661"/>
      <c r="B10" s="356"/>
      <c r="C10" s="356"/>
      <c r="D10" s="157" t="s">
        <v>226</v>
      </c>
      <c r="E10" s="185"/>
      <c r="F10" s="234"/>
      <c r="G10" s="356"/>
      <c r="H10" s="636"/>
      <c r="I10" s="86" t="str">
        <f>+[18]DOFA!E33</f>
        <v xml:space="preserve">D1O6. Incluir en el Plan institucional de capacitación temáticas que fortalezcan las competencias de desarrollo de software del personal de planta </v>
      </c>
      <c r="J10" s="157" t="s">
        <v>731</v>
      </c>
      <c r="K10" s="157" t="s">
        <v>732</v>
      </c>
      <c r="L10" s="175" t="s">
        <v>701</v>
      </c>
      <c r="M10" s="247"/>
      <c r="N10" s="204" t="s">
        <v>733</v>
      </c>
      <c r="O10" s="267"/>
      <c r="P10" s="586"/>
      <c r="Q10" s="226"/>
      <c r="R10" s="226"/>
      <c r="S10" s="226"/>
      <c r="T10" s="226"/>
      <c r="U10" s="226"/>
      <c r="V10" s="226"/>
      <c r="W10" s="226"/>
      <c r="X10" s="226"/>
      <c r="Y10" s="226"/>
      <c r="Z10" s="226"/>
      <c r="AA10" s="226"/>
      <c r="AB10" s="226"/>
      <c r="AC10" s="204" t="s">
        <v>79</v>
      </c>
      <c r="AD10" s="204" t="s">
        <v>79</v>
      </c>
      <c r="AE10" s="204" t="s">
        <v>63</v>
      </c>
      <c r="AF10" s="204" t="s">
        <v>79</v>
      </c>
      <c r="AG10" s="204" t="s">
        <v>63</v>
      </c>
      <c r="AH10" s="204" t="s">
        <v>79</v>
      </c>
      <c r="AI10" s="226"/>
      <c r="AJ10" s="206" t="s">
        <v>730</v>
      </c>
      <c r="AK10" s="204" t="s">
        <v>712</v>
      </c>
      <c r="AL10" s="204" t="s">
        <v>713</v>
      </c>
    </row>
    <row r="11" spans="1:38" s="660" customFormat="1" ht="99.75" customHeight="1" x14ac:dyDescent="0.25">
      <c r="A11" s="661"/>
      <c r="B11" s="356"/>
      <c r="C11" s="356"/>
      <c r="D11" s="157" t="s">
        <v>734</v>
      </c>
      <c r="E11" s="186"/>
      <c r="F11" s="234"/>
      <c r="G11" s="240"/>
      <c r="H11" s="636"/>
      <c r="I11" s="86" t="s">
        <v>735</v>
      </c>
      <c r="J11" s="157" t="s">
        <v>736</v>
      </c>
      <c r="K11" s="157" t="s">
        <v>62</v>
      </c>
      <c r="L11" s="175" t="s">
        <v>701</v>
      </c>
      <c r="M11" s="247"/>
      <c r="N11" s="204" t="s">
        <v>737</v>
      </c>
      <c r="O11" s="267"/>
      <c r="P11" s="586"/>
      <c r="Q11" s="226"/>
      <c r="R11" s="226"/>
      <c r="S11" s="226"/>
      <c r="T11" s="226"/>
      <c r="U11" s="226"/>
      <c r="V11" s="226"/>
      <c r="W11" s="226"/>
      <c r="X11" s="226"/>
      <c r="Y11" s="226"/>
      <c r="Z11" s="226"/>
      <c r="AA11" s="226"/>
      <c r="AB11" s="226"/>
      <c r="AC11" s="204" t="s">
        <v>79</v>
      </c>
      <c r="AD11" s="204" t="s">
        <v>79</v>
      </c>
      <c r="AE11" s="204" t="s">
        <v>63</v>
      </c>
      <c r="AF11" s="204" t="s">
        <v>79</v>
      </c>
      <c r="AG11" s="204" t="s">
        <v>63</v>
      </c>
      <c r="AH11" s="204" t="s">
        <v>79</v>
      </c>
      <c r="AI11" s="226"/>
      <c r="AJ11" s="206" t="s">
        <v>738</v>
      </c>
      <c r="AK11" s="204" t="s">
        <v>712</v>
      </c>
      <c r="AL11" s="204" t="s">
        <v>713</v>
      </c>
    </row>
    <row r="12" spans="1:38" s="660" customFormat="1" ht="51" customHeight="1" x14ac:dyDescent="0.25">
      <c r="A12" s="661"/>
      <c r="B12" s="240"/>
      <c r="C12" s="240"/>
      <c r="D12" s="157"/>
      <c r="E12" s="157"/>
      <c r="F12" s="235"/>
      <c r="G12" s="157"/>
      <c r="H12" s="58" t="s">
        <v>72</v>
      </c>
      <c r="I12" s="143" t="s">
        <v>227</v>
      </c>
      <c r="J12" s="157" t="s">
        <v>228</v>
      </c>
      <c r="K12" s="157" t="s">
        <v>62</v>
      </c>
      <c r="L12" s="175" t="s">
        <v>701</v>
      </c>
      <c r="M12" s="248"/>
      <c r="N12" s="204"/>
      <c r="O12" s="267"/>
      <c r="P12" s="586"/>
      <c r="Q12" s="226"/>
      <c r="R12" s="226"/>
      <c r="S12" s="226"/>
      <c r="T12" s="226"/>
      <c r="U12" s="226"/>
      <c r="V12" s="226"/>
      <c r="W12" s="226"/>
      <c r="X12" s="226"/>
      <c r="Y12" s="226"/>
      <c r="Z12" s="226"/>
      <c r="AA12" s="226"/>
      <c r="AB12" s="226"/>
      <c r="AC12" s="204"/>
      <c r="AD12" s="204"/>
      <c r="AE12" s="204"/>
      <c r="AF12" s="204"/>
      <c r="AG12" s="204"/>
      <c r="AH12" s="662"/>
      <c r="AI12" s="226"/>
      <c r="AJ12" s="204"/>
      <c r="AK12" s="204"/>
      <c r="AL12" s="204"/>
    </row>
  </sheetData>
  <mergeCells count="80">
    <mergeCell ref="A4:A7"/>
    <mergeCell ref="O4:O7"/>
    <mergeCell ref="P4:P7"/>
    <mergeCell ref="Q4:Q12"/>
    <mergeCell ref="S4:S12"/>
    <mergeCell ref="A8:A12"/>
    <mergeCell ref="G8:G11"/>
    <mergeCell ref="O8:O12"/>
    <mergeCell ref="P8:P12"/>
    <mergeCell ref="AH2:AH3"/>
    <mergeCell ref="AI2:AI3"/>
    <mergeCell ref="AJ2:AJ3"/>
    <mergeCell ref="AK2:AK3"/>
    <mergeCell ref="AL2:AL3"/>
    <mergeCell ref="N1:P1"/>
    <mergeCell ref="Q1:U1"/>
    <mergeCell ref="AC1:AL1"/>
    <mergeCell ref="N2:N3"/>
    <mergeCell ref="O2:O3"/>
    <mergeCell ref="P2:P3"/>
    <mergeCell ref="Q2:Q3"/>
    <mergeCell ref="R2:R3"/>
    <mergeCell ref="S2:S3"/>
    <mergeCell ref="T2:T3"/>
    <mergeCell ref="U2:U3"/>
    <mergeCell ref="AC2:AC3"/>
    <mergeCell ref="AD2:AD3"/>
    <mergeCell ref="AE2:AE3"/>
    <mergeCell ref="AF2:AF3"/>
    <mergeCell ref="AG2:AG3"/>
    <mergeCell ref="K1:K3"/>
    <mergeCell ref="F1:F3"/>
    <mergeCell ref="G1:G3"/>
    <mergeCell ref="H1:H3"/>
    <mergeCell ref="I1:I3"/>
    <mergeCell ref="J1:J3"/>
    <mergeCell ref="A1:A3"/>
    <mergeCell ref="B1:B3"/>
    <mergeCell ref="C1:C3"/>
    <mergeCell ref="D1:D3"/>
    <mergeCell ref="E1:E3"/>
    <mergeCell ref="V2:Z2"/>
    <mergeCell ref="AA2:AA3"/>
    <mergeCell ref="L1:L3"/>
    <mergeCell ref="AB2:AB3"/>
    <mergeCell ref="M1:M3"/>
    <mergeCell ref="V1:AB1"/>
    <mergeCell ref="U4:U7"/>
    <mergeCell ref="V4:V7"/>
    <mergeCell ref="G4:G7"/>
    <mergeCell ref="H4:H6"/>
    <mergeCell ref="M4:M7"/>
    <mergeCell ref="R4:R7"/>
    <mergeCell ref="W4:W7"/>
    <mergeCell ref="X4:X7"/>
    <mergeCell ref="Y4:Y7"/>
    <mergeCell ref="Z4:Z7"/>
    <mergeCell ref="AA4:AA7"/>
    <mergeCell ref="AB4:AB7"/>
    <mergeCell ref="AI4:AI7"/>
    <mergeCell ref="B8:B12"/>
    <mergeCell ref="C8:C12"/>
    <mergeCell ref="F8:F12"/>
    <mergeCell ref="B4:B7"/>
    <mergeCell ref="C4:C7"/>
    <mergeCell ref="E4:E7"/>
    <mergeCell ref="F4:F7"/>
    <mergeCell ref="H8:H11"/>
    <mergeCell ref="M8:M12"/>
    <mergeCell ref="R8:R12"/>
    <mergeCell ref="U8:U12"/>
    <mergeCell ref="V8:V12"/>
    <mergeCell ref="W8:W12"/>
    <mergeCell ref="T4:T12"/>
    <mergeCell ref="AI8:AI12"/>
    <mergeCell ref="X8:X12"/>
    <mergeCell ref="Y8:Y12"/>
    <mergeCell ref="Z8:Z12"/>
    <mergeCell ref="AA8:AA12"/>
    <mergeCell ref="AB8:AB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AL11"/>
  <sheetViews>
    <sheetView topLeftCell="AD1" zoomScale="73" zoomScaleNormal="73" workbookViewId="0">
      <selection sqref="A1:A3"/>
    </sheetView>
  </sheetViews>
  <sheetFormatPr baseColWidth="10" defaultRowHeight="15" x14ac:dyDescent="0.25"/>
  <cols>
    <col min="1" max="1" width="43.28515625" customWidth="1"/>
    <col min="2" max="2" width="24.85546875" customWidth="1"/>
    <col min="3" max="3" width="22.28515625" customWidth="1"/>
    <col min="4" max="4" width="44.5703125" customWidth="1"/>
    <col min="8" max="8" width="25" customWidth="1"/>
    <col min="9" max="9" width="36.7109375" customWidth="1"/>
    <col min="11" max="11" width="37.28515625" customWidth="1"/>
    <col min="12" max="12" width="23.85546875" customWidth="1"/>
    <col min="13" max="13" width="31.28515625" customWidth="1"/>
    <col min="14" max="14" width="25" customWidth="1"/>
    <col min="15" max="15" width="30.140625" customWidth="1"/>
    <col min="17" max="17" width="40.7109375" customWidth="1"/>
    <col min="18" max="18" width="32" customWidth="1"/>
    <col min="19" max="19" width="33.85546875" customWidth="1"/>
    <col min="20" max="20" width="29" customWidth="1"/>
    <col min="21" max="21" width="22" customWidth="1"/>
    <col min="29" max="29" width="60.28515625" customWidth="1"/>
    <col min="36" max="36" width="32.85546875" customWidth="1"/>
    <col min="37" max="37" width="37.42578125" customWidth="1"/>
    <col min="38" max="38" width="60.5703125" customWidth="1"/>
    <col min="39" max="39" width="63" customWidth="1"/>
  </cols>
  <sheetData>
    <row r="1" spans="1:38" s="51" customFormat="1" ht="15.75" x14ac:dyDescent="0.25">
      <c r="A1" s="271" t="s">
        <v>24</v>
      </c>
      <c r="B1" s="265" t="s">
        <v>25</v>
      </c>
      <c r="C1" s="265" t="s">
        <v>26</v>
      </c>
      <c r="D1" s="265" t="s">
        <v>27</v>
      </c>
      <c r="E1" s="271" t="s">
        <v>28</v>
      </c>
      <c r="F1" s="271" t="s">
        <v>29</v>
      </c>
      <c r="G1" s="271" t="s">
        <v>30</v>
      </c>
      <c r="H1" s="271" t="s">
        <v>31</v>
      </c>
      <c r="I1" s="271" t="s">
        <v>32</v>
      </c>
      <c r="J1" s="265" t="s">
        <v>33</v>
      </c>
      <c r="K1" s="265" t="s">
        <v>34</v>
      </c>
      <c r="L1" s="265" t="s">
        <v>35</v>
      </c>
      <c r="M1" s="265" t="s">
        <v>36</v>
      </c>
      <c r="N1" s="245" t="s">
        <v>37</v>
      </c>
      <c r="O1" s="245"/>
      <c r="P1" s="245"/>
      <c r="Q1" s="245" t="s">
        <v>38</v>
      </c>
      <c r="R1" s="245"/>
      <c r="S1" s="245"/>
      <c r="T1" s="245"/>
      <c r="U1" s="245"/>
      <c r="V1" s="245" t="s">
        <v>39</v>
      </c>
      <c r="W1" s="245"/>
      <c r="X1" s="245"/>
      <c r="Y1" s="245"/>
      <c r="Z1" s="245"/>
      <c r="AA1" s="245"/>
      <c r="AB1" s="245"/>
      <c r="AC1" s="245" t="s">
        <v>40</v>
      </c>
      <c r="AD1" s="245"/>
      <c r="AE1" s="245"/>
      <c r="AF1" s="245"/>
      <c r="AG1" s="245"/>
      <c r="AH1" s="245"/>
      <c r="AI1" s="245"/>
      <c r="AJ1" s="245"/>
      <c r="AK1" s="245"/>
      <c r="AL1" s="245"/>
    </row>
    <row r="2" spans="1:38" s="51" customFormat="1" ht="15.75" x14ac:dyDescent="0.25">
      <c r="A2" s="416"/>
      <c r="B2" s="416"/>
      <c r="C2" s="416"/>
      <c r="D2" s="416"/>
      <c r="E2" s="416"/>
      <c r="F2" s="416"/>
      <c r="G2" s="416"/>
      <c r="H2" s="416"/>
      <c r="I2" s="416"/>
      <c r="J2" s="416"/>
      <c r="K2" s="416"/>
      <c r="L2" s="416"/>
      <c r="M2" s="416"/>
      <c r="N2" s="245"/>
      <c r="O2" s="245"/>
      <c r="P2" s="245"/>
      <c r="Q2" s="245"/>
      <c r="R2" s="245"/>
      <c r="S2" s="245"/>
      <c r="T2" s="245"/>
      <c r="U2" s="245"/>
      <c r="V2" s="245" t="s">
        <v>41</v>
      </c>
      <c r="W2" s="245"/>
      <c r="X2" s="245"/>
      <c r="Y2" s="245"/>
      <c r="Z2" s="245"/>
      <c r="AA2" s="297" t="s">
        <v>42</v>
      </c>
      <c r="AB2" s="297" t="s">
        <v>43</v>
      </c>
      <c r="AC2" s="245"/>
      <c r="AD2" s="245"/>
      <c r="AE2" s="245"/>
      <c r="AF2" s="245"/>
      <c r="AG2" s="245"/>
      <c r="AH2" s="245"/>
      <c r="AI2" s="245"/>
      <c r="AJ2" s="245"/>
      <c r="AK2" s="245"/>
      <c r="AL2" s="245"/>
    </row>
    <row r="3" spans="1:38" s="51" customFormat="1" ht="90" customHeight="1" x14ac:dyDescent="0.25">
      <c r="A3" s="416"/>
      <c r="B3" s="416"/>
      <c r="C3" s="416"/>
      <c r="D3" s="416"/>
      <c r="E3" s="416"/>
      <c r="F3" s="416"/>
      <c r="G3" s="416"/>
      <c r="H3" s="416"/>
      <c r="I3" s="416"/>
      <c r="J3" s="416"/>
      <c r="K3" s="416"/>
      <c r="L3" s="416"/>
      <c r="M3" s="416"/>
      <c r="N3" s="81" t="s">
        <v>338</v>
      </c>
      <c r="O3" s="81" t="s">
        <v>45</v>
      </c>
      <c r="P3" s="81" t="s">
        <v>46</v>
      </c>
      <c r="Q3" s="81" t="s">
        <v>47</v>
      </c>
      <c r="R3" s="81" t="s">
        <v>99</v>
      </c>
      <c r="S3" s="81" t="s">
        <v>100</v>
      </c>
      <c r="T3" s="81" t="s">
        <v>101</v>
      </c>
      <c r="U3" s="81" t="s">
        <v>87</v>
      </c>
      <c r="V3" s="81" t="s">
        <v>48</v>
      </c>
      <c r="W3" s="81" t="s">
        <v>49</v>
      </c>
      <c r="X3" s="81" t="s">
        <v>50</v>
      </c>
      <c r="Y3" s="81" t="s">
        <v>51</v>
      </c>
      <c r="Z3" s="81" t="s">
        <v>52</v>
      </c>
      <c r="AA3" s="297"/>
      <c r="AB3" s="297"/>
      <c r="AC3" s="81" t="s">
        <v>53</v>
      </c>
      <c r="AD3" s="81" t="s">
        <v>54</v>
      </c>
      <c r="AE3" s="81" t="s">
        <v>55</v>
      </c>
      <c r="AF3" s="81" t="s">
        <v>56</v>
      </c>
      <c r="AG3" s="81" t="s">
        <v>57</v>
      </c>
      <c r="AH3" s="81" t="s">
        <v>58</v>
      </c>
      <c r="AI3" s="81" t="s">
        <v>59</v>
      </c>
      <c r="AJ3" s="81" t="s">
        <v>137</v>
      </c>
      <c r="AK3" s="81" t="s">
        <v>103</v>
      </c>
      <c r="AL3" s="81" t="s">
        <v>60</v>
      </c>
    </row>
    <row r="4" spans="1:38" s="51" customFormat="1" ht="190.5" customHeight="1" x14ac:dyDescent="0.25">
      <c r="A4" s="439" t="s">
        <v>409</v>
      </c>
      <c r="B4" s="240" t="s">
        <v>410</v>
      </c>
      <c r="C4" s="243" t="s">
        <v>187</v>
      </c>
      <c r="D4" s="75" t="s">
        <v>411</v>
      </c>
      <c r="E4" s="243" t="s">
        <v>208</v>
      </c>
      <c r="F4" s="244" t="s">
        <v>65</v>
      </c>
      <c r="G4" s="243" t="s">
        <v>190</v>
      </c>
      <c r="H4" s="235" t="s">
        <v>90</v>
      </c>
      <c r="I4" s="77" t="s">
        <v>412</v>
      </c>
      <c r="J4" s="24" t="s">
        <v>284</v>
      </c>
      <c r="K4" s="24" t="s">
        <v>119</v>
      </c>
      <c r="L4" s="24" t="s">
        <v>413</v>
      </c>
      <c r="M4" s="241" t="s">
        <v>130</v>
      </c>
      <c r="N4" s="79" t="s">
        <v>414</v>
      </c>
      <c r="O4" s="141">
        <v>1</v>
      </c>
      <c r="P4" s="79" t="s">
        <v>415</v>
      </c>
      <c r="Q4" s="432" t="s">
        <v>416</v>
      </c>
      <c r="R4" s="432" t="s">
        <v>349</v>
      </c>
      <c r="S4" s="237" t="s">
        <v>350</v>
      </c>
      <c r="T4" s="432" t="s">
        <v>417</v>
      </c>
      <c r="U4" s="432" t="s">
        <v>418</v>
      </c>
      <c r="V4" s="432" t="s">
        <v>419</v>
      </c>
      <c r="W4" s="431" t="s">
        <v>63</v>
      </c>
      <c r="X4" s="431" t="s">
        <v>66</v>
      </c>
      <c r="Y4" s="431" t="s">
        <v>63</v>
      </c>
      <c r="Z4" s="431" t="s">
        <v>66</v>
      </c>
      <c r="AA4" s="431" t="s">
        <v>187</v>
      </c>
      <c r="AB4" s="432" t="s">
        <v>354</v>
      </c>
      <c r="AC4" s="431" t="s">
        <v>63</v>
      </c>
      <c r="AD4" s="431" t="s">
        <v>63</v>
      </c>
      <c r="AE4" s="431" t="s">
        <v>63</v>
      </c>
      <c r="AF4" s="431" t="s">
        <v>63</v>
      </c>
      <c r="AG4" s="431" t="s">
        <v>63</v>
      </c>
      <c r="AH4" s="431" t="s">
        <v>63</v>
      </c>
      <c r="AI4" s="432" t="s">
        <v>420</v>
      </c>
      <c r="AJ4" s="432" t="s">
        <v>421</v>
      </c>
      <c r="AK4" s="437" t="s">
        <v>422</v>
      </c>
      <c r="AL4" s="433" t="s">
        <v>423</v>
      </c>
    </row>
    <row r="5" spans="1:38" s="51" customFormat="1" ht="171.75" customHeight="1" x14ac:dyDescent="0.25">
      <c r="A5" s="440"/>
      <c r="B5" s="229"/>
      <c r="C5" s="230"/>
      <c r="D5" s="76" t="s">
        <v>424</v>
      </c>
      <c r="E5" s="230"/>
      <c r="F5" s="232"/>
      <c r="G5" s="230"/>
      <c r="H5" s="315"/>
      <c r="I5" s="82" t="s">
        <v>425</v>
      </c>
      <c r="J5" s="42" t="s">
        <v>426</v>
      </c>
      <c r="K5" s="42" t="s">
        <v>285</v>
      </c>
      <c r="L5" s="42" t="s">
        <v>286</v>
      </c>
      <c r="M5" s="236"/>
      <c r="N5" s="79" t="s">
        <v>427</v>
      </c>
      <c r="O5" s="141">
        <v>1</v>
      </c>
      <c r="P5" s="79" t="s">
        <v>415</v>
      </c>
      <c r="Q5" s="268"/>
      <c r="R5" s="268"/>
      <c r="S5" s="268"/>
      <c r="T5" s="268"/>
      <c r="U5" s="268"/>
      <c r="V5" s="268"/>
      <c r="W5" s="299"/>
      <c r="X5" s="299"/>
      <c r="Y5" s="299"/>
      <c r="Z5" s="299"/>
      <c r="AA5" s="299"/>
      <c r="AB5" s="268"/>
      <c r="AC5" s="299"/>
      <c r="AD5" s="299"/>
      <c r="AE5" s="299"/>
      <c r="AF5" s="299"/>
      <c r="AG5" s="299"/>
      <c r="AH5" s="299"/>
      <c r="AI5" s="268"/>
      <c r="AJ5" s="268"/>
      <c r="AK5" s="438"/>
      <c r="AL5" s="434"/>
    </row>
    <row r="6" spans="1:38" s="51" customFormat="1" ht="261.75" customHeight="1" x14ac:dyDescent="0.25">
      <c r="A6" s="440" t="s">
        <v>428</v>
      </c>
      <c r="B6" s="229"/>
      <c r="C6" s="230"/>
      <c r="D6" s="76" t="s">
        <v>429</v>
      </c>
      <c r="E6" s="230"/>
      <c r="F6" s="232"/>
      <c r="G6" s="230"/>
      <c r="H6" s="315"/>
      <c r="I6" s="82" t="s">
        <v>430</v>
      </c>
      <c r="J6" s="42" t="s">
        <v>431</v>
      </c>
      <c r="K6" s="42" t="s">
        <v>119</v>
      </c>
      <c r="L6" s="42" t="s">
        <v>76</v>
      </c>
      <c r="M6" s="236"/>
      <c r="N6" s="79" t="s">
        <v>432</v>
      </c>
      <c r="O6" s="141">
        <v>1</v>
      </c>
      <c r="P6" s="79" t="s">
        <v>415</v>
      </c>
      <c r="Q6" s="268"/>
      <c r="R6" s="268"/>
      <c r="S6" s="268"/>
      <c r="T6" s="268"/>
      <c r="U6" s="268"/>
      <c r="V6" s="268"/>
      <c r="W6" s="299"/>
      <c r="X6" s="299"/>
      <c r="Y6" s="299"/>
      <c r="Z6" s="299"/>
      <c r="AA6" s="299"/>
      <c r="AB6" s="268"/>
      <c r="AC6" s="299"/>
      <c r="AD6" s="299"/>
      <c r="AE6" s="299"/>
      <c r="AF6" s="299"/>
      <c r="AG6" s="299"/>
      <c r="AH6" s="299"/>
      <c r="AI6" s="268"/>
      <c r="AJ6" s="268"/>
      <c r="AK6" s="438"/>
      <c r="AL6" s="434"/>
    </row>
    <row r="7" spans="1:38" s="51" customFormat="1" ht="219.75" customHeight="1" x14ac:dyDescent="0.25">
      <c r="A7" s="441"/>
      <c r="B7" s="229"/>
      <c r="C7" s="230"/>
      <c r="D7" s="142"/>
      <c r="E7" s="230"/>
      <c r="F7" s="232"/>
      <c r="G7" s="230"/>
      <c r="H7" s="58" t="s">
        <v>72</v>
      </c>
      <c r="I7" s="143" t="s">
        <v>433</v>
      </c>
      <c r="J7" s="82" t="s">
        <v>287</v>
      </c>
      <c r="K7" s="82" t="s">
        <v>288</v>
      </c>
      <c r="L7" s="82" t="s">
        <v>289</v>
      </c>
      <c r="M7" s="236"/>
      <c r="N7" s="79" t="s">
        <v>434</v>
      </c>
      <c r="O7" s="144"/>
      <c r="P7" s="79"/>
      <c r="Q7" s="268"/>
      <c r="R7" s="268"/>
      <c r="S7" s="268"/>
      <c r="T7" s="268"/>
      <c r="U7" s="268"/>
      <c r="V7" s="269"/>
      <c r="W7" s="300"/>
      <c r="X7" s="300"/>
      <c r="Y7" s="300"/>
      <c r="Z7" s="300"/>
      <c r="AA7" s="300"/>
      <c r="AB7" s="269"/>
      <c r="AC7" s="300"/>
      <c r="AD7" s="300"/>
      <c r="AE7" s="300"/>
      <c r="AF7" s="300"/>
      <c r="AG7" s="300"/>
      <c r="AH7" s="300"/>
      <c r="AI7" s="269"/>
      <c r="AJ7" s="268"/>
      <c r="AK7" s="268"/>
      <c r="AL7" s="435"/>
    </row>
    <row r="8" spans="1:38" s="51" customFormat="1" ht="255.75" customHeight="1" x14ac:dyDescent="0.25">
      <c r="A8" s="441"/>
      <c r="B8" s="229" t="s">
        <v>435</v>
      </c>
      <c r="C8" s="230" t="s">
        <v>187</v>
      </c>
      <c r="D8" s="76" t="s">
        <v>436</v>
      </c>
      <c r="E8" s="230" t="s">
        <v>437</v>
      </c>
      <c r="F8" s="232" t="s">
        <v>189</v>
      </c>
      <c r="G8" s="229" t="s">
        <v>215</v>
      </c>
      <c r="H8" s="315" t="s">
        <v>90</v>
      </c>
      <c r="I8" s="82" t="s">
        <v>438</v>
      </c>
      <c r="J8" s="82" t="s">
        <v>439</v>
      </c>
      <c r="K8" s="82" t="s">
        <v>119</v>
      </c>
      <c r="L8" s="82" t="s">
        <v>83</v>
      </c>
      <c r="M8" s="236" t="s">
        <v>130</v>
      </c>
      <c r="N8" s="79" t="s">
        <v>440</v>
      </c>
      <c r="O8" s="141">
        <v>1</v>
      </c>
      <c r="P8" s="79"/>
      <c r="Q8" s="268"/>
      <c r="R8" s="268"/>
      <c r="S8" s="268"/>
      <c r="T8" s="268"/>
      <c r="U8" s="268"/>
      <c r="V8" s="432" t="s">
        <v>435</v>
      </c>
      <c r="W8" s="431" t="s">
        <v>63</v>
      </c>
      <c r="X8" s="431" t="s">
        <v>66</v>
      </c>
      <c r="Y8" s="431" t="s">
        <v>63</v>
      </c>
      <c r="Z8" s="431" t="s">
        <v>66</v>
      </c>
      <c r="AA8" s="431" t="s">
        <v>187</v>
      </c>
      <c r="AB8" s="432" t="s">
        <v>354</v>
      </c>
      <c r="AC8" s="431" t="s">
        <v>63</v>
      </c>
      <c r="AD8" s="431" t="s">
        <v>63</v>
      </c>
      <c r="AE8" s="431" t="s">
        <v>63</v>
      </c>
      <c r="AF8" s="431" t="s">
        <v>63</v>
      </c>
      <c r="AG8" s="431" t="s">
        <v>63</v>
      </c>
      <c r="AH8" s="431" t="s">
        <v>63</v>
      </c>
      <c r="AI8" s="432" t="s">
        <v>441</v>
      </c>
      <c r="AJ8" s="268"/>
      <c r="AK8" s="268"/>
      <c r="AL8" s="435"/>
    </row>
    <row r="9" spans="1:38" s="51" customFormat="1" ht="197.25" customHeight="1" x14ac:dyDescent="0.25">
      <c r="A9" s="441"/>
      <c r="B9" s="229"/>
      <c r="C9" s="230"/>
      <c r="D9" s="76" t="s">
        <v>442</v>
      </c>
      <c r="E9" s="230"/>
      <c r="F9" s="232"/>
      <c r="G9" s="229"/>
      <c r="H9" s="315"/>
      <c r="I9" s="82" t="s">
        <v>443</v>
      </c>
      <c r="J9" s="82" t="s">
        <v>290</v>
      </c>
      <c r="K9" s="82" t="s">
        <v>119</v>
      </c>
      <c r="L9" s="82" t="s">
        <v>76</v>
      </c>
      <c r="M9" s="236"/>
      <c r="N9" s="79" t="s">
        <v>444</v>
      </c>
      <c r="O9" s="141">
        <v>0</v>
      </c>
      <c r="P9" s="79" t="s">
        <v>445</v>
      </c>
      <c r="Q9" s="268"/>
      <c r="R9" s="268"/>
      <c r="S9" s="268"/>
      <c r="T9" s="268"/>
      <c r="U9" s="268"/>
      <c r="V9" s="268"/>
      <c r="W9" s="299"/>
      <c r="X9" s="299"/>
      <c r="Y9" s="299"/>
      <c r="Z9" s="299"/>
      <c r="AA9" s="299"/>
      <c r="AB9" s="268"/>
      <c r="AC9" s="299"/>
      <c r="AD9" s="299"/>
      <c r="AE9" s="299"/>
      <c r="AF9" s="299"/>
      <c r="AG9" s="299"/>
      <c r="AH9" s="299"/>
      <c r="AI9" s="268"/>
      <c r="AJ9" s="268"/>
      <c r="AK9" s="268"/>
      <c r="AL9" s="435"/>
    </row>
    <row r="10" spans="1:38" s="51" customFormat="1" x14ac:dyDescent="0.25">
      <c r="A10" s="441"/>
      <c r="B10" s="229"/>
      <c r="C10" s="230"/>
      <c r="D10" s="76"/>
      <c r="E10" s="230"/>
      <c r="F10" s="232"/>
      <c r="G10" s="229"/>
      <c r="H10" s="315"/>
      <c r="I10" s="82"/>
      <c r="J10" s="82"/>
      <c r="K10" s="82"/>
      <c r="L10" s="82"/>
      <c r="M10" s="236"/>
      <c r="N10" s="79"/>
      <c r="O10" s="144"/>
      <c r="P10" s="79"/>
      <c r="Q10" s="268"/>
      <c r="R10" s="268"/>
      <c r="S10" s="268"/>
      <c r="T10" s="268"/>
      <c r="U10" s="268"/>
      <c r="V10" s="268"/>
      <c r="W10" s="299"/>
      <c r="X10" s="299"/>
      <c r="Y10" s="299"/>
      <c r="Z10" s="299"/>
      <c r="AA10" s="299"/>
      <c r="AB10" s="268"/>
      <c r="AC10" s="299"/>
      <c r="AD10" s="299"/>
      <c r="AE10" s="299"/>
      <c r="AF10" s="299"/>
      <c r="AG10" s="299"/>
      <c r="AH10" s="299"/>
      <c r="AI10" s="268"/>
      <c r="AJ10" s="268"/>
      <c r="AK10" s="268"/>
      <c r="AL10" s="435"/>
    </row>
    <row r="11" spans="1:38" s="51" customFormat="1" ht="192" customHeight="1" thickBot="1" x14ac:dyDescent="0.3">
      <c r="A11" s="442"/>
      <c r="B11" s="350"/>
      <c r="C11" s="231"/>
      <c r="D11" s="41"/>
      <c r="E11" s="231"/>
      <c r="F11" s="351"/>
      <c r="G11" s="350"/>
      <c r="H11" s="67" t="s">
        <v>72</v>
      </c>
      <c r="I11" s="145" t="s">
        <v>291</v>
      </c>
      <c r="J11" s="41" t="s">
        <v>446</v>
      </c>
      <c r="K11" s="41" t="s">
        <v>119</v>
      </c>
      <c r="L11" s="41" t="s">
        <v>83</v>
      </c>
      <c r="M11" s="443"/>
      <c r="N11" s="79" t="s">
        <v>434</v>
      </c>
      <c r="O11" s="144"/>
      <c r="P11" s="79"/>
      <c r="Q11" s="269"/>
      <c r="R11" s="269"/>
      <c r="S11" s="269"/>
      <c r="T11" s="269"/>
      <c r="U11" s="269"/>
      <c r="V11" s="269"/>
      <c r="W11" s="300"/>
      <c r="X11" s="300"/>
      <c r="Y11" s="300"/>
      <c r="Z11" s="300"/>
      <c r="AA11" s="300"/>
      <c r="AB11" s="269"/>
      <c r="AC11" s="300"/>
      <c r="AD11" s="300"/>
      <c r="AE11" s="300"/>
      <c r="AF11" s="300"/>
      <c r="AG11" s="300"/>
      <c r="AH11" s="300"/>
      <c r="AI11" s="269"/>
      <c r="AJ11" s="269"/>
      <c r="AK11" s="269"/>
      <c r="AL11" s="436"/>
    </row>
  </sheetData>
  <mergeCells count="72">
    <mergeCell ref="B8:B11"/>
    <mergeCell ref="C8:C11"/>
    <mergeCell ref="AI8:AI11"/>
    <mergeCell ref="AD8:AD11"/>
    <mergeCell ref="AE8:AE11"/>
    <mergeCell ref="AF8:AF11"/>
    <mergeCell ref="AG8:AG11"/>
    <mergeCell ref="AH8:AH11"/>
    <mergeCell ref="AC1:AL2"/>
    <mergeCell ref="V2:Z2"/>
    <mergeCell ref="AA2:AA3"/>
    <mergeCell ref="AB2:AB3"/>
    <mergeCell ref="A4:A5"/>
    <mergeCell ref="M4:M7"/>
    <mergeCell ref="Q4:Q11"/>
    <mergeCell ref="V4:V7"/>
    <mergeCell ref="AC4:AC7"/>
    <mergeCell ref="A6:A11"/>
    <mergeCell ref="M8:M11"/>
    <mergeCell ref="V8:V11"/>
    <mergeCell ref="AC8:AC11"/>
    <mergeCell ref="R4:R11"/>
    <mergeCell ref="S4:S11"/>
    <mergeCell ref="T4:T11"/>
    <mergeCell ref="F1:F3"/>
    <mergeCell ref="B4:B7"/>
    <mergeCell ref="C4:C7"/>
    <mergeCell ref="E4:E7"/>
    <mergeCell ref="F4:F7"/>
    <mergeCell ref="A1:A3"/>
    <mergeCell ref="B1:B3"/>
    <mergeCell ref="C1:C3"/>
    <mergeCell ref="D1:D3"/>
    <mergeCell ref="E1:E3"/>
    <mergeCell ref="G1:G3"/>
    <mergeCell ref="H1:H3"/>
    <mergeCell ref="I1:I3"/>
    <mergeCell ref="J1:J3"/>
    <mergeCell ref="K1:K3"/>
    <mergeCell ref="L1:L3"/>
    <mergeCell ref="M1:M3"/>
    <mergeCell ref="X4:X7"/>
    <mergeCell ref="Y4:Y7"/>
    <mergeCell ref="X8:X11"/>
    <mergeCell ref="Y8:Y11"/>
    <mergeCell ref="N1:P2"/>
    <mergeCell ref="Q1:U2"/>
    <mergeCell ref="V1:AB1"/>
    <mergeCell ref="AL4:AL11"/>
    <mergeCell ref="Z8:Z11"/>
    <mergeCell ref="AA8:AA11"/>
    <mergeCell ref="AB8:AB11"/>
    <mergeCell ref="Z4:Z7"/>
    <mergeCell ref="AA4:AA7"/>
    <mergeCell ref="AB4:AB7"/>
    <mergeCell ref="AD4:AD7"/>
    <mergeCell ref="AE4:AE7"/>
    <mergeCell ref="AF4:AF7"/>
    <mergeCell ref="AG4:AG7"/>
    <mergeCell ref="AH4:AH7"/>
    <mergeCell ref="AI4:AI7"/>
    <mergeCell ref="AJ4:AJ11"/>
    <mergeCell ref="AK4:AK11"/>
    <mergeCell ref="E8:E11"/>
    <mergeCell ref="F8:F11"/>
    <mergeCell ref="G8:G11"/>
    <mergeCell ref="H8:H10"/>
    <mergeCell ref="W8:W11"/>
    <mergeCell ref="U4:U11"/>
    <mergeCell ref="W4:W7"/>
    <mergeCell ref="G4:G7"/>
    <mergeCell ref="H4:H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0AE2056-5E00-4884-A0BA-066345D8B9B0}">
          <x14:formula1>
            <xm:f>'C:\Users\HACIENDA108\Desktop\CARLOS CONTROL INTERNO\DOCUMENTOS OFICINA CONTROL INTERNO\CONTROL INTERNO 2021\SEGUIMIENTO RIESGOS 2021\SEGUIMIENTO RIESGOS AGOSTO 2021\[RIEGOS ADMITIVOS Y DE CORRUPCION VIGENCIA 2021.xlsx]NO'!#REF!</xm:f>
          </x14:formula1>
          <xm:sqref>H4:H6 H8:H10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AL7"/>
  <sheetViews>
    <sheetView topLeftCell="AE1" zoomScale="69" zoomScaleNormal="69" workbookViewId="0"/>
  </sheetViews>
  <sheetFormatPr baseColWidth="10" defaultRowHeight="15" x14ac:dyDescent="0.25"/>
  <cols>
    <col min="1" max="1" width="33.140625" customWidth="1"/>
    <col min="2" max="2" width="38.140625" customWidth="1"/>
    <col min="3" max="3" width="22" customWidth="1"/>
    <col min="4" max="4" width="50.85546875" customWidth="1"/>
    <col min="9" max="9" width="53" customWidth="1"/>
    <col min="10" max="10" width="72.42578125" customWidth="1"/>
    <col min="11" max="11" width="26.85546875" customWidth="1"/>
    <col min="12" max="12" width="18.140625" customWidth="1"/>
    <col min="13" max="13" width="25.7109375" customWidth="1"/>
    <col min="14" max="14" width="40.42578125" customWidth="1"/>
    <col min="15" max="15" width="77.5703125" customWidth="1"/>
    <col min="16" max="16" width="94.5703125" customWidth="1"/>
    <col min="17" max="17" width="49.5703125" customWidth="1"/>
    <col min="18" max="18" width="39.5703125" customWidth="1"/>
    <col min="19" max="19" width="49.140625" customWidth="1"/>
    <col min="21" max="21" width="37.42578125" customWidth="1"/>
    <col min="23" max="23" width="55.140625" customWidth="1"/>
    <col min="29" max="29" width="60.28515625" customWidth="1"/>
    <col min="32" max="32" width="26.85546875" customWidth="1"/>
    <col min="33" max="33" width="21.85546875" customWidth="1"/>
    <col min="34" max="34" width="25.42578125" customWidth="1"/>
    <col min="35" max="35" width="47" customWidth="1"/>
    <col min="36" max="36" width="26.7109375" customWidth="1"/>
    <col min="37" max="37" width="42.42578125" customWidth="1"/>
    <col min="38" max="38" width="70.7109375" customWidth="1"/>
    <col min="39" max="39" width="48.28515625" customWidth="1"/>
  </cols>
  <sheetData>
    <row r="1" spans="1:38" s="37" customFormat="1" ht="12.75" x14ac:dyDescent="0.2">
      <c r="D1" s="40"/>
    </row>
    <row r="2" spans="1:38" s="37" customFormat="1" ht="15.75" x14ac:dyDescent="0.2">
      <c r="A2" s="450" t="s">
        <v>24</v>
      </c>
      <c r="B2" s="451" t="s">
        <v>25</v>
      </c>
      <c r="C2" s="451" t="s">
        <v>26</v>
      </c>
      <c r="D2" s="451" t="s">
        <v>27</v>
      </c>
      <c r="E2" s="450" t="s">
        <v>28</v>
      </c>
      <c r="F2" s="450" t="s">
        <v>29</v>
      </c>
      <c r="G2" s="450" t="s">
        <v>30</v>
      </c>
      <c r="H2" s="450" t="s">
        <v>31</v>
      </c>
      <c r="I2" s="450" t="s">
        <v>32</v>
      </c>
      <c r="J2" s="451" t="s">
        <v>33</v>
      </c>
      <c r="K2" s="451" t="s">
        <v>34</v>
      </c>
      <c r="L2" s="451" t="s">
        <v>35</v>
      </c>
      <c r="M2" s="451" t="s">
        <v>36</v>
      </c>
      <c r="N2" s="353" t="s">
        <v>37</v>
      </c>
      <c r="O2" s="353"/>
      <c r="P2" s="353"/>
      <c r="Q2" s="353" t="s">
        <v>38</v>
      </c>
      <c r="R2" s="353"/>
      <c r="S2" s="353"/>
      <c r="T2" s="353"/>
      <c r="U2" s="353"/>
      <c r="V2" s="353" t="s">
        <v>39</v>
      </c>
      <c r="W2" s="353"/>
      <c r="X2" s="353"/>
      <c r="Y2" s="353"/>
      <c r="Z2" s="353"/>
      <c r="AA2" s="353"/>
      <c r="AB2" s="353"/>
      <c r="AC2" s="353" t="s">
        <v>40</v>
      </c>
      <c r="AD2" s="353"/>
      <c r="AE2" s="353"/>
      <c r="AF2" s="353"/>
      <c r="AG2" s="353"/>
      <c r="AH2" s="353"/>
      <c r="AI2" s="353"/>
      <c r="AJ2" s="353"/>
      <c r="AK2" s="353"/>
      <c r="AL2" s="353"/>
    </row>
    <row r="3" spans="1:38" s="37" customFormat="1" ht="15.75" x14ac:dyDescent="0.2">
      <c r="A3" s="450"/>
      <c r="B3" s="451"/>
      <c r="C3" s="451"/>
      <c r="D3" s="451"/>
      <c r="E3" s="450"/>
      <c r="F3" s="450"/>
      <c r="G3" s="450"/>
      <c r="H3" s="450"/>
      <c r="I3" s="450"/>
      <c r="J3" s="451"/>
      <c r="K3" s="451"/>
      <c r="L3" s="451"/>
      <c r="M3" s="451"/>
      <c r="N3" s="353"/>
      <c r="O3" s="353"/>
      <c r="P3" s="353"/>
      <c r="Q3" s="353"/>
      <c r="R3" s="353"/>
      <c r="S3" s="353"/>
      <c r="T3" s="353"/>
      <c r="U3" s="353"/>
      <c r="V3" s="353" t="s">
        <v>41</v>
      </c>
      <c r="W3" s="353"/>
      <c r="X3" s="353"/>
      <c r="Y3" s="353"/>
      <c r="Z3" s="353"/>
      <c r="AA3" s="353" t="s">
        <v>42</v>
      </c>
      <c r="AB3" s="353" t="s">
        <v>43</v>
      </c>
      <c r="AC3" s="353"/>
      <c r="AD3" s="353"/>
      <c r="AE3" s="353"/>
      <c r="AF3" s="353"/>
      <c r="AG3" s="353"/>
      <c r="AH3" s="353"/>
      <c r="AI3" s="353"/>
      <c r="AJ3" s="353"/>
      <c r="AK3" s="353"/>
      <c r="AL3" s="353"/>
    </row>
    <row r="4" spans="1:38" s="38" customFormat="1" ht="165" customHeight="1" x14ac:dyDescent="0.2">
      <c r="A4" s="450"/>
      <c r="B4" s="451"/>
      <c r="C4" s="451"/>
      <c r="D4" s="451"/>
      <c r="E4" s="450"/>
      <c r="F4" s="450"/>
      <c r="G4" s="450"/>
      <c r="H4" s="450"/>
      <c r="I4" s="450"/>
      <c r="J4" s="451"/>
      <c r="K4" s="451"/>
      <c r="L4" s="451"/>
      <c r="M4" s="451"/>
      <c r="N4" s="201" t="s">
        <v>485</v>
      </c>
      <c r="O4" s="201" t="s">
        <v>486</v>
      </c>
      <c r="P4" s="201" t="s">
        <v>46</v>
      </c>
      <c r="Q4" s="201" t="s">
        <v>47</v>
      </c>
      <c r="R4" s="202" t="s">
        <v>487</v>
      </c>
      <c r="S4" s="201" t="s">
        <v>85</v>
      </c>
      <c r="T4" s="201" t="s">
        <v>488</v>
      </c>
      <c r="U4" s="201" t="s">
        <v>489</v>
      </c>
      <c r="V4" s="201" t="s">
        <v>48</v>
      </c>
      <c r="W4" s="201" t="s">
        <v>49</v>
      </c>
      <c r="X4" s="201" t="s">
        <v>50</v>
      </c>
      <c r="Y4" s="201" t="s">
        <v>51</v>
      </c>
      <c r="Z4" s="201" t="s">
        <v>52</v>
      </c>
      <c r="AA4" s="354"/>
      <c r="AB4" s="354"/>
      <c r="AC4" s="201" t="s">
        <v>53</v>
      </c>
      <c r="AD4" s="201" t="s">
        <v>54</v>
      </c>
      <c r="AE4" s="201" t="s">
        <v>55</v>
      </c>
      <c r="AF4" s="201" t="s">
        <v>56</v>
      </c>
      <c r="AG4" s="201" t="s">
        <v>57</v>
      </c>
      <c r="AH4" s="201" t="s">
        <v>58</v>
      </c>
      <c r="AI4" s="201" t="s">
        <v>59</v>
      </c>
      <c r="AJ4" s="201" t="s">
        <v>88</v>
      </c>
      <c r="AK4" s="201" t="s">
        <v>490</v>
      </c>
      <c r="AL4" s="201" t="s">
        <v>60</v>
      </c>
    </row>
    <row r="5" spans="1:38" s="39" customFormat="1" ht="293.25" customHeight="1" x14ac:dyDescent="0.2">
      <c r="A5" s="447" t="str">
        <f>([12]CONTEXTO!A8&amp;" "&amp;[12]CONTEXTO!A9)</f>
        <v>PROCESO: GESTIÓN DE LA GOBERNABILIDAD, PARTICIPACIÓN Y CONVIVENCIA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v>
      </c>
      <c r="B5" s="240" t="str">
        <f>[12]DESCRIPCION!A10</f>
        <v>Posiblidad de Incumplimiento  de los planes de acción de las diferentes dependencias del proceso</v>
      </c>
      <c r="C5" s="243" t="str">
        <f>'[12]IDENTIFICACION DE RIESGOS'!J10</f>
        <v>GESTION</v>
      </c>
      <c r="D5" s="100" t="str">
        <f>[12]DESCRIPCION!D10</f>
        <v>Declaratoria de emergencia ocasionadas por pandemias, epidemias o desastres naturales que retrasa el cumplimiento del cronograma del proceso  por desconocimiento o fallas en la tecnología o conectividad.</v>
      </c>
      <c r="E5" s="243" t="str">
        <f>'[12]VALORACIÓN RIESGOS RESIDUAL'!E14:G14</f>
        <v>Rara vez</v>
      </c>
      <c r="F5" s="244" t="str">
        <f>'[12]VALORACIÓN RIESGOS RESIDUAL'!J14</f>
        <v>Insignificante</v>
      </c>
      <c r="G5" s="240" t="str">
        <f>'[12]VALORACIÓN RIESGOS RESIDUAL'!K11</f>
        <v>BAJA</v>
      </c>
      <c r="H5" s="235" t="s">
        <v>491</v>
      </c>
      <c r="I5" s="132" t="s">
        <v>492</v>
      </c>
      <c r="J5" s="95" t="s">
        <v>493</v>
      </c>
      <c r="K5" s="95" t="s">
        <v>494</v>
      </c>
      <c r="L5" s="133" t="s">
        <v>82</v>
      </c>
      <c r="M5" s="93" t="s">
        <v>495</v>
      </c>
      <c r="N5" s="89" t="s">
        <v>496</v>
      </c>
      <c r="O5" s="89" t="s">
        <v>497</v>
      </c>
      <c r="P5" s="341" t="s">
        <v>498</v>
      </c>
      <c r="Q5" s="446" t="s">
        <v>499</v>
      </c>
      <c r="R5" s="341" t="s">
        <v>500</v>
      </c>
      <c r="S5" s="341" t="s">
        <v>501</v>
      </c>
      <c r="T5" s="446" t="s">
        <v>502</v>
      </c>
      <c r="U5" s="341" t="s">
        <v>503</v>
      </c>
      <c r="V5" s="227" t="s">
        <v>504</v>
      </c>
      <c r="W5" s="444" t="s">
        <v>63</v>
      </c>
      <c r="X5" s="444" t="s">
        <v>63</v>
      </c>
      <c r="Y5" s="444" t="s">
        <v>63</v>
      </c>
      <c r="Z5" s="444" t="s">
        <v>63</v>
      </c>
      <c r="AA5" s="314" t="s">
        <v>187</v>
      </c>
      <c r="AB5" s="341" t="s">
        <v>505</v>
      </c>
      <c r="AC5" s="444" t="s">
        <v>183</v>
      </c>
      <c r="AD5" s="444" t="s">
        <v>63</v>
      </c>
      <c r="AE5" s="444" t="s">
        <v>63</v>
      </c>
      <c r="AF5" s="444" t="s">
        <v>63</v>
      </c>
      <c r="AG5" s="444" t="s">
        <v>63</v>
      </c>
      <c r="AH5" s="445" t="s">
        <v>63</v>
      </c>
      <c r="AI5" s="341" t="s">
        <v>506</v>
      </c>
      <c r="AJ5" s="446" t="s">
        <v>507</v>
      </c>
      <c r="AK5" s="341" t="s">
        <v>508</v>
      </c>
      <c r="AL5" s="341" t="s">
        <v>509</v>
      </c>
    </row>
    <row r="6" spans="1:38" s="39" customFormat="1" ht="153" customHeight="1" x14ac:dyDescent="0.2">
      <c r="A6" s="448"/>
      <c r="B6" s="229"/>
      <c r="C6" s="230"/>
      <c r="D6" s="105" t="str">
        <f>[12]DESCRIPCION!D11</f>
        <v>Dificultad del trabajo en equipo por carencia de unificación de criterios</v>
      </c>
      <c r="E6" s="230"/>
      <c r="F6" s="232"/>
      <c r="G6" s="229"/>
      <c r="H6" s="315"/>
      <c r="I6" s="43" t="s">
        <v>492</v>
      </c>
      <c r="J6" s="86" t="s">
        <v>510</v>
      </c>
      <c r="K6" s="86" t="s">
        <v>494</v>
      </c>
      <c r="L6" s="36" t="s">
        <v>82</v>
      </c>
      <c r="M6" s="92" t="s">
        <v>511</v>
      </c>
      <c r="N6" s="89" t="s">
        <v>512</v>
      </c>
      <c r="O6" s="205" t="s">
        <v>513</v>
      </c>
      <c r="P6" s="341"/>
      <c r="Q6" s="446"/>
      <c r="R6" s="345"/>
      <c r="S6" s="341"/>
      <c r="T6" s="449"/>
      <c r="U6" s="341"/>
      <c r="V6" s="227"/>
      <c r="W6" s="444"/>
      <c r="X6" s="444"/>
      <c r="Y6" s="444"/>
      <c r="Z6" s="444"/>
      <c r="AA6" s="314"/>
      <c r="AB6" s="345"/>
      <c r="AC6" s="444"/>
      <c r="AD6" s="444"/>
      <c r="AE6" s="444"/>
      <c r="AF6" s="444"/>
      <c r="AG6" s="444"/>
      <c r="AH6" s="445"/>
      <c r="AI6" s="341"/>
      <c r="AJ6" s="446"/>
      <c r="AK6" s="341"/>
      <c r="AL6" s="345"/>
    </row>
    <row r="7" spans="1:38" s="39" customFormat="1" ht="75" customHeight="1" x14ac:dyDescent="0.2">
      <c r="A7" s="448"/>
      <c r="B7" s="229"/>
      <c r="C7" s="230"/>
      <c r="D7" s="20"/>
      <c r="E7" s="230"/>
      <c r="F7" s="232"/>
      <c r="G7" s="229"/>
      <c r="H7" s="58" t="s">
        <v>72</v>
      </c>
      <c r="I7" s="30" t="s">
        <v>514</v>
      </c>
      <c r="J7" s="94" t="s">
        <v>246</v>
      </c>
      <c r="K7" s="94" t="s">
        <v>123</v>
      </c>
      <c r="L7" s="28" t="s">
        <v>515</v>
      </c>
      <c r="M7" s="92"/>
      <c r="N7" s="19" t="s">
        <v>223</v>
      </c>
      <c r="O7" s="45" t="s">
        <v>223</v>
      </c>
      <c r="P7" s="341"/>
      <c r="Q7" s="446"/>
      <c r="R7" s="345"/>
      <c r="S7" s="341"/>
      <c r="T7" s="449"/>
      <c r="U7" s="341"/>
      <c r="V7" s="227"/>
      <c r="W7" s="444"/>
      <c r="X7" s="444"/>
      <c r="Y7" s="444"/>
      <c r="Z7" s="444"/>
      <c r="AA7" s="314"/>
      <c r="AB7" s="345"/>
      <c r="AC7" s="444"/>
      <c r="AD7" s="444"/>
      <c r="AE7" s="444"/>
      <c r="AF7" s="444"/>
      <c r="AG7" s="444"/>
      <c r="AH7" s="445"/>
      <c r="AI7" s="341"/>
      <c r="AJ7" s="446"/>
      <c r="AK7" s="341"/>
      <c r="AL7" s="345"/>
    </row>
  </sheetData>
  <mergeCells count="50">
    <mergeCell ref="AB5:AB7"/>
    <mergeCell ref="AC5:AC7"/>
    <mergeCell ref="AD5:AD7"/>
    <mergeCell ref="AE5:AE7"/>
    <mergeCell ref="V2:AB2"/>
    <mergeCell ref="V5:V7"/>
    <mergeCell ref="W5:W7"/>
    <mergeCell ref="F2:F4"/>
    <mergeCell ref="X5:X7"/>
    <mergeCell ref="Y5:Y7"/>
    <mergeCell ref="Z5:Z7"/>
    <mergeCell ref="AA5:AA7"/>
    <mergeCell ref="A2:A4"/>
    <mergeCell ref="B2:B4"/>
    <mergeCell ref="C2:C4"/>
    <mergeCell ref="D2:D4"/>
    <mergeCell ref="E2:E4"/>
    <mergeCell ref="L2:L4"/>
    <mergeCell ref="M2:M4"/>
    <mergeCell ref="N2:P3"/>
    <mergeCell ref="Q2:U3"/>
    <mergeCell ref="U5:U7"/>
    <mergeCell ref="G2:G4"/>
    <mergeCell ref="H2:H4"/>
    <mergeCell ref="I2:I4"/>
    <mergeCell ref="J2:J4"/>
    <mergeCell ref="K2:K4"/>
    <mergeCell ref="AC2:AL3"/>
    <mergeCell ref="V3:Z3"/>
    <mergeCell ref="AA3:AA4"/>
    <mergeCell ref="AB3:AB4"/>
    <mergeCell ref="A5:A7"/>
    <mergeCell ref="B5:B7"/>
    <mergeCell ref="C5:C7"/>
    <mergeCell ref="E5:E7"/>
    <mergeCell ref="F5:F7"/>
    <mergeCell ref="G5:G7"/>
    <mergeCell ref="H5:H6"/>
    <mergeCell ref="P5:P7"/>
    <mergeCell ref="Q5:Q7"/>
    <mergeCell ref="R5:R7"/>
    <mergeCell ref="S5:S7"/>
    <mergeCell ref="T5:T7"/>
    <mergeCell ref="AK5:AK7"/>
    <mergeCell ref="AL5:AL7"/>
    <mergeCell ref="AF5:AF7"/>
    <mergeCell ref="AG5:AG7"/>
    <mergeCell ref="AH5:AH7"/>
    <mergeCell ref="AI5:AI7"/>
    <mergeCell ref="AJ5:AJ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EF3E5C-3C8E-4481-A1F7-2D44D6B190B2}">
          <x14:formula1>
            <xm:f>'G:\MAPA RIESGOS-SEP-2021\GESTION\GOBIERNO\[M-G-Gobierno-Gestion.xlsx]NO'!#REF!</xm:f>
          </x14:formula1>
          <xm:sqref>H5:H7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AL15"/>
  <sheetViews>
    <sheetView zoomScale="68" zoomScaleNormal="68" workbookViewId="0">
      <selection activeCell="G4" sqref="G4:G7"/>
    </sheetView>
  </sheetViews>
  <sheetFormatPr baseColWidth="10" defaultRowHeight="15" x14ac:dyDescent="0.25"/>
  <cols>
    <col min="1" max="1" width="42.5703125" customWidth="1"/>
    <col min="2" max="2" width="36.7109375" customWidth="1"/>
    <col min="3" max="3" width="26.28515625" customWidth="1"/>
    <col min="4" max="4" width="33" customWidth="1"/>
    <col min="5" max="5" width="33.7109375" customWidth="1"/>
    <col min="9" max="9" width="33.42578125" customWidth="1"/>
    <col min="13" max="13" width="11.42578125" customWidth="1"/>
    <col min="14" max="15" width="37.7109375" customWidth="1"/>
    <col min="16" max="16" width="38" customWidth="1"/>
    <col min="17" max="17" width="44.28515625" customWidth="1"/>
    <col min="18" max="18" width="26.7109375" customWidth="1"/>
    <col min="19" max="19" width="24.7109375" customWidth="1"/>
    <col min="20" max="20" width="29.7109375" customWidth="1"/>
    <col min="27" max="27" width="37.7109375" customWidth="1"/>
    <col min="28" max="28" width="33.42578125" customWidth="1"/>
    <col min="33" max="33" width="30.28515625" customWidth="1"/>
    <col min="34" max="34" width="19.28515625" customWidth="1"/>
    <col min="35" max="35" width="65.28515625" customWidth="1"/>
    <col min="36" max="36" width="46.85546875" customWidth="1"/>
    <col min="37" max="37" width="43" customWidth="1"/>
    <col min="38" max="38" width="52.28515625" customWidth="1"/>
  </cols>
  <sheetData>
    <row r="1" spans="1:38" s="39" customFormat="1" ht="15" customHeight="1" x14ac:dyDescent="0.2">
      <c r="A1" s="779" t="s">
        <v>24</v>
      </c>
      <c r="B1" s="780" t="s">
        <v>25</v>
      </c>
      <c r="C1" s="780" t="s">
        <v>26</v>
      </c>
      <c r="D1" s="780" t="s">
        <v>27</v>
      </c>
      <c r="E1" s="779" t="s">
        <v>28</v>
      </c>
      <c r="F1" s="779" t="s">
        <v>29</v>
      </c>
      <c r="G1" s="779" t="s">
        <v>30</v>
      </c>
      <c r="H1" s="779" t="s">
        <v>31</v>
      </c>
      <c r="I1" s="779" t="s">
        <v>32</v>
      </c>
      <c r="J1" s="780" t="s">
        <v>33</v>
      </c>
      <c r="K1" s="780" t="s">
        <v>34</v>
      </c>
      <c r="L1" s="780" t="s">
        <v>35</v>
      </c>
      <c r="M1" s="780" t="s">
        <v>36</v>
      </c>
      <c r="N1" s="322" t="s">
        <v>37</v>
      </c>
      <c r="O1" s="322"/>
      <c r="P1" s="322"/>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39" customFormat="1" ht="15" customHeight="1" x14ac:dyDescent="0.2">
      <c r="A2" s="779"/>
      <c r="B2" s="780"/>
      <c r="C2" s="780"/>
      <c r="D2" s="780"/>
      <c r="E2" s="779"/>
      <c r="F2" s="779"/>
      <c r="G2" s="779"/>
      <c r="H2" s="779"/>
      <c r="I2" s="779"/>
      <c r="J2" s="780"/>
      <c r="K2" s="780"/>
      <c r="L2" s="780"/>
      <c r="M2" s="780"/>
      <c r="N2" s="322"/>
      <c r="O2" s="322"/>
      <c r="P2" s="322"/>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39" customFormat="1" ht="69" customHeight="1" x14ac:dyDescent="0.2">
      <c r="A3" s="781"/>
      <c r="B3" s="782"/>
      <c r="C3" s="782"/>
      <c r="D3" s="782"/>
      <c r="E3" s="781"/>
      <c r="F3" s="781"/>
      <c r="G3" s="781"/>
      <c r="H3" s="781"/>
      <c r="I3" s="781"/>
      <c r="J3" s="782"/>
      <c r="K3" s="782"/>
      <c r="L3" s="782"/>
      <c r="M3" s="782"/>
      <c r="N3" s="182" t="s">
        <v>44</v>
      </c>
      <c r="O3" s="182" t="s">
        <v>45</v>
      </c>
      <c r="P3" s="182" t="s">
        <v>46</v>
      </c>
      <c r="Q3" s="182" t="s">
        <v>47</v>
      </c>
      <c r="R3" s="182" t="s">
        <v>980</v>
      </c>
      <c r="S3" s="182" t="s">
        <v>85</v>
      </c>
      <c r="T3" s="182" t="s">
        <v>86</v>
      </c>
      <c r="U3" s="182" t="s">
        <v>87</v>
      </c>
      <c r="V3" s="182" t="s">
        <v>48</v>
      </c>
      <c r="W3" s="182" t="s">
        <v>49</v>
      </c>
      <c r="X3" s="182" t="s">
        <v>50</v>
      </c>
      <c r="Y3" s="182" t="s">
        <v>51</v>
      </c>
      <c r="Z3" s="182" t="s">
        <v>52</v>
      </c>
      <c r="AA3" s="323"/>
      <c r="AB3" s="323"/>
      <c r="AC3" s="182" t="s">
        <v>53</v>
      </c>
      <c r="AD3" s="182" t="s">
        <v>54</v>
      </c>
      <c r="AE3" s="182" t="s">
        <v>55</v>
      </c>
      <c r="AF3" s="182" t="s">
        <v>56</v>
      </c>
      <c r="AG3" s="182" t="s">
        <v>57</v>
      </c>
      <c r="AH3" s="182" t="s">
        <v>58</v>
      </c>
      <c r="AI3" s="182" t="s">
        <v>59</v>
      </c>
      <c r="AJ3" s="182" t="s">
        <v>88</v>
      </c>
      <c r="AK3" s="182" t="s">
        <v>599</v>
      </c>
      <c r="AL3" s="182" t="s">
        <v>60</v>
      </c>
    </row>
    <row r="4" spans="1:38" s="39" customFormat="1" ht="214.5" customHeight="1" x14ac:dyDescent="0.2">
      <c r="A4" s="801" t="str">
        <f>([25]CONTEXTO!A8&amp;" "&amp;[25]CONTEXTO!A9)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4" s="802" t="str">
        <f>[25]DESCRIPCION!A10</f>
        <v>Incumplimiento al derecho de acceso a la información para las personas con discapacidad</v>
      </c>
      <c r="C4" s="803" t="str">
        <f>'[25]IDENTIFICACION DE RIESGOS'!J10</f>
        <v>GESTION</v>
      </c>
      <c r="D4" s="804" t="str">
        <f>[25]DESCRIPCION!D10</f>
        <v xml:space="preserve">Poco acceso a la información para las personas con discapacidad.(PCD interpretación en lenguaje de señas. </v>
      </c>
      <c r="E4" s="803" t="str">
        <f>'[25]VALORACIÓN RIESGOS RESIDUAL'!E14:G14</f>
        <v>Posible</v>
      </c>
      <c r="F4" s="803" t="str">
        <f>'[25]VALORACIÓN RIESGOS RESIDUAL'!J14</f>
        <v>Moderado</v>
      </c>
      <c r="G4" s="802" t="str">
        <f>'[25]VALORACIÓN RIESGOS RESIDUAL'!K11</f>
        <v>ALTA</v>
      </c>
      <c r="H4" s="803" t="s">
        <v>90</v>
      </c>
      <c r="I4" s="804" t="str">
        <f>[25]DOFA!E31</f>
        <v>D5,O4 Articulación con las dependencias en donde exista personal calificado para adelantar la traducción en lenguaje de señas.</v>
      </c>
      <c r="J4" s="821" t="s">
        <v>1061</v>
      </c>
      <c r="K4" s="821" t="s">
        <v>1062</v>
      </c>
      <c r="L4" s="822" t="s">
        <v>1063</v>
      </c>
      <c r="M4" s="832" t="s">
        <v>602</v>
      </c>
      <c r="N4" s="833" t="s">
        <v>1064</v>
      </c>
      <c r="O4" s="246" t="s">
        <v>1065</v>
      </c>
      <c r="P4" s="246" t="s">
        <v>1066</v>
      </c>
      <c r="Q4" s="246" t="s">
        <v>1067</v>
      </c>
      <c r="R4" s="246" t="s">
        <v>986</v>
      </c>
      <c r="S4" s="246" t="s">
        <v>987</v>
      </c>
      <c r="T4" s="246" t="s">
        <v>1068</v>
      </c>
      <c r="U4" s="246" t="s">
        <v>989</v>
      </c>
      <c r="V4" s="246" t="s">
        <v>1069</v>
      </c>
      <c r="W4" s="246" t="s">
        <v>63</v>
      </c>
      <c r="X4" s="246" t="s">
        <v>63</v>
      </c>
      <c r="Y4" s="246" t="s">
        <v>63</v>
      </c>
      <c r="Z4" s="246" t="s">
        <v>63</v>
      </c>
      <c r="AA4" s="246" t="s">
        <v>991</v>
      </c>
      <c r="AB4" s="246" t="s">
        <v>1070</v>
      </c>
      <c r="AC4" s="246" t="s">
        <v>63</v>
      </c>
      <c r="AD4" s="246" t="s">
        <v>183</v>
      </c>
      <c r="AE4" s="246" t="s">
        <v>1071</v>
      </c>
      <c r="AF4" s="246" t="s">
        <v>63</v>
      </c>
      <c r="AG4" s="246" t="s">
        <v>63</v>
      </c>
      <c r="AH4" s="246" t="s">
        <v>63</v>
      </c>
      <c r="AI4" s="246" t="s">
        <v>1072</v>
      </c>
      <c r="AJ4" s="246" t="s">
        <v>993</v>
      </c>
      <c r="AK4" s="246" t="s">
        <v>1073</v>
      </c>
      <c r="AL4" s="246" t="s">
        <v>1074</v>
      </c>
    </row>
    <row r="5" spans="1:38" s="39" customFormat="1" ht="79.5" customHeight="1" x14ac:dyDescent="0.2">
      <c r="A5" s="801"/>
      <c r="B5" s="825"/>
      <c r="C5" s="825"/>
      <c r="D5" s="804">
        <f>[25]DESCRIPCION!D11</f>
        <v>0</v>
      </c>
      <c r="E5" s="825"/>
      <c r="F5" s="825"/>
      <c r="G5" s="825"/>
      <c r="H5" s="825"/>
      <c r="I5" s="804"/>
      <c r="J5" s="821"/>
      <c r="K5" s="821"/>
      <c r="L5" s="822"/>
      <c r="M5" s="825"/>
      <c r="N5" s="834"/>
      <c r="O5" s="452"/>
      <c r="P5" s="452"/>
      <c r="Q5" s="452"/>
      <c r="R5" s="452"/>
      <c r="S5" s="452"/>
      <c r="T5" s="452"/>
      <c r="U5" s="452"/>
      <c r="V5" s="452"/>
      <c r="W5" s="452"/>
      <c r="X5" s="452"/>
      <c r="Y5" s="452"/>
      <c r="Z5" s="452"/>
      <c r="AA5" s="452"/>
      <c r="AB5" s="452"/>
      <c r="AC5" s="452"/>
      <c r="AD5" s="452"/>
      <c r="AE5" s="452"/>
      <c r="AF5" s="452"/>
      <c r="AG5" s="452"/>
      <c r="AH5" s="452"/>
      <c r="AI5" s="452"/>
      <c r="AJ5" s="452"/>
      <c r="AK5" s="452"/>
      <c r="AL5" s="452"/>
    </row>
    <row r="6" spans="1:38" s="39" customFormat="1" ht="68.25" customHeight="1" x14ac:dyDescent="0.2">
      <c r="A6" s="801"/>
      <c r="B6" s="825"/>
      <c r="C6" s="825"/>
      <c r="D6" s="804">
        <f>[25]DESCRIPCION!D12</f>
        <v>0</v>
      </c>
      <c r="E6" s="825"/>
      <c r="F6" s="825"/>
      <c r="G6" s="825"/>
      <c r="H6" s="825"/>
      <c r="I6" s="804"/>
      <c r="J6" s="821"/>
      <c r="K6" s="821"/>
      <c r="L6" s="822"/>
      <c r="M6" s="825"/>
      <c r="N6" s="834"/>
      <c r="O6" s="452"/>
      <c r="P6" s="452"/>
      <c r="Q6" s="452"/>
      <c r="R6" s="452"/>
      <c r="S6" s="452"/>
      <c r="T6" s="452"/>
      <c r="U6" s="452"/>
      <c r="V6" s="452"/>
      <c r="W6" s="452"/>
      <c r="X6" s="452"/>
      <c r="Y6" s="452"/>
      <c r="Z6" s="452"/>
      <c r="AA6" s="452"/>
      <c r="AB6" s="452"/>
      <c r="AC6" s="452"/>
      <c r="AD6" s="452"/>
      <c r="AE6" s="452"/>
      <c r="AF6" s="452"/>
      <c r="AG6" s="452"/>
      <c r="AH6" s="452"/>
      <c r="AI6" s="452"/>
      <c r="AJ6" s="452"/>
      <c r="AK6" s="452"/>
      <c r="AL6" s="452"/>
    </row>
    <row r="7" spans="1:38" s="39" customFormat="1" ht="86.25" customHeight="1" x14ac:dyDescent="0.2">
      <c r="A7" s="801"/>
      <c r="B7" s="825"/>
      <c r="C7" s="825"/>
      <c r="D7" s="804"/>
      <c r="E7" s="825"/>
      <c r="F7" s="825"/>
      <c r="G7" s="825"/>
      <c r="H7" s="835" t="s">
        <v>72</v>
      </c>
      <c r="I7" s="828" t="str">
        <f>[25]DOFA!E44</f>
        <v>D5,A5 Contratación de personal idoneo capacitado en lenguaje de señas para la traducción de los productos audiovisuales que sean requeridos.</v>
      </c>
      <c r="J7" s="821" t="s">
        <v>1075</v>
      </c>
      <c r="K7" s="821" t="s">
        <v>1062</v>
      </c>
      <c r="L7" s="822" t="s">
        <v>69</v>
      </c>
      <c r="M7" s="825"/>
      <c r="N7" s="833" t="s">
        <v>1076</v>
      </c>
      <c r="O7" s="452"/>
      <c r="P7" s="452"/>
      <c r="Q7" s="452"/>
      <c r="R7" s="452"/>
      <c r="S7" s="452"/>
      <c r="T7" s="452"/>
      <c r="U7" s="452"/>
      <c r="V7" s="452"/>
      <c r="W7" s="452"/>
      <c r="X7" s="452"/>
      <c r="Y7" s="452"/>
      <c r="Z7" s="452"/>
      <c r="AA7" s="452"/>
      <c r="AB7" s="452"/>
      <c r="AC7" s="452"/>
      <c r="AD7" s="452"/>
      <c r="AE7" s="452"/>
      <c r="AF7" s="452"/>
      <c r="AG7" s="452"/>
      <c r="AH7" s="452"/>
      <c r="AI7" s="452"/>
      <c r="AJ7" s="452"/>
      <c r="AK7" s="452"/>
      <c r="AL7" s="452"/>
    </row>
    <row r="8" spans="1:38" s="39" customFormat="1" ht="314.25" customHeight="1" x14ac:dyDescent="0.2">
      <c r="A8" s="801"/>
      <c r="B8" s="802" t="str">
        <f>[25]DESCRIPCION!A13</f>
        <v>Posibilidad de utilización de la imagen corporativa por fuera de los estandares y directrices del manual de imagen</v>
      </c>
      <c r="C8" s="803" t="str">
        <f>'[25]IDENTIFICACION DE RIESGOS'!J13</f>
        <v>GESTION</v>
      </c>
      <c r="D8" s="804" t="str">
        <f>[25]DESCRIPCION!D13</f>
        <v>Uso inadecuado del manual de imagen de la Alcaldía Municipal.</v>
      </c>
      <c r="E8" s="803" t="str">
        <f>'[25]VALORACIÓN RIESGOS RESIDUAL'!E35:G35</f>
        <v>Posible</v>
      </c>
      <c r="F8" s="803" t="str">
        <f>'[25]VALORACIÓN RIESGOS RESIDUAL'!J35</f>
        <v>Moderado</v>
      </c>
      <c r="G8" s="803" t="str">
        <f>'[25]VALORACIÓN RIESGOS RESIDUAL'!K32</f>
        <v>ALTA</v>
      </c>
      <c r="H8" s="803" t="s">
        <v>112</v>
      </c>
      <c r="I8" s="804" t="str">
        <f>[25]DOFA!E40</f>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
      <c r="J8" s="821" t="s">
        <v>1077</v>
      </c>
      <c r="K8" s="821" t="s">
        <v>1062</v>
      </c>
      <c r="L8" s="822" t="s">
        <v>75</v>
      </c>
      <c r="M8" s="832"/>
      <c r="N8" s="833" t="s">
        <v>1078</v>
      </c>
      <c r="O8" s="452"/>
      <c r="P8" s="452"/>
      <c r="Q8" s="452"/>
      <c r="R8" s="452"/>
      <c r="S8" s="452"/>
      <c r="T8" s="452"/>
      <c r="U8" s="452"/>
      <c r="V8" s="452" t="s">
        <v>1079</v>
      </c>
      <c r="W8" s="452"/>
      <c r="X8" s="452"/>
      <c r="Y8" s="452"/>
      <c r="Z8" s="452"/>
      <c r="AA8" s="452"/>
      <c r="AB8" s="452"/>
      <c r="AC8" s="452"/>
      <c r="AD8" s="452"/>
      <c r="AE8" s="452"/>
      <c r="AF8" s="452"/>
      <c r="AG8" s="452"/>
      <c r="AH8" s="452"/>
      <c r="AI8" s="452"/>
      <c r="AJ8" s="452"/>
      <c r="AK8" s="452"/>
      <c r="AL8" s="452"/>
    </row>
    <row r="9" spans="1:38" s="39" customFormat="1" ht="187.5" customHeight="1" x14ac:dyDescent="0.2">
      <c r="A9" s="801"/>
      <c r="B9" s="825"/>
      <c r="C9" s="825"/>
      <c r="D9" s="804" t="str">
        <f>[25]DESCRIPCION!D14</f>
        <v xml:space="preserve">Baja articulación con otras dependencias e institutos descentralizados. </v>
      </c>
      <c r="E9" s="825"/>
      <c r="F9" s="825"/>
      <c r="G9" s="825"/>
      <c r="H9" s="825"/>
      <c r="I9" s="804" t="str">
        <f>[25]DOFA!E29</f>
        <v>D3, O3 Socializar la estrategia  del proceso con el fin de generar un mayor compromiso por parte de la alta direccion  a la hora de comunicar las acciones a la ciudadania.</v>
      </c>
      <c r="J9" s="821" t="s">
        <v>1080</v>
      </c>
      <c r="K9" s="821" t="s">
        <v>1062</v>
      </c>
      <c r="L9" s="822" t="s">
        <v>69</v>
      </c>
      <c r="M9" s="825"/>
      <c r="N9" s="833" t="s">
        <v>1081</v>
      </c>
      <c r="O9" s="452"/>
      <c r="P9" s="452"/>
      <c r="Q9" s="452"/>
      <c r="R9" s="452"/>
      <c r="S9" s="452"/>
      <c r="T9" s="452"/>
      <c r="U9" s="452"/>
      <c r="V9" s="452"/>
      <c r="W9" s="452"/>
      <c r="X9" s="452"/>
      <c r="Y9" s="452"/>
      <c r="Z9" s="452"/>
      <c r="AA9" s="452"/>
      <c r="AB9" s="452"/>
      <c r="AC9" s="452"/>
      <c r="AD9" s="452"/>
      <c r="AE9" s="452"/>
      <c r="AF9" s="452"/>
      <c r="AG9" s="452"/>
      <c r="AH9" s="452"/>
      <c r="AI9" s="452"/>
      <c r="AJ9" s="452"/>
      <c r="AK9" s="452"/>
      <c r="AL9" s="452"/>
    </row>
    <row r="10" spans="1:38" s="39" customFormat="1" ht="87" customHeight="1" x14ac:dyDescent="0.2">
      <c r="A10" s="801"/>
      <c r="B10" s="825"/>
      <c r="C10" s="825"/>
      <c r="D10" s="804">
        <f>[25]DESCRIPCION!D15</f>
        <v>0</v>
      </c>
      <c r="E10" s="825"/>
      <c r="F10" s="825"/>
      <c r="G10" s="825"/>
      <c r="H10" s="825"/>
      <c r="I10" s="836"/>
      <c r="J10" s="821"/>
      <c r="K10" s="821"/>
      <c r="L10" s="822"/>
      <c r="M10" s="825"/>
      <c r="N10" s="834"/>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row>
    <row r="11" spans="1:38" s="39" customFormat="1" ht="95.25" customHeight="1" x14ac:dyDescent="0.2">
      <c r="A11" s="801"/>
      <c r="B11" s="825"/>
      <c r="C11" s="825"/>
      <c r="D11" s="804"/>
      <c r="E11" s="825"/>
      <c r="F11" s="825"/>
      <c r="G11" s="825"/>
      <c r="H11" s="837" t="s">
        <v>72</v>
      </c>
      <c r="I11" s="838" t="str">
        <f>[25]DOFA!E40</f>
        <v>D1, A7 Realizar la socialización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v>
      </c>
      <c r="J11" s="821" t="s">
        <v>1082</v>
      </c>
      <c r="K11" s="821" t="s">
        <v>1083</v>
      </c>
      <c r="L11" s="822" t="s">
        <v>69</v>
      </c>
      <c r="M11" s="825"/>
      <c r="N11" s="833" t="s">
        <v>1076</v>
      </c>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row>
    <row r="12" spans="1:38" s="39" customFormat="1" ht="223.5" customHeight="1" x14ac:dyDescent="0.2">
      <c r="A12" s="801"/>
      <c r="B12" s="802" t="str">
        <f>[25]DESCRIPCION!A16</f>
        <v>Posibilidad de incumplimiento en el cubrimiento de los eventos adelatados por la administración municipal.</v>
      </c>
      <c r="C12" s="803" t="str">
        <f>'[25]IDENTIFICACION DE RIESGOS'!J16</f>
        <v>GESTION</v>
      </c>
      <c r="D12" s="804" t="str">
        <f>[25]DESCRIPCION!D16</f>
        <v xml:space="preserve">Baja adquisición de software propios para diseño y edición de fotografía, vídeo y audio.  </v>
      </c>
      <c r="E12" s="803" t="str">
        <f>'[25]VALORACIÓN RIESGOS RESIDUAL'!E56:G56</f>
        <v>Rara vez</v>
      </c>
      <c r="F12" s="803" t="str">
        <f>'[25]VALORACIÓN RIESGOS RESIDUAL'!J56</f>
        <v>Menor</v>
      </c>
      <c r="G12" s="803" t="str">
        <f>'[25]VALORACIÓN RIESGOS RESIDUAL'!K53</f>
        <v>MODERADA</v>
      </c>
      <c r="H12" s="803" t="s">
        <v>90</v>
      </c>
      <c r="I12" s="822" t="str">
        <f>[25]DOFA!E28</f>
        <v>D2, O2  Compra y adquisición de equipos tecnologicos y de sofware que permitan una mayor calidad a la hora de realizar contenidos generados por la Oficina de Comunicaciones.</v>
      </c>
      <c r="J12" s="822" t="s">
        <v>1084</v>
      </c>
      <c r="K12" s="822" t="s">
        <v>1062</v>
      </c>
      <c r="L12" s="822" t="s">
        <v>69</v>
      </c>
      <c r="M12" s="839"/>
      <c r="N12" s="833" t="s">
        <v>1085</v>
      </c>
      <c r="O12" s="452"/>
      <c r="P12" s="452"/>
      <c r="Q12" s="452"/>
      <c r="R12" s="452"/>
      <c r="S12" s="452"/>
      <c r="T12" s="452"/>
      <c r="U12" s="452"/>
      <c r="V12" s="824" t="s">
        <v>1086</v>
      </c>
      <c r="W12" s="452"/>
      <c r="X12" s="452"/>
      <c r="Y12" s="452"/>
      <c r="Z12" s="452"/>
      <c r="AA12" s="452"/>
      <c r="AB12" s="452"/>
      <c r="AC12" s="452"/>
      <c r="AD12" s="452"/>
      <c r="AE12" s="452"/>
      <c r="AF12" s="452"/>
      <c r="AG12" s="452"/>
      <c r="AH12" s="452"/>
      <c r="AI12" s="452"/>
      <c r="AJ12" s="452"/>
      <c r="AK12" s="452"/>
      <c r="AL12" s="452"/>
    </row>
    <row r="13" spans="1:38" s="39" customFormat="1" ht="77.25" customHeight="1" x14ac:dyDescent="0.2">
      <c r="A13" s="801"/>
      <c r="B13" s="825"/>
      <c r="C13" s="825"/>
      <c r="D13" s="804">
        <f>[25]DESCRIPCION!D17</f>
        <v>0</v>
      </c>
      <c r="E13" s="825"/>
      <c r="F13" s="825"/>
      <c r="G13" s="825"/>
      <c r="H13" s="825"/>
      <c r="I13" s="822"/>
      <c r="J13" s="822"/>
      <c r="K13" s="822"/>
      <c r="L13" s="822"/>
      <c r="M13" s="825"/>
      <c r="N13" s="834"/>
      <c r="O13" s="452"/>
      <c r="P13" s="452"/>
      <c r="Q13" s="452"/>
      <c r="R13" s="452"/>
      <c r="S13" s="452"/>
      <c r="T13" s="452"/>
      <c r="U13" s="452"/>
      <c r="V13" s="840"/>
      <c r="W13" s="452"/>
      <c r="X13" s="452"/>
      <c r="Y13" s="452"/>
      <c r="Z13" s="452"/>
      <c r="AA13" s="452"/>
      <c r="AB13" s="452"/>
      <c r="AC13" s="452"/>
      <c r="AD13" s="452"/>
      <c r="AE13" s="452"/>
      <c r="AF13" s="452"/>
      <c r="AG13" s="452"/>
      <c r="AH13" s="452"/>
      <c r="AI13" s="452"/>
      <c r="AJ13" s="452"/>
      <c r="AK13" s="452"/>
      <c r="AL13" s="452"/>
    </row>
    <row r="14" spans="1:38" s="39" customFormat="1" ht="76.5" customHeight="1" x14ac:dyDescent="0.2">
      <c r="A14" s="801"/>
      <c r="B14" s="825"/>
      <c r="C14" s="825"/>
      <c r="D14" s="804">
        <f>[25]DESCRIPCION!D18</f>
        <v>0</v>
      </c>
      <c r="E14" s="825"/>
      <c r="F14" s="825"/>
      <c r="G14" s="825"/>
      <c r="H14" s="825"/>
      <c r="I14" s="822"/>
      <c r="J14" s="822"/>
      <c r="K14" s="822"/>
      <c r="L14" s="822"/>
      <c r="M14" s="825"/>
      <c r="N14" s="834"/>
      <c r="O14" s="452"/>
      <c r="P14" s="452"/>
      <c r="Q14" s="452"/>
      <c r="R14" s="452"/>
      <c r="S14" s="452"/>
      <c r="T14" s="452"/>
      <c r="U14" s="452"/>
      <c r="V14" s="840"/>
      <c r="W14" s="452"/>
      <c r="X14" s="452"/>
      <c r="Y14" s="452"/>
      <c r="Z14" s="452"/>
      <c r="AA14" s="452"/>
      <c r="AB14" s="452"/>
      <c r="AC14" s="452"/>
      <c r="AD14" s="452"/>
      <c r="AE14" s="452"/>
      <c r="AF14" s="452"/>
      <c r="AG14" s="452"/>
      <c r="AH14" s="452"/>
      <c r="AI14" s="452"/>
      <c r="AJ14" s="452"/>
      <c r="AK14" s="452"/>
      <c r="AL14" s="452"/>
    </row>
    <row r="15" spans="1:38" s="39" customFormat="1" ht="86.25" customHeight="1" x14ac:dyDescent="0.2">
      <c r="A15" s="801"/>
      <c r="B15" s="825"/>
      <c r="C15" s="825"/>
      <c r="D15" s="841"/>
      <c r="E15" s="825"/>
      <c r="F15" s="825"/>
      <c r="G15" s="825"/>
      <c r="H15" s="835" t="s">
        <v>72</v>
      </c>
      <c r="I15" s="828" t="str">
        <f>[25]DOFA!E41</f>
        <v>D2, A3 Adquisición los equipos tecnológicos y licencias necesarias para el correcto desarrollo de las actividades adelantadas por la Oficina de Comunicaciones.</v>
      </c>
      <c r="J15" s="821" t="s">
        <v>1075</v>
      </c>
      <c r="K15" s="821" t="s">
        <v>1062</v>
      </c>
      <c r="L15" s="821" t="s">
        <v>109</v>
      </c>
      <c r="M15" s="825"/>
      <c r="N15" s="842" t="s">
        <v>1087</v>
      </c>
      <c r="O15" s="453"/>
      <c r="P15" s="453"/>
      <c r="Q15" s="453"/>
      <c r="R15" s="453"/>
      <c r="S15" s="453"/>
      <c r="T15" s="453"/>
      <c r="U15" s="453"/>
      <c r="V15" s="840"/>
      <c r="W15" s="453"/>
      <c r="X15" s="453"/>
      <c r="Y15" s="453"/>
      <c r="Z15" s="453"/>
      <c r="AA15" s="453"/>
      <c r="AB15" s="453"/>
      <c r="AC15" s="453"/>
      <c r="AD15" s="453"/>
      <c r="AE15" s="453"/>
      <c r="AF15" s="453"/>
      <c r="AG15" s="453"/>
      <c r="AH15" s="453"/>
      <c r="AI15" s="453"/>
      <c r="AJ15" s="453"/>
      <c r="AK15" s="453"/>
      <c r="AL15" s="453"/>
    </row>
  </sheetData>
  <mergeCells count="68">
    <mergeCell ref="G8:G11"/>
    <mergeCell ref="H8:H10"/>
    <mergeCell ref="M8:M11"/>
    <mergeCell ref="V8:V11"/>
    <mergeCell ref="B12:B15"/>
    <mergeCell ref="C12:C15"/>
    <mergeCell ref="E12:E15"/>
    <mergeCell ref="F12:F15"/>
    <mergeCell ref="G12:G15"/>
    <mergeCell ref="H12:H14"/>
    <mergeCell ref="M12:M15"/>
    <mergeCell ref="V12:V15"/>
    <mergeCell ref="AD4:AD15"/>
    <mergeCell ref="AE4:AE15"/>
    <mergeCell ref="AF4:AF15"/>
    <mergeCell ref="AG4:AG15"/>
    <mergeCell ref="AH4:AH15"/>
    <mergeCell ref="Y4:Y15"/>
    <mergeCell ref="Z4:Z15"/>
    <mergeCell ref="AA4:AA15"/>
    <mergeCell ref="AB4:AB15"/>
    <mergeCell ref="AC4:AC15"/>
    <mergeCell ref="S4:S15"/>
    <mergeCell ref="T4:T15"/>
    <mergeCell ref="U4:U15"/>
    <mergeCell ref="W4:W15"/>
    <mergeCell ref="X4:X15"/>
    <mergeCell ref="N1:P2"/>
    <mergeCell ref="Q1:U2"/>
    <mergeCell ref="V1:AB1"/>
    <mergeCell ref="AC1:AL2"/>
    <mergeCell ref="V2:Z2"/>
    <mergeCell ref="AA2:AA3"/>
    <mergeCell ref="AI4:AI15"/>
    <mergeCell ref="AJ4:AJ15"/>
    <mergeCell ref="AK4:AK15"/>
    <mergeCell ref="AL4:AL15"/>
    <mergeCell ref="V4:V7"/>
    <mergeCell ref="Q4:Q15"/>
    <mergeCell ref="R4:R15"/>
    <mergeCell ref="M4:M7"/>
    <mergeCell ref="O4:O15"/>
    <mergeCell ref="P4:P15"/>
    <mergeCell ref="B4:B7"/>
    <mergeCell ref="C4:C7"/>
    <mergeCell ref="E4:E7"/>
    <mergeCell ref="F4:F7"/>
    <mergeCell ref="A4:A15"/>
    <mergeCell ref="B8:B11"/>
    <mergeCell ref="C8:C11"/>
    <mergeCell ref="E8:E11"/>
    <mergeCell ref="F8:F11"/>
    <mergeCell ref="G4:G7"/>
    <mergeCell ref="M1:M3"/>
    <mergeCell ref="G1:G3"/>
    <mergeCell ref="H1:H3"/>
    <mergeCell ref="I1:I3"/>
    <mergeCell ref="J1:J3"/>
    <mergeCell ref="K1:K3"/>
    <mergeCell ref="L1:L3"/>
    <mergeCell ref="H4:H6"/>
    <mergeCell ref="AB2:AB3"/>
    <mergeCell ref="F1:F3"/>
    <mergeCell ref="A1:A3"/>
    <mergeCell ref="B1:B3"/>
    <mergeCell ref="C1:C3"/>
    <mergeCell ref="D1:D3"/>
    <mergeCell ref="E1:E3"/>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AL8"/>
  <sheetViews>
    <sheetView zoomScale="89" zoomScaleNormal="89" workbookViewId="0">
      <selection sqref="A1:XFD8"/>
    </sheetView>
  </sheetViews>
  <sheetFormatPr baseColWidth="10" defaultRowHeight="15" x14ac:dyDescent="0.25"/>
  <cols>
    <col min="6" max="6" width="65.28515625" customWidth="1"/>
    <col min="12" max="12" width="74.28515625" customWidth="1"/>
    <col min="13" max="13" width="77.5703125" customWidth="1"/>
    <col min="14" max="14" width="53.85546875" customWidth="1"/>
    <col min="15" max="15" width="33.85546875" customWidth="1"/>
    <col min="16" max="16" width="61" customWidth="1"/>
    <col min="17" max="17" width="58.140625" customWidth="1"/>
    <col min="19" max="19" width="42.42578125" customWidth="1"/>
    <col min="20" max="20" width="44.28515625" customWidth="1"/>
    <col min="25" max="25" width="51.42578125" customWidth="1"/>
    <col min="26" max="26" width="60" customWidth="1"/>
    <col min="35" max="35" width="56.140625" customWidth="1"/>
    <col min="36" max="36" width="64.28515625" customWidth="1"/>
  </cols>
  <sheetData>
    <row r="1" spans="1:38" s="809" customFormat="1" ht="12.75" x14ac:dyDescent="0.2">
      <c r="A1" s="814" t="s">
        <v>24</v>
      </c>
      <c r="B1" s="815" t="s">
        <v>25</v>
      </c>
      <c r="C1" s="815" t="s">
        <v>26</v>
      </c>
      <c r="D1" s="815" t="s">
        <v>27</v>
      </c>
      <c r="E1" s="814" t="s">
        <v>28</v>
      </c>
      <c r="F1" s="814" t="s">
        <v>29</v>
      </c>
      <c r="G1" s="814" t="s">
        <v>30</v>
      </c>
      <c r="H1" s="814" t="s">
        <v>31</v>
      </c>
      <c r="I1" s="814" t="s">
        <v>32</v>
      </c>
      <c r="J1" s="815" t="s">
        <v>33</v>
      </c>
      <c r="K1" s="815" t="s">
        <v>34</v>
      </c>
      <c r="L1" s="815" t="s">
        <v>35</v>
      </c>
      <c r="M1" s="815" t="s">
        <v>36</v>
      </c>
      <c r="N1" s="816" t="s">
        <v>37</v>
      </c>
      <c r="O1" s="816"/>
      <c r="P1" s="816"/>
      <c r="Q1" s="816" t="s">
        <v>38</v>
      </c>
      <c r="R1" s="816"/>
      <c r="S1" s="816"/>
      <c r="T1" s="816"/>
      <c r="U1" s="816"/>
      <c r="V1" s="816" t="s">
        <v>39</v>
      </c>
      <c r="W1" s="816"/>
      <c r="X1" s="816"/>
      <c r="Y1" s="816"/>
      <c r="Z1" s="816"/>
      <c r="AA1" s="816"/>
      <c r="AB1" s="816"/>
      <c r="AC1" s="816" t="s">
        <v>40</v>
      </c>
      <c r="AD1" s="816"/>
      <c r="AE1" s="816"/>
      <c r="AF1" s="816"/>
      <c r="AG1" s="816"/>
      <c r="AH1" s="816"/>
      <c r="AI1" s="816"/>
      <c r="AJ1" s="816"/>
      <c r="AK1" s="816"/>
      <c r="AL1" s="816"/>
    </row>
    <row r="2" spans="1:38" s="809" customFormat="1" ht="12.75" x14ac:dyDescent="0.2">
      <c r="A2" s="814"/>
      <c r="B2" s="815"/>
      <c r="C2" s="815"/>
      <c r="D2" s="815"/>
      <c r="E2" s="814"/>
      <c r="F2" s="814"/>
      <c r="G2" s="814"/>
      <c r="H2" s="814"/>
      <c r="I2" s="814"/>
      <c r="J2" s="815"/>
      <c r="K2" s="815"/>
      <c r="L2" s="815"/>
      <c r="M2" s="815"/>
      <c r="N2" s="816"/>
      <c r="O2" s="816"/>
      <c r="P2" s="816"/>
      <c r="Q2" s="816"/>
      <c r="R2" s="816"/>
      <c r="S2" s="816"/>
      <c r="T2" s="816"/>
      <c r="U2" s="816"/>
      <c r="V2" s="816" t="s">
        <v>41</v>
      </c>
      <c r="W2" s="816"/>
      <c r="X2" s="816"/>
      <c r="Y2" s="816"/>
      <c r="Z2" s="816"/>
      <c r="AA2" s="816" t="s">
        <v>42</v>
      </c>
      <c r="AB2" s="816" t="s">
        <v>43</v>
      </c>
      <c r="AC2" s="816"/>
      <c r="AD2" s="816"/>
      <c r="AE2" s="816"/>
      <c r="AF2" s="816"/>
      <c r="AG2" s="816"/>
      <c r="AH2" s="816"/>
      <c r="AI2" s="816"/>
      <c r="AJ2" s="816"/>
      <c r="AK2" s="816"/>
      <c r="AL2" s="816"/>
    </row>
    <row r="3" spans="1:38" s="809" customFormat="1" ht="97.15" customHeight="1" x14ac:dyDescent="0.2">
      <c r="A3" s="817"/>
      <c r="B3" s="818"/>
      <c r="C3" s="818"/>
      <c r="D3" s="818"/>
      <c r="E3" s="817"/>
      <c r="F3" s="817"/>
      <c r="G3" s="817"/>
      <c r="H3" s="817"/>
      <c r="I3" s="817"/>
      <c r="J3" s="818"/>
      <c r="K3" s="818"/>
      <c r="L3" s="818"/>
      <c r="M3" s="818"/>
      <c r="N3" s="819" t="s">
        <v>44</v>
      </c>
      <c r="O3" s="819" t="s">
        <v>45</v>
      </c>
      <c r="P3" s="819" t="s">
        <v>46</v>
      </c>
      <c r="Q3" s="819" t="s">
        <v>47</v>
      </c>
      <c r="R3" s="819" t="s">
        <v>1043</v>
      </c>
      <c r="S3" s="819" t="s">
        <v>85</v>
      </c>
      <c r="T3" s="819" t="s">
        <v>86</v>
      </c>
      <c r="U3" s="819" t="s">
        <v>87</v>
      </c>
      <c r="V3" s="819" t="s">
        <v>48</v>
      </c>
      <c r="W3" s="819" t="s">
        <v>49</v>
      </c>
      <c r="X3" s="819" t="s">
        <v>50</v>
      </c>
      <c r="Y3" s="819" t="s">
        <v>51</v>
      </c>
      <c r="Z3" s="819" t="s">
        <v>52</v>
      </c>
      <c r="AA3" s="820"/>
      <c r="AB3" s="820"/>
      <c r="AC3" s="819" t="s">
        <v>53</v>
      </c>
      <c r="AD3" s="819" t="s">
        <v>54</v>
      </c>
      <c r="AE3" s="819" t="s">
        <v>55</v>
      </c>
      <c r="AF3" s="819" t="s">
        <v>56</v>
      </c>
      <c r="AG3" s="819" t="s">
        <v>57</v>
      </c>
      <c r="AH3" s="819" t="s">
        <v>58</v>
      </c>
      <c r="AI3" s="819" t="s">
        <v>59</v>
      </c>
      <c r="AJ3" s="819" t="s">
        <v>88</v>
      </c>
      <c r="AK3" s="819" t="s">
        <v>1044</v>
      </c>
      <c r="AL3" s="819" t="s">
        <v>60</v>
      </c>
    </row>
    <row r="4" spans="1:38" s="809" customFormat="1" ht="149.44999999999999" customHeight="1" x14ac:dyDescent="0.2">
      <c r="A4" s="801" t="str">
        <f>([24]CONTEXTO!A8&amp;" "&amp;[24]CONTEXTO!A9)</f>
        <v xml:space="preserve">PROCESO: GESTIÓN Y CONTROL DISCIPLINARIO 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v>
      </c>
      <c r="B4" s="802" t="str">
        <f>[24]DESCRIPCION!A13</f>
        <v xml:space="preserve">probabilidad de  perdida de informacion de los expedientes disciplinarios </v>
      </c>
      <c r="C4" s="803" t="str">
        <f>'[24]IDENTIFICACION DE RIESGOS'!J13</f>
        <v>GESTION</v>
      </c>
      <c r="D4" s="804" t="str">
        <f>[24]DESCRIPCION!D13</f>
        <v>La falta de una herramienta o sistema de información que permita registrar las etapas del proceso,  genere alertas y salvaguarde la información(vencimiento de terminos).</v>
      </c>
      <c r="E4" s="803" t="s">
        <v>1045</v>
      </c>
      <c r="F4" s="803" t="s">
        <v>901</v>
      </c>
      <c r="G4" s="803" t="s">
        <v>652</v>
      </c>
      <c r="H4" s="803" t="s">
        <v>90</v>
      </c>
      <c r="I4" s="804" t="str">
        <f>[24]DOFA!E28</f>
        <v>D1D5O3: Desarrollar con el apoyo de la secretaria TICS una plataforma para el control y seguimiento de los procesos.</v>
      </c>
      <c r="J4" s="821" t="s">
        <v>1046</v>
      </c>
      <c r="K4" s="821" t="s">
        <v>1047</v>
      </c>
      <c r="L4" s="822" t="s">
        <v>1048</v>
      </c>
      <c r="M4" s="802" t="s">
        <v>1049</v>
      </c>
      <c r="N4" s="804" t="s">
        <v>1050</v>
      </c>
      <c r="O4" s="823" t="s">
        <v>1051</v>
      </c>
      <c r="P4" s="824" t="s">
        <v>1052</v>
      </c>
      <c r="Q4" s="824" t="s">
        <v>1053</v>
      </c>
      <c r="R4" s="824" t="s">
        <v>1054</v>
      </c>
      <c r="S4" s="824" t="s">
        <v>987</v>
      </c>
      <c r="T4" s="824" t="s">
        <v>1055</v>
      </c>
      <c r="U4" s="824" t="s">
        <v>989</v>
      </c>
      <c r="V4" s="824" t="s">
        <v>1056</v>
      </c>
      <c r="W4" s="824" t="s">
        <v>79</v>
      </c>
      <c r="X4" s="824" t="s">
        <v>79</v>
      </c>
      <c r="Y4" s="824" t="s">
        <v>79</v>
      </c>
      <c r="Z4" s="824" t="s">
        <v>79</v>
      </c>
      <c r="AA4" s="824" t="s">
        <v>991</v>
      </c>
      <c r="AB4" s="824" t="s">
        <v>144</v>
      </c>
      <c r="AC4" s="824" t="s">
        <v>79</v>
      </c>
      <c r="AD4" s="824" t="s">
        <v>79</v>
      </c>
      <c r="AE4" s="824" t="s">
        <v>79</v>
      </c>
      <c r="AF4" s="824" t="s">
        <v>1014</v>
      </c>
      <c r="AG4" s="824" t="s">
        <v>79</v>
      </c>
      <c r="AH4" s="824" t="s">
        <v>95</v>
      </c>
      <c r="AI4" s="824" t="s">
        <v>992</v>
      </c>
      <c r="AJ4" s="808" t="s">
        <v>993</v>
      </c>
      <c r="AK4" s="824" t="s">
        <v>994</v>
      </c>
      <c r="AL4" s="824" t="s">
        <v>1057</v>
      </c>
    </row>
    <row r="5" spans="1:38" s="809" customFormat="1" ht="171" customHeight="1" x14ac:dyDescent="0.2">
      <c r="A5" s="801"/>
      <c r="B5" s="825"/>
      <c r="C5" s="825"/>
      <c r="D5" s="804" t="str">
        <f>[24]DESCRIPCION!D14</f>
        <v>Falta de continuidad del personal encargado del proceso</v>
      </c>
      <c r="E5" s="825"/>
      <c r="F5" s="825"/>
      <c r="G5" s="825"/>
      <c r="H5" s="825"/>
      <c r="I5" s="804" t="str">
        <f>[24]DOFA!G29</f>
        <v>F2O3: El jefe de la oficina de control unico disciplinario mensualmente solicita al personal encargado de dar tramite de los procesos, un informe ejecutivo sobre el estado actual de los procesos con el fin de evitar la probabilidad de perdida de informacion de los expedientes disciplinarios</v>
      </c>
      <c r="J5" s="821" t="s">
        <v>1058</v>
      </c>
      <c r="K5" s="821" t="s">
        <v>1047</v>
      </c>
      <c r="L5" s="821" t="s">
        <v>243</v>
      </c>
      <c r="M5" s="802"/>
      <c r="N5" s="804" t="s">
        <v>1059</v>
      </c>
      <c r="O5" s="826"/>
      <c r="P5" s="824"/>
      <c r="Q5" s="824"/>
      <c r="R5" s="824"/>
      <c r="S5" s="824"/>
      <c r="T5" s="824"/>
      <c r="U5" s="824"/>
      <c r="V5" s="824"/>
      <c r="W5" s="824"/>
      <c r="X5" s="824"/>
      <c r="Y5" s="824"/>
      <c r="Z5" s="824"/>
      <c r="AA5" s="824"/>
      <c r="AB5" s="824"/>
      <c r="AC5" s="824" t="s">
        <v>79</v>
      </c>
      <c r="AD5" s="824" t="s">
        <v>79</v>
      </c>
      <c r="AE5" s="824" t="s">
        <v>79</v>
      </c>
      <c r="AF5" s="824" t="s">
        <v>79</v>
      </c>
      <c r="AG5" s="824" t="s">
        <v>95</v>
      </c>
      <c r="AH5" s="824" t="s">
        <v>79</v>
      </c>
      <c r="AI5" s="824"/>
      <c r="AJ5" s="808"/>
      <c r="AK5" s="824"/>
      <c r="AL5" s="824"/>
    </row>
    <row r="6" spans="1:38" s="809" customFormat="1" ht="75" customHeight="1" x14ac:dyDescent="0.2">
      <c r="A6" s="801"/>
      <c r="B6" s="825"/>
      <c r="C6" s="825"/>
      <c r="D6" s="804"/>
      <c r="E6" s="825"/>
      <c r="F6" s="825"/>
      <c r="G6" s="825"/>
      <c r="H6" s="827" t="s">
        <v>72</v>
      </c>
      <c r="I6" s="828" t="str">
        <f>[24]DOFA!E41</f>
        <v>D1D3A1:Se reconstruye el expediente disciplinario y denuncia a la Fiscalia por la perdida.</v>
      </c>
      <c r="J6" s="821" t="s">
        <v>1060</v>
      </c>
      <c r="K6" s="821" t="s">
        <v>1047</v>
      </c>
      <c r="L6" s="822"/>
      <c r="M6" s="802"/>
      <c r="N6" s="804" t="s">
        <v>1029</v>
      </c>
      <c r="O6" s="829"/>
      <c r="P6" s="830"/>
      <c r="Q6" s="830"/>
      <c r="R6" s="830"/>
      <c r="S6" s="830"/>
      <c r="T6" s="830"/>
      <c r="U6" s="830"/>
      <c r="V6" s="830"/>
      <c r="W6" s="830"/>
      <c r="X6" s="830"/>
      <c r="Y6" s="830"/>
      <c r="Z6" s="830"/>
      <c r="AA6" s="830"/>
      <c r="AB6" s="830"/>
      <c r="AC6" s="830"/>
      <c r="AD6" s="830"/>
      <c r="AE6" s="830"/>
      <c r="AF6" s="830"/>
      <c r="AG6" s="830"/>
      <c r="AH6" s="830"/>
      <c r="AI6" s="830"/>
      <c r="AJ6" s="830"/>
      <c r="AK6" s="830"/>
      <c r="AL6" s="830"/>
    </row>
    <row r="7" spans="1:38" s="809" customFormat="1" ht="12.75" customHeight="1" x14ac:dyDescent="0.2">
      <c r="D7" s="831"/>
    </row>
    <row r="8" spans="1:38" s="809" customFormat="1" ht="12.75" customHeight="1" x14ac:dyDescent="0.2">
      <c r="D8" s="831"/>
    </row>
  </sheetData>
  <mergeCells count="51">
    <mergeCell ref="AL4:AL5"/>
    <mergeCell ref="AF4:AF5"/>
    <mergeCell ref="AG4:AG5"/>
    <mergeCell ref="AH4:AH5"/>
    <mergeCell ref="AI4:AI5"/>
    <mergeCell ref="AK4:AK5"/>
    <mergeCell ref="AA4:AA5"/>
    <mergeCell ref="AB4:AB5"/>
    <mergeCell ref="AC4:AC5"/>
    <mergeCell ref="AD4:AD5"/>
    <mergeCell ref="AE4:AE5"/>
    <mergeCell ref="V4:V5"/>
    <mergeCell ref="W4:W5"/>
    <mergeCell ref="X4:X5"/>
    <mergeCell ref="Y4:Y5"/>
    <mergeCell ref="Z4:Z5"/>
    <mergeCell ref="Q4:Q5"/>
    <mergeCell ref="R4:R5"/>
    <mergeCell ref="S4:S5"/>
    <mergeCell ref="T4:T5"/>
    <mergeCell ref="U4:U5"/>
    <mergeCell ref="G4:G6"/>
    <mergeCell ref="H4:H5"/>
    <mergeCell ref="M4:M6"/>
    <mergeCell ref="O4:O6"/>
    <mergeCell ref="P4:P5"/>
    <mergeCell ref="A4:A6"/>
    <mergeCell ref="B4:B6"/>
    <mergeCell ref="C4:C6"/>
    <mergeCell ref="E4:E6"/>
    <mergeCell ref="F4:F6"/>
    <mergeCell ref="Q1:U2"/>
    <mergeCell ref="V1:AB1"/>
    <mergeCell ref="AC1:AL2"/>
    <mergeCell ref="V2:Z2"/>
    <mergeCell ref="AA2:AA3"/>
    <mergeCell ref="AB2:AB3"/>
    <mergeCell ref="J1:J3"/>
    <mergeCell ref="K1:K3"/>
    <mergeCell ref="L1:L3"/>
    <mergeCell ref="M1:M3"/>
    <mergeCell ref="N1:P2"/>
    <mergeCell ref="E1:E3"/>
    <mergeCell ref="F1:F3"/>
    <mergeCell ref="G1:G3"/>
    <mergeCell ref="H1:H3"/>
    <mergeCell ref="I1:I3"/>
    <mergeCell ref="A1:A3"/>
    <mergeCell ref="B1:B3"/>
    <mergeCell ref="C1:C3"/>
    <mergeCell ref="D1:D3"/>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AL14"/>
  <sheetViews>
    <sheetView topLeftCell="AF6" zoomScale="59" zoomScaleNormal="59" workbookViewId="0">
      <selection sqref="A1:A3"/>
    </sheetView>
  </sheetViews>
  <sheetFormatPr baseColWidth="10" defaultRowHeight="15" x14ac:dyDescent="0.25"/>
  <cols>
    <col min="1" max="1" width="42.42578125" customWidth="1"/>
    <col min="2" max="2" width="15.140625" customWidth="1"/>
    <col min="4" max="4" width="19.7109375" customWidth="1"/>
    <col min="7" max="7" width="19.140625" customWidth="1"/>
    <col min="8" max="8" width="12.5703125" customWidth="1"/>
    <col min="9" max="9" width="33.140625" customWidth="1"/>
    <col min="10" max="10" width="27.42578125" customWidth="1"/>
    <col min="11" max="11" width="22" customWidth="1"/>
    <col min="13" max="13" width="22.5703125" customWidth="1"/>
    <col min="14" max="14" width="38.85546875" customWidth="1"/>
    <col min="15" max="15" width="52.42578125" customWidth="1"/>
    <col min="16" max="16" width="30.140625" customWidth="1"/>
    <col min="17" max="17" width="34.5703125" customWidth="1"/>
    <col min="18" max="18" width="33.7109375" customWidth="1"/>
    <col min="19" max="19" width="49.140625" customWidth="1"/>
    <col min="20" max="20" width="20.85546875" customWidth="1"/>
    <col min="21" max="21" width="38.85546875" customWidth="1"/>
    <col min="22" max="22" width="58.85546875" customWidth="1"/>
    <col min="23" max="23" width="23.85546875" customWidth="1"/>
    <col min="28" max="28" width="20.42578125" customWidth="1"/>
    <col min="29" max="29" width="30.140625" customWidth="1"/>
    <col min="30" max="30" width="17.5703125" customWidth="1"/>
    <col min="31" max="31" width="16" customWidth="1"/>
    <col min="32" max="32" width="19.7109375" customWidth="1"/>
    <col min="33" max="33" width="19.5703125" customWidth="1"/>
    <col min="34" max="34" width="24.140625" customWidth="1"/>
    <col min="35" max="35" width="19.7109375" customWidth="1"/>
    <col min="36" max="36" width="33.28515625" customWidth="1"/>
    <col min="37" max="37" width="49.42578125" customWidth="1"/>
    <col min="38" max="38" width="59" customWidth="1"/>
    <col min="39" max="39" width="62.5703125" customWidth="1"/>
  </cols>
  <sheetData>
    <row r="1" spans="1:38" s="39" customFormat="1" ht="30.75" customHeight="1" x14ac:dyDescent="0.2">
      <c r="A1" s="271" t="s">
        <v>24</v>
      </c>
      <c r="B1" s="265" t="s">
        <v>25</v>
      </c>
      <c r="C1" s="265" t="s">
        <v>26</v>
      </c>
      <c r="D1" s="265" t="s">
        <v>27</v>
      </c>
      <c r="E1" s="271" t="s">
        <v>28</v>
      </c>
      <c r="F1" s="271" t="s">
        <v>29</v>
      </c>
      <c r="G1" s="271" t="s">
        <v>30</v>
      </c>
      <c r="H1" s="271" t="s">
        <v>31</v>
      </c>
      <c r="I1" s="271" t="s">
        <v>371</v>
      </c>
      <c r="J1" s="265" t="s">
        <v>33</v>
      </c>
      <c r="K1" s="265" t="s">
        <v>34</v>
      </c>
      <c r="L1" s="265" t="s">
        <v>35</v>
      </c>
      <c r="M1" s="265" t="s">
        <v>36</v>
      </c>
      <c r="N1" s="245" t="s">
        <v>37</v>
      </c>
      <c r="O1" s="245"/>
      <c r="P1" s="245"/>
      <c r="Q1" s="245" t="s">
        <v>38</v>
      </c>
      <c r="R1" s="245"/>
      <c r="S1" s="245"/>
      <c r="T1" s="245"/>
      <c r="U1" s="245"/>
      <c r="V1" s="245" t="s">
        <v>39</v>
      </c>
      <c r="W1" s="245"/>
      <c r="X1" s="245"/>
      <c r="Y1" s="245"/>
      <c r="Z1" s="245"/>
      <c r="AA1" s="245"/>
      <c r="AB1" s="245"/>
      <c r="AC1" s="245" t="s">
        <v>40</v>
      </c>
      <c r="AD1" s="245"/>
      <c r="AE1" s="245"/>
      <c r="AF1" s="245"/>
      <c r="AG1" s="245"/>
      <c r="AH1" s="245"/>
      <c r="AI1" s="245"/>
      <c r="AJ1" s="245"/>
      <c r="AK1" s="245"/>
      <c r="AL1" s="245"/>
    </row>
    <row r="2" spans="1:38" s="39" customFormat="1" ht="15.75" x14ac:dyDescent="0.2">
      <c r="A2" s="271"/>
      <c r="B2" s="265"/>
      <c r="C2" s="265"/>
      <c r="D2" s="265"/>
      <c r="E2" s="271"/>
      <c r="F2" s="271"/>
      <c r="G2" s="271"/>
      <c r="H2" s="271"/>
      <c r="I2" s="271"/>
      <c r="J2" s="265"/>
      <c r="K2" s="265"/>
      <c r="L2" s="265"/>
      <c r="M2" s="265"/>
      <c r="N2" s="245"/>
      <c r="O2" s="245"/>
      <c r="P2" s="245"/>
      <c r="Q2" s="245"/>
      <c r="R2" s="245"/>
      <c r="S2" s="245"/>
      <c r="T2" s="245"/>
      <c r="U2" s="245"/>
      <c r="V2" s="245" t="s">
        <v>41</v>
      </c>
      <c r="W2" s="245"/>
      <c r="X2" s="245"/>
      <c r="Y2" s="245"/>
      <c r="Z2" s="245"/>
      <c r="AA2" s="297" t="s">
        <v>42</v>
      </c>
      <c r="AB2" s="297" t="s">
        <v>43</v>
      </c>
      <c r="AC2" s="245"/>
      <c r="AD2" s="245"/>
      <c r="AE2" s="245"/>
      <c r="AF2" s="245"/>
      <c r="AG2" s="245"/>
      <c r="AH2" s="245"/>
      <c r="AI2" s="245"/>
      <c r="AJ2" s="245"/>
      <c r="AK2" s="245"/>
      <c r="AL2" s="245"/>
    </row>
    <row r="3" spans="1:38" s="38" customFormat="1" ht="59.25" customHeight="1" x14ac:dyDescent="0.2">
      <c r="A3" s="271"/>
      <c r="B3" s="265"/>
      <c r="C3" s="265"/>
      <c r="D3" s="265"/>
      <c r="E3" s="271"/>
      <c r="F3" s="271"/>
      <c r="G3" s="271"/>
      <c r="H3" s="271"/>
      <c r="I3" s="271"/>
      <c r="J3" s="265"/>
      <c r="K3" s="265"/>
      <c r="L3" s="265"/>
      <c r="M3" s="265"/>
      <c r="N3" s="81" t="s">
        <v>338</v>
      </c>
      <c r="O3" s="81" t="s">
        <v>45</v>
      </c>
      <c r="P3" s="81" t="s">
        <v>46</v>
      </c>
      <c r="Q3" s="81" t="s">
        <v>47</v>
      </c>
      <c r="R3" s="81" t="s">
        <v>186</v>
      </c>
      <c r="S3" s="81" t="s">
        <v>100</v>
      </c>
      <c r="T3" s="81" t="s">
        <v>101</v>
      </c>
      <c r="U3" s="81" t="s">
        <v>87</v>
      </c>
      <c r="V3" s="81" t="s">
        <v>48</v>
      </c>
      <c r="W3" s="81" t="s">
        <v>49</v>
      </c>
      <c r="X3" s="81" t="s">
        <v>50</v>
      </c>
      <c r="Y3" s="81" t="s">
        <v>51</v>
      </c>
      <c r="Z3" s="81" t="s">
        <v>52</v>
      </c>
      <c r="AA3" s="297"/>
      <c r="AB3" s="297"/>
      <c r="AC3" s="81" t="s">
        <v>53</v>
      </c>
      <c r="AD3" s="81" t="s">
        <v>54</v>
      </c>
      <c r="AE3" s="81" t="s">
        <v>55</v>
      </c>
      <c r="AF3" s="81" t="s">
        <v>56</v>
      </c>
      <c r="AG3" s="81" t="s">
        <v>57</v>
      </c>
      <c r="AH3" s="81" t="s">
        <v>58</v>
      </c>
      <c r="AI3" s="81" t="s">
        <v>59</v>
      </c>
      <c r="AJ3" s="81" t="s">
        <v>137</v>
      </c>
      <c r="AK3" s="81" t="s">
        <v>103</v>
      </c>
      <c r="AL3" s="81" t="s">
        <v>60</v>
      </c>
    </row>
    <row r="4" spans="1:38" s="39" customFormat="1" ht="277.5" customHeight="1" thickBot="1" x14ac:dyDescent="0.25">
      <c r="A4" s="481" t="str">
        <f>([13]CONTEXTO!A8&amp;" "&amp;[13]CONTEXTO!A9)</f>
        <v>PROCESO: GESTIÓN DE INNOVACION Y TIC 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v>
      </c>
      <c r="B4" s="465" t="str">
        <f>[13]DESCRIPCION!A10</f>
        <v>Ausencia de acciones estratégicas de la administración para  la transformación social, productiva y competitiva de la comunidad Ibaguereña mediante el uso y apropiación de las TIC</v>
      </c>
      <c r="C4" s="251" t="str">
        <f>'[13]IDENTIFICACION DE RIESGOS'!J10</f>
        <v>GESTION</v>
      </c>
      <c r="D4" s="16" t="str">
        <f>[13]DESCRIPCION!D10</f>
        <v>Recursos economicos insuficientes para el Cumplimiento metas  Plan Desarrollo Municipal. (sostenimiento PVD o VIVELAB, Zonas WFI; Inversión en proyectos de CTeI)</v>
      </c>
      <c r="E4" s="251" t="str">
        <f>'[13]VALORACIÓN RIESGOS RESIDUAL'!E14:G14</f>
        <v>Posible</v>
      </c>
      <c r="F4" s="260" t="str">
        <f>'[13]VALORACIÓN RIESGOS RESIDUAL'!J14</f>
        <v>Moderado</v>
      </c>
      <c r="G4" s="465" t="str">
        <f>'[13]VALORACIÓN RIESGOS RESIDUAL'!K11</f>
        <v>ALTA</v>
      </c>
      <c r="H4" s="260" t="s">
        <v>112</v>
      </c>
      <c r="I4" s="132" t="s">
        <v>201</v>
      </c>
      <c r="J4" s="85" t="s">
        <v>372</v>
      </c>
      <c r="K4" s="85" t="s">
        <v>202</v>
      </c>
      <c r="L4" s="133" t="s">
        <v>373</v>
      </c>
      <c r="M4" s="475" t="s">
        <v>203</v>
      </c>
      <c r="N4" s="457" t="s">
        <v>374</v>
      </c>
      <c r="O4" s="478">
        <v>0.86</v>
      </c>
      <c r="P4" s="457" t="s">
        <v>375</v>
      </c>
      <c r="Q4" s="457" t="s">
        <v>376</v>
      </c>
      <c r="R4" s="262" t="s">
        <v>349</v>
      </c>
      <c r="S4" s="262" t="s">
        <v>350</v>
      </c>
      <c r="T4" s="457" t="s">
        <v>377</v>
      </c>
      <c r="U4" s="457" t="s">
        <v>303</v>
      </c>
      <c r="V4" s="457" t="s">
        <v>378</v>
      </c>
      <c r="W4" s="460" t="s">
        <v>353</v>
      </c>
      <c r="X4" s="460" t="s">
        <v>379</v>
      </c>
      <c r="Y4" s="460" t="s">
        <v>379</v>
      </c>
      <c r="Z4" s="460" t="s">
        <v>379</v>
      </c>
      <c r="AA4" s="457" t="s">
        <v>187</v>
      </c>
      <c r="AB4" s="262" t="s">
        <v>380</v>
      </c>
      <c r="AC4" s="463" t="s">
        <v>63</v>
      </c>
      <c r="AD4" s="463" t="s">
        <v>63</v>
      </c>
      <c r="AE4" s="463" t="s">
        <v>63</v>
      </c>
      <c r="AF4" s="463" t="s">
        <v>63</v>
      </c>
      <c r="AG4" s="463" t="s">
        <v>63</v>
      </c>
      <c r="AH4" s="463" t="s">
        <v>63</v>
      </c>
      <c r="AI4" s="457" t="s">
        <v>381</v>
      </c>
      <c r="AJ4" s="457" t="s">
        <v>382</v>
      </c>
      <c r="AK4" s="463" t="s">
        <v>383</v>
      </c>
      <c r="AL4" s="457" t="s">
        <v>384</v>
      </c>
    </row>
    <row r="5" spans="1:38" s="39" customFormat="1" ht="154.5" customHeight="1" x14ac:dyDescent="0.2">
      <c r="A5" s="481"/>
      <c r="B5" s="484"/>
      <c r="C5" s="254"/>
      <c r="D5" s="7" t="str">
        <f>[13]DESCRIPCION!D11</f>
        <v>Ausencia de Personal y personal sin la debida experiencia para el desarrollo de actividades en el PVD y/o VIVELAB o manejo y  gestion de proyectos de ciencia tecnologia e  inovacion</v>
      </c>
      <c r="E5" s="254"/>
      <c r="F5" s="255"/>
      <c r="G5" s="484"/>
      <c r="H5" s="255"/>
      <c r="I5" s="43" t="s">
        <v>205</v>
      </c>
      <c r="J5" s="86" t="s">
        <v>385</v>
      </c>
      <c r="K5" s="86" t="s">
        <v>202</v>
      </c>
      <c r="L5" s="134" t="s">
        <v>373</v>
      </c>
      <c r="M5" s="476"/>
      <c r="N5" s="477"/>
      <c r="O5" s="479"/>
      <c r="P5" s="459"/>
      <c r="Q5" s="456"/>
      <c r="R5" s="471"/>
      <c r="S5" s="471"/>
      <c r="T5" s="455"/>
      <c r="U5" s="455"/>
      <c r="V5" s="455"/>
      <c r="W5" s="460"/>
      <c r="X5" s="460"/>
      <c r="Y5" s="460"/>
      <c r="Z5" s="460"/>
      <c r="AA5" s="455"/>
      <c r="AB5" s="471"/>
      <c r="AC5" s="464"/>
      <c r="AD5" s="464"/>
      <c r="AE5" s="464"/>
      <c r="AF5" s="464"/>
      <c r="AG5" s="464"/>
      <c r="AH5" s="464"/>
      <c r="AI5" s="458"/>
      <c r="AJ5" s="458"/>
      <c r="AK5" s="464"/>
      <c r="AL5" s="458"/>
    </row>
    <row r="6" spans="1:38" s="39" customFormat="1" ht="64.5" thickBot="1" x14ac:dyDescent="0.25">
      <c r="A6" s="481"/>
      <c r="B6" s="484"/>
      <c r="C6" s="254"/>
      <c r="D6" s="43"/>
      <c r="E6" s="254"/>
      <c r="F6" s="255"/>
      <c r="G6" s="485"/>
      <c r="H6" s="17" t="s">
        <v>72</v>
      </c>
      <c r="I6" s="43" t="s">
        <v>386</v>
      </c>
      <c r="J6" s="135" t="s">
        <v>387</v>
      </c>
      <c r="K6" s="86"/>
      <c r="L6" s="36" t="s">
        <v>388</v>
      </c>
      <c r="M6" s="476"/>
      <c r="N6" s="112"/>
      <c r="O6" s="112"/>
      <c r="P6" s="112"/>
      <c r="Q6" s="112"/>
      <c r="R6" s="471"/>
      <c r="S6" s="471"/>
      <c r="T6" s="456"/>
      <c r="U6" s="456"/>
      <c r="V6" s="456"/>
      <c r="W6" s="460"/>
      <c r="X6" s="460"/>
      <c r="Y6" s="460"/>
      <c r="Z6" s="460"/>
      <c r="AA6" s="455"/>
      <c r="AB6" s="471"/>
      <c r="AC6" s="465"/>
      <c r="AD6" s="465"/>
      <c r="AE6" s="465"/>
      <c r="AF6" s="465"/>
      <c r="AG6" s="464"/>
      <c r="AH6" s="465"/>
      <c r="AI6" s="459"/>
      <c r="AJ6" s="459"/>
      <c r="AK6" s="465"/>
      <c r="AL6" s="458"/>
    </row>
    <row r="7" spans="1:38" s="39" customFormat="1" ht="250.5" customHeight="1" x14ac:dyDescent="0.2">
      <c r="A7" s="481"/>
      <c r="B7" s="484" t="str">
        <f>[13]DESCRIPCION!A13</f>
        <v>Rezago tecnologico para las poblaciones vulnerables</v>
      </c>
      <c r="C7" s="254" t="str">
        <f>'[13]IDENTIFICACION DE RIESGOS'!J13</f>
        <v>GESTION</v>
      </c>
      <c r="D7" s="7" t="str">
        <f>[13]DESCRIPCION!D13</f>
        <v>Obsolescencia tecnológica que impacten los programas de masificación y apropiación de TIC</v>
      </c>
      <c r="E7" s="254" t="str">
        <f>'[13]VALORACIÓN RIESGOS RESIDUAL'!E35:G35</f>
        <v>Improbable</v>
      </c>
      <c r="F7" s="255" t="str">
        <f>'[13]VALORACIÓN RIESGOS RESIDUAL'!J35</f>
        <v>Mayor</v>
      </c>
      <c r="G7" s="254" t="str">
        <f>'[13]VALORACIÓN RIESGOS RESIDUAL'!K32</f>
        <v>ALTA</v>
      </c>
      <c r="H7" s="258" t="s">
        <v>112</v>
      </c>
      <c r="I7" s="132" t="s">
        <v>389</v>
      </c>
      <c r="J7" s="86" t="s">
        <v>372</v>
      </c>
      <c r="K7" s="86" t="s">
        <v>202</v>
      </c>
      <c r="L7" s="134" t="s">
        <v>390</v>
      </c>
      <c r="M7" s="476" t="s">
        <v>203</v>
      </c>
      <c r="N7" s="112" t="s">
        <v>391</v>
      </c>
      <c r="O7" s="136">
        <v>0.5</v>
      </c>
      <c r="P7" s="112" t="s">
        <v>392</v>
      </c>
      <c r="Q7" s="457" t="s">
        <v>376</v>
      </c>
      <c r="R7" s="262" t="s">
        <v>349</v>
      </c>
      <c r="S7" s="262" t="s">
        <v>350</v>
      </c>
      <c r="T7" s="457" t="s">
        <v>377</v>
      </c>
      <c r="U7" s="457" t="s">
        <v>303</v>
      </c>
      <c r="V7" s="457" t="s">
        <v>393</v>
      </c>
      <c r="W7" s="463" t="s">
        <v>353</v>
      </c>
      <c r="X7" s="463" t="s">
        <v>353</v>
      </c>
      <c r="Y7" s="463" t="s">
        <v>353</v>
      </c>
      <c r="Z7" s="463" t="s">
        <v>353</v>
      </c>
      <c r="AA7" s="472" t="s">
        <v>187</v>
      </c>
      <c r="AB7" s="262" t="s">
        <v>394</v>
      </c>
      <c r="AC7" s="457" t="s">
        <v>63</v>
      </c>
      <c r="AD7" s="457" t="s">
        <v>63</v>
      </c>
      <c r="AE7" s="457" t="s">
        <v>63</v>
      </c>
      <c r="AF7" s="457" t="s">
        <v>63</v>
      </c>
      <c r="AG7" s="468" t="s">
        <v>63</v>
      </c>
      <c r="AH7" s="457" t="s">
        <v>63</v>
      </c>
      <c r="AI7" s="457" t="s">
        <v>395</v>
      </c>
      <c r="AJ7" s="457" t="s">
        <v>382</v>
      </c>
      <c r="AK7" s="463" t="s">
        <v>383</v>
      </c>
      <c r="AL7" s="466"/>
    </row>
    <row r="8" spans="1:38" s="39" customFormat="1" ht="78" customHeight="1" x14ac:dyDescent="0.2">
      <c r="A8" s="481"/>
      <c r="B8" s="484"/>
      <c r="C8" s="254"/>
      <c r="D8" s="7" t="str">
        <f>[13]DESCRIPCION!D14</f>
        <v>Deterioro en la infraestructura de los centros tecnológicos provocado por el ambiente.</v>
      </c>
      <c r="E8" s="254"/>
      <c r="F8" s="255"/>
      <c r="G8" s="254"/>
      <c r="H8" s="259"/>
      <c r="I8" s="266" t="s">
        <v>396</v>
      </c>
      <c r="J8" s="266" t="s">
        <v>397</v>
      </c>
      <c r="K8" s="266" t="s">
        <v>202</v>
      </c>
      <c r="L8" s="266" t="s">
        <v>390</v>
      </c>
      <c r="M8" s="476"/>
      <c r="N8" s="457" t="s">
        <v>398</v>
      </c>
      <c r="O8" s="478">
        <v>0.7</v>
      </c>
      <c r="P8" s="457" t="s">
        <v>399</v>
      </c>
      <c r="Q8" s="455"/>
      <c r="R8" s="471"/>
      <c r="S8" s="471"/>
      <c r="T8" s="455"/>
      <c r="U8" s="455"/>
      <c r="V8" s="455"/>
      <c r="W8" s="464"/>
      <c r="X8" s="464"/>
      <c r="Y8" s="464"/>
      <c r="Z8" s="464"/>
      <c r="AA8" s="473"/>
      <c r="AB8" s="371"/>
      <c r="AC8" s="455"/>
      <c r="AD8" s="455"/>
      <c r="AE8" s="455"/>
      <c r="AF8" s="455"/>
      <c r="AG8" s="469"/>
      <c r="AH8" s="455"/>
      <c r="AI8" s="458"/>
      <c r="AJ8" s="458"/>
      <c r="AK8" s="464"/>
      <c r="AL8" s="466"/>
    </row>
    <row r="9" spans="1:38" s="39" customFormat="1" ht="254.25" customHeight="1" x14ac:dyDescent="0.2">
      <c r="A9" s="481"/>
      <c r="B9" s="484"/>
      <c r="C9" s="254"/>
      <c r="D9" s="7" t="str">
        <f>[13]DESCRIPCION!D15</f>
        <v>Recursos economicos insuficientes para el Cumplimiento metas  Plan Desarrollo Municipal. (sostenimiento PVD o VIVELAB, Zonas WFI; Inversión en proyectos de CTeI)</v>
      </c>
      <c r="E9" s="254"/>
      <c r="F9" s="255"/>
      <c r="G9" s="254"/>
      <c r="H9" s="260"/>
      <c r="I9" s="486"/>
      <c r="J9" s="486"/>
      <c r="K9" s="486"/>
      <c r="L9" s="486"/>
      <c r="M9" s="476"/>
      <c r="N9" s="477"/>
      <c r="O9" s="480"/>
      <c r="P9" s="456"/>
      <c r="Q9" s="456"/>
      <c r="R9" s="471"/>
      <c r="S9" s="471"/>
      <c r="T9" s="456"/>
      <c r="U9" s="456"/>
      <c r="V9" s="456"/>
      <c r="W9" s="465"/>
      <c r="X9" s="465"/>
      <c r="Y9" s="465"/>
      <c r="Z9" s="465"/>
      <c r="AA9" s="474"/>
      <c r="AB9" s="462"/>
      <c r="AC9" s="456"/>
      <c r="AD9" s="456"/>
      <c r="AE9" s="456"/>
      <c r="AF9" s="456"/>
      <c r="AG9" s="470"/>
      <c r="AH9" s="456"/>
      <c r="AI9" s="459"/>
      <c r="AJ9" s="459"/>
      <c r="AK9" s="465"/>
      <c r="AL9" s="466"/>
    </row>
    <row r="10" spans="1:38" s="39" customFormat="1" ht="39" thickBot="1" x14ac:dyDescent="0.25">
      <c r="A10" s="481"/>
      <c r="B10" s="484"/>
      <c r="C10" s="254"/>
      <c r="D10" s="43"/>
      <c r="E10" s="254"/>
      <c r="F10" s="255"/>
      <c r="G10" s="254"/>
      <c r="H10" s="137" t="s">
        <v>72</v>
      </c>
      <c r="I10" s="43" t="s">
        <v>386</v>
      </c>
      <c r="J10" s="86"/>
      <c r="K10" s="86"/>
      <c r="L10" s="36"/>
      <c r="M10" s="476"/>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466"/>
    </row>
    <row r="11" spans="1:38" s="37" customFormat="1" ht="125.25" customHeight="1" x14ac:dyDescent="0.2">
      <c r="A11" s="482"/>
      <c r="B11" s="484" t="str">
        <f>+[13]DESCRIPCION!A16</f>
        <v>Cierre temporal de los centros digitales que impactan el programa de masificación y apropiación de las TIC.</v>
      </c>
      <c r="C11" s="487" t="s">
        <v>187</v>
      </c>
      <c r="D11" s="7" t="str">
        <f>[13]DESCRIPCION!D16</f>
        <v>Aislamientos preventivos obligatorios, establecidos por los oganismos oficiales para mitigar la propagación de epidemias y/o pandemias.</v>
      </c>
      <c r="E11" s="254" t="str">
        <f>+'[13]VALORACIÓN RIESGOS RESIDUAL'!E56:G56</f>
        <v>Casi seguro</v>
      </c>
      <c r="F11" s="488" t="str">
        <f>+'[13]VALORACIÓN RIESGOS RESIDUAL'!J56</f>
        <v>Catastrófico</v>
      </c>
      <c r="G11" s="254" t="str">
        <f>+'[13]VALORACIÓN RIESGOS RESIDUAL'!K54</f>
        <v>EXTREMA</v>
      </c>
      <c r="H11" s="258" t="s">
        <v>90</v>
      </c>
      <c r="I11" s="132" t="s">
        <v>400</v>
      </c>
      <c r="J11" s="266" t="s">
        <v>206</v>
      </c>
      <c r="K11" s="266" t="s">
        <v>202</v>
      </c>
      <c r="L11" s="489" t="s">
        <v>390</v>
      </c>
      <c r="M11" s="476" t="s">
        <v>401</v>
      </c>
      <c r="N11" s="454" t="s">
        <v>402</v>
      </c>
      <c r="O11" s="490">
        <v>1</v>
      </c>
      <c r="P11" s="454" t="s">
        <v>403</v>
      </c>
      <c r="Q11" s="457" t="s">
        <v>376</v>
      </c>
      <c r="R11" s="262" t="s">
        <v>349</v>
      </c>
      <c r="S11" s="262" t="s">
        <v>350</v>
      </c>
      <c r="T11" s="457" t="s">
        <v>404</v>
      </c>
      <c r="U11" s="457" t="s">
        <v>303</v>
      </c>
      <c r="V11" s="454" t="s">
        <v>405</v>
      </c>
      <c r="W11" s="460" t="s">
        <v>353</v>
      </c>
      <c r="X11" s="460" t="s">
        <v>353</v>
      </c>
      <c r="Y11" s="460" t="s">
        <v>353</v>
      </c>
      <c r="Z11" s="460" t="s">
        <v>353</v>
      </c>
      <c r="AA11" s="461" t="str">
        <f t="shared" ref="AA11" si="0">IF(W11="NA","GESTION",IF(X11="NA","GESTION",IF(Y11="NA","GESTION",IF(Z11="NA","GESTION",IF(W11&lt;&gt;"X"," ",IF(X11&lt;&gt;"X"," ",IF(Y11&lt;&gt;"X"," ",IF(Z11&lt;&gt;"X"," ","CORRUPCION"))))))))</f>
        <v>GESTION</v>
      </c>
      <c r="AB11" s="262" t="s">
        <v>394</v>
      </c>
      <c r="AC11" s="454" t="s">
        <v>63</v>
      </c>
      <c r="AD11" s="454" t="s">
        <v>66</v>
      </c>
      <c r="AE11" s="454" t="s">
        <v>63</v>
      </c>
      <c r="AF11" s="454" t="s">
        <v>63</v>
      </c>
      <c r="AG11" s="454" t="s">
        <v>63</v>
      </c>
      <c r="AH11" s="454" t="s">
        <v>63</v>
      </c>
      <c r="AI11" s="457" t="s">
        <v>406</v>
      </c>
      <c r="AJ11" s="457" t="s">
        <v>382</v>
      </c>
      <c r="AK11" s="457" t="s">
        <v>383</v>
      </c>
      <c r="AL11" s="466"/>
    </row>
    <row r="12" spans="1:38" s="37" customFormat="1" ht="106.5" customHeight="1" x14ac:dyDescent="0.2">
      <c r="A12" s="482"/>
      <c r="B12" s="484"/>
      <c r="C12" s="487"/>
      <c r="D12" s="7" t="str">
        <f>[13]DESCRIPCION!D17</f>
        <v>Desinteres de la comunidad  para capacitarse en apropiación de las TIC;
Dificultades de orden público o de dificil acceso</v>
      </c>
      <c r="E12" s="254"/>
      <c r="F12" s="488"/>
      <c r="G12" s="254"/>
      <c r="H12" s="259"/>
      <c r="I12" s="138" t="s">
        <v>407</v>
      </c>
      <c r="J12" s="486"/>
      <c r="K12" s="486"/>
      <c r="L12" s="486"/>
      <c r="M12" s="476"/>
      <c r="N12" s="477"/>
      <c r="O12" s="456"/>
      <c r="P12" s="456"/>
      <c r="Q12" s="456"/>
      <c r="R12" s="471"/>
      <c r="S12" s="471"/>
      <c r="T12" s="455"/>
      <c r="U12" s="455"/>
      <c r="V12" s="455"/>
      <c r="W12" s="460"/>
      <c r="X12" s="460"/>
      <c r="Y12" s="460"/>
      <c r="Z12" s="460"/>
      <c r="AA12" s="461"/>
      <c r="AB12" s="371"/>
      <c r="AC12" s="455"/>
      <c r="AD12" s="455"/>
      <c r="AE12" s="455"/>
      <c r="AF12" s="455"/>
      <c r="AG12" s="455"/>
      <c r="AH12" s="455"/>
      <c r="AI12" s="458"/>
      <c r="AJ12" s="458"/>
      <c r="AK12" s="458"/>
      <c r="AL12" s="466"/>
    </row>
    <row r="13" spans="1:38" s="37" customFormat="1" ht="69" customHeight="1" x14ac:dyDescent="0.2">
      <c r="A13" s="482"/>
      <c r="B13" s="484"/>
      <c r="C13" s="487"/>
      <c r="D13" s="7"/>
      <c r="E13" s="254"/>
      <c r="F13" s="488"/>
      <c r="G13" s="254"/>
      <c r="H13" s="260"/>
      <c r="I13" s="43"/>
      <c r="J13" s="86"/>
      <c r="K13" s="86"/>
      <c r="L13" s="36"/>
      <c r="M13" s="476"/>
      <c r="N13" s="139"/>
      <c r="O13" s="139"/>
      <c r="P13" s="139"/>
      <c r="Q13" s="139"/>
      <c r="R13" s="471"/>
      <c r="S13" s="471"/>
      <c r="T13" s="456"/>
      <c r="U13" s="456"/>
      <c r="V13" s="456"/>
      <c r="W13" s="460"/>
      <c r="X13" s="460"/>
      <c r="Y13" s="460"/>
      <c r="Z13" s="460"/>
      <c r="AA13" s="461"/>
      <c r="AB13" s="462"/>
      <c r="AC13" s="456"/>
      <c r="AD13" s="456"/>
      <c r="AE13" s="456"/>
      <c r="AF13" s="456"/>
      <c r="AG13" s="456"/>
      <c r="AH13" s="456"/>
      <c r="AI13" s="459"/>
      <c r="AJ13" s="459"/>
      <c r="AK13" s="459"/>
      <c r="AL13" s="466"/>
    </row>
    <row r="14" spans="1:38" s="37" customFormat="1" ht="60.75" customHeight="1" x14ac:dyDescent="0.2">
      <c r="A14" s="483"/>
      <c r="B14" s="484"/>
      <c r="C14" s="487"/>
      <c r="D14" s="43"/>
      <c r="E14" s="254"/>
      <c r="F14" s="488"/>
      <c r="G14" s="254"/>
      <c r="H14" s="137" t="s">
        <v>72</v>
      </c>
      <c r="I14" s="43" t="s">
        <v>408</v>
      </c>
      <c r="J14" s="86"/>
      <c r="K14" s="86"/>
      <c r="L14" s="36"/>
      <c r="M14" s="476"/>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467"/>
    </row>
  </sheetData>
  <mergeCells count="122">
    <mergeCell ref="I8:I9"/>
    <mergeCell ref="J8:J9"/>
    <mergeCell ref="K8:K9"/>
    <mergeCell ref="L8:L9"/>
    <mergeCell ref="S11:S13"/>
    <mergeCell ref="T11:T13"/>
    <mergeCell ref="U11:U13"/>
    <mergeCell ref="V11:V13"/>
    <mergeCell ref="W11:W13"/>
    <mergeCell ref="J11:J12"/>
    <mergeCell ref="K11:K12"/>
    <mergeCell ref="L11:L12"/>
    <mergeCell ref="M11:M14"/>
    <mergeCell ref="N11:N12"/>
    <mergeCell ref="O11:O12"/>
    <mergeCell ref="P11:P12"/>
    <mergeCell ref="Q11:Q12"/>
    <mergeCell ref="R11:R13"/>
    <mergeCell ref="F1:F3"/>
    <mergeCell ref="G1:G3"/>
    <mergeCell ref="A1:A3"/>
    <mergeCell ref="B1:B3"/>
    <mergeCell ref="C1:C3"/>
    <mergeCell ref="D1:D3"/>
    <mergeCell ref="E1:E3"/>
    <mergeCell ref="H1:H3"/>
    <mergeCell ref="I1:I3"/>
    <mergeCell ref="J1:J3"/>
    <mergeCell ref="K1:K3"/>
    <mergeCell ref="L1:L3"/>
    <mergeCell ref="M1:M3"/>
    <mergeCell ref="N1:P2"/>
    <mergeCell ref="Q1:U2"/>
    <mergeCell ref="V1:AB1"/>
    <mergeCell ref="AC1:AL2"/>
    <mergeCell ref="V2:Z2"/>
    <mergeCell ref="AA2:AA3"/>
    <mergeCell ref="AB2:AB3"/>
    <mergeCell ref="A4:A14"/>
    <mergeCell ref="B4:B6"/>
    <mergeCell ref="C4:C6"/>
    <mergeCell ref="E4:E6"/>
    <mergeCell ref="F4:F6"/>
    <mergeCell ref="B7:B10"/>
    <mergeCell ref="C7:C10"/>
    <mergeCell ref="H4:H5"/>
    <mergeCell ref="G4:G6"/>
    <mergeCell ref="H11:H13"/>
    <mergeCell ref="E7:E10"/>
    <mergeCell ref="F7:F10"/>
    <mergeCell ref="G7:G10"/>
    <mergeCell ref="H7:H9"/>
    <mergeCell ref="B11:B14"/>
    <mergeCell ref="C11:C14"/>
    <mergeCell ref="E11:E14"/>
    <mergeCell ref="F11:F14"/>
    <mergeCell ref="G11:G14"/>
    <mergeCell ref="M4:M6"/>
    <mergeCell ref="N4:N5"/>
    <mergeCell ref="O4:O5"/>
    <mergeCell ref="P4:P5"/>
    <mergeCell ref="Q4:Q5"/>
    <mergeCell ref="R4:R6"/>
    <mergeCell ref="Q7:Q9"/>
    <mergeCell ref="R7:R9"/>
    <mergeCell ref="N8:N9"/>
    <mergeCell ref="O8:O9"/>
    <mergeCell ref="P8:P9"/>
    <mergeCell ref="M7:M10"/>
    <mergeCell ref="S4:S6"/>
    <mergeCell ref="T4:T6"/>
    <mergeCell ref="U4:U6"/>
    <mergeCell ref="V4:V6"/>
    <mergeCell ref="W4:W6"/>
    <mergeCell ref="S7:S9"/>
    <mergeCell ref="T7:T9"/>
    <mergeCell ref="U7:U9"/>
    <mergeCell ref="V7:V9"/>
    <mergeCell ref="W7:W9"/>
    <mergeCell ref="X4:X6"/>
    <mergeCell ref="Y4:Y6"/>
    <mergeCell ref="Z4:Z6"/>
    <mergeCell ref="AA4:AA6"/>
    <mergeCell ref="AB4:AB6"/>
    <mergeCell ref="X7:X9"/>
    <mergeCell ref="Y7:Y9"/>
    <mergeCell ref="Z7:Z9"/>
    <mergeCell ref="AA7:AA9"/>
    <mergeCell ref="AB7:AB9"/>
    <mergeCell ref="AC4:AC6"/>
    <mergeCell ref="AD4:AD6"/>
    <mergeCell ref="AE4:AE6"/>
    <mergeCell ref="AF4:AF6"/>
    <mergeCell ref="AG4:AG6"/>
    <mergeCell ref="AC7:AC9"/>
    <mergeCell ref="AD7:AD9"/>
    <mergeCell ref="AE7:AE9"/>
    <mergeCell ref="AF7:AF9"/>
    <mergeCell ref="AG7:AG9"/>
    <mergeCell ref="AH4:AH6"/>
    <mergeCell ref="AI4:AI6"/>
    <mergeCell ref="AJ4:AJ6"/>
    <mergeCell ref="AK4:AK6"/>
    <mergeCell ref="AL4:AL14"/>
    <mergeCell ref="AH7:AH9"/>
    <mergeCell ref="AI7:AI9"/>
    <mergeCell ref="AJ7:AJ9"/>
    <mergeCell ref="AK7:AK9"/>
    <mergeCell ref="AH11:AH13"/>
    <mergeCell ref="AI11:AI13"/>
    <mergeCell ref="AG11:AG13"/>
    <mergeCell ref="AJ11:AJ13"/>
    <mergeCell ref="AK11:AK13"/>
    <mergeCell ref="X11:X13"/>
    <mergeCell ref="Y11:Y13"/>
    <mergeCell ref="Z11:Z13"/>
    <mergeCell ref="AA11:AA13"/>
    <mergeCell ref="AB11:AB13"/>
    <mergeCell ref="AC11:AC13"/>
    <mergeCell ref="AD11:AD13"/>
    <mergeCell ref="AE11:AE13"/>
    <mergeCell ref="AF11:AF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82B89EB-A80D-4C1C-B09D-9CBAE7649FE0}">
          <x14:formula1>
            <xm:f>'C:\Users\HACIENDA108\Desktop\CARLOS CONTROL INTERNO\DOCUMENTOS OFICINA CONTROL INTERNO\CONTROL INTERNO 2021\SEGUIMIENTO RIESGOS 2021\SEGUIMIENTO RIESGOS AGOSTO 2021\RIESGOS GESTION INNOVACION Y TIC\[GT.xlsx]NO'!#REF!</xm:f>
          </x14:formula1>
          <xm:sqref>H4:H5 H7 H11</xm:sqref>
        </x14:dataValidation>
        <x14:dataValidation type="list" allowBlank="1" showInputMessage="1" showErrorMessage="1" xr:uid="{DD105270-D99A-4FAB-BA7E-F8CBCF02E7DF}">
          <x14:formula1>
            <xm:f>'C:\Users\HACIENDA108\Desktop\CARLOS CONTROL INTERNO\DOCUMENTOS OFICINA CONTROL INTERNO\CONTROL INTERNO 2021\SEGUIMIENTO RIESGOS 2021\SEGUIMIENTO RIESGOS AGOSTO 2021\RIESGOS GESTION INNOVACION Y TIC\[GT.xlsx]NOOO'!#REF!</xm:f>
          </x14:formula1>
          <xm:sqref>W4:Z6 W11:Z13</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BS11"/>
  <sheetViews>
    <sheetView zoomScale="77" zoomScaleNormal="77" workbookViewId="0">
      <selection activeCellId="1" sqref="A1:XFD11 A1:A1048576"/>
    </sheetView>
  </sheetViews>
  <sheetFormatPr baseColWidth="10" defaultRowHeight="15" x14ac:dyDescent="0.25"/>
  <cols>
    <col min="1" max="1" width="27.28515625" customWidth="1"/>
    <col min="2" max="2" width="22.42578125" customWidth="1"/>
    <col min="3" max="3" width="19.28515625" customWidth="1"/>
    <col min="4" max="4" width="29.140625" customWidth="1"/>
    <col min="8" max="9" width="29.140625" customWidth="1"/>
    <col min="10" max="10" width="25.7109375" customWidth="1"/>
    <col min="13" max="13" width="22.28515625" customWidth="1"/>
    <col min="15" max="15" width="42.5703125" customWidth="1"/>
    <col min="16" max="16" width="25.7109375" customWidth="1"/>
    <col min="17" max="17" width="34.85546875" customWidth="1"/>
    <col min="18" max="18" width="27.5703125" customWidth="1"/>
    <col min="19" max="19" width="35.85546875" customWidth="1"/>
    <col min="20" max="20" width="34.28515625" customWidth="1"/>
    <col min="21" max="21" width="32.28515625" customWidth="1"/>
    <col min="22" max="22" width="18.140625" customWidth="1"/>
    <col min="29" max="29" width="27.5703125" customWidth="1"/>
    <col min="30" max="30" width="20.28515625" customWidth="1"/>
    <col min="31" max="31" width="18.42578125" customWidth="1"/>
    <col min="32" max="32" width="24" customWidth="1"/>
    <col min="33" max="33" width="21.7109375" customWidth="1"/>
    <col min="34" max="34" width="24.28515625" customWidth="1"/>
    <col min="35" max="35" width="33" customWidth="1"/>
    <col min="36" max="36" width="27.85546875" customWidth="1"/>
    <col min="37" max="37" width="23.5703125" customWidth="1"/>
    <col min="38" max="38" width="28.7109375" customWidth="1"/>
    <col min="39" max="39" width="47.85546875" customWidth="1"/>
  </cols>
  <sheetData>
    <row r="1" spans="1:71" s="516" customFormat="1" ht="32.25" customHeight="1" x14ac:dyDescent="0.2">
      <c r="A1" s="903" t="s">
        <v>24</v>
      </c>
      <c r="B1" s="903" t="s">
        <v>25</v>
      </c>
      <c r="C1" s="903" t="s">
        <v>26</v>
      </c>
      <c r="D1" s="903" t="s">
        <v>27</v>
      </c>
      <c r="E1" s="903" t="s">
        <v>28</v>
      </c>
      <c r="F1" s="903" t="s">
        <v>29</v>
      </c>
      <c r="G1" s="903" t="s">
        <v>98</v>
      </c>
      <c r="H1" s="903" t="s">
        <v>31</v>
      </c>
      <c r="I1" s="903" t="s">
        <v>32</v>
      </c>
      <c r="J1" s="903" t="s">
        <v>33</v>
      </c>
      <c r="K1" s="903" t="s">
        <v>34</v>
      </c>
      <c r="L1" s="903" t="s">
        <v>35</v>
      </c>
      <c r="M1" s="903" t="s">
        <v>36</v>
      </c>
      <c r="N1" s="571" t="s">
        <v>37</v>
      </c>
      <c r="O1" s="571"/>
      <c r="P1" s="571"/>
      <c r="Q1" s="571" t="s">
        <v>38</v>
      </c>
      <c r="R1" s="571"/>
      <c r="S1" s="571"/>
      <c r="T1" s="571"/>
      <c r="U1" s="571"/>
      <c r="V1" s="571" t="s">
        <v>39</v>
      </c>
      <c r="W1" s="571"/>
      <c r="X1" s="571"/>
      <c r="Y1" s="571"/>
      <c r="Z1" s="571"/>
      <c r="AA1" s="571"/>
      <c r="AB1" s="571"/>
      <c r="AC1" s="571" t="s">
        <v>40</v>
      </c>
      <c r="AD1" s="571"/>
      <c r="AE1" s="571"/>
      <c r="AF1" s="571"/>
      <c r="AG1" s="571"/>
      <c r="AH1" s="571"/>
      <c r="AI1" s="571"/>
      <c r="AJ1" s="571"/>
      <c r="AK1" s="571"/>
      <c r="AL1" s="571"/>
      <c r="AM1" s="904"/>
      <c r="AN1" s="904"/>
      <c r="AO1" s="904"/>
      <c r="AP1" s="904"/>
      <c r="AQ1" s="904"/>
      <c r="AR1" s="904"/>
      <c r="AS1" s="904"/>
      <c r="AT1" s="904"/>
      <c r="AU1" s="904"/>
      <c r="AV1" s="904"/>
      <c r="AW1" s="904"/>
      <c r="AX1" s="904"/>
      <c r="AY1" s="904"/>
      <c r="AZ1" s="904"/>
      <c r="BA1" s="904"/>
      <c r="BB1" s="904"/>
      <c r="BC1" s="904"/>
      <c r="BD1" s="904"/>
      <c r="BE1" s="904"/>
      <c r="BF1" s="904"/>
      <c r="BG1" s="904"/>
      <c r="BH1" s="904"/>
      <c r="BI1" s="904"/>
      <c r="BJ1" s="904"/>
      <c r="BK1" s="904"/>
      <c r="BL1" s="904"/>
      <c r="BM1" s="904"/>
      <c r="BN1" s="904"/>
      <c r="BO1" s="904"/>
      <c r="BP1" s="904"/>
      <c r="BQ1" s="904"/>
      <c r="BR1" s="904"/>
      <c r="BS1" s="904"/>
    </row>
    <row r="2" spans="1:71" s="516" customFormat="1" ht="71.25" customHeight="1" x14ac:dyDescent="0.2">
      <c r="A2" s="903"/>
      <c r="B2" s="903"/>
      <c r="C2" s="903"/>
      <c r="D2" s="903"/>
      <c r="E2" s="903"/>
      <c r="F2" s="903"/>
      <c r="G2" s="903"/>
      <c r="H2" s="903"/>
      <c r="I2" s="903"/>
      <c r="J2" s="903"/>
      <c r="K2" s="903"/>
      <c r="L2" s="903"/>
      <c r="M2" s="903"/>
      <c r="N2" s="571"/>
      <c r="O2" s="571"/>
      <c r="P2" s="571"/>
      <c r="Q2" s="571"/>
      <c r="R2" s="571"/>
      <c r="S2" s="571"/>
      <c r="T2" s="571"/>
      <c r="U2" s="571"/>
      <c r="V2" s="571" t="s">
        <v>41</v>
      </c>
      <c r="W2" s="571"/>
      <c r="X2" s="571"/>
      <c r="Y2" s="571"/>
      <c r="Z2" s="571"/>
      <c r="AA2" s="571" t="s">
        <v>42</v>
      </c>
      <c r="AB2" s="571" t="s">
        <v>43</v>
      </c>
      <c r="AC2" s="571"/>
      <c r="AD2" s="571"/>
      <c r="AE2" s="571"/>
      <c r="AF2" s="571"/>
      <c r="AG2" s="571"/>
      <c r="AH2" s="571"/>
      <c r="AI2" s="571"/>
      <c r="AJ2" s="571"/>
      <c r="AK2" s="571"/>
      <c r="AL2" s="571"/>
      <c r="AM2" s="904"/>
      <c r="AN2" s="904"/>
      <c r="AO2" s="904"/>
      <c r="AP2" s="904"/>
      <c r="AQ2" s="904"/>
      <c r="AR2" s="904"/>
      <c r="AS2" s="904"/>
      <c r="AT2" s="904"/>
      <c r="AU2" s="904"/>
      <c r="AV2" s="904"/>
      <c r="AW2" s="904"/>
      <c r="AX2" s="904"/>
      <c r="AY2" s="904"/>
      <c r="AZ2" s="904"/>
      <c r="BA2" s="904"/>
      <c r="BB2" s="904"/>
      <c r="BC2" s="904"/>
      <c r="BD2" s="904"/>
      <c r="BE2" s="904"/>
      <c r="BF2" s="904"/>
      <c r="BG2" s="904"/>
      <c r="BH2" s="904"/>
      <c r="BI2" s="904"/>
      <c r="BJ2" s="904"/>
      <c r="BK2" s="904"/>
      <c r="BL2" s="904"/>
      <c r="BM2" s="904"/>
      <c r="BN2" s="904"/>
      <c r="BO2" s="904"/>
      <c r="BP2" s="904"/>
      <c r="BQ2" s="904"/>
      <c r="BR2" s="904"/>
      <c r="BS2" s="904"/>
    </row>
    <row r="3" spans="1:71" s="847" customFormat="1" ht="277.5" customHeight="1" x14ac:dyDescent="0.25">
      <c r="A3" s="903"/>
      <c r="B3" s="903"/>
      <c r="C3" s="903"/>
      <c r="D3" s="903"/>
      <c r="E3" s="903"/>
      <c r="F3" s="903"/>
      <c r="G3" s="903"/>
      <c r="H3" s="903"/>
      <c r="I3" s="905"/>
      <c r="J3" s="905"/>
      <c r="K3" s="905"/>
      <c r="L3" s="905"/>
      <c r="M3" s="903"/>
      <c r="N3" s="574" t="s">
        <v>44</v>
      </c>
      <c r="O3" s="574" t="s">
        <v>45</v>
      </c>
      <c r="P3" s="574" t="s">
        <v>46</v>
      </c>
      <c r="Q3" s="574" t="s">
        <v>47</v>
      </c>
      <c r="R3" s="574" t="s">
        <v>1179</v>
      </c>
      <c r="S3" s="574" t="s">
        <v>100</v>
      </c>
      <c r="T3" s="574" t="s">
        <v>101</v>
      </c>
      <c r="U3" s="574" t="s">
        <v>87</v>
      </c>
      <c r="V3" s="574" t="s">
        <v>48</v>
      </c>
      <c r="W3" s="574" t="s">
        <v>49</v>
      </c>
      <c r="X3" s="574" t="s">
        <v>50</v>
      </c>
      <c r="Y3" s="574" t="s">
        <v>51</v>
      </c>
      <c r="Z3" s="574" t="s">
        <v>52</v>
      </c>
      <c r="AA3" s="571"/>
      <c r="AB3" s="571"/>
      <c r="AC3" s="574" t="s">
        <v>53</v>
      </c>
      <c r="AD3" s="574" t="s">
        <v>54</v>
      </c>
      <c r="AE3" s="574" t="s">
        <v>55</v>
      </c>
      <c r="AF3" s="574" t="s">
        <v>56</v>
      </c>
      <c r="AG3" s="574" t="s">
        <v>57</v>
      </c>
      <c r="AH3" s="574" t="s">
        <v>58</v>
      </c>
      <c r="AI3" s="574" t="s">
        <v>59</v>
      </c>
      <c r="AJ3" s="574" t="s">
        <v>102</v>
      </c>
      <c r="AK3" s="574" t="s">
        <v>1180</v>
      </c>
      <c r="AL3" s="574" t="s">
        <v>60</v>
      </c>
      <c r="AM3" s="906"/>
      <c r="AN3" s="906"/>
      <c r="AO3" s="906"/>
      <c r="AP3" s="906"/>
      <c r="AQ3" s="906"/>
      <c r="AR3" s="906"/>
      <c r="AS3" s="906"/>
      <c r="AT3" s="906"/>
      <c r="AU3" s="906"/>
      <c r="AV3" s="906"/>
      <c r="AW3" s="906"/>
      <c r="AX3" s="906"/>
      <c r="AY3" s="906"/>
      <c r="AZ3" s="906"/>
      <c r="BA3" s="906"/>
      <c r="BB3" s="906"/>
      <c r="BC3" s="906"/>
      <c r="BD3" s="906"/>
      <c r="BE3" s="906"/>
      <c r="BF3" s="906"/>
      <c r="BG3" s="906"/>
      <c r="BH3" s="906"/>
      <c r="BI3" s="906"/>
      <c r="BJ3" s="906"/>
      <c r="BK3" s="906"/>
      <c r="BL3" s="906"/>
      <c r="BM3" s="906"/>
      <c r="BN3" s="906"/>
      <c r="BO3" s="906"/>
      <c r="BP3" s="906"/>
      <c r="BQ3" s="906"/>
      <c r="BR3" s="906"/>
      <c r="BS3" s="906"/>
    </row>
    <row r="4" spans="1:71" s="847" customFormat="1" ht="120" customHeight="1" x14ac:dyDescent="0.25">
      <c r="A4" s="892" t="s">
        <v>1181</v>
      </c>
      <c r="B4" s="907" t="s">
        <v>1182</v>
      </c>
      <c r="C4" s="851" t="s">
        <v>1104</v>
      </c>
      <c r="D4" s="908" t="s">
        <v>1183</v>
      </c>
      <c r="E4" s="851" t="s">
        <v>437</v>
      </c>
      <c r="F4" s="909" t="s">
        <v>1093</v>
      </c>
      <c r="G4" s="851" t="s">
        <v>215</v>
      </c>
      <c r="H4" s="910" t="s">
        <v>90</v>
      </c>
      <c r="I4" s="861" t="s">
        <v>1184</v>
      </c>
      <c r="J4" s="177" t="s">
        <v>237</v>
      </c>
      <c r="K4" s="177" t="s">
        <v>238</v>
      </c>
      <c r="L4" s="42" t="s">
        <v>239</v>
      </c>
      <c r="M4" s="911" t="s">
        <v>1185</v>
      </c>
      <c r="N4" s="912" t="s">
        <v>1186</v>
      </c>
      <c r="O4" s="913" t="s">
        <v>1187</v>
      </c>
      <c r="P4" s="913" t="s">
        <v>1188</v>
      </c>
      <c r="Q4" s="914" t="s">
        <v>1189</v>
      </c>
      <c r="R4" s="915" t="s">
        <v>172</v>
      </c>
      <c r="S4" s="915" t="s">
        <v>1190</v>
      </c>
      <c r="T4" s="915" t="s">
        <v>1191</v>
      </c>
      <c r="U4" s="513" t="s">
        <v>1192</v>
      </c>
      <c r="V4" s="513" t="s">
        <v>1182</v>
      </c>
      <c r="W4" s="513" t="s">
        <v>63</v>
      </c>
      <c r="X4" s="513" t="s">
        <v>66</v>
      </c>
      <c r="Y4" s="513" t="s">
        <v>66</v>
      </c>
      <c r="Z4" s="513" t="s">
        <v>66</v>
      </c>
      <c r="AA4" s="513" t="s">
        <v>187</v>
      </c>
      <c r="AB4" s="916" t="s">
        <v>1146</v>
      </c>
      <c r="AC4" s="848" t="s">
        <v>63</v>
      </c>
      <c r="AD4" s="848" t="s">
        <v>63</v>
      </c>
      <c r="AE4" s="513" t="s">
        <v>63</v>
      </c>
      <c r="AF4" s="848" t="s">
        <v>63</v>
      </c>
      <c r="AG4" s="848" t="s">
        <v>63</v>
      </c>
      <c r="AH4" s="848" t="s">
        <v>63</v>
      </c>
      <c r="AI4" s="433" t="s">
        <v>104</v>
      </c>
      <c r="AJ4" s="917" t="s">
        <v>1193</v>
      </c>
      <c r="AK4" s="510" t="s">
        <v>1194</v>
      </c>
      <c r="AL4" s="512" t="s">
        <v>1195</v>
      </c>
      <c r="AM4" s="906"/>
      <c r="AN4" s="906"/>
      <c r="AO4" s="906"/>
      <c r="AP4" s="906"/>
      <c r="AQ4" s="906"/>
      <c r="AR4" s="906"/>
      <c r="AS4" s="906"/>
      <c r="AT4" s="906"/>
      <c r="AU4" s="906"/>
      <c r="AV4" s="906"/>
      <c r="AW4" s="906"/>
      <c r="AX4" s="906"/>
      <c r="AY4" s="906"/>
      <c r="AZ4" s="906"/>
      <c r="BA4" s="906"/>
      <c r="BB4" s="906"/>
      <c r="BC4" s="906"/>
      <c r="BD4" s="906"/>
      <c r="BE4" s="906"/>
      <c r="BF4" s="906"/>
      <c r="BG4" s="906"/>
      <c r="BH4" s="906"/>
      <c r="BI4" s="906"/>
      <c r="BJ4" s="906"/>
      <c r="BK4" s="906"/>
      <c r="BL4" s="906"/>
      <c r="BM4" s="906"/>
      <c r="BN4" s="906"/>
      <c r="BO4" s="906"/>
      <c r="BP4" s="906"/>
      <c r="BQ4" s="906"/>
      <c r="BR4" s="906"/>
      <c r="BS4" s="906"/>
    </row>
    <row r="5" spans="1:71" s="847" customFormat="1" ht="160.5" customHeight="1" x14ac:dyDescent="0.25">
      <c r="A5" s="892"/>
      <c r="B5" s="907"/>
      <c r="C5" s="851"/>
      <c r="D5" s="908" t="s">
        <v>1196</v>
      </c>
      <c r="E5" s="851"/>
      <c r="F5" s="909"/>
      <c r="G5" s="851"/>
      <c r="H5" s="918"/>
      <c r="I5" s="861" t="s">
        <v>1197</v>
      </c>
      <c r="J5" s="177" t="s">
        <v>1198</v>
      </c>
      <c r="K5" s="177" t="s">
        <v>238</v>
      </c>
      <c r="L5" s="42" t="s">
        <v>1018</v>
      </c>
      <c r="M5" s="911" t="s">
        <v>1185</v>
      </c>
      <c r="N5" s="912" t="s">
        <v>1199</v>
      </c>
      <c r="O5" s="913" t="s">
        <v>1200</v>
      </c>
      <c r="P5" s="913" t="s">
        <v>1141</v>
      </c>
      <c r="Q5" s="919"/>
      <c r="R5" s="915"/>
      <c r="S5" s="915"/>
      <c r="T5" s="915"/>
      <c r="U5" s="556"/>
      <c r="V5" s="556"/>
      <c r="W5" s="556"/>
      <c r="X5" s="556"/>
      <c r="Y5" s="556"/>
      <c r="Z5" s="556"/>
      <c r="AA5" s="556"/>
      <c r="AB5" s="920"/>
      <c r="AC5" s="859"/>
      <c r="AD5" s="859"/>
      <c r="AE5" s="556"/>
      <c r="AF5" s="859"/>
      <c r="AG5" s="859"/>
      <c r="AH5" s="859"/>
      <c r="AI5" s="434"/>
      <c r="AJ5" s="921"/>
      <c r="AK5" s="862"/>
      <c r="AL5" s="512"/>
      <c r="AM5" s="906"/>
      <c r="AN5" s="906"/>
      <c r="AO5" s="906"/>
      <c r="AP5" s="906"/>
      <c r="AQ5" s="906"/>
      <c r="AR5" s="906"/>
      <c r="AS5" s="906"/>
      <c r="AT5" s="906"/>
      <c r="AU5" s="906"/>
      <c r="AV5" s="906"/>
      <c r="AW5" s="906"/>
      <c r="AX5" s="906"/>
      <c r="AY5" s="906"/>
      <c r="AZ5" s="906"/>
      <c r="BA5" s="906"/>
      <c r="BB5" s="906"/>
      <c r="BC5" s="906"/>
      <c r="BD5" s="906"/>
      <c r="BE5" s="906"/>
      <c r="BF5" s="906"/>
      <c r="BG5" s="906"/>
      <c r="BH5" s="906"/>
      <c r="BI5" s="906"/>
      <c r="BJ5" s="906"/>
      <c r="BK5" s="906"/>
      <c r="BL5" s="906"/>
      <c r="BM5" s="906"/>
      <c r="BN5" s="906"/>
      <c r="BO5" s="906"/>
      <c r="BP5" s="906"/>
      <c r="BQ5" s="906"/>
      <c r="BR5" s="906"/>
      <c r="BS5" s="906"/>
    </row>
    <row r="6" spans="1:71" s="847" customFormat="1" ht="160.5" customHeight="1" x14ac:dyDescent="0.25">
      <c r="A6" s="892"/>
      <c r="B6" s="907"/>
      <c r="C6" s="851"/>
      <c r="D6" s="908" t="s">
        <v>1201</v>
      </c>
      <c r="E6" s="851"/>
      <c r="F6" s="909"/>
      <c r="G6" s="851"/>
      <c r="H6" s="922"/>
      <c r="I6" s="861" t="s">
        <v>240</v>
      </c>
      <c r="J6" s="177" t="s">
        <v>1202</v>
      </c>
      <c r="K6" s="177" t="s">
        <v>238</v>
      </c>
      <c r="L6" s="42" t="s">
        <v>1018</v>
      </c>
      <c r="M6" s="911" t="s">
        <v>1203</v>
      </c>
      <c r="N6" s="912" t="s">
        <v>1204</v>
      </c>
      <c r="O6" s="913" t="s">
        <v>1205</v>
      </c>
      <c r="P6" s="913" t="s">
        <v>1206</v>
      </c>
      <c r="Q6" s="919"/>
      <c r="R6" s="915"/>
      <c r="S6" s="915"/>
      <c r="T6" s="915"/>
      <c r="U6" s="556"/>
      <c r="V6" s="556"/>
      <c r="W6" s="556"/>
      <c r="X6" s="556"/>
      <c r="Y6" s="556"/>
      <c r="Z6" s="556"/>
      <c r="AA6" s="556"/>
      <c r="AB6" s="920"/>
      <c r="AC6" s="859"/>
      <c r="AD6" s="859"/>
      <c r="AE6" s="556"/>
      <c r="AF6" s="859"/>
      <c r="AG6" s="859"/>
      <c r="AH6" s="859"/>
      <c r="AI6" s="434"/>
      <c r="AJ6" s="921"/>
      <c r="AK6" s="862"/>
      <c r="AL6" s="512"/>
      <c r="AM6" s="906"/>
      <c r="AN6" s="906"/>
      <c r="AO6" s="906"/>
      <c r="AP6" s="906"/>
      <c r="AQ6" s="906"/>
      <c r="AR6" s="906"/>
      <c r="AS6" s="906"/>
      <c r="AT6" s="906"/>
      <c r="AU6" s="906"/>
      <c r="AV6" s="906"/>
      <c r="AW6" s="906"/>
      <c r="AX6" s="906"/>
      <c r="AY6" s="906"/>
      <c r="AZ6" s="906"/>
      <c r="BA6" s="906"/>
      <c r="BB6" s="906"/>
      <c r="BC6" s="906"/>
      <c r="BD6" s="906"/>
      <c r="BE6" s="906"/>
      <c r="BF6" s="906"/>
      <c r="BG6" s="906"/>
      <c r="BH6" s="906"/>
      <c r="BI6" s="906"/>
      <c r="BJ6" s="906"/>
      <c r="BK6" s="906"/>
      <c r="BL6" s="906"/>
      <c r="BM6" s="906"/>
      <c r="BN6" s="906"/>
      <c r="BO6" s="906"/>
      <c r="BP6" s="906"/>
      <c r="BQ6" s="906"/>
      <c r="BR6" s="906"/>
      <c r="BS6" s="906"/>
    </row>
    <row r="7" spans="1:71" s="516" customFormat="1" ht="99" customHeight="1" x14ac:dyDescent="0.2">
      <c r="A7" s="892"/>
      <c r="B7" s="907"/>
      <c r="C7" s="851"/>
      <c r="D7" s="923"/>
      <c r="E7" s="851"/>
      <c r="F7" s="909"/>
      <c r="G7" s="851"/>
      <c r="H7" s="924" t="s">
        <v>1207</v>
      </c>
      <c r="I7" s="854"/>
      <c r="J7" s="923"/>
      <c r="K7" s="923"/>
      <c r="L7" s="923"/>
      <c r="M7" s="911" t="s">
        <v>1185</v>
      </c>
      <c r="N7" s="509" t="s">
        <v>200</v>
      </c>
      <c r="O7" s="925">
        <v>0</v>
      </c>
      <c r="P7" s="926"/>
      <c r="Q7" s="919"/>
      <c r="R7" s="915"/>
      <c r="S7" s="915"/>
      <c r="T7" s="915"/>
      <c r="U7" s="530"/>
      <c r="V7" s="530"/>
      <c r="W7" s="530"/>
      <c r="X7" s="530"/>
      <c r="Y7" s="530"/>
      <c r="Z7" s="530"/>
      <c r="AA7" s="530"/>
      <c r="AB7" s="927"/>
      <c r="AC7" s="867"/>
      <c r="AD7" s="867"/>
      <c r="AE7" s="530"/>
      <c r="AF7" s="867"/>
      <c r="AG7" s="867"/>
      <c r="AH7" s="867"/>
      <c r="AI7" s="886"/>
      <c r="AJ7" s="921"/>
      <c r="AK7" s="562"/>
      <c r="AL7" s="512"/>
      <c r="AM7" s="904"/>
      <c r="AN7" s="904"/>
      <c r="AO7" s="904"/>
      <c r="AP7" s="904"/>
      <c r="AQ7" s="904"/>
      <c r="AR7" s="904"/>
      <c r="AS7" s="904"/>
      <c r="AT7" s="904"/>
      <c r="AU7" s="904"/>
      <c r="AV7" s="904"/>
      <c r="AW7" s="904"/>
      <c r="AX7" s="904"/>
      <c r="AY7" s="904"/>
      <c r="AZ7" s="904"/>
      <c r="BA7" s="904"/>
      <c r="BB7" s="904"/>
      <c r="BC7" s="904"/>
      <c r="BD7" s="904"/>
      <c r="BE7" s="904"/>
      <c r="BF7" s="904"/>
      <c r="BG7" s="904"/>
      <c r="BH7" s="904"/>
      <c r="BI7" s="904"/>
      <c r="BJ7" s="904"/>
      <c r="BK7" s="904"/>
      <c r="BL7" s="904"/>
      <c r="BM7" s="904"/>
      <c r="BN7" s="904"/>
      <c r="BO7" s="904"/>
      <c r="BP7" s="904"/>
      <c r="BQ7" s="904"/>
      <c r="BR7" s="904"/>
      <c r="BS7" s="904"/>
    </row>
    <row r="8" spans="1:71" s="516" customFormat="1" ht="112.5" customHeight="1" x14ac:dyDescent="0.2">
      <c r="A8" s="892"/>
      <c r="B8" s="253" t="s">
        <v>1208</v>
      </c>
      <c r="C8" s="851" t="s">
        <v>1104</v>
      </c>
      <c r="D8" s="928" t="s">
        <v>1209</v>
      </c>
      <c r="E8" s="851" t="s">
        <v>213</v>
      </c>
      <c r="F8" s="851" t="s">
        <v>214</v>
      </c>
      <c r="G8" s="851" t="s">
        <v>215</v>
      </c>
      <c r="H8" s="848" t="s">
        <v>90</v>
      </c>
      <c r="I8" s="854" t="s">
        <v>1184</v>
      </c>
      <c r="J8" s="177" t="s">
        <v>242</v>
      </c>
      <c r="K8" s="177" t="s">
        <v>238</v>
      </c>
      <c r="L8" s="42" t="s">
        <v>241</v>
      </c>
      <c r="M8" s="911" t="s">
        <v>1210</v>
      </c>
      <c r="N8" s="854" t="s">
        <v>1186</v>
      </c>
      <c r="O8" s="929" t="s">
        <v>1211</v>
      </c>
      <c r="P8" s="930" t="s">
        <v>1212</v>
      </c>
      <c r="Q8" s="919"/>
      <c r="R8" s="915" t="s">
        <v>172</v>
      </c>
      <c r="S8" s="915"/>
      <c r="T8" s="915"/>
      <c r="U8" s="253" t="s">
        <v>1192</v>
      </c>
      <c r="V8" s="253" t="s">
        <v>1208</v>
      </c>
      <c r="W8" s="851" t="s">
        <v>63</v>
      </c>
      <c r="X8" s="851" t="s">
        <v>66</v>
      </c>
      <c r="Y8" s="851" t="s">
        <v>66</v>
      </c>
      <c r="Z8" s="851" t="s">
        <v>66</v>
      </c>
      <c r="AA8" s="851" t="s">
        <v>187</v>
      </c>
      <c r="AB8" s="253" t="s">
        <v>192</v>
      </c>
      <c r="AC8" s="851" t="s">
        <v>63</v>
      </c>
      <c r="AD8" s="851" t="s">
        <v>63</v>
      </c>
      <c r="AE8" s="851" t="s">
        <v>63</v>
      </c>
      <c r="AF8" s="851" t="s">
        <v>63</v>
      </c>
      <c r="AG8" s="851" t="s">
        <v>63</v>
      </c>
      <c r="AH8" s="851" t="s">
        <v>63</v>
      </c>
      <c r="AI8" s="931" t="s">
        <v>204</v>
      </c>
      <c r="AJ8" s="921"/>
      <c r="AK8" s="931" t="s">
        <v>193</v>
      </c>
      <c r="AL8" s="512" t="s">
        <v>1213</v>
      </c>
      <c r="AM8" s="904"/>
      <c r="AN8" s="904"/>
      <c r="AO8" s="904"/>
      <c r="AP8" s="904"/>
      <c r="AQ8" s="904"/>
      <c r="AR8" s="904"/>
      <c r="AS8" s="904"/>
      <c r="AT8" s="904"/>
      <c r="AU8" s="904"/>
      <c r="AV8" s="904"/>
      <c r="AW8" s="904"/>
      <c r="AX8" s="904"/>
      <c r="AY8" s="904"/>
      <c r="AZ8" s="904"/>
      <c r="BA8" s="904"/>
      <c r="BB8" s="904"/>
      <c r="BC8" s="904"/>
      <c r="BD8" s="904"/>
      <c r="BE8" s="904"/>
      <c r="BF8" s="904"/>
      <c r="BG8" s="904"/>
      <c r="BH8" s="904"/>
      <c r="BI8" s="904"/>
      <c r="BJ8" s="904"/>
      <c r="BK8" s="904"/>
      <c r="BL8" s="904"/>
      <c r="BM8" s="904"/>
      <c r="BN8" s="904"/>
      <c r="BO8" s="904"/>
      <c r="BP8" s="904"/>
      <c r="BQ8" s="904"/>
      <c r="BR8" s="904"/>
      <c r="BS8" s="904"/>
    </row>
    <row r="9" spans="1:71" s="516" customFormat="1" ht="115.5" customHeight="1" x14ac:dyDescent="0.2">
      <c r="A9" s="892"/>
      <c r="B9" s="253"/>
      <c r="C9" s="851"/>
      <c r="D9" s="911" t="s">
        <v>1214</v>
      </c>
      <c r="E9" s="851"/>
      <c r="F9" s="851"/>
      <c r="G9" s="851"/>
      <c r="H9" s="859"/>
      <c r="I9" s="854" t="s">
        <v>240</v>
      </c>
      <c r="J9" s="177" t="s">
        <v>1215</v>
      </c>
      <c r="K9" s="177" t="s">
        <v>238</v>
      </c>
      <c r="L9" s="42" t="s">
        <v>142</v>
      </c>
      <c r="M9" s="911" t="s">
        <v>1216</v>
      </c>
      <c r="N9" s="912" t="s">
        <v>1217</v>
      </c>
      <c r="O9" s="929" t="s">
        <v>1218</v>
      </c>
      <c r="P9" s="930" t="s">
        <v>1219</v>
      </c>
      <c r="Q9" s="919"/>
      <c r="R9" s="915"/>
      <c r="S9" s="915"/>
      <c r="T9" s="915"/>
      <c r="U9" s="253"/>
      <c r="V9" s="253"/>
      <c r="W9" s="851"/>
      <c r="X9" s="851"/>
      <c r="Y9" s="851"/>
      <c r="Z9" s="851"/>
      <c r="AA9" s="851"/>
      <c r="AB9" s="253"/>
      <c r="AC9" s="851"/>
      <c r="AD9" s="851"/>
      <c r="AE9" s="851"/>
      <c r="AF9" s="851"/>
      <c r="AG9" s="851"/>
      <c r="AH9" s="851"/>
      <c r="AI9" s="931"/>
      <c r="AJ9" s="921"/>
      <c r="AK9" s="931"/>
      <c r="AL9" s="512"/>
      <c r="AM9" s="904"/>
      <c r="AN9" s="904"/>
      <c r="AO9" s="904"/>
      <c r="AP9" s="904"/>
      <c r="AQ9" s="904"/>
      <c r="AR9" s="904"/>
      <c r="AS9" s="904"/>
      <c r="AT9" s="904"/>
      <c r="AU9" s="904"/>
      <c r="AV9" s="904"/>
      <c r="AW9" s="904"/>
      <c r="AX9" s="904"/>
      <c r="AY9" s="904"/>
      <c r="AZ9" s="904"/>
      <c r="BA9" s="904"/>
      <c r="BB9" s="904"/>
      <c r="BC9" s="904"/>
      <c r="BD9" s="904"/>
      <c r="BE9" s="904"/>
      <c r="BF9" s="904"/>
      <c r="BG9" s="904"/>
      <c r="BH9" s="904"/>
      <c r="BI9" s="904"/>
      <c r="BJ9" s="904"/>
      <c r="BK9" s="904"/>
      <c r="BL9" s="904"/>
      <c r="BM9" s="904"/>
      <c r="BN9" s="904"/>
      <c r="BO9" s="904"/>
      <c r="BP9" s="904"/>
      <c r="BQ9" s="904"/>
      <c r="BR9" s="904"/>
      <c r="BS9" s="904"/>
    </row>
    <row r="10" spans="1:71" s="932" customFormat="1" ht="147" customHeight="1" x14ac:dyDescent="0.2">
      <c r="A10" s="892"/>
      <c r="B10" s="253"/>
      <c r="C10" s="851"/>
      <c r="D10" s="911" t="s">
        <v>1220</v>
      </c>
      <c r="E10" s="851"/>
      <c r="F10" s="851"/>
      <c r="G10" s="851"/>
      <c r="H10" s="867"/>
      <c r="I10" s="861" t="s">
        <v>1197</v>
      </c>
      <c r="J10" s="177" t="s">
        <v>1198</v>
      </c>
      <c r="K10" s="177" t="s">
        <v>238</v>
      </c>
      <c r="L10" s="42" t="s">
        <v>1018</v>
      </c>
      <c r="M10" s="911" t="s">
        <v>1185</v>
      </c>
      <c r="N10" s="912" t="s">
        <v>1199</v>
      </c>
      <c r="O10" s="929" t="s">
        <v>1221</v>
      </c>
      <c r="P10" s="930" t="s">
        <v>1141</v>
      </c>
      <c r="Q10" s="919"/>
      <c r="R10" s="915"/>
      <c r="S10" s="915"/>
      <c r="T10" s="915"/>
      <c r="U10" s="253"/>
      <c r="V10" s="253"/>
      <c r="W10" s="851"/>
      <c r="X10" s="851"/>
      <c r="Y10" s="851"/>
      <c r="Z10" s="851"/>
      <c r="AA10" s="851"/>
      <c r="AB10" s="253"/>
      <c r="AC10" s="851"/>
      <c r="AD10" s="851"/>
      <c r="AE10" s="851"/>
      <c r="AF10" s="851"/>
      <c r="AG10" s="851"/>
      <c r="AH10" s="851"/>
      <c r="AI10" s="931"/>
      <c r="AJ10" s="921"/>
      <c r="AK10" s="931"/>
      <c r="AL10" s="512"/>
      <c r="AM10" s="904"/>
      <c r="AN10" s="904"/>
      <c r="AO10" s="904"/>
      <c r="AP10" s="904"/>
      <c r="AQ10" s="904"/>
      <c r="AR10" s="904"/>
      <c r="AS10" s="904"/>
      <c r="AT10" s="904"/>
      <c r="AU10" s="904"/>
      <c r="AV10" s="904"/>
      <c r="AW10" s="904"/>
      <c r="AX10" s="904"/>
      <c r="AY10" s="904"/>
      <c r="AZ10" s="904"/>
      <c r="BA10" s="904"/>
      <c r="BB10" s="904"/>
      <c r="BC10" s="904"/>
      <c r="BD10" s="904"/>
      <c r="BE10" s="904"/>
      <c r="BF10" s="904"/>
      <c r="BG10" s="904"/>
      <c r="BH10" s="904"/>
      <c r="BI10" s="904"/>
      <c r="BJ10" s="904"/>
      <c r="BK10" s="904"/>
      <c r="BL10" s="904"/>
      <c r="BM10" s="904"/>
      <c r="BN10" s="904"/>
      <c r="BO10" s="904"/>
      <c r="BP10" s="904"/>
      <c r="BQ10" s="904"/>
      <c r="BR10" s="904"/>
      <c r="BS10" s="904"/>
    </row>
    <row r="11" spans="1:71" s="939" customFormat="1" ht="105" customHeight="1" x14ac:dyDescent="0.2">
      <c r="A11" s="892"/>
      <c r="B11" s="253"/>
      <c r="C11" s="851"/>
      <c r="D11" s="933"/>
      <c r="E11" s="851"/>
      <c r="F11" s="851"/>
      <c r="G11" s="851"/>
      <c r="H11" s="924" t="s">
        <v>72</v>
      </c>
      <c r="I11" s="934" t="s">
        <v>1222</v>
      </c>
      <c r="J11" s="177" t="s">
        <v>244</v>
      </c>
      <c r="K11" s="177" t="s">
        <v>238</v>
      </c>
      <c r="L11" s="42" t="s">
        <v>241</v>
      </c>
      <c r="M11" s="911" t="s">
        <v>1185</v>
      </c>
      <c r="N11" s="935" t="s">
        <v>200</v>
      </c>
      <c r="O11" s="935">
        <v>0</v>
      </c>
      <c r="P11" s="930" t="s">
        <v>1212</v>
      </c>
      <c r="Q11" s="936"/>
      <c r="R11" s="915"/>
      <c r="S11" s="915"/>
      <c r="T11" s="915"/>
      <c r="U11" s="253"/>
      <c r="V11" s="253"/>
      <c r="W11" s="851"/>
      <c r="X11" s="851"/>
      <c r="Y11" s="851"/>
      <c r="Z11" s="851"/>
      <c r="AA11" s="851"/>
      <c r="AB11" s="253"/>
      <c r="AC11" s="851"/>
      <c r="AD11" s="851"/>
      <c r="AE11" s="851"/>
      <c r="AF11" s="851"/>
      <c r="AG11" s="851"/>
      <c r="AH11" s="851"/>
      <c r="AI11" s="931"/>
      <c r="AJ11" s="937"/>
      <c r="AK11" s="931"/>
      <c r="AL11" s="512"/>
      <c r="AM11" s="938"/>
      <c r="AN11" s="938"/>
      <c r="AO11" s="938"/>
      <c r="AP11" s="938"/>
      <c r="AQ11" s="938"/>
      <c r="AR11" s="938"/>
      <c r="AS11" s="938"/>
      <c r="AT11" s="938"/>
      <c r="AU11" s="938"/>
      <c r="AV11" s="938"/>
      <c r="AW11" s="938"/>
      <c r="AX11" s="938"/>
      <c r="AY11" s="938"/>
      <c r="AZ11" s="938"/>
      <c r="BA11" s="938"/>
      <c r="BB11" s="938"/>
      <c r="BC11" s="938"/>
      <c r="BD11" s="938"/>
      <c r="BE11" s="938"/>
      <c r="BF11" s="938"/>
      <c r="BG11" s="938"/>
      <c r="BH11" s="938"/>
      <c r="BI11" s="938"/>
      <c r="BJ11" s="938"/>
      <c r="BK11" s="938"/>
      <c r="BL11" s="938"/>
      <c r="BM11" s="938"/>
      <c r="BN11" s="938"/>
      <c r="BO11" s="938"/>
      <c r="BP11" s="938"/>
      <c r="BQ11" s="938"/>
      <c r="BR11" s="938"/>
      <c r="BS11" s="938"/>
    </row>
  </sheetData>
  <mergeCells count="73">
    <mergeCell ref="AL4:AL7"/>
    <mergeCell ref="AC8:AC11"/>
    <mergeCell ref="AD8:AD11"/>
    <mergeCell ref="AE8:AE11"/>
    <mergeCell ref="AF8:AF11"/>
    <mergeCell ref="AG8:AG11"/>
    <mergeCell ref="AH8:AH11"/>
    <mergeCell ref="AI8:AI11"/>
    <mergeCell ref="AK8:AK11"/>
    <mergeCell ref="AL8:AL11"/>
    <mergeCell ref="A1:A3"/>
    <mergeCell ref="B1:B3"/>
    <mergeCell ref="C1:C3"/>
    <mergeCell ref="D1:D3"/>
    <mergeCell ref="E1:E3"/>
    <mergeCell ref="F1:F3"/>
    <mergeCell ref="G1:G3"/>
    <mergeCell ref="H1:H3"/>
    <mergeCell ref="I1:I3"/>
    <mergeCell ref="J1:J3"/>
    <mergeCell ref="K1:K3"/>
    <mergeCell ref="L1:L3"/>
    <mergeCell ref="M1:M3"/>
    <mergeCell ref="N1:P2"/>
    <mergeCell ref="Q1:U2"/>
    <mergeCell ref="V1:AB1"/>
    <mergeCell ref="AC1:AL2"/>
    <mergeCell ref="V2:Z2"/>
    <mergeCell ref="AA2:AA3"/>
    <mergeCell ref="AB2:AB3"/>
    <mergeCell ref="A4:A11"/>
    <mergeCell ref="B4:B7"/>
    <mergeCell ref="C4:C7"/>
    <mergeCell ref="E4:E7"/>
    <mergeCell ref="F4:F7"/>
    <mergeCell ref="G4:G7"/>
    <mergeCell ref="H4:H6"/>
    <mergeCell ref="Y4:Y7"/>
    <mergeCell ref="Z4:Z7"/>
    <mergeCell ref="Q4:Q11"/>
    <mergeCell ref="R4:R7"/>
    <mergeCell ref="S4:S11"/>
    <mergeCell ref="T4:T11"/>
    <mergeCell ref="U4:U7"/>
    <mergeCell ref="Y8:Y11"/>
    <mergeCell ref="Z8:Z11"/>
    <mergeCell ref="B8:B11"/>
    <mergeCell ref="C8:C11"/>
    <mergeCell ref="E8:E11"/>
    <mergeCell ref="F8:F11"/>
    <mergeCell ref="G8:G11"/>
    <mergeCell ref="H8:H10"/>
    <mergeCell ref="R8:R11"/>
    <mergeCell ref="U8:U11"/>
    <mergeCell ref="V8:V11"/>
    <mergeCell ref="W8:W11"/>
    <mergeCell ref="X8:X11"/>
    <mergeCell ref="V4:V7"/>
    <mergeCell ref="W4:W7"/>
    <mergeCell ref="X4:X7"/>
    <mergeCell ref="AA8:AA11"/>
    <mergeCell ref="AB8:AB11"/>
    <mergeCell ref="AA4:AA7"/>
    <mergeCell ref="AB4:AB7"/>
    <mergeCell ref="AC4:AC7"/>
    <mergeCell ref="AD4:AD7"/>
    <mergeCell ref="AE4:AE7"/>
    <mergeCell ref="AF4:AF7"/>
    <mergeCell ref="AG4:AG7"/>
    <mergeCell ref="AH4:AH7"/>
    <mergeCell ref="AI4:AI7"/>
    <mergeCell ref="AJ4:AJ11"/>
    <mergeCell ref="AK4:AK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90A2946-8549-48EC-BE8E-5806B1F89F09}">
          <x14:formula1>
            <xm:f>'D:\AQUI\BACKUP CARMEN RONDON AGOSTO\Edna_Jimenez\Desktop\Documents\AUDITORIAS  AÑO 2020\SEGUIMIENTO  MAPA DE RIESGOS PROCESO EVALUACIÓN Y SEGUIMIENTO\[MAPA DE RISGOS OCI ACT APROBADO   ABRIL DE 2020.xlsx]Hoja4'!#REF!</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L11"/>
  <sheetViews>
    <sheetView zoomScale="69" zoomScaleNormal="69" workbookViewId="0">
      <selection sqref="A1:XFD11"/>
    </sheetView>
  </sheetViews>
  <sheetFormatPr baseColWidth="10" defaultRowHeight="15" x14ac:dyDescent="0.25"/>
  <cols>
    <col min="1" max="1" width="23.5703125" customWidth="1"/>
    <col min="2" max="2" width="31.85546875" customWidth="1"/>
    <col min="3" max="3" width="32.85546875" customWidth="1"/>
    <col min="4" max="4" width="40.5703125" customWidth="1"/>
    <col min="5" max="5" width="20.42578125" customWidth="1"/>
    <col min="6" max="6" width="20.140625" customWidth="1"/>
    <col min="7" max="7" width="27" customWidth="1"/>
    <col min="8" max="8" width="22.5703125" customWidth="1"/>
    <col min="9" max="9" width="26.28515625" customWidth="1"/>
    <col min="14" max="14" width="81" customWidth="1"/>
    <col min="15" max="15" width="39" customWidth="1"/>
    <col min="16" max="16" width="39.42578125" customWidth="1"/>
    <col min="17" max="17" width="39" customWidth="1"/>
    <col min="18" max="18" width="47.7109375" customWidth="1"/>
    <col min="19" max="19" width="44.7109375" customWidth="1"/>
    <col min="20" max="20" width="48.140625" customWidth="1"/>
    <col min="21" max="21" width="22.5703125" customWidth="1"/>
    <col min="22" max="22" width="33.42578125" customWidth="1"/>
    <col min="36" max="36" width="35" customWidth="1"/>
    <col min="37" max="37" width="41.5703125" customWidth="1"/>
    <col min="38" max="38" width="54.5703125" customWidth="1"/>
  </cols>
  <sheetData>
    <row r="1" spans="1:38" s="40" customFormat="1" ht="27.75" customHeight="1" x14ac:dyDescent="0.25">
      <c r="A1" s="355" t="s">
        <v>24</v>
      </c>
      <c r="B1" s="355" t="s">
        <v>25</v>
      </c>
      <c r="C1" s="352" t="s">
        <v>26</v>
      </c>
      <c r="D1" s="355" t="s">
        <v>27</v>
      </c>
      <c r="E1" s="355" t="s">
        <v>28</v>
      </c>
      <c r="F1" s="355" t="s">
        <v>29</v>
      </c>
      <c r="G1" s="355" t="s">
        <v>30</v>
      </c>
      <c r="H1" s="355" t="s">
        <v>31</v>
      </c>
      <c r="I1" s="355" t="s">
        <v>32</v>
      </c>
      <c r="J1" s="355" t="s">
        <v>33</v>
      </c>
      <c r="K1" s="355" t="s">
        <v>34</v>
      </c>
      <c r="L1" s="352" t="s">
        <v>35</v>
      </c>
      <c r="M1" s="355" t="s">
        <v>36</v>
      </c>
      <c r="N1" s="571" t="s">
        <v>37</v>
      </c>
      <c r="O1" s="571"/>
      <c r="P1" s="571"/>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40" customFormat="1" ht="22.5" customHeight="1" x14ac:dyDescent="0.25">
      <c r="A2" s="572"/>
      <c r="B2" s="573"/>
      <c r="C2" s="572"/>
      <c r="D2" s="573"/>
      <c r="E2" s="573"/>
      <c r="F2" s="573"/>
      <c r="G2" s="573"/>
      <c r="H2" s="573"/>
      <c r="I2" s="573"/>
      <c r="J2" s="573"/>
      <c r="K2" s="573"/>
      <c r="L2" s="572"/>
      <c r="M2" s="573"/>
      <c r="N2" s="571"/>
      <c r="O2" s="571"/>
      <c r="P2" s="571"/>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576" customFormat="1" ht="135.75" customHeight="1" x14ac:dyDescent="0.25">
      <c r="A3" s="572"/>
      <c r="B3" s="573"/>
      <c r="C3" s="572"/>
      <c r="D3" s="573"/>
      <c r="E3" s="573"/>
      <c r="F3" s="573"/>
      <c r="G3" s="573"/>
      <c r="H3" s="573"/>
      <c r="I3" s="573"/>
      <c r="J3" s="573"/>
      <c r="K3" s="573"/>
      <c r="L3" s="572"/>
      <c r="M3" s="573"/>
      <c r="N3" s="574" t="s">
        <v>44</v>
      </c>
      <c r="O3" s="574" t="s">
        <v>45</v>
      </c>
      <c r="P3" s="574" t="s">
        <v>46</v>
      </c>
      <c r="Q3" s="181" t="s">
        <v>47</v>
      </c>
      <c r="R3" s="575" t="s">
        <v>595</v>
      </c>
      <c r="S3" s="575" t="s">
        <v>85</v>
      </c>
      <c r="T3" s="575" t="s">
        <v>596</v>
      </c>
      <c r="U3" s="575" t="s">
        <v>87</v>
      </c>
      <c r="V3" s="181" t="s">
        <v>48</v>
      </c>
      <c r="W3" s="181" t="s">
        <v>49</v>
      </c>
      <c r="X3" s="181" t="s">
        <v>50</v>
      </c>
      <c r="Y3" s="181" t="s">
        <v>51</v>
      </c>
      <c r="Z3" s="181" t="s">
        <v>597</v>
      </c>
      <c r="AA3" s="322"/>
      <c r="AB3" s="322"/>
      <c r="AC3" s="181" t="s">
        <v>53</v>
      </c>
      <c r="AD3" s="181" t="s">
        <v>54</v>
      </c>
      <c r="AE3" s="181" t="s">
        <v>55</v>
      </c>
      <c r="AF3" s="181" t="s">
        <v>56</v>
      </c>
      <c r="AG3" s="181" t="s">
        <v>57</v>
      </c>
      <c r="AH3" s="181" t="s">
        <v>58</v>
      </c>
      <c r="AI3" s="575" t="s">
        <v>59</v>
      </c>
      <c r="AJ3" s="575" t="s">
        <v>598</v>
      </c>
      <c r="AK3" s="575" t="s">
        <v>599</v>
      </c>
      <c r="AL3" s="575" t="s">
        <v>60</v>
      </c>
    </row>
    <row r="4" spans="1:38" s="40" customFormat="1" ht="123.75" customHeight="1" x14ac:dyDescent="0.25">
      <c r="A4" s="577" t="s">
        <v>600</v>
      </c>
      <c r="B4" s="578" t="str">
        <f>[16]DESCRIPCION!A10</f>
        <v>Posibilidad de la utilizacion de documentos obsoletos que no garanticen la trasabilidad adecuada en los diferentes procesos.</v>
      </c>
      <c r="C4" s="400" t="str">
        <f>'[16]IDENTIFICACION DE RIESGOS'!J10</f>
        <v>GESTION</v>
      </c>
      <c r="D4" s="191" t="str">
        <f>[16]DESCRIPCION!D10</f>
        <v>Ausencia de seguimiento a la publicación de las versiones de los documentos y formatos validados y aprobados por la Dirección de Fortalecimiento institucional y el comité de gestión y desempeño</v>
      </c>
      <c r="E4" s="400" t="str">
        <f>'[16]VALORACIÓN RIESGOS RESIDUAL'!E14:G14</f>
        <v>Improbable</v>
      </c>
      <c r="F4" s="579" t="str">
        <f>'[16]VALORACIÓN RIESGOS RESIDUAL'!J14</f>
        <v>Moderado</v>
      </c>
      <c r="G4" s="406" t="str">
        <f>'[16]VALORACIÓN RIESGOS RESIDUAL'!K11</f>
        <v>MODERADA</v>
      </c>
      <c r="H4" s="580" t="s">
        <v>90</v>
      </c>
      <c r="I4" s="581" t="str">
        <f>[16]DOFA!E33</f>
        <v>D3,12 O2,7 Elaborar un plan que contenga responsabilidad de personal de contrato en la implementación de los diferentes sistemas como apoyo al personal de planta.</v>
      </c>
      <c r="J4" s="582" t="s">
        <v>601</v>
      </c>
      <c r="K4" s="583" t="s">
        <v>129</v>
      </c>
      <c r="L4" s="584" t="s">
        <v>126</v>
      </c>
      <c r="M4" s="585" t="s">
        <v>602</v>
      </c>
      <c r="N4" s="162" t="s">
        <v>603</v>
      </c>
      <c r="O4" s="224" t="s">
        <v>604</v>
      </c>
      <c r="P4" s="224" t="s">
        <v>605</v>
      </c>
      <c r="Q4" s="224" t="s">
        <v>606</v>
      </c>
      <c r="R4" s="586" t="s">
        <v>607</v>
      </c>
      <c r="S4" s="267" t="s">
        <v>608</v>
      </c>
      <c r="T4" s="224" t="s">
        <v>609</v>
      </c>
      <c r="U4" s="224" t="s">
        <v>610</v>
      </c>
      <c r="V4" s="224" t="s">
        <v>611</v>
      </c>
      <c r="W4" s="587" t="s">
        <v>78</v>
      </c>
      <c r="X4" s="224" t="s">
        <v>107</v>
      </c>
      <c r="Y4" s="224" t="s">
        <v>79</v>
      </c>
      <c r="Z4" s="224" t="s">
        <v>612</v>
      </c>
      <c r="AA4" s="224" t="s">
        <v>128</v>
      </c>
      <c r="AB4" s="224" t="s">
        <v>94</v>
      </c>
      <c r="AC4" s="162" t="s">
        <v>78</v>
      </c>
      <c r="AD4" s="162" t="s">
        <v>78</v>
      </c>
      <c r="AE4" s="162" t="s">
        <v>78</v>
      </c>
      <c r="AF4" s="162" t="s">
        <v>78</v>
      </c>
      <c r="AG4" s="162" t="s">
        <v>78</v>
      </c>
      <c r="AH4" s="162" t="s">
        <v>107</v>
      </c>
      <c r="AI4" s="162" t="s">
        <v>613</v>
      </c>
      <c r="AJ4" s="162" t="s">
        <v>614</v>
      </c>
      <c r="AK4" s="162" t="s">
        <v>615</v>
      </c>
      <c r="AL4" s="162" t="s">
        <v>616</v>
      </c>
    </row>
    <row r="5" spans="1:38" s="40" customFormat="1" ht="178.5" customHeight="1" x14ac:dyDescent="0.25">
      <c r="A5" s="588"/>
      <c r="B5" s="589"/>
      <c r="C5" s="407"/>
      <c r="D5" s="590" t="str">
        <f>[16]DESCRIPCION!D11</f>
        <v xml:space="preserve">Constantes cambios normativos externos </v>
      </c>
      <c r="E5" s="407"/>
      <c r="F5" s="591"/>
      <c r="G5" s="408"/>
      <c r="H5" s="592"/>
      <c r="I5" s="593" t="str">
        <f>[16]DOFA!G44</f>
        <v>F10 A1 Seguimiento a la implementación de los normogramas institucionales a través de la columna denominada evidencia de cumplimiento</v>
      </c>
      <c r="J5" s="68" t="s">
        <v>617</v>
      </c>
      <c r="K5" s="68" t="s">
        <v>129</v>
      </c>
      <c r="L5" s="28" t="s">
        <v>74</v>
      </c>
      <c r="M5" s="594"/>
      <c r="N5" s="162" t="s">
        <v>618</v>
      </c>
      <c r="O5" s="226"/>
      <c r="P5" s="226"/>
      <c r="Q5" s="226"/>
      <c r="R5" s="586"/>
      <c r="S5" s="267"/>
      <c r="T5" s="226"/>
      <c r="U5" s="226"/>
      <c r="V5" s="226"/>
      <c r="W5" s="595"/>
      <c r="X5" s="226"/>
      <c r="Y5" s="226"/>
      <c r="Z5" s="226"/>
      <c r="AA5" s="226"/>
      <c r="AB5" s="226"/>
      <c r="AC5" s="162" t="s">
        <v>78</v>
      </c>
      <c r="AD5" s="162" t="s">
        <v>78</v>
      </c>
      <c r="AE5" s="162" t="s">
        <v>78</v>
      </c>
      <c r="AF5" s="162" t="s">
        <v>78</v>
      </c>
      <c r="AG5" s="162" t="s">
        <v>78</v>
      </c>
      <c r="AH5" s="162" t="s">
        <v>79</v>
      </c>
      <c r="AI5" s="162" t="s">
        <v>619</v>
      </c>
      <c r="AJ5" s="162" t="s">
        <v>620</v>
      </c>
      <c r="AK5" s="162" t="s">
        <v>615</v>
      </c>
      <c r="AL5" s="162" t="s">
        <v>621</v>
      </c>
    </row>
    <row r="6" spans="1:38" s="40" customFormat="1" ht="247.5" customHeight="1" x14ac:dyDescent="0.25">
      <c r="A6" s="596" t="s">
        <v>622</v>
      </c>
      <c r="B6" s="589"/>
      <c r="C6" s="407"/>
      <c r="D6" s="188" t="str">
        <f>[16]DESCRIPCION!D12</f>
        <v>Dificultad en la comunicación entre los diferentes funcionarios y dependencias de la Administración</v>
      </c>
      <c r="E6" s="407"/>
      <c r="F6" s="591"/>
      <c r="G6" s="408"/>
      <c r="H6" s="597"/>
      <c r="I6" s="598" t="str">
        <f>[16]DOFA!E29</f>
        <v>D4,10 O3 Realizar capacitaciones  para el fortalecimiento del SIGAMI</v>
      </c>
      <c r="J6" s="68" t="s">
        <v>623</v>
      </c>
      <c r="K6" s="68" t="s">
        <v>129</v>
      </c>
      <c r="L6" s="28" t="s">
        <v>76</v>
      </c>
      <c r="M6" s="594"/>
      <c r="N6" s="162" t="s">
        <v>624</v>
      </c>
      <c r="O6" s="226"/>
      <c r="P6" s="226"/>
      <c r="Q6" s="226"/>
      <c r="R6" s="586"/>
      <c r="S6" s="267"/>
      <c r="T6" s="226"/>
      <c r="U6" s="226"/>
      <c r="V6" s="226"/>
      <c r="W6" s="595"/>
      <c r="X6" s="226"/>
      <c r="Y6" s="226"/>
      <c r="Z6" s="226"/>
      <c r="AA6" s="226"/>
      <c r="AB6" s="226"/>
      <c r="AC6" s="162" t="s">
        <v>78</v>
      </c>
      <c r="AD6" s="162" t="s">
        <v>78</v>
      </c>
      <c r="AE6" s="162" t="s">
        <v>78</v>
      </c>
      <c r="AF6" s="162" t="s">
        <v>78</v>
      </c>
      <c r="AG6" s="162" t="s">
        <v>78</v>
      </c>
      <c r="AH6" s="162" t="s">
        <v>79</v>
      </c>
      <c r="AI6" s="162" t="s">
        <v>625</v>
      </c>
      <c r="AJ6" s="162" t="s">
        <v>626</v>
      </c>
      <c r="AK6" s="162" t="s">
        <v>615</v>
      </c>
      <c r="AL6" s="162" t="s">
        <v>627</v>
      </c>
    </row>
    <row r="7" spans="1:38" s="40" customFormat="1" ht="228" x14ac:dyDescent="0.25">
      <c r="A7" s="577"/>
      <c r="B7" s="589"/>
      <c r="C7" s="407"/>
      <c r="D7" s="68"/>
      <c r="E7" s="407"/>
      <c r="F7" s="591"/>
      <c r="G7" s="594"/>
      <c r="H7" s="27" t="s">
        <v>72</v>
      </c>
      <c r="I7" s="599" t="s">
        <v>628</v>
      </c>
      <c r="J7" s="68" t="s">
        <v>629</v>
      </c>
      <c r="K7" s="68" t="s">
        <v>129</v>
      </c>
      <c r="L7" s="28" t="s">
        <v>515</v>
      </c>
      <c r="M7" s="594"/>
      <c r="N7" s="600" t="s">
        <v>630</v>
      </c>
      <c r="O7" s="226"/>
      <c r="P7" s="226"/>
      <c r="Q7" s="226"/>
      <c r="R7" s="586"/>
      <c r="S7" s="267"/>
      <c r="T7" s="226"/>
      <c r="U7" s="226"/>
      <c r="V7" s="226"/>
      <c r="W7" s="595"/>
      <c r="X7" s="226"/>
      <c r="Y7" s="226"/>
      <c r="Z7" s="226"/>
      <c r="AA7" s="226"/>
      <c r="AB7" s="226"/>
      <c r="AC7" s="194"/>
      <c r="AD7" s="194"/>
      <c r="AE7" s="194"/>
      <c r="AF7" s="194"/>
      <c r="AG7" s="194"/>
      <c r="AH7" s="194"/>
      <c r="AI7" s="601"/>
      <c r="AJ7" s="602"/>
      <c r="AK7" s="602"/>
      <c r="AL7" s="602"/>
    </row>
    <row r="8" spans="1:38" s="40" customFormat="1" ht="152.25" customHeight="1" x14ac:dyDescent="0.25">
      <c r="A8" s="577"/>
      <c r="B8" s="408" t="str">
        <f>[16]DESCRIPCION!A13</f>
        <v>Posibilidad de incumplimiento de la publicación de los productos requeridos por grupos de interes y / o partes interesadas internas o externas</v>
      </c>
      <c r="C8" s="407" t="str">
        <f>'[16]IDENTIFICACION DE RIESGOS'!J13</f>
        <v>GESTION</v>
      </c>
      <c r="D8" s="188" t="str">
        <f>[16]DESCRIPCION!D13</f>
        <v>Reportes de información no enviados a tiempo por los diferentes procesos</v>
      </c>
      <c r="E8" s="407" t="str">
        <f>'[16]VALORACIÓN RIESGOS RESIDUAL'!E35:G35</f>
        <v>Rara vez</v>
      </c>
      <c r="F8" s="591" t="str">
        <f>'[16]VALORACIÓN RIESGOS RESIDUAL'!J35</f>
        <v>Menor</v>
      </c>
      <c r="G8" s="407" t="str">
        <f>'[16]VALORACIÓN RIESGOS RESIDUAL'!K32</f>
        <v>BAJA</v>
      </c>
      <c r="H8" s="597" t="s">
        <v>90</v>
      </c>
      <c r="I8" s="603" t="s">
        <v>631</v>
      </c>
      <c r="J8" s="68" t="s">
        <v>131</v>
      </c>
      <c r="K8" s="68" t="s">
        <v>132</v>
      </c>
      <c r="L8" s="28" t="s">
        <v>126</v>
      </c>
      <c r="M8" s="594" t="s">
        <v>602</v>
      </c>
      <c r="N8" s="401" t="s">
        <v>632</v>
      </c>
      <c r="O8" s="224" t="s">
        <v>633</v>
      </c>
      <c r="P8" s="224" t="s">
        <v>633</v>
      </c>
      <c r="Q8" s="226"/>
      <c r="R8" s="224" t="s">
        <v>607</v>
      </c>
      <c r="S8" s="267"/>
      <c r="T8" s="226"/>
      <c r="U8" s="224" t="s">
        <v>610</v>
      </c>
      <c r="V8" s="224" t="s">
        <v>634</v>
      </c>
      <c r="W8" s="224" t="s">
        <v>78</v>
      </c>
      <c r="X8" s="224" t="s">
        <v>107</v>
      </c>
      <c r="Y8" s="224" t="s">
        <v>79</v>
      </c>
      <c r="Z8" s="224" t="s">
        <v>612</v>
      </c>
      <c r="AA8" s="224" t="s">
        <v>128</v>
      </c>
      <c r="AB8" s="224" t="s">
        <v>635</v>
      </c>
      <c r="AC8" s="162" t="s">
        <v>78</v>
      </c>
      <c r="AD8" s="162" t="s">
        <v>78</v>
      </c>
      <c r="AE8" s="162" t="s">
        <v>78</v>
      </c>
      <c r="AF8" s="162" t="s">
        <v>78</v>
      </c>
      <c r="AG8" s="162" t="s">
        <v>78</v>
      </c>
      <c r="AH8" s="162" t="s">
        <v>78</v>
      </c>
      <c r="AI8" s="162" t="s">
        <v>636</v>
      </c>
      <c r="AJ8" s="162" t="s">
        <v>637</v>
      </c>
      <c r="AK8" s="162" t="s">
        <v>615</v>
      </c>
      <c r="AL8" s="162" t="s">
        <v>638</v>
      </c>
    </row>
    <row r="9" spans="1:38" s="40" customFormat="1" ht="201" customHeight="1" x14ac:dyDescent="0.25">
      <c r="A9" s="577"/>
      <c r="B9" s="408"/>
      <c r="C9" s="407"/>
      <c r="D9" s="188" t="str">
        <f>[16]DESCRIPCION!D14</f>
        <v>Declaratoria de emergencias</v>
      </c>
      <c r="E9" s="407"/>
      <c r="F9" s="591"/>
      <c r="G9" s="407"/>
      <c r="H9" s="604"/>
      <c r="I9" s="603" t="s">
        <v>631</v>
      </c>
      <c r="J9" s="68" t="s">
        <v>639</v>
      </c>
      <c r="K9" s="68" t="s">
        <v>132</v>
      </c>
      <c r="L9" s="28" t="s">
        <v>76</v>
      </c>
      <c r="M9" s="594"/>
      <c r="N9" s="268"/>
      <c r="O9" s="226"/>
      <c r="P9" s="226"/>
      <c r="Q9" s="226"/>
      <c r="R9" s="226"/>
      <c r="S9" s="267"/>
      <c r="T9" s="226"/>
      <c r="U9" s="226"/>
      <c r="V9" s="226"/>
      <c r="W9" s="226"/>
      <c r="X9" s="226"/>
      <c r="Y9" s="226"/>
      <c r="Z9" s="226"/>
      <c r="AA9" s="226"/>
      <c r="AB9" s="226"/>
      <c r="AC9" s="162" t="s">
        <v>78</v>
      </c>
      <c r="AD9" s="162" t="s">
        <v>78</v>
      </c>
      <c r="AE9" s="162" t="s">
        <v>78</v>
      </c>
      <c r="AF9" s="162" t="s">
        <v>78</v>
      </c>
      <c r="AG9" s="162" t="s">
        <v>78</v>
      </c>
      <c r="AH9" s="162" t="s">
        <v>78</v>
      </c>
      <c r="AI9" s="162" t="s">
        <v>640</v>
      </c>
      <c r="AJ9" s="162" t="s">
        <v>641</v>
      </c>
      <c r="AK9" s="162" t="s">
        <v>615</v>
      </c>
      <c r="AL9" s="162" t="s">
        <v>642</v>
      </c>
    </row>
    <row r="10" spans="1:38" s="40" customFormat="1" ht="228.75" thickBot="1" x14ac:dyDescent="0.3">
      <c r="A10" s="577"/>
      <c r="B10" s="408"/>
      <c r="C10" s="407"/>
      <c r="D10" s="188" t="str">
        <f>[16]DESCRIPCION!D15</f>
        <v>Falta de empoderamiento, compromiso y liderazgo por parte de la alta dirección o líderes de procesos ocasionando el no cumplimiento de las metas y afectación en el clima laboral</v>
      </c>
      <c r="E10" s="407"/>
      <c r="F10" s="591"/>
      <c r="G10" s="407"/>
      <c r="H10" s="580"/>
      <c r="I10" s="603" t="s">
        <v>631</v>
      </c>
      <c r="J10" s="68" t="s">
        <v>133</v>
      </c>
      <c r="K10" s="68" t="s">
        <v>134</v>
      </c>
      <c r="L10" s="28" t="s">
        <v>76</v>
      </c>
      <c r="M10" s="594"/>
      <c r="N10" s="269"/>
      <c r="O10" s="226"/>
      <c r="P10" s="226"/>
      <c r="Q10" s="226"/>
      <c r="R10" s="226"/>
      <c r="S10" s="267"/>
      <c r="T10" s="226"/>
      <c r="U10" s="226"/>
      <c r="V10" s="226"/>
      <c r="W10" s="226"/>
      <c r="X10" s="226"/>
      <c r="Y10" s="226"/>
      <c r="Z10" s="226"/>
      <c r="AA10" s="226"/>
      <c r="AB10" s="226"/>
      <c r="AC10" s="162" t="s">
        <v>78</v>
      </c>
      <c r="AD10" s="162" t="s">
        <v>78</v>
      </c>
      <c r="AE10" s="162" t="s">
        <v>78</v>
      </c>
      <c r="AF10" s="162" t="s">
        <v>78</v>
      </c>
      <c r="AG10" s="162" t="s">
        <v>78</v>
      </c>
      <c r="AH10" s="162" t="s">
        <v>78</v>
      </c>
      <c r="AI10" s="162" t="s">
        <v>643</v>
      </c>
      <c r="AJ10" s="162" t="s">
        <v>644</v>
      </c>
      <c r="AK10" s="162" t="s">
        <v>615</v>
      </c>
      <c r="AL10" s="162" t="s">
        <v>645</v>
      </c>
    </row>
    <row r="11" spans="1:38" s="40" customFormat="1" ht="82.5" customHeight="1" thickBot="1" x14ac:dyDescent="0.3">
      <c r="A11" s="605"/>
      <c r="B11" s="606"/>
      <c r="C11" s="607"/>
      <c r="D11" s="608"/>
      <c r="E11" s="607"/>
      <c r="F11" s="609"/>
      <c r="G11" s="607"/>
      <c r="H11" s="610" t="s">
        <v>72</v>
      </c>
      <c r="I11" s="611" t="s">
        <v>646</v>
      </c>
      <c r="J11" s="608" t="s">
        <v>647</v>
      </c>
      <c r="K11" s="612" t="s">
        <v>135</v>
      </c>
      <c r="L11" s="613" t="s">
        <v>648</v>
      </c>
      <c r="M11" s="614"/>
      <c r="N11" s="600" t="s">
        <v>649</v>
      </c>
      <c r="O11" s="226"/>
      <c r="P11" s="226"/>
      <c r="Q11" s="226"/>
      <c r="R11" s="226"/>
      <c r="S11" s="267"/>
      <c r="T11" s="226"/>
      <c r="U11" s="226"/>
      <c r="V11" s="226"/>
      <c r="W11" s="226"/>
      <c r="X11" s="226"/>
      <c r="Y11" s="226"/>
      <c r="Z11" s="226"/>
      <c r="AA11" s="226"/>
      <c r="AB11" s="226"/>
      <c r="AC11" s="162"/>
      <c r="AD11" s="162"/>
      <c r="AE11" s="162"/>
      <c r="AF11" s="162"/>
      <c r="AG11" s="162"/>
      <c r="AH11" s="162"/>
      <c r="AI11" s="165"/>
      <c r="AJ11" s="193"/>
      <c r="AK11" s="193"/>
      <c r="AL11" s="193"/>
    </row>
  </sheetData>
  <mergeCells count="62">
    <mergeCell ref="A1:A3"/>
    <mergeCell ref="B1:B3"/>
    <mergeCell ref="C1:C3"/>
    <mergeCell ref="D1:D3"/>
    <mergeCell ref="E1:E3"/>
    <mergeCell ref="F1:F3"/>
    <mergeCell ref="G1:G3"/>
    <mergeCell ref="H1:H3"/>
    <mergeCell ref="I1:I3"/>
    <mergeCell ref="J1:J3"/>
    <mergeCell ref="K1:K3"/>
    <mergeCell ref="L1:L3"/>
    <mergeCell ref="M1:M3"/>
    <mergeCell ref="N1:P2"/>
    <mergeCell ref="Q1:U2"/>
    <mergeCell ref="V1:AB1"/>
    <mergeCell ref="AC1:AL2"/>
    <mergeCell ref="V2:Z2"/>
    <mergeCell ref="AA2:AA3"/>
    <mergeCell ref="AB2:AB3"/>
    <mergeCell ref="B4:B7"/>
    <mergeCell ref="C4:C7"/>
    <mergeCell ref="E4:E7"/>
    <mergeCell ref="F4:F7"/>
    <mergeCell ref="A4:A5"/>
    <mergeCell ref="A6:A11"/>
    <mergeCell ref="G4:G7"/>
    <mergeCell ref="H4:H6"/>
    <mergeCell ref="M4:M7"/>
    <mergeCell ref="O4:O7"/>
    <mergeCell ref="P4:P7"/>
    <mergeCell ref="Q4:Q11"/>
    <mergeCell ref="R4:R7"/>
    <mergeCell ref="S4:S11"/>
    <mergeCell ref="T4:T11"/>
    <mergeCell ref="U4:U7"/>
    <mergeCell ref="V4:V7"/>
    <mergeCell ref="W4:W7"/>
    <mergeCell ref="X4:X7"/>
    <mergeCell ref="Y4:Y7"/>
    <mergeCell ref="Z4:Z7"/>
    <mergeCell ref="AA4:AA7"/>
    <mergeCell ref="AB4:AB7"/>
    <mergeCell ref="B8:B11"/>
    <mergeCell ref="C8:C11"/>
    <mergeCell ref="E8:E11"/>
    <mergeCell ref="F8:F11"/>
    <mergeCell ref="G8:G11"/>
    <mergeCell ref="H8:H10"/>
    <mergeCell ref="M8:M11"/>
    <mergeCell ref="N8:N10"/>
    <mergeCell ref="O8:O11"/>
    <mergeCell ref="P8:P11"/>
    <mergeCell ref="R8:R11"/>
    <mergeCell ref="U8:U11"/>
    <mergeCell ref="V8:V11"/>
    <mergeCell ref="AB8:AB11"/>
    <mergeCell ref="W8:W11"/>
    <mergeCell ref="X8:X11"/>
    <mergeCell ref="Y8:Y11"/>
    <mergeCell ref="Z8:Z11"/>
    <mergeCell ref="AA8:AA11"/>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7849133-BC45-441D-9C1F-7BC459F37343}">
          <x14:formula1>
            <xm:f>'C:\Users\HOME\Downloads\[30939-MR-20210531134325.xlsx]NO'!#REF!</xm:f>
          </x14:formula1>
          <xm:sqref>H4:H6 H8</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AL7"/>
  <sheetViews>
    <sheetView zoomScale="69" zoomScaleNormal="69" workbookViewId="0">
      <selection sqref="A1:XFD7"/>
    </sheetView>
  </sheetViews>
  <sheetFormatPr baseColWidth="10" defaultRowHeight="15" x14ac:dyDescent="0.25"/>
  <cols>
    <col min="1" max="1" width="28.5703125" customWidth="1"/>
    <col min="2" max="2" width="37.140625" customWidth="1"/>
    <col min="3" max="3" width="18" customWidth="1"/>
    <col min="4" max="4" width="29.42578125" customWidth="1"/>
    <col min="5" max="5" width="24.85546875" customWidth="1"/>
    <col min="8" max="8" width="27.140625" customWidth="1"/>
    <col min="9" max="9" width="41.7109375" customWidth="1"/>
    <col min="10" max="10" width="22.28515625" customWidth="1"/>
    <col min="11" max="11" width="35.42578125" customWidth="1"/>
    <col min="12" max="12" width="23.140625" customWidth="1"/>
    <col min="14" max="14" width="68" customWidth="1"/>
    <col min="15" max="15" width="63.85546875" customWidth="1"/>
    <col min="16" max="16" width="36.42578125" customWidth="1"/>
    <col min="17" max="17" width="35.7109375" customWidth="1"/>
    <col min="18" max="18" width="36.85546875" customWidth="1"/>
    <col min="19" max="19" width="39.42578125" customWidth="1"/>
    <col min="20" max="20" width="33.42578125" customWidth="1"/>
    <col min="21" max="21" width="35.7109375" customWidth="1"/>
    <col min="22" max="22" width="27.7109375" customWidth="1"/>
    <col min="23" max="23" width="39.140625" customWidth="1"/>
    <col min="29" max="29" width="39.42578125" customWidth="1"/>
    <col min="30" max="30" width="18.7109375" customWidth="1"/>
    <col min="31" max="31" width="22.85546875" customWidth="1"/>
    <col min="32" max="32" width="28.5703125" customWidth="1"/>
    <col min="33" max="33" width="24.140625" customWidth="1"/>
    <col min="34" max="34" width="18.7109375" customWidth="1"/>
    <col min="35" max="35" width="37.28515625" customWidth="1"/>
    <col min="36" max="36" width="25.28515625" customWidth="1"/>
    <col min="37" max="37" width="44.140625" customWidth="1"/>
    <col min="38" max="38" width="52.7109375" customWidth="1"/>
    <col min="39" max="39" width="45.7109375" customWidth="1"/>
  </cols>
  <sheetData>
    <row r="1" spans="1:38" s="39" customFormat="1" ht="15" customHeight="1" x14ac:dyDescent="0.2">
      <c r="A1" s="779" t="s">
        <v>24</v>
      </c>
      <c r="B1" s="780" t="s">
        <v>25</v>
      </c>
      <c r="C1" s="780" t="s">
        <v>26</v>
      </c>
      <c r="D1" s="780" t="s">
        <v>27</v>
      </c>
      <c r="E1" s="779" t="s">
        <v>28</v>
      </c>
      <c r="F1" s="779" t="s">
        <v>29</v>
      </c>
      <c r="G1" s="779" t="s">
        <v>30</v>
      </c>
      <c r="H1" s="779" t="s">
        <v>31</v>
      </c>
      <c r="I1" s="779" t="s">
        <v>32</v>
      </c>
      <c r="J1" s="780" t="s">
        <v>33</v>
      </c>
      <c r="K1" s="780" t="s">
        <v>34</v>
      </c>
      <c r="L1" s="780" t="s">
        <v>35</v>
      </c>
      <c r="M1" s="780" t="s">
        <v>36</v>
      </c>
      <c r="N1" s="322" t="s">
        <v>37</v>
      </c>
      <c r="O1" s="322"/>
      <c r="P1" s="322"/>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39" customFormat="1" ht="15" customHeight="1" x14ac:dyDescent="0.2">
      <c r="A2" s="779"/>
      <c r="B2" s="780"/>
      <c r="C2" s="780"/>
      <c r="D2" s="780"/>
      <c r="E2" s="779"/>
      <c r="F2" s="779"/>
      <c r="G2" s="779"/>
      <c r="H2" s="779"/>
      <c r="I2" s="779"/>
      <c r="J2" s="780"/>
      <c r="K2" s="780"/>
      <c r="L2" s="780"/>
      <c r="M2" s="780"/>
      <c r="N2" s="322"/>
      <c r="O2" s="322"/>
      <c r="P2" s="322"/>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39" customFormat="1" ht="116.45" customHeight="1" x14ac:dyDescent="0.2">
      <c r="A3" s="781"/>
      <c r="B3" s="782"/>
      <c r="C3" s="782"/>
      <c r="D3" s="782"/>
      <c r="E3" s="781"/>
      <c r="F3" s="781"/>
      <c r="G3" s="781"/>
      <c r="H3" s="781"/>
      <c r="I3" s="781"/>
      <c r="J3" s="782"/>
      <c r="K3" s="782"/>
      <c r="L3" s="782"/>
      <c r="M3" s="782"/>
      <c r="N3" s="182" t="s">
        <v>44</v>
      </c>
      <c r="O3" s="182" t="s">
        <v>45</v>
      </c>
      <c r="P3" s="182" t="s">
        <v>46</v>
      </c>
      <c r="Q3" s="182" t="s">
        <v>47</v>
      </c>
      <c r="R3" s="182" t="s">
        <v>980</v>
      </c>
      <c r="S3" s="182" t="s">
        <v>85</v>
      </c>
      <c r="T3" s="182" t="s">
        <v>86</v>
      </c>
      <c r="U3" s="182" t="s">
        <v>87</v>
      </c>
      <c r="V3" s="182" t="s">
        <v>48</v>
      </c>
      <c r="W3" s="182" t="s">
        <v>49</v>
      </c>
      <c r="X3" s="182" t="s">
        <v>50</v>
      </c>
      <c r="Y3" s="182" t="s">
        <v>51</v>
      </c>
      <c r="Z3" s="182" t="s">
        <v>52</v>
      </c>
      <c r="AA3" s="323"/>
      <c r="AB3" s="323"/>
      <c r="AC3" s="182" t="s">
        <v>53</v>
      </c>
      <c r="AD3" s="182" t="s">
        <v>54</v>
      </c>
      <c r="AE3" s="182" t="s">
        <v>55</v>
      </c>
      <c r="AF3" s="182" t="s">
        <v>56</v>
      </c>
      <c r="AG3" s="182" t="s">
        <v>57</v>
      </c>
      <c r="AH3" s="182" t="s">
        <v>58</v>
      </c>
      <c r="AI3" s="182" t="s">
        <v>59</v>
      </c>
      <c r="AJ3" s="182" t="s">
        <v>88</v>
      </c>
      <c r="AK3" s="182" t="s">
        <v>599</v>
      </c>
      <c r="AL3" s="182" t="s">
        <v>60</v>
      </c>
    </row>
    <row r="4" spans="1:38" s="39" customFormat="1" ht="87.75" customHeight="1" x14ac:dyDescent="0.2">
      <c r="A4" s="783" t="str">
        <f>([22]CONTEXTO!A8&amp;" "&amp;[22]CONTEXTO!A9)</f>
        <v xml:space="preserve">PROCESO: GESTION DOCUMENTAL OBJETIVO: IMPLEMENTAR EL PROGRAMA DE GESTION DOCUMENTAL, APLICANDO LOS PROCESOS ESTABLECIDOS A TRAVES DE LOS INSTRUMIENTOS ARCHIVISTICOS, EMPLEANDO TECNOLOGIA PARA GARANTIZAR EL ACCESO A LA INFORMACION EN FORMA OPORTUNA Y PRESEVAR LA MEMORIA INSTITUCIONAL .
</v>
      </c>
      <c r="B4" s="298" t="str">
        <f>[22]DESCRIPCION!A13</f>
        <v xml:space="preserve">PERDIDA PARCIAL O TOTAL DE LOS EXPEDIENTES EN LOS ARCHIVOS DE GESTIÓN </v>
      </c>
      <c r="C4" s="256" t="str">
        <f>'[22]IDENTIFICACION DE RIESGOS'!J14</f>
        <v>GESTION</v>
      </c>
      <c r="D4" s="180" t="str">
        <f>[22]DESCRIPCION!D13</f>
        <v xml:space="preserve">Falta de aplicación y  diligenciamiento correcto  del formato de prestamo de documentos, asi como  ausencia de seguimiento a las fechas de vencimiento del  prestamo de documentos </v>
      </c>
      <c r="E4" s="256" t="str">
        <f>'[22]VALORACIÓN RIESGOS RESIDUAL'!E35:G35</f>
        <v>Casi seguro</v>
      </c>
      <c r="F4" s="256" t="str">
        <f>'[22]VALORACIÓN RIESGOS RESIDUAL'!J35</f>
        <v>Mayor</v>
      </c>
      <c r="G4" s="256" t="str">
        <f>'[22]VALORACIÓN RIESGOS RESIDUAL'!K32</f>
        <v>EXTREMA</v>
      </c>
      <c r="H4" s="784" t="s">
        <v>112</v>
      </c>
      <c r="I4" s="785" t="s">
        <v>229</v>
      </c>
      <c r="J4" s="786" t="s">
        <v>113</v>
      </c>
      <c r="K4" s="246" t="s">
        <v>114</v>
      </c>
      <c r="L4" s="787" t="s">
        <v>981</v>
      </c>
      <c r="M4" s="342" t="s">
        <v>93</v>
      </c>
      <c r="N4" s="342" t="s">
        <v>982</v>
      </c>
      <c r="O4" s="246" t="s">
        <v>983</v>
      </c>
      <c r="P4" s="246" t="s">
        <v>984</v>
      </c>
      <c r="Q4" s="246" t="s">
        <v>985</v>
      </c>
      <c r="R4" s="246" t="s">
        <v>986</v>
      </c>
      <c r="S4" s="246" t="s">
        <v>987</v>
      </c>
      <c r="T4" s="246" t="s">
        <v>988</v>
      </c>
      <c r="U4" s="246" t="s">
        <v>989</v>
      </c>
      <c r="V4" s="246" t="s">
        <v>990</v>
      </c>
      <c r="W4" s="246" t="s">
        <v>63</v>
      </c>
      <c r="X4" s="246" t="s">
        <v>79</v>
      </c>
      <c r="Y4" s="246" t="s">
        <v>79</v>
      </c>
      <c r="Z4" s="246" t="s">
        <v>79</v>
      </c>
      <c r="AA4" s="246" t="s">
        <v>79</v>
      </c>
      <c r="AB4" s="246" t="s">
        <v>991</v>
      </c>
      <c r="AC4" s="246" t="s">
        <v>144</v>
      </c>
      <c r="AD4" s="246" t="s">
        <v>79</v>
      </c>
      <c r="AE4" s="246" t="s">
        <v>79</v>
      </c>
      <c r="AF4" s="246" t="s">
        <v>79</v>
      </c>
      <c r="AG4" s="246" t="s">
        <v>79</v>
      </c>
      <c r="AH4" s="788" t="s">
        <v>95</v>
      </c>
      <c r="AI4" s="246" t="s">
        <v>992</v>
      </c>
      <c r="AJ4" s="246" t="s">
        <v>993</v>
      </c>
      <c r="AK4" s="246" t="s">
        <v>994</v>
      </c>
      <c r="AL4" s="246" t="s">
        <v>995</v>
      </c>
    </row>
    <row r="5" spans="1:38" s="39" customFormat="1" ht="34.5" customHeight="1" x14ac:dyDescent="0.2">
      <c r="A5" s="789"/>
      <c r="B5" s="356"/>
      <c r="C5" s="257"/>
      <c r="D5" s="180" t="str">
        <f>[22]CONTEXTO!F20</f>
        <v>Falta de elaboracion de la Hoja de control en los expedientes de las unidades productoras</v>
      </c>
      <c r="E5" s="257"/>
      <c r="F5" s="257"/>
      <c r="G5" s="257"/>
      <c r="H5" s="790"/>
      <c r="I5" s="791"/>
      <c r="J5" s="792"/>
      <c r="K5" s="453"/>
      <c r="L5" s="793"/>
      <c r="M5" s="343"/>
      <c r="N5" s="344"/>
      <c r="O5" s="452"/>
      <c r="P5" s="452"/>
      <c r="Q5" s="452"/>
      <c r="R5" s="452"/>
      <c r="S5" s="452"/>
      <c r="T5" s="452"/>
      <c r="U5" s="452"/>
      <c r="V5" s="452"/>
      <c r="W5" s="452"/>
      <c r="X5" s="452"/>
      <c r="Y5" s="452"/>
      <c r="Z5" s="452"/>
      <c r="AA5" s="452"/>
      <c r="AB5" s="452"/>
      <c r="AC5" s="452"/>
      <c r="AD5" s="452"/>
      <c r="AE5" s="452"/>
      <c r="AF5" s="452"/>
      <c r="AG5" s="452"/>
      <c r="AH5" s="794"/>
      <c r="AI5" s="452"/>
      <c r="AJ5" s="452"/>
      <c r="AK5" s="452"/>
      <c r="AL5" s="452"/>
    </row>
    <row r="6" spans="1:38" s="39" customFormat="1" ht="138.75" customHeight="1" x14ac:dyDescent="0.2">
      <c r="A6" s="789"/>
      <c r="B6" s="356"/>
      <c r="C6" s="257"/>
      <c r="D6" s="180" t="str">
        <f>[22]CONTEXTO!F19</f>
        <v>Ausencia  de elaboracion anual y actualizacion permanente del inventario en las unidades administrativas</v>
      </c>
      <c r="E6" s="257"/>
      <c r="F6" s="257"/>
      <c r="G6" s="257"/>
      <c r="H6" s="795"/>
      <c r="I6" s="796" t="s">
        <v>230</v>
      </c>
      <c r="J6" s="164" t="s">
        <v>115</v>
      </c>
      <c r="K6" s="164" t="s">
        <v>116</v>
      </c>
      <c r="L6" s="89" t="s">
        <v>981</v>
      </c>
      <c r="M6" s="344"/>
      <c r="N6" s="89" t="s">
        <v>996</v>
      </c>
      <c r="O6" s="452"/>
      <c r="P6" s="452"/>
      <c r="Q6" s="452"/>
      <c r="R6" s="452"/>
      <c r="S6" s="452"/>
      <c r="T6" s="452"/>
      <c r="U6" s="452"/>
      <c r="V6" s="452"/>
      <c r="W6" s="452"/>
      <c r="X6" s="452"/>
      <c r="Y6" s="452"/>
      <c r="Z6" s="452"/>
      <c r="AA6" s="452"/>
      <c r="AB6" s="452"/>
      <c r="AC6" s="452"/>
      <c r="AD6" s="452"/>
      <c r="AE6" s="452"/>
      <c r="AF6" s="452"/>
      <c r="AG6" s="452"/>
      <c r="AH6" s="794"/>
      <c r="AI6" s="452"/>
      <c r="AJ6" s="452"/>
      <c r="AK6" s="452"/>
      <c r="AL6" s="452"/>
    </row>
    <row r="7" spans="1:38" s="39" customFormat="1" ht="153" customHeight="1" x14ac:dyDescent="0.2">
      <c r="A7" s="797"/>
      <c r="B7" s="240"/>
      <c r="C7" s="243"/>
      <c r="D7" s="180"/>
      <c r="E7" s="243"/>
      <c r="F7" s="243"/>
      <c r="G7" s="243"/>
      <c r="H7" s="798" t="s">
        <v>72</v>
      </c>
      <c r="I7" s="799" t="s">
        <v>231</v>
      </c>
      <c r="J7" s="164" t="s">
        <v>117</v>
      </c>
      <c r="K7" s="164" t="s">
        <v>118</v>
      </c>
      <c r="L7" s="89" t="s">
        <v>981</v>
      </c>
      <c r="M7" s="204" t="s">
        <v>232</v>
      </c>
      <c r="N7" s="89" t="s">
        <v>997</v>
      </c>
      <c r="O7" s="453"/>
      <c r="P7" s="453"/>
      <c r="Q7" s="453"/>
      <c r="R7" s="453"/>
      <c r="S7" s="453"/>
      <c r="T7" s="453"/>
      <c r="U7" s="453"/>
      <c r="V7" s="453"/>
      <c r="W7" s="453"/>
      <c r="X7" s="453"/>
      <c r="Y7" s="453"/>
      <c r="Z7" s="453"/>
      <c r="AA7" s="453"/>
      <c r="AB7" s="453"/>
      <c r="AC7" s="453"/>
      <c r="AD7" s="453"/>
      <c r="AE7" s="453"/>
      <c r="AF7" s="453"/>
      <c r="AG7" s="453"/>
      <c r="AH7" s="800"/>
      <c r="AI7" s="453"/>
      <c r="AJ7" s="453"/>
      <c r="AK7" s="453"/>
      <c r="AL7" s="453"/>
    </row>
  </sheetData>
  <mergeCells count="57">
    <mergeCell ref="N1:P2"/>
    <mergeCell ref="Q1:U2"/>
    <mergeCell ref="V1:AB1"/>
    <mergeCell ref="AC1:AL2"/>
    <mergeCell ref="V2:Z2"/>
    <mergeCell ref="AA2:AA3"/>
    <mergeCell ref="F1:F3"/>
    <mergeCell ref="AB2:AB3"/>
    <mergeCell ref="G1:G3"/>
    <mergeCell ref="H1:H3"/>
    <mergeCell ref="A1:A3"/>
    <mergeCell ref="B1:B3"/>
    <mergeCell ref="C1:C3"/>
    <mergeCell ref="D1:D3"/>
    <mergeCell ref="E1:E3"/>
    <mergeCell ref="I1:I3"/>
    <mergeCell ref="J1:J3"/>
    <mergeCell ref="K1:K3"/>
    <mergeCell ref="L1:L3"/>
    <mergeCell ref="M1:M3"/>
    <mergeCell ref="W4:W7"/>
    <mergeCell ref="X4:X7"/>
    <mergeCell ref="Y4:Y7"/>
    <mergeCell ref="I4:I5"/>
    <mergeCell ref="J4:J5"/>
    <mergeCell ref="K4:K5"/>
    <mergeCell ref="L4:L5"/>
    <mergeCell ref="N4:N5"/>
    <mergeCell ref="R4:R7"/>
    <mergeCell ref="S4:S7"/>
    <mergeCell ref="T4:T7"/>
    <mergeCell ref="U4:U7"/>
    <mergeCell ref="V4:V7"/>
    <mergeCell ref="O4:O7"/>
    <mergeCell ref="A4:A7"/>
    <mergeCell ref="B4:B7"/>
    <mergeCell ref="C4:C7"/>
    <mergeCell ref="E4:E7"/>
    <mergeCell ref="F4:F7"/>
    <mergeCell ref="G4:G7"/>
    <mergeCell ref="H4:H6"/>
    <mergeCell ref="M4:M6"/>
    <mergeCell ref="P4:P7"/>
    <mergeCell ref="Q4:Q7"/>
    <mergeCell ref="Z4:Z7"/>
    <mergeCell ref="AA4:AA7"/>
    <mergeCell ref="AB4:AB7"/>
    <mergeCell ref="AC4:AC7"/>
    <mergeCell ref="AD4:AD7"/>
    <mergeCell ref="AK4:AK7"/>
    <mergeCell ref="AL4:AL7"/>
    <mergeCell ref="AE4:AE7"/>
    <mergeCell ref="AF4:AF7"/>
    <mergeCell ref="AG4:AG7"/>
    <mergeCell ref="AH4:AH7"/>
    <mergeCell ref="AI4:AI7"/>
    <mergeCell ref="AJ4:AJ7"/>
  </mergeCell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sheetPr>
  <dimension ref="A1:AL17"/>
  <sheetViews>
    <sheetView topLeftCell="M2" zoomScale="69" zoomScaleNormal="69" workbookViewId="0">
      <selection activeCell="M4" sqref="M4:M6"/>
    </sheetView>
  </sheetViews>
  <sheetFormatPr baseColWidth="10" defaultRowHeight="15" x14ac:dyDescent="0.25"/>
  <cols>
    <col min="1" max="1" width="64.28515625" customWidth="1"/>
    <col min="2" max="2" width="34.42578125" customWidth="1"/>
    <col min="4" max="4" width="33.140625" customWidth="1"/>
    <col min="9" max="9" width="45.5703125" customWidth="1"/>
    <col min="11" max="11" width="49.28515625" customWidth="1"/>
    <col min="13" max="13" width="42" customWidth="1"/>
    <col min="14" max="14" width="50.42578125" customWidth="1"/>
    <col min="15" max="15" width="84" customWidth="1"/>
    <col min="16" max="16" width="46.140625" customWidth="1"/>
    <col min="17" max="17" width="52.42578125" customWidth="1"/>
    <col min="18" max="18" width="84.5703125" customWidth="1"/>
    <col min="19" max="19" width="65.42578125" customWidth="1"/>
    <col min="20" max="20" width="51.7109375" customWidth="1"/>
    <col min="21" max="21" width="76.28515625" customWidth="1"/>
    <col min="22" max="22" width="48.7109375" customWidth="1"/>
    <col min="23" max="23" width="39.42578125" customWidth="1"/>
    <col min="28" max="28" width="40" customWidth="1"/>
    <col min="29" max="29" width="43.140625" customWidth="1"/>
    <col min="34" max="34" width="14.140625" customWidth="1"/>
    <col min="35" max="35" width="28.28515625" customWidth="1"/>
    <col min="36" max="36" width="30.140625" customWidth="1"/>
    <col min="37" max="37" width="71" customWidth="1"/>
    <col min="38" max="38" width="41.85546875" customWidth="1"/>
    <col min="39" max="39" width="52.42578125" customWidth="1"/>
  </cols>
  <sheetData>
    <row r="1" spans="1:38" s="40" customFormat="1" ht="29.25" customHeight="1" x14ac:dyDescent="0.25">
      <c r="A1" s="617" t="s">
        <v>24</v>
      </c>
      <c r="B1" s="616" t="s">
        <v>25</v>
      </c>
      <c r="C1" s="616" t="s">
        <v>26</v>
      </c>
      <c r="D1" s="616" t="s">
        <v>27</v>
      </c>
      <c r="E1" s="617" t="s">
        <v>28</v>
      </c>
      <c r="F1" s="617" t="s">
        <v>29</v>
      </c>
      <c r="G1" s="617" t="s">
        <v>30</v>
      </c>
      <c r="H1" s="617" t="s">
        <v>31</v>
      </c>
      <c r="I1" s="617" t="s">
        <v>32</v>
      </c>
      <c r="J1" s="616" t="s">
        <v>33</v>
      </c>
      <c r="K1" s="616" t="s">
        <v>34</v>
      </c>
      <c r="L1" s="616" t="s">
        <v>35</v>
      </c>
      <c r="M1" s="616" t="s">
        <v>36</v>
      </c>
      <c r="N1" s="261" t="s">
        <v>37</v>
      </c>
      <c r="O1" s="261"/>
      <c r="P1" s="261"/>
      <c r="Q1" s="261" t="s">
        <v>38</v>
      </c>
      <c r="R1" s="261"/>
      <c r="S1" s="261"/>
      <c r="T1" s="261"/>
      <c r="U1" s="261"/>
      <c r="V1" s="261" t="s">
        <v>39</v>
      </c>
      <c r="W1" s="261"/>
      <c r="X1" s="261"/>
      <c r="Y1" s="261"/>
      <c r="Z1" s="261"/>
      <c r="AA1" s="261"/>
      <c r="AB1" s="261"/>
      <c r="AC1" s="261" t="s">
        <v>40</v>
      </c>
      <c r="AD1" s="261"/>
      <c r="AE1" s="261"/>
      <c r="AF1" s="261"/>
      <c r="AG1" s="261"/>
      <c r="AH1" s="261"/>
      <c r="AI1" s="261"/>
      <c r="AJ1" s="261"/>
      <c r="AK1" s="261"/>
      <c r="AL1" s="261"/>
    </row>
    <row r="2" spans="1:38" s="40" customFormat="1" ht="51.75" customHeight="1" x14ac:dyDescent="0.25">
      <c r="A2" s="684"/>
      <c r="B2" s="685"/>
      <c r="C2" s="685"/>
      <c r="D2" s="685"/>
      <c r="E2" s="684"/>
      <c r="F2" s="684"/>
      <c r="G2" s="684"/>
      <c r="H2" s="684"/>
      <c r="I2" s="684"/>
      <c r="J2" s="685"/>
      <c r="K2" s="685"/>
      <c r="L2" s="685"/>
      <c r="M2" s="685"/>
      <c r="N2" s="261"/>
      <c r="O2" s="261"/>
      <c r="P2" s="261"/>
      <c r="Q2" s="261"/>
      <c r="R2" s="261"/>
      <c r="S2" s="261"/>
      <c r="T2" s="261"/>
      <c r="U2" s="261"/>
      <c r="V2" s="261" t="s">
        <v>41</v>
      </c>
      <c r="W2" s="261"/>
      <c r="X2" s="261"/>
      <c r="Y2" s="261"/>
      <c r="Z2" s="261"/>
      <c r="AA2" s="261" t="s">
        <v>42</v>
      </c>
      <c r="AB2" s="261" t="s">
        <v>43</v>
      </c>
      <c r="AC2" s="261"/>
      <c r="AD2" s="261"/>
      <c r="AE2" s="261"/>
      <c r="AF2" s="261"/>
      <c r="AG2" s="261"/>
      <c r="AH2" s="261"/>
      <c r="AI2" s="261"/>
      <c r="AJ2" s="261"/>
      <c r="AK2" s="261"/>
      <c r="AL2" s="261"/>
    </row>
    <row r="3" spans="1:38" s="576" customFormat="1" ht="147" customHeight="1" x14ac:dyDescent="0.25">
      <c r="A3" s="686"/>
      <c r="B3" s="687"/>
      <c r="C3" s="687"/>
      <c r="D3" s="687"/>
      <c r="E3" s="686"/>
      <c r="F3" s="686"/>
      <c r="G3" s="686"/>
      <c r="H3" s="686"/>
      <c r="I3" s="686"/>
      <c r="J3" s="687"/>
      <c r="K3" s="687"/>
      <c r="L3" s="687"/>
      <c r="M3" s="687"/>
      <c r="N3" s="166" t="s">
        <v>44</v>
      </c>
      <c r="O3" s="166" t="s">
        <v>45</v>
      </c>
      <c r="P3" s="166" t="s">
        <v>46</v>
      </c>
      <c r="Q3" s="166" t="s">
        <v>47</v>
      </c>
      <c r="R3" s="26" t="s">
        <v>773</v>
      </c>
      <c r="S3" s="26" t="s">
        <v>100</v>
      </c>
      <c r="T3" s="26" t="s">
        <v>86</v>
      </c>
      <c r="U3" s="26" t="s">
        <v>87</v>
      </c>
      <c r="V3" s="26" t="s">
        <v>48</v>
      </c>
      <c r="W3" s="166" t="s">
        <v>49</v>
      </c>
      <c r="X3" s="166" t="s">
        <v>50</v>
      </c>
      <c r="Y3" s="166" t="s">
        <v>51</v>
      </c>
      <c r="Z3" s="166" t="s">
        <v>696</v>
      </c>
      <c r="AA3" s="261"/>
      <c r="AB3" s="261"/>
      <c r="AC3" s="26" t="s">
        <v>53</v>
      </c>
      <c r="AD3" s="26" t="s">
        <v>54</v>
      </c>
      <c r="AE3" s="26" t="s">
        <v>55</v>
      </c>
      <c r="AF3" s="26" t="s">
        <v>56</v>
      </c>
      <c r="AG3" s="26" t="s">
        <v>57</v>
      </c>
      <c r="AH3" s="26" t="s">
        <v>58</v>
      </c>
      <c r="AI3" s="26" t="s">
        <v>59</v>
      </c>
      <c r="AJ3" s="26" t="s">
        <v>598</v>
      </c>
      <c r="AK3" s="26" t="s">
        <v>774</v>
      </c>
      <c r="AL3" s="26" t="s">
        <v>60</v>
      </c>
    </row>
    <row r="4" spans="1:38" s="40" customFormat="1" ht="171.75" customHeight="1" x14ac:dyDescent="0.25">
      <c r="A4" s="688" t="s">
        <v>775</v>
      </c>
      <c r="B4" s="240" t="s">
        <v>173</v>
      </c>
      <c r="C4" s="243" t="s">
        <v>187</v>
      </c>
      <c r="D4" s="179" t="s">
        <v>776</v>
      </c>
      <c r="E4" s="243" t="s">
        <v>213</v>
      </c>
      <c r="F4" s="244" t="s">
        <v>65</v>
      </c>
      <c r="G4" s="240" t="s">
        <v>652</v>
      </c>
      <c r="H4" s="235" t="s">
        <v>90</v>
      </c>
      <c r="I4" s="200" t="s">
        <v>777</v>
      </c>
      <c r="J4" s="159" t="s">
        <v>778</v>
      </c>
      <c r="K4" s="159" t="s">
        <v>80</v>
      </c>
      <c r="L4" s="133" t="s">
        <v>779</v>
      </c>
      <c r="M4" s="689" t="s">
        <v>171</v>
      </c>
      <c r="N4" s="690" t="s">
        <v>780</v>
      </c>
      <c r="O4" s="242" t="s">
        <v>781</v>
      </c>
      <c r="P4" s="691" t="s">
        <v>782</v>
      </c>
      <c r="Q4" s="224" t="s">
        <v>77</v>
      </c>
      <c r="R4" s="239" t="s">
        <v>607</v>
      </c>
      <c r="S4" s="224" t="s">
        <v>783</v>
      </c>
      <c r="T4" s="224" t="s">
        <v>784</v>
      </c>
      <c r="U4" s="224" t="s">
        <v>92</v>
      </c>
      <c r="V4" s="239" t="s">
        <v>173</v>
      </c>
      <c r="W4" s="224" t="s">
        <v>78</v>
      </c>
      <c r="X4" s="224" t="s">
        <v>107</v>
      </c>
      <c r="Y4" s="224" t="s">
        <v>78</v>
      </c>
      <c r="Z4" s="224" t="s">
        <v>612</v>
      </c>
      <c r="AA4" s="224" t="s">
        <v>128</v>
      </c>
      <c r="AB4" s="224" t="s">
        <v>785</v>
      </c>
      <c r="AC4" s="193" t="s">
        <v>79</v>
      </c>
      <c r="AD4" s="193" t="s">
        <v>79</v>
      </c>
      <c r="AE4" s="193" t="s">
        <v>79</v>
      </c>
      <c r="AF4" s="193" t="s">
        <v>79</v>
      </c>
      <c r="AG4" s="193" t="s">
        <v>63</v>
      </c>
      <c r="AH4" s="193" t="s">
        <v>63</v>
      </c>
      <c r="AI4" s="401" t="s">
        <v>306</v>
      </c>
      <c r="AJ4" s="162" t="s">
        <v>786</v>
      </c>
      <c r="AK4" s="162" t="s">
        <v>787</v>
      </c>
      <c r="AL4" s="162" t="s">
        <v>713</v>
      </c>
    </row>
    <row r="5" spans="1:38" s="40" customFormat="1" ht="157.5" customHeight="1" x14ac:dyDescent="0.25">
      <c r="A5" s="692"/>
      <c r="B5" s="229"/>
      <c r="C5" s="230"/>
      <c r="D5" s="180" t="s">
        <v>788</v>
      </c>
      <c r="E5" s="230"/>
      <c r="F5" s="232"/>
      <c r="G5" s="229"/>
      <c r="H5" s="315"/>
      <c r="I5" s="20" t="s">
        <v>789</v>
      </c>
      <c r="J5" s="177" t="s">
        <v>790</v>
      </c>
      <c r="K5" s="177" t="s">
        <v>80</v>
      </c>
      <c r="L5" s="693" t="s">
        <v>791</v>
      </c>
      <c r="M5" s="364"/>
      <c r="N5" s="66" t="s">
        <v>792</v>
      </c>
      <c r="O5" s="669"/>
      <c r="P5" s="691"/>
      <c r="Q5" s="226"/>
      <c r="R5" s="228"/>
      <c r="S5" s="226"/>
      <c r="T5" s="226"/>
      <c r="U5" s="226"/>
      <c r="V5" s="228"/>
      <c r="W5" s="226"/>
      <c r="X5" s="226"/>
      <c r="Y5" s="226"/>
      <c r="Z5" s="226"/>
      <c r="AA5" s="226"/>
      <c r="AB5" s="226"/>
      <c r="AC5" s="193" t="s">
        <v>79</v>
      </c>
      <c r="AD5" s="193" t="s">
        <v>79</v>
      </c>
      <c r="AE5" s="193" t="s">
        <v>79</v>
      </c>
      <c r="AF5" s="193" t="s">
        <v>79</v>
      </c>
      <c r="AG5" s="193" t="s">
        <v>63</v>
      </c>
      <c r="AH5" s="193" t="s">
        <v>63</v>
      </c>
      <c r="AI5" s="694"/>
      <c r="AJ5" s="162" t="s">
        <v>793</v>
      </c>
      <c r="AK5" s="162" t="s">
        <v>794</v>
      </c>
      <c r="AL5" s="162" t="s">
        <v>713</v>
      </c>
    </row>
    <row r="6" spans="1:38" s="40" customFormat="1" ht="90" customHeight="1" x14ac:dyDescent="0.25">
      <c r="A6" s="695" t="s">
        <v>795</v>
      </c>
      <c r="B6" s="229"/>
      <c r="C6" s="230"/>
      <c r="D6" s="20"/>
      <c r="E6" s="230"/>
      <c r="F6" s="232"/>
      <c r="G6" s="229"/>
      <c r="H6" s="58" t="s">
        <v>72</v>
      </c>
      <c r="I6" s="30" t="s">
        <v>796</v>
      </c>
      <c r="J6" s="177" t="s">
        <v>778</v>
      </c>
      <c r="K6" s="177" t="s">
        <v>80</v>
      </c>
      <c r="L6" s="693" t="s">
        <v>791</v>
      </c>
      <c r="M6" s="364"/>
      <c r="N6" s="163" t="s">
        <v>797</v>
      </c>
      <c r="O6" s="669"/>
      <c r="P6" s="691"/>
      <c r="Q6" s="226"/>
      <c r="R6" s="228"/>
      <c r="S6" s="226"/>
      <c r="T6" s="226"/>
      <c r="U6" s="226"/>
      <c r="V6" s="228"/>
      <c r="W6" s="226"/>
      <c r="X6" s="226"/>
      <c r="Y6" s="226"/>
      <c r="Z6" s="226"/>
      <c r="AA6" s="226"/>
      <c r="AB6" s="226"/>
      <c r="AC6" s="696"/>
      <c r="AD6" s="696"/>
      <c r="AE6" s="696"/>
      <c r="AF6" s="696"/>
      <c r="AG6" s="696"/>
      <c r="AH6" s="696"/>
      <c r="AI6" s="697"/>
      <c r="AJ6" s="193"/>
      <c r="AK6" s="193"/>
      <c r="AL6" s="193"/>
    </row>
    <row r="7" spans="1:38" s="40" customFormat="1" ht="121.5" customHeight="1" x14ac:dyDescent="0.25">
      <c r="A7" s="698"/>
      <c r="B7" s="229" t="s">
        <v>176</v>
      </c>
      <c r="C7" s="699" t="s">
        <v>187</v>
      </c>
      <c r="D7" s="180" t="s">
        <v>798</v>
      </c>
      <c r="E7" s="230" t="s">
        <v>213</v>
      </c>
      <c r="F7" s="232" t="s">
        <v>65</v>
      </c>
      <c r="G7" s="230" t="s">
        <v>652</v>
      </c>
      <c r="H7" s="494" t="s">
        <v>90</v>
      </c>
      <c r="I7" s="20" t="s">
        <v>777</v>
      </c>
      <c r="J7" s="177" t="s">
        <v>778</v>
      </c>
      <c r="K7" s="177" t="s">
        <v>80</v>
      </c>
      <c r="L7" s="36" t="s">
        <v>779</v>
      </c>
      <c r="M7" s="364" t="s">
        <v>175</v>
      </c>
      <c r="N7" s="690" t="s">
        <v>780</v>
      </c>
      <c r="O7" s="237" t="s">
        <v>799</v>
      </c>
      <c r="P7" s="239" t="s">
        <v>800</v>
      </c>
      <c r="Q7" s="226"/>
      <c r="R7" s="239" t="s">
        <v>607</v>
      </c>
      <c r="S7" s="226"/>
      <c r="T7" s="226"/>
      <c r="U7" s="224" t="s">
        <v>92</v>
      </c>
      <c r="V7" s="224" t="s">
        <v>176</v>
      </c>
      <c r="W7" s="224" t="s">
        <v>78</v>
      </c>
      <c r="X7" s="224" t="s">
        <v>107</v>
      </c>
      <c r="Y7" s="224" t="s">
        <v>78</v>
      </c>
      <c r="Z7" s="224" t="s">
        <v>107</v>
      </c>
      <c r="AA7" s="224" t="s">
        <v>128</v>
      </c>
      <c r="AB7" s="700" t="s">
        <v>785</v>
      </c>
      <c r="AC7" s="193" t="s">
        <v>79</v>
      </c>
      <c r="AD7" s="193" t="s">
        <v>63</v>
      </c>
      <c r="AE7" s="193" t="s">
        <v>63</v>
      </c>
      <c r="AF7" s="193" t="s">
        <v>63</v>
      </c>
      <c r="AG7" s="193" t="s">
        <v>63</v>
      </c>
      <c r="AH7" s="193" t="s">
        <v>63</v>
      </c>
      <c r="AI7" s="401" t="s">
        <v>801</v>
      </c>
      <c r="AJ7" s="162" t="s">
        <v>786</v>
      </c>
      <c r="AK7" s="162" t="s">
        <v>787</v>
      </c>
      <c r="AL7" s="162" t="s">
        <v>713</v>
      </c>
    </row>
    <row r="8" spans="1:38" s="40" customFormat="1" ht="323.25" customHeight="1" x14ac:dyDescent="0.25">
      <c r="A8" s="698"/>
      <c r="B8" s="229"/>
      <c r="C8" s="699"/>
      <c r="D8" s="7" t="s">
        <v>802</v>
      </c>
      <c r="E8" s="230"/>
      <c r="F8" s="232"/>
      <c r="G8" s="230"/>
      <c r="H8" s="494"/>
      <c r="I8" s="46" t="s">
        <v>803</v>
      </c>
      <c r="J8" s="161" t="s">
        <v>177</v>
      </c>
      <c r="K8" s="177" t="s">
        <v>178</v>
      </c>
      <c r="L8" s="36" t="s">
        <v>779</v>
      </c>
      <c r="M8" s="364"/>
      <c r="N8" s="169" t="s">
        <v>804</v>
      </c>
      <c r="O8" s="263"/>
      <c r="P8" s="228"/>
      <c r="Q8" s="226"/>
      <c r="R8" s="228"/>
      <c r="S8" s="226"/>
      <c r="T8" s="226"/>
      <c r="U8" s="226"/>
      <c r="V8" s="226"/>
      <c r="W8" s="226"/>
      <c r="X8" s="226"/>
      <c r="Y8" s="226"/>
      <c r="Z8" s="226"/>
      <c r="AA8" s="226"/>
      <c r="AB8" s="701"/>
      <c r="AC8" s="193" t="s">
        <v>79</v>
      </c>
      <c r="AD8" s="193" t="s">
        <v>63</v>
      </c>
      <c r="AE8" s="193" t="s">
        <v>63</v>
      </c>
      <c r="AF8" s="193" t="s">
        <v>63</v>
      </c>
      <c r="AG8" s="193" t="s">
        <v>63</v>
      </c>
      <c r="AH8" s="193" t="s">
        <v>63</v>
      </c>
      <c r="AI8" s="268"/>
      <c r="AJ8" s="162" t="s">
        <v>805</v>
      </c>
      <c r="AK8" s="162" t="s">
        <v>794</v>
      </c>
      <c r="AL8" s="162" t="s">
        <v>713</v>
      </c>
    </row>
    <row r="9" spans="1:38" s="40" customFormat="1" ht="409.5" x14ac:dyDescent="0.25">
      <c r="A9" s="698"/>
      <c r="B9" s="229"/>
      <c r="C9" s="699"/>
      <c r="D9" s="180" t="s">
        <v>806</v>
      </c>
      <c r="E9" s="230"/>
      <c r="F9" s="232"/>
      <c r="G9" s="230"/>
      <c r="H9" s="335"/>
      <c r="I9" s="161" t="s">
        <v>807</v>
      </c>
      <c r="J9" s="177" t="s">
        <v>179</v>
      </c>
      <c r="K9" s="177" t="s">
        <v>178</v>
      </c>
      <c r="L9" s="693" t="s">
        <v>808</v>
      </c>
      <c r="M9" s="364"/>
      <c r="N9" s="66" t="s">
        <v>809</v>
      </c>
      <c r="O9" s="263"/>
      <c r="P9" s="228"/>
      <c r="Q9" s="226"/>
      <c r="R9" s="228"/>
      <c r="S9" s="226"/>
      <c r="T9" s="226"/>
      <c r="U9" s="226"/>
      <c r="V9" s="226"/>
      <c r="W9" s="226"/>
      <c r="X9" s="226"/>
      <c r="Y9" s="226"/>
      <c r="Z9" s="226"/>
      <c r="AA9" s="226"/>
      <c r="AB9" s="701"/>
      <c r="AC9" s="193" t="s">
        <v>79</v>
      </c>
      <c r="AD9" s="193" t="s">
        <v>63</v>
      </c>
      <c r="AE9" s="193" t="s">
        <v>63</v>
      </c>
      <c r="AF9" s="193" t="s">
        <v>63</v>
      </c>
      <c r="AG9" s="193" t="s">
        <v>63</v>
      </c>
      <c r="AH9" s="193" t="s">
        <v>63</v>
      </c>
      <c r="AI9" s="268"/>
      <c r="AJ9" s="162" t="s">
        <v>786</v>
      </c>
      <c r="AK9" s="162" t="s">
        <v>787</v>
      </c>
      <c r="AL9" s="162" t="s">
        <v>713</v>
      </c>
    </row>
    <row r="10" spans="1:38" s="40" customFormat="1" ht="63.75" x14ac:dyDescent="0.25">
      <c r="A10" s="698"/>
      <c r="B10" s="229"/>
      <c r="C10" s="699"/>
      <c r="D10" s="180"/>
      <c r="E10" s="230"/>
      <c r="F10" s="232"/>
      <c r="G10" s="230"/>
      <c r="H10" s="492" t="s">
        <v>72</v>
      </c>
      <c r="I10" s="43" t="s">
        <v>810</v>
      </c>
      <c r="J10" s="177" t="s">
        <v>811</v>
      </c>
      <c r="K10" s="177" t="s">
        <v>178</v>
      </c>
      <c r="L10" s="693" t="s">
        <v>808</v>
      </c>
      <c r="M10" s="364"/>
      <c r="N10" s="223" t="s">
        <v>174</v>
      </c>
      <c r="O10" s="263"/>
      <c r="P10" s="228"/>
      <c r="Q10" s="226"/>
      <c r="R10" s="228"/>
      <c r="S10" s="226"/>
      <c r="T10" s="226"/>
      <c r="U10" s="226"/>
      <c r="V10" s="226"/>
      <c r="W10" s="226"/>
      <c r="X10" s="226"/>
      <c r="Y10" s="226"/>
      <c r="Z10" s="226"/>
      <c r="AA10" s="226"/>
      <c r="AB10" s="701"/>
      <c r="AC10" s="702"/>
      <c r="AD10" s="702"/>
      <c r="AE10" s="702"/>
      <c r="AF10" s="702"/>
      <c r="AG10" s="702"/>
      <c r="AH10" s="702"/>
      <c r="AI10" s="268"/>
      <c r="AJ10" s="162"/>
      <c r="AK10" s="162"/>
      <c r="AL10" s="162"/>
    </row>
    <row r="11" spans="1:38" s="40" customFormat="1" ht="38.25" customHeight="1" x14ac:dyDescent="0.25">
      <c r="A11" s="698"/>
      <c r="B11" s="229"/>
      <c r="C11" s="699"/>
      <c r="D11" s="20"/>
      <c r="E11" s="230"/>
      <c r="F11" s="232"/>
      <c r="G11" s="230"/>
      <c r="H11" s="493"/>
      <c r="I11" s="46" t="s">
        <v>812</v>
      </c>
      <c r="J11" s="177" t="s">
        <v>813</v>
      </c>
      <c r="K11" s="177" t="s">
        <v>80</v>
      </c>
      <c r="L11" s="693" t="s">
        <v>808</v>
      </c>
      <c r="M11" s="364"/>
      <c r="N11" s="267"/>
      <c r="O11" s="264"/>
      <c r="P11" s="228"/>
      <c r="Q11" s="226"/>
      <c r="R11" s="228"/>
      <c r="S11" s="226"/>
      <c r="T11" s="226"/>
      <c r="U11" s="226"/>
      <c r="V11" s="226"/>
      <c r="W11" s="226"/>
      <c r="X11" s="226"/>
      <c r="Y11" s="226"/>
      <c r="Z11" s="226"/>
      <c r="AA11" s="226"/>
      <c r="AB11" s="701"/>
      <c r="AC11" s="703"/>
      <c r="AD11" s="703"/>
      <c r="AE11" s="703"/>
      <c r="AF11" s="703"/>
      <c r="AG11" s="703"/>
      <c r="AH11" s="703"/>
      <c r="AI11" s="269"/>
      <c r="AJ11" s="162"/>
      <c r="AK11" s="162"/>
      <c r="AL11" s="162"/>
    </row>
    <row r="12" spans="1:38" s="40" customFormat="1" ht="38.25" customHeight="1" x14ac:dyDescent="0.25">
      <c r="A12" s="698"/>
      <c r="B12" s="229" t="s">
        <v>182</v>
      </c>
      <c r="C12" s="230" t="s">
        <v>187</v>
      </c>
      <c r="D12" s="180" t="s">
        <v>165</v>
      </c>
      <c r="E12" s="230" t="s">
        <v>188</v>
      </c>
      <c r="F12" s="232" t="s">
        <v>67</v>
      </c>
      <c r="G12" s="230" t="s">
        <v>652</v>
      </c>
      <c r="H12" s="232" t="s">
        <v>90</v>
      </c>
      <c r="I12" s="704" t="s">
        <v>814</v>
      </c>
      <c r="J12" s="491" t="s">
        <v>180</v>
      </c>
      <c r="K12" s="491" t="s">
        <v>178</v>
      </c>
      <c r="L12" s="705" t="s">
        <v>815</v>
      </c>
      <c r="M12" s="346" t="s">
        <v>181</v>
      </c>
      <c r="N12" s="706" t="s">
        <v>816</v>
      </c>
      <c r="O12" s="239" t="s">
        <v>817</v>
      </c>
      <c r="P12" s="586" t="s">
        <v>818</v>
      </c>
      <c r="Q12" s="226"/>
      <c r="R12" s="224" t="s">
        <v>607</v>
      </c>
      <c r="S12" s="226"/>
      <c r="T12" s="226"/>
      <c r="U12" s="238" t="s">
        <v>92</v>
      </c>
      <c r="V12" s="224" t="s">
        <v>182</v>
      </c>
      <c r="W12" s="224" t="s">
        <v>78</v>
      </c>
      <c r="X12" s="224" t="s">
        <v>107</v>
      </c>
      <c r="Y12" s="224" t="s">
        <v>78</v>
      </c>
      <c r="Z12" s="224" t="s">
        <v>612</v>
      </c>
      <c r="AA12" s="224" t="s">
        <v>128</v>
      </c>
      <c r="AB12" s="700" t="s">
        <v>785</v>
      </c>
      <c r="AC12" s="193" t="s">
        <v>79</v>
      </c>
      <c r="AD12" s="193" t="s">
        <v>63</v>
      </c>
      <c r="AE12" s="193" t="s">
        <v>63</v>
      </c>
      <c r="AF12" s="193" t="s">
        <v>63</v>
      </c>
      <c r="AG12" s="193" t="s">
        <v>63</v>
      </c>
      <c r="AH12" s="193" t="s">
        <v>63</v>
      </c>
      <c r="AI12" s="401" t="s">
        <v>801</v>
      </c>
      <c r="AJ12" s="401" t="s">
        <v>819</v>
      </c>
      <c r="AK12" s="401" t="s">
        <v>820</v>
      </c>
      <c r="AL12" s="401" t="s">
        <v>713</v>
      </c>
    </row>
    <row r="13" spans="1:38" s="40" customFormat="1" ht="25.5" x14ac:dyDescent="0.25">
      <c r="A13" s="698"/>
      <c r="B13" s="229"/>
      <c r="C13" s="230"/>
      <c r="D13" s="180" t="s">
        <v>821</v>
      </c>
      <c r="E13" s="230"/>
      <c r="F13" s="232"/>
      <c r="G13" s="230"/>
      <c r="H13" s="232"/>
      <c r="I13" s="707"/>
      <c r="J13" s="226"/>
      <c r="K13" s="226"/>
      <c r="L13" s="226"/>
      <c r="M13" s="346"/>
      <c r="N13" s="708"/>
      <c r="O13" s="669"/>
      <c r="P13" s="586"/>
      <c r="Q13" s="226"/>
      <c r="R13" s="226"/>
      <c r="S13" s="226"/>
      <c r="T13" s="226"/>
      <c r="U13" s="226"/>
      <c r="V13" s="226"/>
      <c r="W13" s="226"/>
      <c r="X13" s="226"/>
      <c r="Y13" s="226"/>
      <c r="Z13" s="226"/>
      <c r="AA13" s="226"/>
      <c r="AB13" s="701"/>
      <c r="AC13" s="193" t="s">
        <v>79</v>
      </c>
      <c r="AD13" s="193" t="s">
        <v>63</v>
      </c>
      <c r="AE13" s="193" t="s">
        <v>63</v>
      </c>
      <c r="AF13" s="193" t="s">
        <v>63</v>
      </c>
      <c r="AG13" s="193" t="s">
        <v>63</v>
      </c>
      <c r="AH13" s="193" t="s">
        <v>63</v>
      </c>
      <c r="AI13" s="268"/>
      <c r="AJ13" s="268"/>
      <c r="AK13" s="268"/>
      <c r="AL13" s="268"/>
    </row>
    <row r="14" spans="1:38" s="40" customFormat="1" ht="38.25" customHeight="1" x14ac:dyDescent="0.25">
      <c r="A14" s="698"/>
      <c r="B14" s="229"/>
      <c r="C14" s="230"/>
      <c r="D14" s="180" t="s">
        <v>822</v>
      </c>
      <c r="E14" s="230"/>
      <c r="F14" s="232"/>
      <c r="G14" s="230"/>
      <c r="H14" s="232"/>
      <c r="I14" s="707"/>
      <c r="J14" s="226"/>
      <c r="K14" s="226"/>
      <c r="L14" s="226"/>
      <c r="M14" s="346"/>
      <c r="N14" s="708"/>
      <c r="O14" s="669"/>
      <c r="P14" s="586"/>
      <c r="Q14" s="226"/>
      <c r="R14" s="226"/>
      <c r="S14" s="226"/>
      <c r="T14" s="226"/>
      <c r="U14" s="226"/>
      <c r="V14" s="226"/>
      <c r="W14" s="226"/>
      <c r="X14" s="226"/>
      <c r="Y14" s="226"/>
      <c r="Z14" s="226"/>
      <c r="AA14" s="226"/>
      <c r="AB14" s="701"/>
      <c r="AC14" s="193" t="s">
        <v>79</v>
      </c>
      <c r="AD14" s="193" t="s">
        <v>63</v>
      </c>
      <c r="AE14" s="193" t="s">
        <v>63</v>
      </c>
      <c r="AF14" s="193" t="s">
        <v>63</v>
      </c>
      <c r="AG14" s="193" t="s">
        <v>63</v>
      </c>
      <c r="AH14" s="193" t="s">
        <v>63</v>
      </c>
      <c r="AI14" s="268"/>
      <c r="AJ14" s="268"/>
      <c r="AK14" s="268"/>
      <c r="AL14" s="268"/>
    </row>
    <row r="15" spans="1:38" s="40" customFormat="1" ht="139.5" customHeight="1" x14ac:dyDescent="0.25">
      <c r="A15" s="698"/>
      <c r="B15" s="229"/>
      <c r="C15" s="230"/>
      <c r="D15" s="180" t="s">
        <v>823</v>
      </c>
      <c r="E15" s="230"/>
      <c r="F15" s="232"/>
      <c r="G15" s="230"/>
      <c r="H15" s="232"/>
      <c r="I15" s="707"/>
      <c r="J15" s="226"/>
      <c r="K15" s="226"/>
      <c r="L15" s="226"/>
      <c r="M15" s="346"/>
      <c r="N15" s="708"/>
      <c r="O15" s="669"/>
      <c r="P15" s="586"/>
      <c r="Q15" s="226"/>
      <c r="R15" s="226"/>
      <c r="S15" s="226"/>
      <c r="T15" s="226"/>
      <c r="U15" s="226"/>
      <c r="V15" s="226"/>
      <c r="W15" s="226"/>
      <c r="X15" s="226"/>
      <c r="Y15" s="226"/>
      <c r="Z15" s="226"/>
      <c r="AA15" s="226"/>
      <c r="AB15" s="701"/>
      <c r="AC15" s="193" t="s">
        <v>79</v>
      </c>
      <c r="AD15" s="193" t="s">
        <v>63</v>
      </c>
      <c r="AE15" s="193" t="s">
        <v>63</v>
      </c>
      <c r="AF15" s="193" t="s">
        <v>63</v>
      </c>
      <c r="AG15" s="193" t="s">
        <v>63</v>
      </c>
      <c r="AH15" s="193" t="s">
        <v>63</v>
      </c>
      <c r="AI15" s="268"/>
      <c r="AJ15" s="268"/>
      <c r="AK15" s="268"/>
      <c r="AL15" s="268"/>
    </row>
    <row r="16" spans="1:38" s="40" customFormat="1" ht="118.5" customHeight="1" x14ac:dyDescent="0.25">
      <c r="A16" s="698"/>
      <c r="B16" s="229"/>
      <c r="C16" s="230"/>
      <c r="D16" s="180" t="s">
        <v>824</v>
      </c>
      <c r="E16" s="230"/>
      <c r="F16" s="232"/>
      <c r="G16" s="230"/>
      <c r="H16" s="232"/>
      <c r="I16" s="709" t="s">
        <v>825</v>
      </c>
      <c r="J16" s="177" t="s">
        <v>184</v>
      </c>
      <c r="K16" s="177" t="s">
        <v>80</v>
      </c>
      <c r="L16" s="710" t="s">
        <v>826</v>
      </c>
      <c r="M16" s="346"/>
      <c r="N16" s="162" t="s">
        <v>827</v>
      </c>
      <c r="O16" s="669"/>
      <c r="P16" s="586"/>
      <c r="Q16" s="226"/>
      <c r="R16" s="226"/>
      <c r="S16" s="226"/>
      <c r="T16" s="226"/>
      <c r="U16" s="226"/>
      <c r="V16" s="226"/>
      <c r="W16" s="226"/>
      <c r="X16" s="226"/>
      <c r="Y16" s="226"/>
      <c r="Z16" s="226"/>
      <c r="AA16" s="226"/>
      <c r="AB16" s="701"/>
      <c r="AC16" s="193" t="s">
        <v>79</v>
      </c>
      <c r="AD16" s="193" t="s">
        <v>63</v>
      </c>
      <c r="AE16" s="193" t="s">
        <v>63</v>
      </c>
      <c r="AF16" s="193" t="s">
        <v>63</v>
      </c>
      <c r="AG16" s="193" t="s">
        <v>63</v>
      </c>
      <c r="AH16" s="193" t="s">
        <v>63</v>
      </c>
      <c r="AI16" s="268"/>
      <c r="AJ16" s="269"/>
      <c r="AK16" s="269"/>
      <c r="AL16" s="269"/>
    </row>
    <row r="17" spans="1:38" s="40" customFormat="1" ht="128.25" thickBot="1" x14ac:dyDescent="0.3">
      <c r="A17" s="711"/>
      <c r="B17" s="350"/>
      <c r="C17" s="231"/>
      <c r="D17" s="22"/>
      <c r="E17" s="231"/>
      <c r="F17" s="351"/>
      <c r="G17" s="231"/>
      <c r="H17" s="67" t="s">
        <v>72</v>
      </c>
      <c r="I17" s="23" t="s">
        <v>828</v>
      </c>
      <c r="J17" s="41" t="s">
        <v>185</v>
      </c>
      <c r="K17" s="41" t="s">
        <v>80</v>
      </c>
      <c r="L17" s="712" t="s">
        <v>826</v>
      </c>
      <c r="M17" s="347"/>
      <c r="N17" s="162" t="s">
        <v>174</v>
      </c>
      <c r="O17" s="669"/>
      <c r="P17" s="586"/>
      <c r="Q17" s="226"/>
      <c r="R17" s="226"/>
      <c r="S17" s="226"/>
      <c r="T17" s="226"/>
      <c r="U17" s="226"/>
      <c r="V17" s="226"/>
      <c r="W17" s="226"/>
      <c r="X17" s="226"/>
      <c r="Y17" s="226"/>
      <c r="Z17" s="226"/>
      <c r="AA17" s="226"/>
      <c r="AB17" s="701"/>
      <c r="AC17" s="696"/>
      <c r="AD17" s="696"/>
      <c r="AE17" s="696"/>
      <c r="AF17" s="696"/>
      <c r="AG17" s="696"/>
      <c r="AH17" s="696"/>
      <c r="AI17" s="269"/>
      <c r="AJ17" s="193"/>
      <c r="AK17" s="193"/>
      <c r="AL17" s="193"/>
    </row>
  </sheetData>
  <mergeCells count="98">
    <mergeCell ref="A1:A3"/>
    <mergeCell ref="B1:B3"/>
    <mergeCell ref="C1:C3"/>
    <mergeCell ref="D1:D3"/>
    <mergeCell ref="E1:E3"/>
    <mergeCell ref="F1:F3"/>
    <mergeCell ref="G1:G3"/>
    <mergeCell ref="H1:H3"/>
    <mergeCell ref="I1:I3"/>
    <mergeCell ref="J1:J3"/>
    <mergeCell ref="K1:K3"/>
    <mergeCell ref="L1:L3"/>
    <mergeCell ref="M1:M3"/>
    <mergeCell ref="N1:P2"/>
    <mergeCell ref="Q1:U2"/>
    <mergeCell ref="V1:AB1"/>
    <mergeCell ref="AC1:AL2"/>
    <mergeCell ref="V2:Z2"/>
    <mergeCell ref="AA2:AA3"/>
    <mergeCell ref="AB2:AB3"/>
    <mergeCell ref="B4:B6"/>
    <mergeCell ref="C4:C6"/>
    <mergeCell ref="E4:E6"/>
    <mergeCell ref="F4:F6"/>
    <mergeCell ref="B7:B11"/>
    <mergeCell ref="C7:C11"/>
    <mergeCell ref="E7:E11"/>
    <mergeCell ref="F7:F11"/>
    <mergeCell ref="B12:B17"/>
    <mergeCell ref="C12:C17"/>
    <mergeCell ref="E12:E17"/>
    <mergeCell ref="F12:F17"/>
    <mergeCell ref="A4:A5"/>
    <mergeCell ref="A6:A17"/>
    <mergeCell ref="G4:G6"/>
    <mergeCell ref="H4:H5"/>
    <mergeCell ref="G7:G11"/>
    <mergeCell ref="H7:H9"/>
    <mergeCell ref="H10:H11"/>
    <mergeCell ref="M4:M6"/>
    <mergeCell ref="O4:O6"/>
    <mergeCell ref="P4:P6"/>
    <mergeCell ref="M7:M11"/>
    <mergeCell ref="O7:O11"/>
    <mergeCell ref="P7:P11"/>
    <mergeCell ref="N10:N11"/>
    <mergeCell ref="W4:W6"/>
    <mergeCell ref="X4:X6"/>
    <mergeCell ref="Y4:Y6"/>
    <mergeCell ref="Z4:Z6"/>
    <mergeCell ref="V7:V11"/>
    <mergeCell ref="W7:W11"/>
    <mergeCell ref="X7:X11"/>
    <mergeCell ref="Y7:Y11"/>
    <mergeCell ref="Z7:Z11"/>
    <mergeCell ref="AI4:AI6"/>
    <mergeCell ref="AI7:AI11"/>
    <mergeCell ref="AA4:AA6"/>
    <mergeCell ref="AB4:AB6"/>
    <mergeCell ref="AA7:AA11"/>
    <mergeCell ref="AB7:AB11"/>
    <mergeCell ref="AC10:AC11"/>
    <mergeCell ref="AD10:AD11"/>
    <mergeCell ref="AE10:AE11"/>
    <mergeCell ref="AF10:AF11"/>
    <mergeCell ref="AG10:AG11"/>
    <mergeCell ref="AH10:AH11"/>
    <mergeCell ref="G12:G17"/>
    <mergeCell ref="H12:H16"/>
    <mergeCell ref="I12:I15"/>
    <mergeCell ref="J12:J15"/>
    <mergeCell ref="K12:K15"/>
    <mergeCell ref="L12:L15"/>
    <mergeCell ref="M12:M17"/>
    <mergeCell ref="N12:N15"/>
    <mergeCell ref="O12:O17"/>
    <mergeCell ref="P12:P17"/>
    <mergeCell ref="R12:R17"/>
    <mergeCell ref="U12:U17"/>
    <mergeCell ref="V12:V17"/>
    <mergeCell ref="Q4:Q17"/>
    <mergeCell ref="R4:R6"/>
    <mergeCell ref="S4:S17"/>
    <mergeCell ref="T4:T17"/>
    <mergeCell ref="U4:U6"/>
    <mergeCell ref="R7:R11"/>
    <mergeCell ref="U7:U11"/>
    <mergeCell ref="V4:V6"/>
    <mergeCell ref="W12:W17"/>
    <mergeCell ref="X12:X17"/>
    <mergeCell ref="Y12:Y17"/>
    <mergeCell ref="Z12:Z17"/>
    <mergeCell ref="AA12:AA17"/>
    <mergeCell ref="AB12:AB17"/>
    <mergeCell ref="AI12:AI17"/>
    <mergeCell ref="AJ12:AJ16"/>
    <mergeCell ref="AK12:AK16"/>
    <mergeCell ref="AL12:AL1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59561A-F82D-4F0B-A015-DA041AB3D1AA}">
          <x14:formula1>
            <xm:f>'C:\Users\HOME\Downloads\Reporte Monitoreo Mayo - Junio 2021-20210728T135356Z-001\Reporte Monitoreo Mayo - Junio 2021\[Monitoreo mapa de riesgos proceso Gestión de Evaluación y Seguimiento.xlsx]Hoja4'!#REF!</xm:f>
          </x14:formula1>
          <xm:sqref>H12:H16 H7:H8 H4:H5</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AL10"/>
  <sheetViews>
    <sheetView topLeftCell="AJ6" zoomScale="71" zoomScaleNormal="71" workbookViewId="0"/>
  </sheetViews>
  <sheetFormatPr baseColWidth="10" defaultRowHeight="15" x14ac:dyDescent="0.25"/>
  <cols>
    <col min="1" max="1" width="53.5703125" customWidth="1"/>
    <col min="2" max="2" width="30.28515625" customWidth="1"/>
    <col min="3" max="3" width="31.28515625" customWidth="1"/>
    <col min="4" max="4" width="27.5703125" customWidth="1"/>
    <col min="5" max="5" width="32.140625" customWidth="1"/>
    <col min="6" max="6" width="31" customWidth="1"/>
    <col min="7" max="7" width="26.5703125" customWidth="1"/>
    <col min="8" max="8" width="27.140625" customWidth="1"/>
    <col min="9" max="9" width="57.140625" customWidth="1"/>
    <col min="13" max="13" width="20.5703125" customWidth="1"/>
    <col min="14" max="14" width="37.7109375" customWidth="1"/>
    <col min="15" max="15" width="44" customWidth="1"/>
    <col min="16" max="16" width="26.85546875" customWidth="1"/>
    <col min="17" max="17" width="39.42578125" customWidth="1"/>
    <col min="18" max="18" width="69.7109375" customWidth="1"/>
    <col min="19" max="19" width="25.42578125" customWidth="1"/>
    <col min="20" max="20" width="25.7109375" customWidth="1"/>
    <col min="21" max="21" width="29.28515625" customWidth="1"/>
    <col min="22" max="22" width="41.140625" customWidth="1"/>
    <col min="23" max="23" width="27.28515625" customWidth="1"/>
    <col min="29" max="29" width="41.85546875" customWidth="1"/>
    <col min="35" max="35" width="56" customWidth="1"/>
    <col min="36" max="36" width="44.140625" customWidth="1"/>
    <col min="37" max="37" width="44.42578125" customWidth="1"/>
    <col min="38" max="38" width="30.42578125" customWidth="1"/>
    <col min="39" max="39" width="35.140625" customWidth="1"/>
  </cols>
  <sheetData>
    <row r="1" spans="1:38" s="37" customFormat="1" ht="12.75" x14ac:dyDescent="0.2">
      <c r="D1" s="40"/>
    </row>
    <row r="2" spans="1:38" s="37" customFormat="1" ht="15.75" x14ac:dyDescent="0.2">
      <c r="A2" s="495" t="s">
        <v>24</v>
      </c>
      <c r="B2" s="496" t="s">
        <v>25</v>
      </c>
      <c r="C2" s="496" t="s">
        <v>26</v>
      </c>
      <c r="D2" s="496" t="s">
        <v>27</v>
      </c>
      <c r="E2" s="497"/>
      <c r="F2" s="497"/>
      <c r="G2" s="497"/>
      <c r="H2" s="495" t="s">
        <v>31</v>
      </c>
      <c r="I2" s="495" t="s">
        <v>32</v>
      </c>
      <c r="J2" s="495" t="s">
        <v>33</v>
      </c>
      <c r="K2" s="495" t="s">
        <v>34</v>
      </c>
      <c r="L2" s="496" t="s">
        <v>35</v>
      </c>
      <c r="M2" s="496" t="s">
        <v>36</v>
      </c>
      <c r="N2" s="353" t="s">
        <v>37</v>
      </c>
      <c r="O2" s="353"/>
      <c r="P2" s="353"/>
      <c r="Q2" s="353" t="s">
        <v>38</v>
      </c>
      <c r="R2" s="353"/>
      <c r="S2" s="353"/>
      <c r="T2" s="353"/>
      <c r="U2" s="353"/>
      <c r="V2" s="353" t="s">
        <v>39</v>
      </c>
      <c r="W2" s="353"/>
      <c r="X2" s="353"/>
      <c r="Y2" s="353"/>
      <c r="Z2" s="353"/>
      <c r="AA2" s="353"/>
      <c r="AB2" s="353"/>
      <c r="AC2" s="353" t="s">
        <v>40</v>
      </c>
      <c r="AD2" s="353"/>
      <c r="AE2" s="353"/>
      <c r="AF2" s="353"/>
      <c r="AG2" s="353"/>
      <c r="AH2" s="353"/>
      <c r="AI2" s="353"/>
      <c r="AJ2" s="353"/>
      <c r="AK2" s="353"/>
      <c r="AL2" s="353"/>
    </row>
    <row r="3" spans="1:38" s="37" customFormat="1" ht="15.75" x14ac:dyDescent="0.2">
      <c r="A3" s="495"/>
      <c r="B3" s="496"/>
      <c r="C3" s="496"/>
      <c r="D3" s="496"/>
      <c r="E3" s="497"/>
      <c r="F3" s="497"/>
      <c r="G3" s="497"/>
      <c r="H3" s="495"/>
      <c r="I3" s="495"/>
      <c r="J3" s="495"/>
      <c r="K3" s="495"/>
      <c r="L3" s="496"/>
      <c r="M3" s="496"/>
      <c r="N3" s="353"/>
      <c r="O3" s="353"/>
      <c r="P3" s="353"/>
      <c r="Q3" s="353"/>
      <c r="R3" s="353"/>
      <c r="S3" s="353"/>
      <c r="T3" s="353"/>
      <c r="U3" s="353"/>
      <c r="V3" s="353" t="s">
        <v>41</v>
      </c>
      <c r="W3" s="353"/>
      <c r="X3" s="353"/>
      <c r="Y3" s="353"/>
      <c r="Z3" s="353"/>
      <c r="AA3" s="353" t="s">
        <v>42</v>
      </c>
      <c r="AB3" s="353" t="s">
        <v>43</v>
      </c>
      <c r="AC3" s="353"/>
      <c r="AD3" s="353"/>
      <c r="AE3" s="353"/>
      <c r="AF3" s="353"/>
      <c r="AG3" s="353"/>
      <c r="AH3" s="353"/>
      <c r="AI3" s="353"/>
      <c r="AJ3" s="353"/>
      <c r="AK3" s="353"/>
      <c r="AL3" s="353"/>
    </row>
    <row r="4" spans="1:38" s="38" customFormat="1" ht="159" customHeight="1" x14ac:dyDescent="0.2">
      <c r="A4" s="495"/>
      <c r="B4" s="496"/>
      <c r="C4" s="496"/>
      <c r="D4" s="496"/>
      <c r="E4" s="498" t="s">
        <v>28</v>
      </c>
      <c r="F4" s="498" t="s">
        <v>29</v>
      </c>
      <c r="G4" s="498" t="s">
        <v>30</v>
      </c>
      <c r="H4" s="495"/>
      <c r="I4" s="495"/>
      <c r="J4" s="495"/>
      <c r="K4" s="495"/>
      <c r="L4" s="496"/>
      <c r="M4" s="496"/>
      <c r="N4" s="203" t="s">
        <v>485</v>
      </c>
      <c r="O4" s="203" t="s">
        <v>486</v>
      </c>
      <c r="P4" s="203" t="s">
        <v>46</v>
      </c>
      <c r="Q4" s="203" t="s">
        <v>47</v>
      </c>
      <c r="R4" s="203" t="s">
        <v>487</v>
      </c>
      <c r="S4" s="203" t="s">
        <v>85</v>
      </c>
      <c r="T4" s="203" t="s">
        <v>488</v>
      </c>
      <c r="U4" s="203" t="s">
        <v>489</v>
      </c>
      <c r="V4" s="203" t="s">
        <v>48</v>
      </c>
      <c r="W4" s="203" t="s">
        <v>49</v>
      </c>
      <c r="X4" s="203" t="s">
        <v>50</v>
      </c>
      <c r="Y4" s="203" t="s">
        <v>51</v>
      </c>
      <c r="Z4" s="203" t="s">
        <v>52</v>
      </c>
      <c r="AA4" s="354"/>
      <c r="AB4" s="354"/>
      <c r="AC4" s="203" t="s">
        <v>53</v>
      </c>
      <c r="AD4" s="203" t="s">
        <v>54</v>
      </c>
      <c r="AE4" s="203" t="s">
        <v>55</v>
      </c>
      <c r="AF4" s="203" t="s">
        <v>56</v>
      </c>
      <c r="AG4" s="203" t="s">
        <v>57</v>
      </c>
      <c r="AH4" s="203" t="s">
        <v>58</v>
      </c>
      <c r="AI4" s="203" t="s">
        <v>59</v>
      </c>
      <c r="AJ4" s="203" t="s">
        <v>88</v>
      </c>
      <c r="AK4" s="203" t="s">
        <v>490</v>
      </c>
      <c r="AL4" s="203" t="s">
        <v>60</v>
      </c>
    </row>
    <row r="5" spans="1:38" s="516" customFormat="1" ht="110.25" customHeight="1" thickBot="1" x14ac:dyDescent="0.25">
      <c r="A5" s="499" t="str">
        <f>([15]CONTEXTO!A8&amp;" "&amp;[15]CONTEXTO!A9)</f>
        <v>PROCESO: GESTIÓN DE RECURSOS FÍSICOS OBJETIVO:GESTIONAR OPORTUNAMENTE EL APOYO LOGISTICO A LA ADMINISTRACION, MEDIANTE LA ADQUISICION Y MANTENIMIENTO DE BIENES Y SERVICIOS, EJECUTANDO EL 80% DEL PRESUPUESTO ASIGNADO, LOGRANDO EL CORRECTO FUNCIONAMIENTO DE LOS PROCESOS DE LA ENTIDAD Y AL LOGRO DE LOS OBJETIVOS INSTITUCIONALES.</v>
      </c>
      <c r="B5" s="500" t="str">
        <f>[15]DESCRIPCION!A10</f>
        <v xml:space="preserve">Posibilidad de la suspensión de los servicios de Aseo, Vigilancia y Aseguramiento de los empleados y los Bienes de la Administración Municipal </v>
      </c>
      <c r="C5" s="501" t="str">
        <f>'[15]IDENTIFICACION DE RIESGOS'!J10</f>
        <v>GESTION</v>
      </c>
      <c r="D5" s="502" t="str">
        <f>[15]DESCRIPCION!D10</f>
        <v>Falta de Presupuesto para cumplir con el correcto funcionamiento de los procesos de la entidad y metas del plan de desarrollo</v>
      </c>
      <c r="E5" s="501" t="str">
        <f>'[15]VALORACIÓN RIESGOS RESIDUAL'!E14:G14</f>
        <v>Rara vez</v>
      </c>
      <c r="F5" s="503" t="str">
        <f>'[15]VALORACIÓN RIESGOS RESIDUAL'!J14</f>
        <v>Insignificante</v>
      </c>
      <c r="G5" s="504" t="str">
        <f>'[15]VALORACIÓN RIESGOS RESIDUAL'!K11</f>
        <v>BAJA</v>
      </c>
      <c r="H5" s="503"/>
      <c r="I5" s="505" t="str">
        <f>+[15]DOFA!E28</f>
        <v>D6, O4. Aplicar la política de MIPG gestión presupuestal y eficiencia del gasto público, para la adquisición de bienes y servicios que suplan las necesidades de la Entidad y su Aseguramiento.</v>
      </c>
      <c r="J5" s="506" t="s">
        <v>575</v>
      </c>
      <c r="K5" s="507" t="s">
        <v>235</v>
      </c>
      <c r="L5" s="508" t="s">
        <v>576</v>
      </c>
      <c r="M5" s="505" t="s">
        <v>577</v>
      </c>
      <c r="N5" s="509" t="s">
        <v>578</v>
      </c>
      <c r="O5" s="510" t="s">
        <v>497</v>
      </c>
      <c r="P5" s="511" t="s">
        <v>579</v>
      </c>
      <c r="Q5" s="512" t="s">
        <v>580</v>
      </c>
      <c r="R5" s="512" t="s">
        <v>528</v>
      </c>
      <c r="S5" s="512" t="s">
        <v>501</v>
      </c>
      <c r="T5" s="512" t="s">
        <v>581</v>
      </c>
      <c r="U5" s="512" t="s">
        <v>503</v>
      </c>
      <c r="V5" s="513" t="s">
        <v>582</v>
      </c>
      <c r="W5" s="514" t="s">
        <v>63</v>
      </c>
      <c r="X5" s="514" t="s">
        <v>63</v>
      </c>
      <c r="Y5" s="514" t="s">
        <v>63</v>
      </c>
      <c r="Z5" s="514" t="s">
        <v>63</v>
      </c>
      <c r="AA5" s="515" t="s">
        <v>187</v>
      </c>
      <c r="AB5" s="512" t="s">
        <v>505</v>
      </c>
      <c r="AC5" s="515" t="s">
        <v>63</v>
      </c>
      <c r="AD5" s="515" t="s">
        <v>63</v>
      </c>
      <c r="AE5" s="514" t="s">
        <v>63</v>
      </c>
      <c r="AF5" s="515" t="s">
        <v>63</v>
      </c>
      <c r="AG5" s="515" t="s">
        <v>63</v>
      </c>
      <c r="AH5" s="515" t="s">
        <v>63</v>
      </c>
      <c r="AI5" s="512" t="s">
        <v>506</v>
      </c>
      <c r="AJ5" s="512" t="s">
        <v>583</v>
      </c>
      <c r="AK5" s="512" t="s">
        <v>508</v>
      </c>
      <c r="AL5" s="512" t="s">
        <v>509</v>
      </c>
    </row>
    <row r="6" spans="1:38" s="516" customFormat="1" ht="103.5" customHeight="1" x14ac:dyDescent="0.2">
      <c r="A6" s="499"/>
      <c r="B6" s="517"/>
      <c r="C6" s="518"/>
      <c r="D6" s="519" t="str">
        <f>[15]DESCRIPCION!D11</f>
        <v>Demora en la adjudicación de los procesos contractuales para adelantar las actividades propias de la Direccion. (demora en los tiempo de respuesta)</v>
      </c>
      <c r="E6" s="518"/>
      <c r="F6" s="520"/>
      <c r="G6" s="521"/>
      <c r="H6" s="520"/>
      <c r="I6" s="522" t="str">
        <f>+[15]DOFA!G40</f>
        <v>F3,4 A9. Planear los procesos contractuales para garantizar la oportunidad en el servicio de Vigilancia y Aseo (Servicios Generales) y Aseguramiento y proteccion de los funcionarios y bienes de propiedad de de la Administracion Municipal.</v>
      </c>
      <c r="J6" s="523" t="s">
        <v>584</v>
      </c>
      <c r="K6" s="524"/>
      <c r="L6" s="525" t="s">
        <v>576</v>
      </c>
      <c r="M6" s="526" t="s">
        <v>585</v>
      </c>
      <c r="N6" s="527" t="s">
        <v>586</v>
      </c>
      <c r="O6" s="528"/>
      <c r="P6" s="511"/>
      <c r="Q6" s="512"/>
      <c r="R6" s="529"/>
      <c r="S6" s="512"/>
      <c r="T6" s="529"/>
      <c r="U6" s="512"/>
      <c r="V6" s="530"/>
      <c r="W6" s="531"/>
      <c r="X6" s="531"/>
      <c r="Y6" s="531"/>
      <c r="Z6" s="531"/>
      <c r="AA6" s="515"/>
      <c r="AB6" s="529"/>
      <c r="AC6" s="515"/>
      <c r="AD6" s="515"/>
      <c r="AE6" s="531"/>
      <c r="AF6" s="515"/>
      <c r="AG6" s="515"/>
      <c r="AH6" s="515"/>
      <c r="AI6" s="512"/>
      <c r="AJ6" s="512"/>
      <c r="AK6" s="512"/>
      <c r="AL6" s="529"/>
    </row>
    <row r="7" spans="1:38" s="516" customFormat="1" ht="93.75" customHeight="1" thickBot="1" x14ac:dyDescent="0.25">
      <c r="A7" s="499"/>
      <c r="B7" s="532"/>
      <c r="C7" s="533"/>
      <c r="D7" s="534"/>
      <c r="E7" s="533"/>
      <c r="F7" s="535"/>
      <c r="G7" s="536"/>
      <c r="H7" s="537" t="s">
        <v>72</v>
      </c>
      <c r="I7" s="538" t="str">
        <f>+[15]DOFA!E40</f>
        <v>D10 A9 Gestionar de manera inmediata la adición al contrato o agilizar la adjudicación del nuevo contrato</v>
      </c>
      <c r="J7" s="539" t="s">
        <v>236</v>
      </c>
      <c r="K7" s="540"/>
      <c r="L7" s="541"/>
      <c r="M7" s="542"/>
      <c r="N7" s="543" t="s">
        <v>587</v>
      </c>
      <c r="O7" s="528"/>
      <c r="P7" s="511"/>
      <c r="Q7" s="512"/>
      <c r="R7" s="529"/>
      <c r="S7" s="512"/>
      <c r="T7" s="529"/>
      <c r="U7" s="512"/>
      <c r="V7" s="513" t="s">
        <v>588</v>
      </c>
      <c r="W7" s="531"/>
      <c r="X7" s="531"/>
      <c r="Y7" s="531"/>
      <c r="Z7" s="531"/>
      <c r="AA7" s="515"/>
      <c r="AB7" s="529"/>
      <c r="AC7" s="515"/>
      <c r="AD7" s="515"/>
      <c r="AE7" s="531"/>
      <c r="AF7" s="515"/>
      <c r="AG7" s="515"/>
      <c r="AH7" s="515"/>
      <c r="AI7" s="512"/>
      <c r="AJ7" s="512"/>
      <c r="AK7" s="512"/>
      <c r="AL7" s="529"/>
    </row>
    <row r="8" spans="1:38" s="516" customFormat="1" ht="67.5" customHeight="1" x14ac:dyDescent="0.2">
      <c r="A8" s="499"/>
      <c r="B8" s="544" t="str">
        <f>[15]DESCRIPCION!A13</f>
        <v>Posibilidad de utilizacion de los predios del municipio para beneficios particulares, debido a la Identificación parcial de los mismos</v>
      </c>
      <c r="C8" s="545" t="str">
        <f>'[15]IDENTIFICACION DE RIESGOS'!J13</f>
        <v>GESTION</v>
      </c>
      <c r="D8" s="546" t="str">
        <f>[15]DESCRIPCION!D13</f>
        <v>Deficiente articulacion de la informacion entre procesos para la identificación de los predios de propiedad del Municipio</v>
      </c>
      <c r="E8" s="545" t="str">
        <f>'[15]VALORACIÓN RIESGOS RESIDUAL'!E35:G35</f>
        <v>Improbable</v>
      </c>
      <c r="F8" s="547" t="str">
        <f>'[15]VALORACIÓN RIESGOS RESIDUAL'!J35</f>
        <v>Menor</v>
      </c>
      <c r="G8" s="548" t="str">
        <f>'[15]VALORACIÓN RIESGOS RESIDUAL'!K32</f>
        <v>BAJA</v>
      </c>
      <c r="H8" s="549"/>
      <c r="I8" s="550" t="str">
        <f>+[15]DOFA!E31</f>
        <v>D12 O2 Realizar mesas de trabajo articulado con la Direccion de Contabilidad. Y enviar Informes trimestrales de la Base de Datos de Bienes Fiscales y de Uso Publico, con el fin que la Direccion de Contabilidad realice la Depuracion Contable</v>
      </c>
      <c r="J8" s="551" t="s">
        <v>589</v>
      </c>
      <c r="K8" s="552" t="s">
        <v>122</v>
      </c>
      <c r="L8" s="553" t="s">
        <v>590</v>
      </c>
      <c r="M8" s="554" t="s">
        <v>591</v>
      </c>
      <c r="N8" s="555" t="s">
        <v>592</v>
      </c>
      <c r="O8" s="528"/>
      <c r="P8" s="511"/>
      <c r="Q8" s="512"/>
      <c r="R8" s="529"/>
      <c r="S8" s="512"/>
      <c r="T8" s="529"/>
      <c r="U8" s="512"/>
      <c r="V8" s="556"/>
      <c r="W8" s="531"/>
      <c r="X8" s="531"/>
      <c r="Y8" s="531"/>
      <c r="Z8" s="531"/>
      <c r="AA8" s="515"/>
      <c r="AB8" s="529"/>
      <c r="AC8" s="515"/>
      <c r="AD8" s="515"/>
      <c r="AE8" s="531"/>
      <c r="AF8" s="515"/>
      <c r="AG8" s="515"/>
      <c r="AH8" s="515"/>
      <c r="AI8" s="512"/>
      <c r="AJ8" s="512"/>
      <c r="AK8" s="512"/>
      <c r="AL8" s="529"/>
    </row>
    <row r="9" spans="1:38" s="516" customFormat="1" ht="191.25" customHeight="1" thickBot="1" x14ac:dyDescent="0.25">
      <c r="A9" s="499"/>
      <c r="B9" s="517"/>
      <c r="C9" s="518"/>
      <c r="D9" s="519" t="str">
        <f>[15]DESCRIPCION!D14</f>
        <v>Falta de Politicas y/o procedimientos para la identificacion de los bienes fiscales y de uso publico del municipio.</v>
      </c>
      <c r="E9" s="518"/>
      <c r="F9" s="520"/>
      <c r="G9" s="521"/>
      <c r="H9" s="557"/>
      <c r="I9" s="558"/>
      <c r="J9" s="524"/>
      <c r="K9" s="559"/>
      <c r="L9" s="560"/>
      <c r="M9" s="561"/>
      <c r="N9" s="562"/>
      <c r="O9" s="563"/>
      <c r="P9" s="511"/>
      <c r="Q9" s="512"/>
      <c r="R9" s="529"/>
      <c r="S9" s="512"/>
      <c r="T9" s="529"/>
      <c r="U9" s="512"/>
      <c r="V9" s="556"/>
      <c r="W9" s="531"/>
      <c r="X9" s="531"/>
      <c r="Y9" s="531"/>
      <c r="Z9" s="531"/>
      <c r="AA9" s="515"/>
      <c r="AB9" s="529"/>
      <c r="AC9" s="515"/>
      <c r="AD9" s="515"/>
      <c r="AE9" s="531"/>
      <c r="AF9" s="515"/>
      <c r="AG9" s="515"/>
      <c r="AH9" s="515"/>
      <c r="AI9" s="512"/>
      <c r="AJ9" s="512"/>
      <c r="AK9" s="512"/>
      <c r="AL9" s="529"/>
    </row>
    <row r="10" spans="1:38" s="516" customFormat="1" ht="79.5" customHeight="1" thickBot="1" x14ac:dyDescent="0.25">
      <c r="A10" s="499"/>
      <c r="B10" s="532"/>
      <c r="C10" s="533"/>
      <c r="D10" s="534"/>
      <c r="E10" s="533"/>
      <c r="F10" s="535"/>
      <c r="G10" s="536"/>
      <c r="H10" s="537" t="s">
        <v>72</v>
      </c>
      <c r="I10" s="564" t="str">
        <f>+[15]DOFA!E41</f>
        <v xml:space="preserve">D12 A8 Depurar la base de datos y reportar a contabilidad los hallazgos relacionados con predios nuevos y que no son de titularidad del municipio </v>
      </c>
      <c r="J10" s="565" t="s">
        <v>593</v>
      </c>
      <c r="K10" s="566"/>
      <c r="L10" s="567"/>
      <c r="M10" s="568"/>
      <c r="N10" s="569" t="s">
        <v>594</v>
      </c>
      <c r="O10" s="569" t="s">
        <v>594</v>
      </c>
      <c r="P10" s="511"/>
      <c r="Q10" s="512"/>
      <c r="R10" s="529"/>
      <c r="S10" s="512"/>
      <c r="T10" s="529"/>
      <c r="U10" s="512"/>
      <c r="V10" s="530"/>
      <c r="W10" s="570"/>
      <c r="X10" s="570"/>
      <c r="Y10" s="570"/>
      <c r="Z10" s="570"/>
      <c r="AA10" s="515"/>
      <c r="AB10" s="529"/>
      <c r="AC10" s="515"/>
      <c r="AD10" s="515"/>
      <c r="AE10" s="570"/>
      <c r="AF10" s="515"/>
      <c r="AG10" s="515"/>
      <c r="AH10" s="515"/>
      <c r="AI10" s="512"/>
      <c r="AJ10" s="512"/>
      <c r="AK10" s="512"/>
      <c r="AL10" s="529"/>
    </row>
  </sheetData>
  <mergeCells count="62">
    <mergeCell ref="G8:G10"/>
    <mergeCell ref="H8:H9"/>
    <mergeCell ref="I8:I9"/>
    <mergeCell ref="J8:J9"/>
    <mergeCell ref="K8:K10"/>
    <mergeCell ref="AH5:AH10"/>
    <mergeCell ref="AI5:AI10"/>
    <mergeCell ref="AJ5:AJ10"/>
    <mergeCell ref="AK5:AK10"/>
    <mergeCell ref="AL5:AL10"/>
    <mergeCell ref="AA5:AA10"/>
    <mergeCell ref="AB5:AB10"/>
    <mergeCell ref="AC5:AC10"/>
    <mergeCell ref="AD5:AD10"/>
    <mergeCell ref="AE5:AE10"/>
    <mergeCell ref="V5:V6"/>
    <mergeCell ref="W5:W10"/>
    <mergeCell ref="X5:X10"/>
    <mergeCell ref="Y5:Y10"/>
    <mergeCell ref="Z5:Z10"/>
    <mergeCell ref="V7:V10"/>
    <mergeCell ref="A5:A10"/>
    <mergeCell ref="B5:B7"/>
    <mergeCell ref="C5:C7"/>
    <mergeCell ref="E5:E7"/>
    <mergeCell ref="F5:F7"/>
    <mergeCell ref="B8:B10"/>
    <mergeCell ref="C8:C10"/>
    <mergeCell ref="E8:E10"/>
    <mergeCell ref="F8:F10"/>
    <mergeCell ref="Q2:U3"/>
    <mergeCell ref="V2:AB2"/>
    <mergeCell ref="AC2:AL3"/>
    <mergeCell ref="V3:Z3"/>
    <mergeCell ref="AA3:AA4"/>
    <mergeCell ref="AB3:AB4"/>
    <mergeCell ref="A2:A4"/>
    <mergeCell ref="B2:B4"/>
    <mergeCell ref="C2:C4"/>
    <mergeCell ref="D2:D4"/>
    <mergeCell ref="H2:H4"/>
    <mergeCell ref="I2:I4"/>
    <mergeCell ref="J2:J4"/>
    <mergeCell ref="K2:K4"/>
    <mergeCell ref="G5:G7"/>
    <mergeCell ref="H5:H6"/>
    <mergeCell ref="K5:K7"/>
    <mergeCell ref="Q5:Q10"/>
    <mergeCell ref="R5:R10"/>
    <mergeCell ref="S5:S10"/>
    <mergeCell ref="T5:T10"/>
    <mergeCell ref="U5:U10"/>
    <mergeCell ref="AF5:AF10"/>
    <mergeCell ref="AG5:AG10"/>
    <mergeCell ref="L2:L4"/>
    <mergeCell ref="M2:M4"/>
    <mergeCell ref="N2:P3"/>
    <mergeCell ref="O5:O9"/>
    <mergeCell ref="P5:P10"/>
    <mergeCell ref="L8:L9"/>
    <mergeCell ref="M8:M9"/>
    <mergeCell ref="N8:N9"/>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4EEB056-D1A3-4918-8293-E988FC66344F}">
          <x14:formula1>
            <xm:f>'G:\MAPA RIESGOS-SEP-2021\GESTION\RECURSOS FISICOS\[M-G-Recursos fisicos-Gestion.xlsx]NO'!#REF!</xm:f>
          </x14:formula1>
          <xm:sqref>H5:H6 H8</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BS8"/>
  <sheetViews>
    <sheetView zoomScale="69" zoomScaleNormal="69" workbookViewId="0">
      <selection activeCell="G1" sqref="G1:G3"/>
    </sheetView>
  </sheetViews>
  <sheetFormatPr baseColWidth="10" defaultRowHeight="15" x14ac:dyDescent="0.25"/>
  <cols>
    <col min="1" max="1" width="28.7109375" customWidth="1"/>
    <col min="2" max="2" width="22.85546875" customWidth="1"/>
    <col min="3" max="3" width="18.5703125" customWidth="1"/>
    <col min="4" max="4" width="19.42578125" customWidth="1"/>
    <col min="5" max="5" width="20.5703125" customWidth="1"/>
    <col min="6" max="6" width="16.85546875" customWidth="1"/>
    <col min="9" max="9" width="33.140625" customWidth="1"/>
    <col min="11" max="11" width="23" customWidth="1"/>
    <col min="13" max="13" width="18.85546875" customWidth="1"/>
    <col min="14" max="14" width="70.42578125" customWidth="1"/>
    <col min="15" max="15" width="33.7109375" customWidth="1"/>
    <col min="16" max="16" width="41.5703125" customWidth="1"/>
    <col min="17" max="17" width="24.5703125" customWidth="1"/>
    <col min="18" max="18" width="28.42578125" customWidth="1"/>
    <col min="19" max="19" width="29.28515625" customWidth="1"/>
    <col min="20" max="20" width="35.28515625" customWidth="1"/>
    <col min="21" max="21" width="33.7109375" customWidth="1"/>
    <col min="22" max="22" width="52" customWidth="1"/>
    <col min="23" max="23" width="24.5703125" customWidth="1"/>
    <col min="28" max="28" width="31.28515625" customWidth="1"/>
    <col min="29" max="29" width="32.5703125" customWidth="1"/>
    <col min="30" max="30" width="35.5703125" customWidth="1"/>
    <col min="31" max="31" width="32.85546875" customWidth="1"/>
    <col min="32" max="32" width="31.5703125" customWidth="1"/>
    <col min="33" max="33" width="32.85546875" customWidth="1"/>
    <col min="34" max="34" width="25.42578125" customWidth="1"/>
    <col min="35" max="35" width="26.140625" customWidth="1"/>
    <col min="36" max="36" width="35" customWidth="1"/>
    <col min="37" max="37" width="37.5703125" customWidth="1"/>
    <col min="38" max="38" width="69.42578125" customWidth="1"/>
    <col min="39" max="39" width="27.28515625" customWidth="1"/>
  </cols>
  <sheetData>
    <row r="1" spans="1:71" s="516" customFormat="1" ht="32.25" customHeight="1" x14ac:dyDescent="0.2">
      <c r="A1" s="903" t="s">
        <v>24</v>
      </c>
      <c r="B1" s="903" t="s">
        <v>25</v>
      </c>
      <c r="C1" s="903" t="s">
        <v>26</v>
      </c>
      <c r="D1" s="903" t="s">
        <v>27</v>
      </c>
      <c r="E1" s="903" t="s">
        <v>28</v>
      </c>
      <c r="F1" s="903" t="s">
        <v>29</v>
      </c>
      <c r="G1" s="903" t="s">
        <v>98</v>
      </c>
      <c r="H1" s="903" t="s">
        <v>31</v>
      </c>
      <c r="I1" s="903" t="s">
        <v>32</v>
      </c>
      <c r="J1" s="903" t="s">
        <v>33</v>
      </c>
      <c r="K1" s="903" t="s">
        <v>34</v>
      </c>
      <c r="L1" s="903" t="s">
        <v>35</v>
      </c>
      <c r="M1" s="903" t="s">
        <v>36</v>
      </c>
      <c r="N1" s="571" t="s">
        <v>37</v>
      </c>
      <c r="O1" s="571"/>
      <c r="P1" s="571"/>
      <c r="Q1" s="571" t="s">
        <v>38</v>
      </c>
      <c r="R1" s="571"/>
      <c r="S1" s="571"/>
      <c r="T1" s="571"/>
      <c r="U1" s="571"/>
      <c r="V1" s="571" t="s">
        <v>39</v>
      </c>
      <c r="W1" s="571"/>
      <c r="X1" s="571"/>
      <c r="Y1" s="571"/>
      <c r="Z1" s="571"/>
      <c r="AA1" s="571"/>
      <c r="AB1" s="571"/>
      <c r="AC1" s="571" t="s">
        <v>40</v>
      </c>
      <c r="AD1" s="571"/>
      <c r="AE1" s="571"/>
      <c r="AF1" s="571"/>
      <c r="AG1" s="571"/>
      <c r="AH1" s="571"/>
      <c r="AI1" s="571"/>
      <c r="AJ1" s="571"/>
      <c r="AK1" s="571"/>
      <c r="AL1" s="571"/>
      <c r="AM1" s="904"/>
      <c r="AN1" s="904"/>
      <c r="AO1" s="904"/>
      <c r="AP1" s="904"/>
      <c r="AQ1" s="904"/>
      <c r="AR1" s="904"/>
      <c r="AS1" s="904"/>
      <c r="AT1" s="904"/>
      <c r="AU1" s="904"/>
      <c r="AV1" s="904"/>
      <c r="AW1" s="904"/>
      <c r="AX1" s="904"/>
      <c r="AY1" s="904"/>
      <c r="AZ1" s="904"/>
      <c r="BA1" s="904"/>
      <c r="BB1" s="904"/>
      <c r="BC1" s="904"/>
      <c r="BD1" s="904"/>
      <c r="BE1" s="904"/>
      <c r="BF1" s="904"/>
      <c r="BG1" s="904"/>
      <c r="BH1" s="904"/>
      <c r="BI1" s="904"/>
      <c r="BJ1" s="904"/>
      <c r="BK1" s="904"/>
      <c r="BL1" s="904"/>
      <c r="BM1" s="904"/>
      <c r="BN1" s="904"/>
      <c r="BO1" s="904"/>
      <c r="BP1" s="904"/>
      <c r="BQ1" s="904"/>
      <c r="BR1" s="904"/>
      <c r="BS1" s="904"/>
    </row>
    <row r="2" spans="1:71" s="516" customFormat="1" ht="71.25" customHeight="1" x14ac:dyDescent="0.2">
      <c r="A2" s="903"/>
      <c r="B2" s="903"/>
      <c r="C2" s="903"/>
      <c r="D2" s="903"/>
      <c r="E2" s="903"/>
      <c r="F2" s="903"/>
      <c r="G2" s="903"/>
      <c r="H2" s="903"/>
      <c r="I2" s="903"/>
      <c r="J2" s="903"/>
      <c r="K2" s="903"/>
      <c r="L2" s="903"/>
      <c r="M2" s="903"/>
      <c r="N2" s="571"/>
      <c r="O2" s="571"/>
      <c r="P2" s="571"/>
      <c r="Q2" s="571"/>
      <c r="R2" s="571"/>
      <c r="S2" s="571"/>
      <c r="T2" s="571"/>
      <c r="U2" s="571"/>
      <c r="V2" s="571" t="s">
        <v>41</v>
      </c>
      <c r="W2" s="571"/>
      <c r="X2" s="571"/>
      <c r="Y2" s="571"/>
      <c r="Z2" s="571"/>
      <c r="AA2" s="571" t="s">
        <v>42</v>
      </c>
      <c r="AB2" s="571" t="s">
        <v>43</v>
      </c>
      <c r="AC2" s="571"/>
      <c r="AD2" s="571"/>
      <c r="AE2" s="571"/>
      <c r="AF2" s="571"/>
      <c r="AG2" s="571"/>
      <c r="AH2" s="571"/>
      <c r="AI2" s="571"/>
      <c r="AJ2" s="571"/>
      <c r="AK2" s="571"/>
      <c r="AL2" s="571"/>
      <c r="AM2" s="904"/>
      <c r="AN2" s="904"/>
      <c r="AO2" s="904"/>
      <c r="AP2" s="904"/>
      <c r="AQ2" s="904"/>
      <c r="AR2" s="904"/>
      <c r="AS2" s="904"/>
      <c r="AT2" s="904"/>
      <c r="AU2" s="904"/>
      <c r="AV2" s="904"/>
      <c r="AW2" s="904"/>
      <c r="AX2" s="904"/>
      <c r="AY2" s="904"/>
      <c r="AZ2" s="904"/>
      <c r="BA2" s="904"/>
      <c r="BB2" s="904"/>
      <c r="BC2" s="904"/>
      <c r="BD2" s="904"/>
      <c r="BE2" s="904"/>
      <c r="BF2" s="904"/>
      <c r="BG2" s="904"/>
      <c r="BH2" s="904"/>
      <c r="BI2" s="904"/>
      <c r="BJ2" s="904"/>
      <c r="BK2" s="904"/>
      <c r="BL2" s="904"/>
      <c r="BM2" s="904"/>
      <c r="BN2" s="904"/>
      <c r="BO2" s="904"/>
      <c r="BP2" s="904"/>
      <c r="BQ2" s="904"/>
      <c r="BR2" s="904"/>
      <c r="BS2" s="904"/>
    </row>
    <row r="3" spans="1:71" s="847" customFormat="1" ht="277.5" customHeight="1" thickBot="1" x14ac:dyDescent="0.3">
      <c r="A3" s="903"/>
      <c r="B3" s="903"/>
      <c r="C3" s="903"/>
      <c r="D3" s="903"/>
      <c r="E3" s="903"/>
      <c r="F3" s="903"/>
      <c r="G3" s="903"/>
      <c r="H3" s="903"/>
      <c r="I3" s="905"/>
      <c r="J3" s="905"/>
      <c r="K3" s="905"/>
      <c r="L3" s="905"/>
      <c r="M3" s="903"/>
      <c r="N3" s="574" t="s">
        <v>44</v>
      </c>
      <c r="O3" s="574" t="s">
        <v>45</v>
      </c>
      <c r="P3" s="574" t="s">
        <v>46</v>
      </c>
      <c r="Q3" s="574" t="s">
        <v>47</v>
      </c>
      <c r="R3" s="574" t="s">
        <v>1179</v>
      </c>
      <c r="S3" s="574" t="s">
        <v>100</v>
      </c>
      <c r="T3" s="574" t="s">
        <v>101</v>
      </c>
      <c r="U3" s="574" t="s">
        <v>87</v>
      </c>
      <c r="V3" s="574" t="s">
        <v>48</v>
      </c>
      <c r="W3" s="574" t="s">
        <v>49</v>
      </c>
      <c r="X3" s="574" t="s">
        <v>50</v>
      </c>
      <c r="Y3" s="574" t="s">
        <v>51</v>
      </c>
      <c r="Z3" s="574" t="s">
        <v>52</v>
      </c>
      <c r="AA3" s="571"/>
      <c r="AB3" s="571"/>
      <c r="AC3" s="574" t="s">
        <v>53</v>
      </c>
      <c r="AD3" s="574" t="s">
        <v>54</v>
      </c>
      <c r="AE3" s="574" t="s">
        <v>55</v>
      </c>
      <c r="AF3" s="574" t="s">
        <v>56</v>
      </c>
      <c r="AG3" s="574" t="s">
        <v>57</v>
      </c>
      <c r="AH3" s="574" t="s">
        <v>58</v>
      </c>
      <c r="AI3" s="574" t="s">
        <v>59</v>
      </c>
      <c r="AJ3" s="574" t="s">
        <v>102</v>
      </c>
      <c r="AK3" s="574" t="s">
        <v>1180</v>
      </c>
      <c r="AL3" s="574" t="s">
        <v>60</v>
      </c>
      <c r="AM3" s="906"/>
      <c r="AN3" s="906"/>
      <c r="AO3" s="906"/>
      <c r="AP3" s="906"/>
      <c r="AQ3" s="906"/>
      <c r="AR3" s="906"/>
      <c r="AS3" s="906"/>
      <c r="AT3" s="906"/>
      <c r="AU3" s="906"/>
      <c r="AV3" s="906"/>
      <c r="AW3" s="906"/>
      <c r="AX3" s="906"/>
      <c r="AY3" s="906"/>
      <c r="AZ3" s="906"/>
      <c r="BA3" s="906"/>
      <c r="BB3" s="906"/>
      <c r="BC3" s="906"/>
      <c r="BD3" s="906"/>
      <c r="BE3" s="906"/>
      <c r="BF3" s="906"/>
      <c r="BG3" s="906"/>
      <c r="BH3" s="906"/>
      <c r="BI3" s="906"/>
      <c r="BJ3" s="906"/>
      <c r="BK3" s="906"/>
      <c r="BL3" s="906"/>
      <c r="BM3" s="906"/>
      <c r="BN3" s="906"/>
      <c r="BO3" s="906"/>
      <c r="BP3" s="906"/>
      <c r="BQ3" s="906"/>
      <c r="BR3" s="906"/>
      <c r="BS3" s="906"/>
    </row>
    <row r="4" spans="1:71" s="847" customFormat="1" ht="120" customHeight="1" thickBot="1" x14ac:dyDescent="0.3">
      <c r="A4" s="940" t="s">
        <v>1223</v>
      </c>
      <c r="B4" s="907" t="s">
        <v>1224</v>
      </c>
      <c r="C4" s="851" t="s">
        <v>1104</v>
      </c>
      <c r="D4" s="908" t="s">
        <v>207</v>
      </c>
      <c r="E4" s="851" t="s">
        <v>1225</v>
      </c>
      <c r="F4" s="909" t="s">
        <v>65</v>
      </c>
      <c r="G4" s="851" t="s">
        <v>190</v>
      </c>
      <c r="H4" s="910" t="s">
        <v>90</v>
      </c>
      <c r="I4" s="861" t="s">
        <v>1226</v>
      </c>
      <c r="J4" s="21" t="s">
        <v>1227</v>
      </c>
      <c r="K4" s="872" t="s">
        <v>1228</v>
      </c>
      <c r="L4" s="21" t="s">
        <v>109</v>
      </c>
      <c r="M4" s="911" t="s">
        <v>1185</v>
      </c>
      <c r="N4" s="912" t="s">
        <v>1229</v>
      </c>
      <c r="O4" s="913" t="s">
        <v>1200</v>
      </c>
      <c r="P4" s="913" t="s">
        <v>1141</v>
      </c>
      <c r="Q4" s="914" t="s">
        <v>209</v>
      </c>
      <c r="R4" s="941" t="s">
        <v>172</v>
      </c>
      <c r="S4" s="855" t="s">
        <v>1190</v>
      </c>
      <c r="T4" s="855" t="s">
        <v>1230</v>
      </c>
      <c r="U4" s="196" t="s">
        <v>1192</v>
      </c>
      <c r="V4" s="513" t="s">
        <v>1224</v>
      </c>
      <c r="W4" s="513" t="s">
        <v>63</v>
      </c>
      <c r="X4" s="513" t="s">
        <v>66</v>
      </c>
      <c r="Y4" s="513" t="s">
        <v>66</v>
      </c>
      <c r="Z4" s="513" t="s">
        <v>66</v>
      </c>
      <c r="AA4" s="513" t="s">
        <v>187</v>
      </c>
      <c r="AB4" s="916" t="s">
        <v>1146</v>
      </c>
      <c r="AC4" s="848" t="s">
        <v>63</v>
      </c>
      <c r="AD4" s="848" t="s">
        <v>63</v>
      </c>
      <c r="AE4" s="513" t="s">
        <v>63</v>
      </c>
      <c r="AF4" s="848" t="s">
        <v>63</v>
      </c>
      <c r="AG4" s="848" t="s">
        <v>63</v>
      </c>
      <c r="AH4" s="848" t="s">
        <v>63</v>
      </c>
      <c r="AI4" s="433" t="s">
        <v>104</v>
      </c>
      <c r="AJ4" s="433" t="s">
        <v>1231</v>
      </c>
      <c r="AK4" s="510" t="s">
        <v>1232</v>
      </c>
      <c r="AL4" s="512" t="s">
        <v>1233</v>
      </c>
      <c r="AM4" s="906"/>
      <c r="AN4" s="906"/>
      <c r="AO4" s="906"/>
      <c r="AP4" s="906"/>
      <c r="AQ4" s="906"/>
      <c r="AR4" s="906"/>
      <c r="AS4" s="906"/>
      <c r="AT4" s="906"/>
      <c r="AU4" s="906"/>
      <c r="AV4" s="906"/>
      <c r="AW4" s="906"/>
      <c r="AX4" s="906"/>
      <c r="AY4" s="906"/>
      <c r="AZ4" s="906"/>
      <c r="BA4" s="906"/>
      <c r="BB4" s="906"/>
      <c r="BC4" s="906"/>
      <c r="BD4" s="906"/>
      <c r="BE4" s="906"/>
      <c r="BF4" s="906"/>
      <c r="BG4" s="906"/>
      <c r="BH4" s="906"/>
      <c r="BI4" s="906"/>
      <c r="BJ4" s="906"/>
      <c r="BK4" s="906"/>
      <c r="BL4" s="906"/>
      <c r="BM4" s="906"/>
      <c r="BN4" s="906"/>
      <c r="BO4" s="906"/>
      <c r="BP4" s="906"/>
      <c r="BQ4" s="906"/>
      <c r="BR4" s="906"/>
      <c r="BS4" s="906"/>
    </row>
    <row r="5" spans="1:71" s="847" customFormat="1" ht="160.5" customHeight="1" x14ac:dyDescent="0.25">
      <c r="A5" s="942"/>
      <c r="B5" s="907"/>
      <c r="C5" s="851"/>
      <c r="D5" s="908" t="s">
        <v>212</v>
      </c>
      <c r="E5" s="851"/>
      <c r="F5" s="909"/>
      <c r="G5" s="851"/>
      <c r="H5" s="922"/>
      <c r="I5" s="943" t="s">
        <v>1234</v>
      </c>
      <c r="J5" s="160" t="s">
        <v>1235</v>
      </c>
      <c r="K5" s="944" t="s">
        <v>1228</v>
      </c>
      <c r="L5" s="21" t="s">
        <v>109</v>
      </c>
      <c r="M5" s="911" t="s">
        <v>1185</v>
      </c>
      <c r="N5" s="912" t="s">
        <v>1236</v>
      </c>
      <c r="O5" s="913" t="s">
        <v>1200</v>
      </c>
      <c r="P5" s="913" t="s">
        <v>1141</v>
      </c>
      <c r="Q5" s="919"/>
      <c r="R5" s="941" t="s">
        <v>172</v>
      </c>
      <c r="S5" s="863"/>
      <c r="T5" s="863"/>
      <c r="U5" s="196"/>
      <c r="V5" s="556"/>
      <c r="W5" s="556"/>
      <c r="X5" s="556"/>
      <c r="Y5" s="556"/>
      <c r="Z5" s="556"/>
      <c r="AA5" s="556"/>
      <c r="AB5" s="920"/>
      <c r="AC5" s="859"/>
      <c r="AD5" s="859"/>
      <c r="AE5" s="556"/>
      <c r="AF5" s="859"/>
      <c r="AG5" s="859"/>
      <c r="AH5" s="859"/>
      <c r="AI5" s="434"/>
      <c r="AJ5" s="434"/>
      <c r="AK5" s="862"/>
      <c r="AL5" s="512"/>
      <c r="AM5" s="906"/>
      <c r="AN5" s="906"/>
      <c r="AO5" s="906"/>
      <c r="AP5" s="906"/>
      <c r="AQ5" s="906"/>
      <c r="AR5" s="906"/>
      <c r="AS5" s="906"/>
      <c r="AT5" s="906"/>
      <c r="AU5" s="906"/>
      <c r="AV5" s="906"/>
      <c r="AW5" s="906"/>
      <c r="AX5" s="906"/>
      <c r="AY5" s="906"/>
      <c r="AZ5" s="906"/>
      <c r="BA5" s="906"/>
      <c r="BB5" s="906"/>
      <c r="BC5" s="906"/>
      <c r="BD5" s="906"/>
      <c r="BE5" s="906"/>
      <c r="BF5" s="906"/>
      <c r="BG5" s="906"/>
      <c r="BH5" s="906"/>
      <c r="BI5" s="906"/>
      <c r="BJ5" s="906"/>
      <c r="BK5" s="906"/>
      <c r="BL5" s="906"/>
      <c r="BM5" s="906"/>
      <c r="BN5" s="906"/>
      <c r="BO5" s="906"/>
      <c r="BP5" s="906"/>
      <c r="BQ5" s="906"/>
      <c r="BR5" s="906"/>
      <c r="BS5" s="906"/>
    </row>
    <row r="6" spans="1:71" s="516" customFormat="1" ht="168" customHeight="1" x14ac:dyDescent="0.2">
      <c r="A6" s="942"/>
      <c r="B6" s="907"/>
      <c r="C6" s="851"/>
      <c r="D6" s="908"/>
      <c r="E6" s="851"/>
      <c r="F6" s="909"/>
      <c r="G6" s="851"/>
      <c r="H6" s="924" t="s">
        <v>1207</v>
      </c>
      <c r="I6" s="854" t="s">
        <v>210</v>
      </c>
      <c r="J6" s="31" t="s">
        <v>1237</v>
      </c>
      <c r="K6" s="945" t="s">
        <v>1238</v>
      </c>
      <c r="L6" s="946"/>
      <c r="M6" s="911" t="s">
        <v>1185</v>
      </c>
      <c r="N6" s="509" t="s">
        <v>1239</v>
      </c>
      <c r="O6" s="947" t="s">
        <v>531</v>
      </c>
      <c r="P6" s="926" t="s">
        <v>531</v>
      </c>
      <c r="Q6" s="919"/>
      <c r="R6" s="941" t="s">
        <v>172</v>
      </c>
      <c r="S6" s="863"/>
      <c r="T6" s="863"/>
      <c r="U6" s="196" t="s">
        <v>1192</v>
      </c>
      <c r="V6" s="530"/>
      <c r="W6" s="530"/>
      <c r="X6" s="530"/>
      <c r="Y6" s="530"/>
      <c r="Z6" s="530"/>
      <c r="AA6" s="530"/>
      <c r="AB6" s="927"/>
      <c r="AC6" s="867"/>
      <c r="AD6" s="867"/>
      <c r="AE6" s="530"/>
      <c r="AF6" s="867"/>
      <c r="AG6" s="867"/>
      <c r="AH6" s="867"/>
      <c r="AI6" s="886"/>
      <c r="AJ6" s="886"/>
      <c r="AK6" s="562"/>
      <c r="AL6" s="512"/>
      <c r="AM6" s="904"/>
      <c r="AN6" s="904"/>
      <c r="AO6" s="904"/>
      <c r="AP6" s="904"/>
      <c r="AQ6" s="904"/>
      <c r="AR6" s="904"/>
      <c r="AS6" s="904"/>
      <c r="AT6" s="904"/>
      <c r="AU6" s="904"/>
      <c r="AV6" s="904"/>
      <c r="AW6" s="904"/>
      <c r="AX6" s="904"/>
      <c r="AY6" s="904"/>
      <c r="AZ6" s="904"/>
      <c r="BA6" s="904"/>
      <c r="BB6" s="904"/>
      <c r="BC6" s="904"/>
      <c r="BD6" s="904"/>
      <c r="BE6" s="904"/>
      <c r="BF6" s="904"/>
      <c r="BG6" s="904"/>
      <c r="BH6" s="904"/>
      <c r="BI6" s="904"/>
      <c r="BJ6" s="904"/>
      <c r="BK6" s="904"/>
      <c r="BL6" s="904"/>
      <c r="BM6" s="904"/>
      <c r="BN6" s="904"/>
      <c r="BO6" s="904"/>
      <c r="BP6" s="904"/>
      <c r="BQ6" s="904"/>
      <c r="BR6" s="904"/>
      <c r="BS6" s="904"/>
    </row>
    <row r="7" spans="1:71" s="516" customFormat="1" ht="177.75" customHeight="1" x14ac:dyDescent="0.2">
      <c r="A7" s="942"/>
      <c r="B7" s="253" t="s">
        <v>211</v>
      </c>
      <c r="C7" s="851" t="s">
        <v>1104</v>
      </c>
      <c r="D7" s="928" t="s">
        <v>212</v>
      </c>
      <c r="E7" s="851" t="s">
        <v>213</v>
      </c>
      <c r="F7" s="851" t="s">
        <v>214</v>
      </c>
      <c r="G7" s="851" t="s">
        <v>215</v>
      </c>
      <c r="H7" s="948" t="s">
        <v>90</v>
      </c>
      <c r="I7" s="854" t="s">
        <v>216</v>
      </c>
      <c r="J7" s="177" t="s">
        <v>217</v>
      </c>
      <c r="K7" s="177" t="s">
        <v>1228</v>
      </c>
      <c r="L7" s="233" t="s">
        <v>105</v>
      </c>
      <c r="M7" s="911" t="s">
        <v>1240</v>
      </c>
      <c r="N7" s="854" t="s">
        <v>1241</v>
      </c>
      <c r="O7" s="929" t="s">
        <v>1242</v>
      </c>
      <c r="P7" s="913" t="s">
        <v>1243</v>
      </c>
      <c r="Q7" s="919"/>
      <c r="R7" s="941" t="s">
        <v>172</v>
      </c>
      <c r="S7" s="863"/>
      <c r="T7" s="863"/>
      <c r="U7" s="196" t="s">
        <v>1192</v>
      </c>
      <c r="V7" s="380" t="s">
        <v>211</v>
      </c>
      <c r="W7" s="848" t="s">
        <v>63</v>
      </c>
      <c r="X7" s="848" t="s">
        <v>66</v>
      </c>
      <c r="Y7" s="848" t="s">
        <v>66</v>
      </c>
      <c r="Z7" s="848" t="s">
        <v>66</v>
      </c>
      <c r="AA7" s="848" t="s">
        <v>187</v>
      </c>
      <c r="AB7" s="380" t="s">
        <v>192</v>
      </c>
      <c r="AC7" s="848" t="s">
        <v>63</v>
      </c>
      <c r="AD7" s="848" t="s">
        <v>63</v>
      </c>
      <c r="AE7" s="848" t="s">
        <v>63</v>
      </c>
      <c r="AF7" s="848" t="s">
        <v>63</v>
      </c>
      <c r="AG7" s="848" t="s">
        <v>63</v>
      </c>
      <c r="AH7" s="848" t="s">
        <v>63</v>
      </c>
      <c r="AI7" s="510" t="s">
        <v>204</v>
      </c>
      <c r="AJ7" s="510" t="s">
        <v>1231</v>
      </c>
      <c r="AK7" s="437" t="s">
        <v>193</v>
      </c>
      <c r="AL7" s="512" t="s">
        <v>1244</v>
      </c>
      <c r="AM7" s="904"/>
      <c r="AN7" s="904"/>
      <c r="AO7" s="904"/>
      <c r="AP7" s="904"/>
      <c r="AQ7" s="904"/>
      <c r="AR7" s="904"/>
      <c r="AS7" s="904"/>
      <c r="AT7" s="904"/>
      <c r="AU7" s="904"/>
      <c r="AV7" s="904"/>
      <c r="AW7" s="904"/>
      <c r="AX7" s="904"/>
      <c r="AY7" s="904"/>
      <c r="AZ7" s="904"/>
      <c r="BA7" s="904"/>
      <c r="BB7" s="904"/>
      <c r="BC7" s="904"/>
      <c r="BD7" s="904"/>
      <c r="BE7" s="904"/>
      <c r="BF7" s="904"/>
      <c r="BG7" s="904"/>
      <c r="BH7" s="904"/>
      <c r="BI7" s="904"/>
      <c r="BJ7" s="904"/>
      <c r="BK7" s="904"/>
      <c r="BL7" s="904"/>
      <c r="BM7" s="904"/>
      <c r="BN7" s="904"/>
      <c r="BO7" s="904"/>
      <c r="BP7" s="904"/>
      <c r="BQ7" s="904"/>
      <c r="BR7" s="904"/>
      <c r="BS7" s="904"/>
    </row>
    <row r="8" spans="1:71" s="516" customFormat="1" ht="115.5" customHeight="1" thickBot="1" x14ac:dyDescent="0.25">
      <c r="A8" s="949"/>
      <c r="B8" s="253"/>
      <c r="C8" s="851"/>
      <c r="D8" s="950"/>
      <c r="E8" s="851"/>
      <c r="F8" s="851"/>
      <c r="G8" s="851"/>
      <c r="H8" s="951" t="s">
        <v>72</v>
      </c>
      <c r="I8" s="952" t="s">
        <v>1245</v>
      </c>
      <c r="J8" s="177" t="s">
        <v>1246</v>
      </c>
      <c r="K8" s="41" t="s">
        <v>1228</v>
      </c>
      <c r="L8" s="235"/>
      <c r="M8" s="911"/>
      <c r="N8" s="953"/>
      <c r="O8" s="954">
        <v>0</v>
      </c>
      <c r="P8" s="955"/>
      <c r="Q8" s="936"/>
      <c r="R8" s="941" t="s">
        <v>172</v>
      </c>
      <c r="S8" s="874"/>
      <c r="T8" s="874"/>
      <c r="U8" s="956" t="s">
        <v>1192</v>
      </c>
      <c r="V8" s="382"/>
      <c r="W8" s="867"/>
      <c r="X8" s="867"/>
      <c r="Y8" s="867"/>
      <c r="Z8" s="867"/>
      <c r="AA8" s="867"/>
      <c r="AB8" s="382"/>
      <c r="AC8" s="867"/>
      <c r="AD8" s="867"/>
      <c r="AE8" s="867"/>
      <c r="AF8" s="867"/>
      <c r="AG8" s="867"/>
      <c r="AH8" s="867"/>
      <c r="AI8" s="562"/>
      <c r="AJ8" s="562"/>
      <c r="AK8" s="957"/>
      <c r="AL8" s="512"/>
      <c r="AM8" s="904"/>
      <c r="AN8" s="904"/>
      <c r="AO8" s="904"/>
      <c r="AP8" s="904"/>
      <c r="AQ8" s="904"/>
      <c r="AR8" s="904"/>
      <c r="AS8" s="904"/>
      <c r="AT8" s="904"/>
      <c r="AU8" s="904"/>
      <c r="AV8" s="904"/>
      <c r="AW8" s="904"/>
      <c r="AX8" s="904"/>
      <c r="AY8" s="904"/>
      <c r="AZ8" s="904"/>
      <c r="BA8" s="904"/>
      <c r="BB8" s="904"/>
      <c r="BC8" s="904"/>
      <c r="BD8" s="904"/>
      <c r="BE8" s="904"/>
      <c r="BF8" s="904"/>
      <c r="BG8" s="904"/>
      <c r="BH8" s="904"/>
      <c r="BI8" s="904"/>
      <c r="BJ8" s="904"/>
      <c r="BK8" s="904"/>
      <c r="BL8" s="904"/>
      <c r="BM8" s="904"/>
      <c r="BN8" s="904"/>
      <c r="BO8" s="904"/>
      <c r="BP8" s="904"/>
      <c r="BQ8" s="904"/>
      <c r="BR8" s="904"/>
      <c r="BS8" s="904"/>
    </row>
  </sheetData>
  <mergeCells count="70">
    <mergeCell ref="A4:A8"/>
    <mergeCell ref="B4:B6"/>
    <mergeCell ref="C4:C6"/>
    <mergeCell ref="AC1:AL2"/>
    <mergeCell ref="V2:Z2"/>
    <mergeCell ref="AA2:AA3"/>
    <mergeCell ref="AB2:AB3"/>
    <mergeCell ref="M1:M3"/>
    <mergeCell ref="N1:P2"/>
    <mergeCell ref="Q1:U2"/>
    <mergeCell ref="V1:AB1"/>
    <mergeCell ref="Q4:Q8"/>
    <mergeCell ref="S4:S8"/>
    <mergeCell ref="T4:T8"/>
    <mergeCell ref="L7:L8"/>
    <mergeCell ref="L1:L3"/>
    <mergeCell ref="A1:A3"/>
    <mergeCell ref="B1:B3"/>
    <mergeCell ref="C1:C3"/>
    <mergeCell ref="D1:D3"/>
    <mergeCell ref="E1:E3"/>
    <mergeCell ref="F1:F3"/>
    <mergeCell ref="G1:G3"/>
    <mergeCell ref="H1:H3"/>
    <mergeCell ref="I1:I3"/>
    <mergeCell ref="J1:J3"/>
    <mergeCell ref="K1:K3"/>
    <mergeCell ref="E4:E6"/>
    <mergeCell ref="B7:B8"/>
    <mergeCell ref="C7:C8"/>
    <mergeCell ref="E7:E8"/>
    <mergeCell ref="AH4:AH6"/>
    <mergeCell ref="F4:F6"/>
    <mergeCell ref="G4:G6"/>
    <mergeCell ref="H4:H5"/>
    <mergeCell ref="AK4:AK6"/>
    <mergeCell ref="AL4:AL6"/>
    <mergeCell ref="F7:F8"/>
    <mergeCell ref="G7:G8"/>
    <mergeCell ref="W4:W6"/>
    <mergeCell ref="X4:X6"/>
    <mergeCell ref="Y4:Y6"/>
    <mergeCell ref="V7:V8"/>
    <mergeCell ref="W7:W8"/>
    <mergeCell ref="X7:X8"/>
    <mergeCell ref="Y7:Y8"/>
    <mergeCell ref="V4:V6"/>
    <mergeCell ref="AJ7:AJ8"/>
    <mergeCell ref="Z7:Z8"/>
    <mergeCell ref="AA7:AA8"/>
    <mergeCell ref="Z4:Z6"/>
    <mergeCell ref="AA4:AA6"/>
    <mergeCell ref="AB4:AB6"/>
    <mergeCell ref="AC4:AC6"/>
    <mergeCell ref="AD4:AD6"/>
    <mergeCell ref="AE4:AE6"/>
    <mergeCell ref="AB7:AB8"/>
    <mergeCell ref="AF4:AF6"/>
    <mergeCell ref="AG4:AG6"/>
    <mergeCell ref="AI4:AI6"/>
    <mergeCell ref="AJ4:AJ6"/>
    <mergeCell ref="AK7:AK8"/>
    <mergeCell ref="AL7:AL8"/>
    <mergeCell ref="AC7:AC8"/>
    <mergeCell ref="AD7:AD8"/>
    <mergeCell ref="AE7:AE8"/>
    <mergeCell ref="AF7:AF8"/>
    <mergeCell ref="AG7:AG8"/>
    <mergeCell ref="AH7:AH8"/>
    <mergeCell ref="AI7:AI8"/>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258EC3A-0D06-4132-9D6B-AED1E9BCEC21}">
          <x14:formula1>
            <xm:f>'D:\AQUI\BACKUP CARMEN RONDON AGOSTO\Edna_Jimenez\Desktop\Documents\AUDITORIAS  AÑO 2020\SEGUIMIENTO  MAPA DE RIESGOS PROCESO EVALUACIÓN Y SEGUIMIENTO\[MAPA DE RISGOS OCI ACT APROBADO   ABRIL DE 2020.xlsx]Hoja4'!#REF!</xm:f>
          </x14:formula1>
          <xm:sqref>H4</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AL12"/>
  <sheetViews>
    <sheetView zoomScale="69" zoomScaleNormal="69" workbookViewId="0">
      <selection sqref="A1:XFD12"/>
    </sheetView>
  </sheetViews>
  <sheetFormatPr baseColWidth="10" defaultRowHeight="15" x14ac:dyDescent="0.25"/>
  <sheetData>
    <row r="1" spans="1:38" s="39" customFormat="1" ht="15" customHeight="1" x14ac:dyDescent="0.2">
      <c r="A1" s="779" t="s">
        <v>24</v>
      </c>
      <c r="B1" s="780" t="s">
        <v>25</v>
      </c>
      <c r="C1" s="780" t="s">
        <v>26</v>
      </c>
      <c r="D1" s="780" t="s">
        <v>27</v>
      </c>
      <c r="E1" s="779" t="s">
        <v>28</v>
      </c>
      <c r="F1" s="779" t="s">
        <v>29</v>
      </c>
      <c r="G1" s="779" t="s">
        <v>30</v>
      </c>
      <c r="H1" s="779" t="s">
        <v>31</v>
      </c>
      <c r="I1" s="779" t="s">
        <v>32</v>
      </c>
      <c r="J1" s="780" t="s">
        <v>33</v>
      </c>
      <c r="K1" s="780" t="s">
        <v>34</v>
      </c>
      <c r="L1" s="780" t="s">
        <v>35</v>
      </c>
      <c r="M1" s="780" t="s">
        <v>36</v>
      </c>
      <c r="N1" s="322" t="s">
        <v>37</v>
      </c>
      <c r="O1" s="322"/>
      <c r="P1" s="322"/>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39" customFormat="1" ht="15" customHeight="1" x14ac:dyDescent="0.2">
      <c r="A2" s="779"/>
      <c r="B2" s="780"/>
      <c r="C2" s="780"/>
      <c r="D2" s="780"/>
      <c r="E2" s="779"/>
      <c r="F2" s="779"/>
      <c r="G2" s="779"/>
      <c r="H2" s="779"/>
      <c r="I2" s="779"/>
      <c r="J2" s="780"/>
      <c r="K2" s="780"/>
      <c r="L2" s="780"/>
      <c r="M2" s="780"/>
      <c r="N2" s="322"/>
      <c r="O2" s="322"/>
      <c r="P2" s="322"/>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39" customFormat="1" ht="113.45" customHeight="1" x14ac:dyDescent="0.2">
      <c r="A3" s="781"/>
      <c r="B3" s="782"/>
      <c r="C3" s="782"/>
      <c r="D3" s="782"/>
      <c r="E3" s="781"/>
      <c r="F3" s="781"/>
      <c r="G3" s="781"/>
      <c r="H3" s="781"/>
      <c r="I3" s="781"/>
      <c r="J3" s="782"/>
      <c r="K3" s="782"/>
      <c r="L3" s="782"/>
      <c r="M3" s="782"/>
      <c r="N3" s="182" t="s">
        <v>44</v>
      </c>
      <c r="O3" s="182" t="s">
        <v>45</v>
      </c>
      <c r="P3" s="182" t="s">
        <v>46</v>
      </c>
      <c r="Q3" s="182" t="s">
        <v>47</v>
      </c>
      <c r="R3" s="182" t="s">
        <v>980</v>
      </c>
      <c r="S3" s="182" t="s">
        <v>85</v>
      </c>
      <c r="T3" s="182" t="s">
        <v>86</v>
      </c>
      <c r="U3" s="182" t="s">
        <v>87</v>
      </c>
      <c r="V3" s="182" t="s">
        <v>48</v>
      </c>
      <c r="W3" s="182" t="s">
        <v>49</v>
      </c>
      <c r="X3" s="182" t="s">
        <v>50</v>
      </c>
      <c r="Y3" s="182" t="s">
        <v>51</v>
      </c>
      <c r="Z3" s="182" t="s">
        <v>52</v>
      </c>
      <c r="AA3" s="323"/>
      <c r="AB3" s="323"/>
      <c r="AC3" s="182" t="s">
        <v>53</v>
      </c>
      <c r="AD3" s="182" t="s">
        <v>54</v>
      </c>
      <c r="AE3" s="182" t="s">
        <v>55</v>
      </c>
      <c r="AF3" s="182" t="s">
        <v>56</v>
      </c>
      <c r="AG3" s="182" t="s">
        <v>57</v>
      </c>
      <c r="AH3" s="182" t="s">
        <v>58</v>
      </c>
      <c r="AI3" s="182" t="s">
        <v>59</v>
      </c>
      <c r="AJ3" s="182" t="s">
        <v>88</v>
      </c>
      <c r="AK3" s="182" t="s">
        <v>599</v>
      </c>
      <c r="AL3" s="182" t="s">
        <v>60</v>
      </c>
    </row>
    <row r="4" spans="1:38" s="809" customFormat="1" ht="92.45" customHeight="1" x14ac:dyDescent="0.25">
      <c r="A4" s="801" t="s">
        <v>998</v>
      </c>
      <c r="B4" s="802" t="s">
        <v>999</v>
      </c>
      <c r="C4" s="803" t="s">
        <v>187</v>
      </c>
      <c r="D4" s="804" t="str">
        <f>[23]DESCRIPCION!D11</f>
        <v>Limitacion en el presupuesto de inversion destinado para la entrega de  beneficios a los programas y prestacion de servicios.</v>
      </c>
      <c r="E4" s="803" t="s">
        <v>188</v>
      </c>
      <c r="F4" s="805" t="s">
        <v>65</v>
      </c>
      <c r="G4" s="803" t="s">
        <v>1000</v>
      </c>
      <c r="H4" s="805" t="s">
        <v>1001</v>
      </c>
      <c r="I4" s="806" t="s">
        <v>1002</v>
      </c>
      <c r="J4" s="806" t="s">
        <v>1003</v>
      </c>
      <c r="K4" s="807" t="s">
        <v>1004</v>
      </c>
      <c r="L4" s="806" t="s">
        <v>1005</v>
      </c>
      <c r="M4" s="802" t="s">
        <v>1006</v>
      </c>
      <c r="N4" s="808" t="s">
        <v>1007</v>
      </c>
      <c r="O4" s="227" t="s">
        <v>1008</v>
      </c>
      <c r="P4" s="227" t="s">
        <v>1009</v>
      </c>
      <c r="Q4" s="227" t="s">
        <v>1010</v>
      </c>
      <c r="R4" s="227" t="s">
        <v>1011</v>
      </c>
      <c r="S4" s="227" t="s">
        <v>987</v>
      </c>
      <c r="T4" s="227" t="s">
        <v>1012</v>
      </c>
      <c r="U4" s="227" t="s">
        <v>989</v>
      </c>
      <c r="V4" s="246" t="s">
        <v>1013</v>
      </c>
      <c r="W4" s="227" t="s">
        <v>79</v>
      </c>
      <c r="X4" s="227" t="s">
        <v>79</v>
      </c>
      <c r="Y4" s="227" t="s">
        <v>79</v>
      </c>
      <c r="Z4" s="227" t="s">
        <v>79</v>
      </c>
      <c r="AA4" s="227" t="s">
        <v>991</v>
      </c>
      <c r="AB4" s="246" t="s">
        <v>144</v>
      </c>
      <c r="AC4" s="227" t="s">
        <v>79</v>
      </c>
      <c r="AD4" s="227" t="s">
        <v>79</v>
      </c>
      <c r="AE4" s="227" t="s">
        <v>79</v>
      </c>
      <c r="AF4" s="227" t="s">
        <v>1014</v>
      </c>
      <c r="AG4" s="227" t="s">
        <v>79</v>
      </c>
      <c r="AH4" s="227" t="s">
        <v>95</v>
      </c>
      <c r="AI4"/>
      <c r="AJ4"/>
      <c r="AK4"/>
      <c r="AL4"/>
    </row>
    <row r="5" spans="1:38" s="809" customFormat="1" ht="78.599999999999994" customHeight="1" x14ac:dyDescent="0.25">
      <c r="A5" s="801"/>
      <c r="B5" s="802"/>
      <c r="C5" s="803"/>
      <c r="D5" s="804" t="s">
        <v>1015</v>
      </c>
      <c r="E5" s="803"/>
      <c r="F5" s="805"/>
      <c r="G5" s="803"/>
      <c r="H5" s="805"/>
      <c r="I5" s="806" t="s">
        <v>1016</v>
      </c>
      <c r="J5" s="806" t="s">
        <v>1017</v>
      </c>
      <c r="K5" s="807" t="s">
        <v>1004</v>
      </c>
      <c r="L5" s="806" t="s">
        <v>1018</v>
      </c>
      <c r="M5" s="803"/>
      <c r="N5" s="808" t="s">
        <v>1019</v>
      </c>
      <c r="O5" s="227"/>
      <c r="P5" s="227"/>
      <c r="Q5" s="227"/>
      <c r="R5" s="227"/>
      <c r="S5" s="227"/>
      <c r="T5" s="227"/>
      <c r="U5" s="227"/>
      <c r="V5" s="452"/>
      <c r="W5" s="227"/>
      <c r="X5" s="227"/>
      <c r="Y5" s="227"/>
      <c r="Z5" s="227"/>
      <c r="AA5" s="227"/>
      <c r="AB5" s="452"/>
      <c r="AC5" s="227" t="s">
        <v>79</v>
      </c>
      <c r="AD5" s="227" t="s">
        <v>79</v>
      </c>
      <c r="AE5" s="227" t="s">
        <v>79</v>
      </c>
      <c r="AF5" s="227" t="s">
        <v>79</v>
      </c>
      <c r="AG5" s="227" t="s">
        <v>95</v>
      </c>
      <c r="AH5" s="227" t="s">
        <v>79</v>
      </c>
      <c r="AI5"/>
      <c r="AJ5"/>
      <c r="AK5"/>
      <c r="AL5"/>
    </row>
    <row r="6" spans="1:38" s="809" customFormat="1" ht="61.15" customHeight="1" x14ac:dyDescent="0.25">
      <c r="A6" s="801"/>
      <c r="B6" s="802"/>
      <c r="C6" s="803"/>
      <c r="D6" s="804" t="str">
        <f>[23]DESCRIPCION!D12</f>
        <v>Desconocimiento de la actualización normativa por parte de algunos funcionarios</v>
      </c>
      <c r="E6" s="803"/>
      <c r="F6" s="805"/>
      <c r="G6" s="803"/>
      <c r="H6" s="805"/>
      <c r="I6" s="806" t="s">
        <v>1020</v>
      </c>
      <c r="J6" s="807" t="s">
        <v>1021</v>
      </c>
      <c r="K6" s="807" t="s">
        <v>1004</v>
      </c>
      <c r="L6" s="806" t="s">
        <v>281</v>
      </c>
      <c r="M6" s="803"/>
      <c r="N6" s="808" t="s">
        <v>1022</v>
      </c>
      <c r="O6" s="227"/>
      <c r="P6" s="227"/>
      <c r="Q6" s="227"/>
      <c r="R6" s="227"/>
      <c r="S6" s="227"/>
      <c r="T6" s="227"/>
      <c r="U6" s="227"/>
      <c r="V6" s="452"/>
      <c r="W6" s="227"/>
      <c r="X6" s="227"/>
      <c r="Y6" s="227"/>
      <c r="Z6" s="227"/>
      <c r="AA6" s="227"/>
      <c r="AB6" s="452"/>
      <c r="AC6" s="227"/>
      <c r="AD6" s="227"/>
      <c r="AE6" s="227"/>
      <c r="AF6" s="227"/>
      <c r="AG6" s="227"/>
      <c r="AH6" s="227"/>
      <c r="AI6"/>
      <c r="AJ6"/>
      <c r="AK6"/>
      <c r="AL6"/>
    </row>
    <row r="7" spans="1:38" s="809" customFormat="1" ht="191.25" x14ac:dyDescent="0.25">
      <c r="A7" s="801"/>
      <c r="B7" s="802"/>
      <c r="C7" s="803"/>
      <c r="D7" s="804" t="s">
        <v>1023</v>
      </c>
      <c r="E7" s="803"/>
      <c r="F7" s="805"/>
      <c r="G7" s="803"/>
      <c r="H7" s="805"/>
      <c r="I7" s="806" t="s">
        <v>1024</v>
      </c>
      <c r="J7" s="806" t="s">
        <v>1017</v>
      </c>
      <c r="K7" s="806" t="s">
        <v>1004</v>
      </c>
      <c r="L7" s="806" t="s">
        <v>331</v>
      </c>
      <c r="M7" s="803"/>
      <c r="N7" s="808" t="s">
        <v>1025</v>
      </c>
      <c r="O7" s="227"/>
      <c r="P7" s="227"/>
      <c r="Q7" s="227"/>
      <c r="R7" s="227"/>
      <c r="S7" s="227"/>
      <c r="T7" s="227"/>
      <c r="U7" s="227"/>
      <c r="V7" s="452"/>
      <c r="W7" s="227"/>
      <c r="X7" s="227"/>
      <c r="Y7" s="227"/>
      <c r="Z7" s="227"/>
      <c r="AA7" s="227"/>
      <c r="AB7" s="452"/>
      <c r="AC7" s="227"/>
      <c r="AD7" s="227"/>
      <c r="AE7" s="227"/>
      <c r="AF7" s="227"/>
      <c r="AG7" s="227"/>
      <c r="AH7" s="227"/>
      <c r="AI7"/>
      <c r="AJ7"/>
      <c r="AK7"/>
      <c r="AL7"/>
    </row>
    <row r="8" spans="1:38" s="809" customFormat="1" ht="165.75" x14ac:dyDescent="0.25">
      <c r="A8" s="801"/>
      <c r="B8" s="802"/>
      <c r="C8" s="803"/>
      <c r="D8" s="810" t="s">
        <v>1026</v>
      </c>
      <c r="E8" s="803"/>
      <c r="F8" s="805"/>
      <c r="G8" s="803"/>
      <c r="H8" s="811" t="s">
        <v>72</v>
      </c>
      <c r="I8" s="812" t="s">
        <v>1027</v>
      </c>
      <c r="J8" s="807" t="s">
        <v>1028</v>
      </c>
      <c r="K8" s="807" t="s">
        <v>1004</v>
      </c>
      <c r="L8" s="807"/>
      <c r="M8" s="803"/>
      <c r="N8" s="808" t="s">
        <v>1029</v>
      </c>
      <c r="O8" s="227"/>
      <c r="P8" s="227"/>
      <c r="Q8" s="227"/>
      <c r="R8" s="227"/>
      <c r="S8" s="227"/>
      <c r="T8" s="227"/>
      <c r="U8" s="227"/>
      <c r="V8" s="453"/>
      <c r="W8" s="227"/>
      <c r="X8" s="227"/>
      <c r="Y8" s="227"/>
      <c r="Z8" s="227"/>
      <c r="AA8" s="227"/>
      <c r="AB8" s="453"/>
      <c r="AC8" s="227"/>
      <c r="AD8" s="227"/>
      <c r="AE8" s="227"/>
      <c r="AF8" s="227"/>
      <c r="AG8" s="227"/>
      <c r="AH8" s="227"/>
      <c r="AI8"/>
      <c r="AJ8"/>
      <c r="AK8"/>
      <c r="AL8"/>
    </row>
    <row r="9" spans="1:38" s="809" customFormat="1" ht="204" x14ac:dyDescent="0.25">
      <c r="A9" s="801"/>
      <c r="B9" s="802" t="s">
        <v>1030</v>
      </c>
      <c r="C9" s="803" t="s">
        <v>187</v>
      </c>
      <c r="D9" s="804" t="s">
        <v>1031</v>
      </c>
      <c r="E9" s="803" t="s">
        <v>188</v>
      </c>
      <c r="F9" s="805"/>
      <c r="G9" s="803"/>
      <c r="H9" s="805" t="s">
        <v>1001</v>
      </c>
      <c r="I9" s="806" t="s">
        <v>1032</v>
      </c>
      <c r="J9" s="806" t="s">
        <v>1033</v>
      </c>
      <c r="K9" s="807" t="s">
        <v>1004</v>
      </c>
      <c r="L9" s="806" t="s">
        <v>1005</v>
      </c>
      <c r="M9" s="802" t="s">
        <v>1006</v>
      </c>
      <c r="N9" s="808" t="s">
        <v>1034</v>
      </c>
      <c r="O9" s="227"/>
      <c r="P9" s="227"/>
      <c r="Q9" s="227"/>
      <c r="R9" s="227"/>
      <c r="S9" s="227"/>
      <c r="T9" s="227"/>
      <c r="U9" s="227"/>
      <c r="V9" s="246" t="s">
        <v>1030</v>
      </c>
      <c r="W9" s="227"/>
      <c r="X9" s="227"/>
      <c r="Y9" s="227"/>
      <c r="Z9" s="227"/>
      <c r="AA9" s="227"/>
      <c r="AB9" s="246" t="s">
        <v>144</v>
      </c>
      <c r="AC9" s="227"/>
      <c r="AD9" s="227"/>
      <c r="AE9" s="227"/>
      <c r="AF9" s="227"/>
      <c r="AG9" s="227"/>
      <c r="AH9" s="227"/>
      <c r="AI9"/>
      <c r="AJ9"/>
      <c r="AK9"/>
      <c r="AL9"/>
    </row>
    <row r="10" spans="1:38" s="809" customFormat="1" ht="285" customHeight="1" x14ac:dyDescent="0.25">
      <c r="A10" s="801"/>
      <c r="B10" s="802"/>
      <c r="C10" s="803"/>
      <c r="D10" s="804" t="s">
        <v>1015</v>
      </c>
      <c r="E10" s="803"/>
      <c r="F10" s="805"/>
      <c r="G10" s="803"/>
      <c r="H10" s="805"/>
      <c r="I10" s="806" t="s">
        <v>1035</v>
      </c>
      <c r="J10" s="806" t="s">
        <v>1036</v>
      </c>
      <c r="K10" s="807" t="s">
        <v>1004</v>
      </c>
      <c r="L10" s="806" t="s">
        <v>1005</v>
      </c>
      <c r="M10" s="803"/>
      <c r="N10" s="808" t="s">
        <v>1037</v>
      </c>
      <c r="O10" s="227"/>
      <c r="P10" s="227"/>
      <c r="Q10" s="227"/>
      <c r="R10" s="227"/>
      <c r="S10" s="227"/>
      <c r="T10" s="227"/>
      <c r="U10" s="227"/>
      <c r="V10" s="452"/>
      <c r="W10" s="227"/>
      <c r="X10" s="227"/>
      <c r="Y10" s="227"/>
      <c r="Z10" s="227"/>
      <c r="AA10" s="227"/>
      <c r="AB10" s="452"/>
      <c r="AC10" s="227"/>
      <c r="AD10" s="227"/>
      <c r="AE10" s="227"/>
      <c r="AF10" s="227"/>
      <c r="AG10" s="227"/>
      <c r="AH10" s="227"/>
      <c r="AI10"/>
      <c r="AJ10"/>
      <c r="AK10"/>
      <c r="AL10"/>
    </row>
    <row r="11" spans="1:38" s="809" customFormat="1" ht="153" x14ac:dyDescent="0.25">
      <c r="A11" s="801"/>
      <c r="B11" s="802"/>
      <c r="C11" s="803"/>
      <c r="D11" s="804" t="s">
        <v>1038</v>
      </c>
      <c r="E11" s="803"/>
      <c r="F11" s="805"/>
      <c r="G11" s="803"/>
      <c r="H11" s="805"/>
      <c r="I11" s="806" t="s">
        <v>1039</v>
      </c>
      <c r="J11" s="806" t="s">
        <v>1040</v>
      </c>
      <c r="K11" s="807" t="s">
        <v>1004</v>
      </c>
      <c r="L11" s="806" t="s">
        <v>1005</v>
      </c>
      <c r="M11" s="803"/>
      <c r="N11" s="808" t="s">
        <v>1041</v>
      </c>
      <c r="O11" s="227"/>
      <c r="P11" s="227"/>
      <c r="Q11" s="227"/>
      <c r="R11" s="227"/>
      <c r="S11" s="227"/>
      <c r="T11" s="227"/>
      <c r="U11" s="227"/>
      <c r="V11" s="452"/>
      <c r="W11" s="227"/>
      <c r="X11" s="227"/>
      <c r="Y11" s="227"/>
      <c r="Z11" s="227"/>
      <c r="AA11" s="227"/>
      <c r="AB11" s="452"/>
      <c r="AC11" s="227"/>
      <c r="AD11" s="227"/>
      <c r="AE11" s="227"/>
      <c r="AF11" s="227"/>
      <c r="AG11" s="227"/>
      <c r="AH11" s="227"/>
      <c r="AI11"/>
      <c r="AJ11"/>
      <c r="AK11"/>
      <c r="AL11"/>
    </row>
    <row r="12" spans="1:38" s="809" customFormat="1" ht="229.5" x14ac:dyDescent="0.25">
      <c r="A12" s="801"/>
      <c r="B12" s="802"/>
      <c r="C12" s="803"/>
      <c r="D12" s="813"/>
      <c r="E12" s="803"/>
      <c r="F12" s="805"/>
      <c r="G12" s="803"/>
      <c r="H12" s="811" t="s">
        <v>72</v>
      </c>
      <c r="I12" s="812" t="s">
        <v>1042</v>
      </c>
      <c r="J12" s="807" t="s">
        <v>1017</v>
      </c>
      <c r="K12" s="807" t="s">
        <v>1004</v>
      </c>
      <c r="L12" s="807" t="s">
        <v>1005</v>
      </c>
      <c r="M12" s="803"/>
      <c r="N12" s="808" t="s">
        <v>1029</v>
      </c>
      <c r="O12" s="227"/>
      <c r="P12" s="227"/>
      <c r="Q12" s="227"/>
      <c r="R12" s="227"/>
      <c r="S12" s="227"/>
      <c r="T12" s="227"/>
      <c r="U12" s="227"/>
      <c r="V12" s="453"/>
      <c r="W12" s="227"/>
      <c r="X12" s="227"/>
      <c r="Y12" s="227"/>
      <c r="Z12" s="227"/>
      <c r="AA12" s="227"/>
      <c r="AB12" s="453"/>
      <c r="AC12" s="227"/>
      <c r="AD12" s="227"/>
      <c r="AE12" s="227"/>
      <c r="AF12" s="227"/>
      <c r="AG12" s="227"/>
      <c r="AH12" s="227"/>
      <c r="AI12"/>
      <c r="AJ12"/>
      <c r="AK12"/>
      <c r="AL12"/>
    </row>
  </sheetData>
  <mergeCells count="57">
    <mergeCell ref="AE4:AE12"/>
    <mergeCell ref="AF4:AF12"/>
    <mergeCell ref="AG4:AG12"/>
    <mergeCell ref="AH4:AH12"/>
    <mergeCell ref="B9:B12"/>
    <mergeCell ref="C9:C12"/>
    <mergeCell ref="E9:E12"/>
    <mergeCell ref="F9:F12"/>
    <mergeCell ref="G9:G12"/>
    <mergeCell ref="H9:H11"/>
    <mergeCell ref="Y4:Y12"/>
    <mergeCell ref="Z4:Z12"/>
    <mergeCell ref="AA4:AA12"/>
    <mergeCell ref="AB4:AB8"/>
    <mergeCell ref="AC4:AC12"/>
    <mergeCell ref="AD4:AD12"/>
    <mergeCell ref="AB9:AB12"/>
    <mergeCell ref="S4:S12"/>
    <mergeCell ref="T4:T12"/>
    <mergeCell ref="U4:U12"/>
    <mergeCell ref="V4:V8"/>
    <mergeCell ref="W4:W12"/>
    <mergeCell ref="X4:X12"/>
    <mergeCell ref="V9:V12"/>
    <mergeCell ref="H4:H7"/>
    <mergeCell ref="M4:M8"/>
    <mergeCell ref="O4:O12"/>
    <mergeCell ref="P4:P12"/>
    <mergeCell ref="Q4:Q12"/>
    <mergeCell ref="R4:R12"/>
    <mergeCell ref="M9:M12"/>
    <mergeCell ref="A4:A12"/>
    <mergeCell ref="B4:B8"/>
    <mergeCell ref="C4:C8"/>
    <mergeCell ref="E4:E8"/>
    <mergeCell ref="F4:F8"/>
    <mergeCell ref="G4:G8"/>
    <mergeCell ref="M1:M3"/>
    <mergeCell ref="N1:P2"/>
    <mergeCell ref="Q1:U2"/>
    <mergeCell ref="V1:AB1"/>
    <mergeCell ref="AC1:AL2"/>
    <mergeCell ref="V2:Z2"/>
    <mergeCell ref="AA2:AA3"/>
    <mergeCell ref="AB2:AB3"/>
    <mergeCell ref="G1:G3"/>
    <mergeCell ref="H1:H3"/>
    <mergeCell ref="I1:I3"/>
    <mergeCell ref="J1:J3"/>
    <mergeCell ref="K1:K3"/>
    <mergeCell ref="L1:L3"/>
    <mergeCell ref="A1:A3"/>
    <mergeCell ref="B1:B3"/>
    <mergeCell ref="C1:C3"/>
    <mergeCell ref="D1:D3"/>
    <mergeCell ref="E1:E3"/>
    <mergeCell ref="F1:F3"/>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6AF5-B613-4620-AFE0-2D356995195D}">
  <sheetPr>
    <tabColor theme="4" tint="-0.249977111117893"/>
  </sheetPr>
  <dimension ref="A2:W56"/>
  <sheetViews>
    <sheetView workbookViewId="0">
      <selection activeCell="L7" sqref="L7"/>
    </sheetView>
  </sheetViews>
  <sheetFormatPr baseColWidth="10" defaultRowHeight="15" x14ac:dyDescent="0.25"/>
  <sheetData>
    <row r="2" spans="1:23" s="721" customFormat="1" ht="37.5" customHeight="1" x14ac:dyDescent="0.2">
      <c r="A2" s="713" t="s">
        <v>830</v>
      </c>
      <c r="B2" s="714"/>
      <c r="C2" s="714"/>
      <c r="D2" s="714"/>
      <c r="E2" s="714"/>
      <c r="F2" s="714"/>
      <c r="G2" s="714"/>
      <c r="H2" s="714"/>
      <c r="I2" s="714"/>
      <c r="J2" s="714"/>
      <c r="K2" s="714"/>
      <c r="L2" s="714"/>
      <c r="M2" s="715"/>
      <c r="N2" s="716" t="s">
        <v>831</v>
      </c>
      <c r="O2" s="717"/>
      <c r="P2" s="718"/>
      <c r="Q2" s="719"/>
      <c r="R2" s="719"/>
      <c r="S2" s="720"/>
      <c r="T2" s="720"/>
      <c r="U2" s="720"/>
      <c r="V2" s="720"/>
      <c r="W2" s="720"/>
    </row>
    <row r="3" spans="1:23" s="721" customFormat="1" ht="34.5" customHeight="1" x14ac:dyDescent="0.2">
      <c r="A3" s="722" t="s">
        <v>832</v>
      </c>
      <c r="B3" s="723"/>
      <c r="C3" s="724" t="s">
        <v>833</v>
      </c>
      <c r="D3" s="724" t="s">
        <v>834</v>
      </c>
      <c r="E3" s="724" t="s">
        <v>835</v>
      </c>
      <c r="F3" s="724" t="s">
        <v>836</v>
      </c>
      <c r="G3" s="724" t="s">
        <v>837</v>
      </c>
      <c r="H3" s="724" t="s">
        <v>838</v>
      </c>
      <c r="I3" s="724" t="s">
        <v>839</v>
      </c>
      <c r="J3" s="724" t="s">
        <v>840</v>
      </c>
      <c r="K3" s="724" t="s">
        <v>841</v>
      </c>
      <c r="L3" s="725" t="s">
        <v>842</v>
      </c>
      <c r="M3" s="726" t="s">
        <v>843</v>
      </c>
      <c r="N3" s="727" t="s">
        <v>844</v>
      </c>
      <c r="O3" s="728" t="s">
        <v>845</v>
      </c>
      <c r="P3" s="729" t="s">
        <v>846</v>
      </c>
      <c r="Q3" s="719"/>
      <c r="R3" s="719"/>
      <c r="S3" s="720"/>
      <c r="T3" s="720"/>
      <c r="U3" s="720"/>
      <c r="V3" s="720"/>
      <c r="W3" s="720"/>
    </row>
    <row r="4" spans="1:23" s="721" customFormat="1" ht="67.5" customHeight="1" x14ac:dyDescent="0.2">
      <c r="A4" s="730" t="s">
        <v>847</v>
      </c>
      <c r="B4" s="731" t="s">
        <v>848</v>
      </c>
      <c r="C4" s="732" t="s">
        <v>849</v>
      </c>
      <c r="D4" s="733" t="s">
        <v>850</v>
      </c>
      <c r="E4" s="734" t="s">
        <v>851</v>
      </c>
      <c r="F4" s="734" t="s">
        <v>852</v>
      </c>
      <c r="G4" s="734" t="s">
        <v>853</v>
      </c>
      <c r="H4" s="734" t="s">
        <v>341</v>
      </c>
      <c r="I4" s="735" t="s">
        <v>854</v>
      </c>
      <c r="J4" s="736" t="s">
        <v>855</v>
      </c>
      <c r="K4" s="734" t="s">
        <v>856</v>
      </c>
      <c r="L4" s="737" t="s">
        <v>857</v>
      </c>
      <c r="M4" s="738" t="s">
        <v>858</v>
      </c>
      <c r="N4" s="739" t="s">
        <v>859</v>
      </c>
      <c r="O4" s="736" t="s">
        <v>860</v>
      </c>
      <c r="P4" s="740" t="s">
        <v>861</v>
      </c>
      <c r="Q4" s="719"/>
      <c r="R4" s="719"/>
      <c r="S4" s="741"/>
      <c r="T4" s="741"/>
      <c r="U4" s="741"/>
      <c r="V4" s="741"/>
      <c r="W4" s="741"/>
    </row>
    <row r="5" spans="1:23" s="721" customFormat="1" ht="41.25" customHeight="1" x14ac:dyDescent="0.2">
      <c r="A5" s="742"/>
      <c r="B5" s="731" t="s">
        <v>862</v>
      </c>
      <c r="C5" s="743"/>
      <c r="D5" s="744"/>
      <c r="E5" s="734" t="s">
        <v>863</v>
      </c>
      <c r="F5" s="734" t="s">
        <v>852</v>
      </c>
      <c r="G5" s="734" t="s">
        <v>853</v>
      </c>
      <c r="H5" s="734" t="s">
        <v>341</v>
      </c>
      <c r="I5" s="743"/>
      <c r="J5" s="743"/>
      <c r="K5" s="734" t="s">
        <v>864</v>
      </c>
      <c r="L5" s="744"/>
      <c r="M5" s="745"/>
      <c r="N5" s="746"/>
      <c r="O5" s="747"/>
      <c r="P5" s="748"/>
      <c r="Q5" s="719"/>
      <c r="R5" s="719"/>
      <c r="S5" s="741"/>
      <c r="T5" s="741"/>
      <c r="U5" s="741"/>
      <c r="V5" s="741"/>
      <c r="W5" s="741"/>
    </row>
    <row r="6" spans="1:23" s="721" customFormat="1" ht="81.75" customHeight="1" x14ac:dyDescent="0.2">
      <c r="A6" s="749"/>
      <c r="B6" s="750" t="s">
        <v>865</v>
      </c>
      <c r="C6" s="751" t="s">
        <v>866</v>
      </c>
      <c r="D6" s="752" t="s">
        <v>850</v>
      </c>
      <c r="E6" s="734" t="s">
        <v>867</v>
      </c>
      <c r="F6" s="734" t="s">
        <v>868</v>
      </c>
      <c r="G6" s="734" t="s">
        <v>853</v>
      </c>
      <c r="H6" s="734" t="s">
        <v>341</v>
      </c>
      <c r="I6" s="731" t="s">
        <v>869</v>
      </c>
      <c r="J6" s="734" t="s">
        <v>870</v>
      </c>
      <c r="K6" s="734" t="s">
        <v>871</v>
      </c>
      <c r="L6" s="731" t="s">
        <v>857</v>
      </c>
      <c r="M6" s="745"/>
      <c r="N6" s="746"/>
      <c r="O6" s="731" t="s">
        <v>872</v>
      </c>
      <c r="P6" s="753" t="s">
        <v>861</v>
      </c>
      <c r="Q6" s="719"/>
      <c r="R6" s="719"/>
      <c r="S6" s="741"/>
      <c r="T6" s="741"/>
      <c r="U6" s="741"/>
      <c r="V6" s="741"/>
      <c r="W6" s="741"/>
    </row>
    <row r="7" spans="1:23" s="721" customFormat="1" ht="87.75" customHeight="1" x14ac:dyDescent="0.2">
      <c r="A7" s="754" t="s">
        <v>873</v>
      </c>
      <c r="B7" s="737" t="s">
        <v>874</v>
      </c>
      <c r="C7" s="755" t="s">
        <v>849</v>
      </c>
      <c r="D7" s="756" t="s">
        <v>850</v>
      </c>
      <c r="E7" s="731" t="s">
        <v>851</v>
      </c>
      <c r="F7" s="734" t="s">
        <v>852</v>
      </c>
      <c r="G7" s="734" t="s">
        <v>853</v>
      </c>
      <c r="H7" s="734" t="s">
        <v>341</v>
      </c>
      <c r="I7" s="734" t="s">
        <v>875</v>
      </c>
      <c r="J7" s="734" t="s">
        <v>876</v>
      </c>
      <c r="K7" s="734" t="s">
        <v>856</v>
      </c>
      <c r="L7" s="731" t="s">
        <v>857</v>
      </c>
      <c r="M7" s="745"/>
      <c r="N7" s="746"/>
      <c r="O7" s="734" t="s">
        <v>877</v>
      </c>
      <c r="P7" s="753" t="s">
        <v>878</v>
      </c>
      <c r="Q7" s="719"/>
      <c r="R7" s="719"/>
      <c r="S7" s="741"/>
      <c r="T7" s="741"/>
      <c r="U7" s="741"/>
      <c r="V7" s="741"/>
      <c r="W7" s="741"/>
    </row>
    <row r="8" spans="1:23" s="721" customFormat="1" ht="72" customHeight="1" x14ac:dyDescent="0.2">
      <c r="A8" s="742"/>
      <c r="B8" s="757"/>
      <c r="C8" s="736" t="s">
        <v>879</v>
      </c>
      <c r="D8" s="733" t="s">
        <v>850</v>
      </c>
      <c r="E8" s="734" t="s">
        <v>851</v>
      </c>
      <c r="F8" s="734" t="s">
        <v>880</v>
      </c>
      <c r="G8" s="734" t="s">
        <v>853</v>
      </c>
      <c r="H8" s="734" t="s">
        <v>341</v>
      </c>
      <c r="I8" s="734" t="s">
        <v>881</v>
      </c>
      <c r="J8" s="734" t="s">
        <v>882</v>
      </c>
      <c r="K8" s="734" t="s">
        <v>856</v>
      </c>
      <c r="L8" s="731" t="s">
        <v>857</v>
      </c>
      <c r="M8" s="745"/>
      <c r="N8" s="746"/>
      <c r="O8" s="734" t="s">
        <v>883</v>
      </c>
      <c r="P8" s="753" t="s">
        <v>884</v>
      </c>
      <c r="Q8" s="719"/>
      <c r="R8" s="719"/>
      <c r="S8" s="741"/>
      <c r="T8" s="741"/>
      <c r="U8" s="741"/>
      <c r="V8" s="741"/>
      <c r="W8" s="741"/>
    </row>
    <row r="9" spans="1:23" s="721" customFormat="1" ht="33" customHeight="1" x14ac:dyDescent="0.2">
      <c r="A9" s="742"/>
      <c r="B9" s="757"/>
      <c r="C9" s="758"/>
      <c r="D9" s="757"/>
      <c r="E9" s="734" t="s">
        <v>867</v>
      </c>
      <c r="F9" s="734" t="s">
        <v>885</v>
      </c>
      <c r="G9" s="734" t="s">
        <v>886</v>
      </c>
      <c r="H9" s="734" t="s">
        <v>887</v>
      </c>
      <c r="I9" s="734" t="s">
        <v>888</v>
      </c>
      <c r="J9" s="734" t="s">
        <v>889</v>
      </c>
      <c r="K9" s="734" t="s">
        <v>856</v>
      </c>
      <c r="L9" s="731" t="s">
        <v>857</v>
      </c>
      <c r="M9" s="745"/>
      <c r="N9" s="746"/>
      <c r="O9" s="737" t="s">
        <v>890</v>
      </c>
      <c r="P9" s="740" t="s">
        <v>884</v>
      </c>
      <c r="Q9" s="719"/>
      <c r="R9" s="719"/>
      <c r="S9" s="741"/>
      <c r="T9" s="741"/>
      <c r="U9" s="741"/>
      <c r="V9" s="741"/>
      <c r="W9" s="741"/>
    </row>
    <row r="10" spans="1:23" s="721" customFormat="1" ht="82.5" customHeight="1" x14ac:dyDescent="0.2">
      <c r="A10" s="749"/>
      <c r="B10" s="744"/>
      <c r="C10" s="743"/>
      <c r="D10" s="744"/>
      <c r="E10" s="734" t="s">
        <v>891</v>
      </c>
      <c r="F10" s="734" t="s">
        <v>880</v>
      </c>
      <c r="G10" s="734" t="s">
        <v>886</v>
      </c>
      <c r="H10" s="734" t="s">
        <v>341</v>
      </c>
      <c r="I10" s="734" t="s">
        <v>892</v>
      </c>
      <c r="J10" s="734" t="s">
        <v>889</v>
      </c>
      <c r="K10" s="734" t="s">
        <v>856</v>
      </c>
      <c r="L10" s="731" t="s">
        <v>857</v>
      </c>
      <c r="M10" s="745"/>
      <c r="N10" s="746"/>
      <c r="O10" s="759"/>
      <c r="P10" s="748"/>
      <c r="Q10" s="719"/>
      <c r="R10" s="719"/>
      <c r="S10" s="741"/>
      <c r="T10" s="741"/>
      <c r="U10" s="741"/>
      <c r="V10" s="741"/>
      <c r="W10" s="741"/>
    </row>
    <row r="11" spans="1:23" s="721" customFormat="1" ht="49.5" customHeight="1" x14ac:dyDescent="0.2">
      <c r="A11" s="730" t="s">
        <v>893</v>
      </c>
      <c r="B11" s="733" t="s">
        <v>894</v>
      </c>
      <c r="C11" s="736" t="s">
        <v>895</v>
      </c>
      <c r="D11" s="733" t="s">
        <v>850</v>
      </c>
      <c r="E11" s="734" t="s">
        <v>851</v>
      </c>
      <c r="F11" s="734" t="s">
        <v>852</v>
      </c>
      <c r="G11" s="734" t="s">
        <v>853</v>
      </c>
      <c r="H11" s="734" t="s">
        <v>341</v>
      </c>
      <c r="I11" s="734" t="s">
        <v>896</v>
      </c>
      <c r="J11" s="734" t="s">
        <v>897</v>
      </c>
      <c r="K11" s="734" t="s">
        <v>856</v>
      </c>
      <c r="L11" s="731" t="s">
        <v>857</v>
      </c>
      <c r="M11" s="745"/>
      <c r="N11" s="746"/>
      <c r="O11" s="734" t="s">
        <v>898</v>
      </c>
      <c r="P11" s="740" t="s">
        <v>899</v>
      </c>
      <c r="Q11" s="719"/>
      <c r="R11" s="719"/>
      <c r="S11" s="741"/>
      <c r="T11" s="741"/>
      <c r="U11" s="741"/>
      <c r="V11" s="741"/>
      <c r="W11" s="741"/>
    </row>
    <row r="12" spans="1:23" s="721" customFormat="1" ht="51.75" customHeight="1" x14ac:dyDescent="0.2">
      <c r="A12" s="742"/>
      <c r="B12" s="757"/>
      <c r="C12" s="743"/>
      <c r="D12" s="744"/>
      <c r="E12" s="734" t="s">
        <v>900</v>
      </c>
      <c r="F12" s="734" t="s">
        <v>852</v>
      </c>
      <c r="G12" s="734" t="s">
        <v>901</v>
      </c>
      <c r="H12" s="734" t="s">
        <v>341</v>
      </c>
      <c r="I12" s="734" t="s">
        <v>902</v>
      </c>
      <c r="J12" s="734" t="s">
        <v>903</v>
      </c>
      <c r="K12" s="734" t="s">
        <v>856</v>
      </c>
      <c r="L12" s="731" t="s">
        <v>857</v>
      </c>
      <c r="M12" s="745"/>
      <c r="N12" s="746"/>
      <c r="O12" s="734" t="s">
        <v>904</v>
      </c>
      <c r="P12" s="760"/>
      <c r="Q12" s="719"/>
      <c r="R12" s="719"/>
      <c r="S12" s="741"/>
      <c r="T12" s="741"/>
      <c r="U12" s="741"/>
      <c r="V12" s="741"/>
      <c r="W12" s="741"/>
    </row>
    <row r="13" spans="1:23" s="721" customFormat="1" ht="77.25" customHeight="1" x14ac:dyDescent="0.2">
      <c r="A13" s="742"/>
      <c r="B13" s="757"/>
      <c r="C13" s="761" t="s">
        <v>905</v>
      </c>
      <c r="D13" s="733" t="s">
        <v>850</v>
      </c>
      <c r="E13" s="734" t="s">
        <v>867</v>
      </c>
      <c r="F13" s="734" t="s">
        <v>852</v>
      </c>
      <c r="G13" s="734" t="s">
        <v>853</v>
      </c>
      <c r="H13" s="734" t="s">
        <v>887</v>
      </c>
      <c r="I13" s="734" t="s">
        <v>906</v>
      </c>
      <c r="J13" s="734" t="s">
        <v>907</v>
      </c>
      <c r="K13" s="734" t="s">
        <v>856</v>
      </c>
      <c r="L13" s="731" t="s">
        <v>857</v>
      </c>
      <c r="M13" s="745"/>
      <c r="N13" s="746"/>
      <c r="O13" s="755" t="s">
        <v>908</v>
      </c>
      <c r="P13" s="740" t="s">
        <v>909</v>
      </c>
      <c r="Q13" s="719"/>
      <c r="R13" s="719"/>
      <c r="S13" s="741"/>
      <c r="T13" s="741"/>
      <c r="U13" s="741"/>
      <c r="V13" s="741"/>
      <c r="W13" s="741"/>
    </row>
    <row r="14" spans="1:23" s="721" customFormat="1" ht="107.25" customHeight="1" x14ac:dyDescent="0.2">
      <c r="A14" s="742"/>
      <c r="B14" s="757"/>
      <c r="C14" s="743"/>
      <c r="D14" s="744"/>
      <c r="E14" s="734" t="s">
        <v>910</v>
      </c>
      <c r="F14" s="734" t="s">
        <v>880</v>
      </c>
      <c r="G14" s="734" t="s">
        <v>886</v>
      </c>
      <c r="H14" s="734" t="s">
        <v>887</v>
      </c>
      <c r="I14" s="734" t="s">
        <v>911</v>
      </c>
      <c r="J14" s="734" t="s">
        <v>912</v>
      </c>
      <c r="K14" s="734" t="s">
        <v>856</v>
      </c>
      <c r="L14" s="731" t="s">
        <v>857</v>
      </c>
      <c r="M14" s="745"/>
      <c r="N14" s="746"/>
      <c r="O14" s="755" t="s">
        <v>913</v>
      </c>
      <c r="P14" s="760"/>
      <c r="Q14" s="719"/>
      <c r="R14" s="719"/>
      <c r="S14" s="741"/>
      <c r="T14" s="741"/>
      <c r="U14" s="741"/>
      <c r="V14" s="741"/>
      <c r="W14" s="741"/>
    </row>
    <row r="15" spans="1:23" s="721" customFormat="1" ht="91.5" customHeight="1" x14ac:dyDescent="0.2">
      <c r="A15" s="742"/>
      <c r="B15" s="757"/>
      <c r="C15" s="736" t="s">
        <v>914</v>
      </c>
      <c r="D15" s="733" t="s">
        <v>850</v>
      </c>
      <c r="E15" s="734" t="s">
        <v>851</v>
      </c>
      <c r="F15" s="734" t="s">
        <v>880</v>
      </c>
      <c r="G15" s="734" t="s">
        <v>853</v>
      </c>
      <c r="H15" s="734" t="s">
        <v>915</v>
      </c>
      <c r="I15" s="734" t="s">
        <v>916</v>
      </c>
      <c r="J15" s="734" t="s">
        <v>917</v>
      </c>
      <c r="K15" s="734" t="s">
        <v>856</v>
      </c>
      <c r="L15" s="731" t="s">
        <v>857</v>
      </c>
      <c r="M15" s="745"/>
      <c r="N15" s="746"/>
      <c r="O15" s="755" t="s">
        <v>918</v>
      </c>
      <c r="P15" s="762" t="s">
        <v>919</v>
      </c>
      <c r="Q15" s="719"/>
      <c r="R15" s="719"/>
      <c r="S15" s="741"/>
      <c r="T15" s="741"/>
      <c r="U15" s="741"/>
      <c r="V15" s="741"/>
      <c r="W15" s="741"/>
    </row>
    <row r="16" spans="1:23" s="721" customFormat="1" ht="77.25" customHeight="1" x14ac:dyDescent="0.2">
      <c r="A16" s="742"/>
      <c r="B16" s="757"/>
      <c r="C16" s="758"/>
      <c r="D16" s="757"/>
      <c r="E16" s="734" t="s">
        <v>891</v>
      </c>
      <c r="F16" s="734" t="s">
        <v>852</v>
      </c>
      <c r="G16" s="734" t="s">
        <v>700</v>
      </c>
      <c r="H16" s="734" t="s">
        <v>887</v>
      </c>
      <c r="I16" s="734" t="s">
        <v>920</v>
      </c>
      <c r="J16" s="734" t="s">
        <v>921</v>
      </c>
      <c r="K16" s="734" t="s">
        <v>856</v>
      </c>
      <c r="L16" s="731" t="s">
        <v>857</v>
      </c>
      <c r="M16" s="745"/>
      <c r="N16" s="746"/>
      <c r="O16" s="755" t="s">
        <v>922</v>
      </c>
      <c r="P16" s="763"/>
      <c r="Q16" s="719"/>
      <c r="R16" s="719"/>
      <c r="S16" s="741"/>
      <c r="T16" s="741"/>
      <c r="U16" s="741"/>
      <c r="V16" s="741"/>
      <c r="W16" s="741"/>
    </row>
    <row r="17" spans="1:23" s="721" customFormat="1" ht="73.5" customHeight="1" x14ac:dyDescent="0.2">
      <c r="A17" s="742"/>
      <c r="B17" s="757"/>
      <c r="C17" s="743"/>
      <c r="D17" s="744"/>
      <c r="E17" s="734" t="s">
        <v>900</v>
      </c>
      <c r="F17" s="734" t="s">
        <v>852</v>
      </c>
      <c r="G17" s="734" t="s">
        <v>853</v>
      </c>
      <c r="H17" s="734" t="s">
        <v>887</v>
      </c>
      <c r="I17" s="734" t="s">
        <v>923</v>
      </c>
      <c r="J17" s="734" t="s">
        <v>924</v>
      </c>
      <c r="K17" s="734" t="s">
        <v>856</v>
      </c>
      <c r="L17" s="731" t="s">
        <v>857</v>
      </c>
      <c r="M17" s="745"/>
      <c r="N17" s="746"/>
      <c r="O17" s="755" t="s">
        <v>925</v>
      </c>
      <c r="P17" s="760"/>
      <c r="Q17" s="719"/>
      <c r="R17" s="719"/>
      <c r="S17" s="741"/>
      <c r="T17" s="741"/>
      <c r="U17" s="741"/>
      <c r="V17" s="741"/>
      <c r="W17" s="741"/>
    </row>
    <row r="18" spans="1:23" s="721" customFormat="1" ht="66" customHeight="1" x14ac:dyDescent="0.2">
      <c r="A18" s="742"/>
      <c r="B18" s="757"/>
      <c r="C18" s="755" t="s">
        <v>926</v>
      </c>
      <c r="D18" s="756" t="s">
        <v>850</v>
      </c>
      <c r="E18" s="734" t="s">
        <v>867</v>
      </c>
      <c r="F18" s="734" t="s">
        <v>852</v>
      </c>
      <c r="G18" s="734" t="s">
        <v>853</v>
      </c>
      <c r="H18" s="734" t="s">
        <v>887</v>
      </c>
      <c r="I18" s="734" t="s">
        <v>927</v>
      </c>
      <c r="J18" s="734" t="s">
        <v>912</v>
      </c>
      <c r="K18" s="734" t="s">
        <v>856</v>
      </c>
      <c r="L18" s="731" t="s">
        <v>857</v>
      </c>
      <c r="M18" s="745"/>
      <c r="N18" s="746"/>
      <c r="O18" s="734" t="s">
        <v>928</v>
      </c>
      <c r="P18" s="753" t="s">
        <v>929</v>
      </c>
      <c r="Q18" s="719"/>
      <c r="R18" s="719"/>
      <c r="S18" s="741"/>
      <c r="T18" s="741"/>
      <c r="U18" s="741"/>
      <c r="V18" s="741"/>
      <c r="W18" s="741"/>
    </row>
    <row r="19" spans="1:23" s="721" customFormat="1" ht="65.25" customHeight="1" x14ac:dyDescent="0.2">
      <c r="A19" s="742"/>
      <c r="B19" s="757"/>
      <c r="C19" s="736" t="s">
        <v>930</v>
      </c>
      <c r="D19" s="733" t="s">
        <v>850</v>
      </c>
      <c r="E19" s="734" t="s">
        <v>851</v>
      </c>
      <c r="F19" s="734" t="s">
        <v>852</v>
      </c>
      <c r="G19" s="734" t="s">
        <v>853</v>
      </c>
      <c r="H19" s="734" t="s">
        <v>341</v>
      </c>
      <c r="I19" s="755" t="s">
        <v>923</v>
      </c>
      <c r="J19" s="734" t="s">
        <v>924</v>
      </c>
      <c r="K19" s="734" t="s">
        <v>856</v>
      </c>
      <c r="L19" s="731" t="s">
        <v>857</v>
      </c>
      <c r="M19" s="745"/>
      <c r="N19" s="746"/>
      <c r="O19" s="755" t="s">
        <v>931</v>
      </c>
      <c r="P19" s="740" t="s">
        <v>932</v>
      </c>
      <c r="Q19" s="719"/>
      <c r="R19" s="719"/>
      <c r="S19" s="741"/>
      <c r="T19" s="741"/>
      <c r="U19" s="741"/>
      <c r="V19" s="741"/>
      <c r="W19" s="741"/>
    </row>
    <row r="20" spans="1:23" s="721" customFormat="1" ht="77.25" customHeight="1" x14ac:dyDescent="0.2">
      <c r="A20" s="749"/>
      <c r="B20" s="744"/>
      <c r="C20" s="743"/>
      <c r="D20" s="744"/>
      <c r="E20" s="734" t="s">
        <v>867</v>
      </c>
      <c r="F20" s="734" t="s">
        <v>852</v>
      </c>
      <c r="G20" s="734" t="s">
        <v>853</v>
      </c>
      <c r="H20" s="734" t="s">
        <v>341</v>
      </c>
      <c r="I20" s="755" t="s">
        <v>923</v>
      </c>
      <c r="J20" s="734" t="s">
        <v>924</v>
      </c>
      <c r="K20" s="734" t="s">
        <v>856</v>
      </c>
      <c r="L20" s="731" t="s">
        <v>857</v>
      </c>
      <c r="M20" s="745"/>
      <c r="N20" s="746"/>
      <c r="O20" s="755" t="s">
        <v>931</v>
      </c>
      <c r="P20" s="760"/>
      <c r="Q20" s="719"/>
      <c r="R20" s="719"/>
      <c r="S20" s="741"/>
      <c r="T20" s="741"/>
      <c r="U20" s="741"/>
      <c r="V20" s="741"/>
      <c r="W20" s="741"/>
    </row>
    <row r="21" spans="1:23" s="721" customFormat="1" ht="34.5" customHeight="1" x14ac:dyDescent="0.2">
      <c r="A21" s="754" t="s">
        <v>933</v>
      </c>
      <c r="B21" s="737" t="s">
        <v>934</v>
      </c>
      <c r="C21" s="732" t="s">
        <v>849</v>
      </c>
      <c r="D21" s="733" t="s">
        <v>850</v>
      </c>
      <c r="E21" s="734" t="s">
        <v>891</v>
      </c>
      <c r="F21" s="734" t="s">
        <v>885</v>
      </c>
      <c r="G21" s="734" t="s">
        <v>901</v>
      </c>
      <c r="H21" s="734" t="s">
        <v>935</v>
      </c>
      <c r="I21" s="735" t="s">
        <v>936</v>
      </c>
      <c r="J21" s="737" t="s">
        <v>903</v>
      </c>
      <c r="K21" s="737" t="s">
        <v>856</v>
      </c>
      <c r="L21" s="737" t="s">
        <v>857</v>
      </c>
      <c r="M21" s="745"/>
      <c r="N21" s="746"/>
      <c r="O21" s="735" t="s">
        <v>937</v>
      </c>
      <c r="P21" s="740" t="s">
        <v>938</v>
      </c>
      <c r="Q21" s="719"/>
      <c r="R21" s="719"/>
      <c r="S21" s="741"/>
      <c r="T21" s="741"/>
      <c r="U21" s="741"/>
      <c r="V21" s="741"/>
      <c r="W21" s="741"/>
    </row>
    <row r="22" spans="1:23" s="721" customFormat="1" ht="44.25" customHeight="1" x14ac:dyDescent="0.2">
      <c r="A22" s="742"/>
      <c r="B22" s="757"/>
      <c r="C22" s="758"/>
      <c r="D22" s="757"/>
      <c r="E22" s="734" t="s">
        <v>891</v>
      </c>
      <c r="F22" s="734" t="s">
        <v>852</v>
      </c>
      <c r="G22" s="734" t="s">
        <v>886</v>
      </c>
      <c r="H22" s="734" t="s">
        <v>915</v>
      </c>
      <c r="I22" s="764"/>
      <c r="J22" s="757"/>
      <c r="K22" s="757"/>
      <c r="L22" s="757"/>
      <c r="M22" s="745"/>
      <c r="N22" s="746"/>
      <c r="O22" s="764"/>
      <c r="P22" s="765"/>
      <c r="Q22" s="719"/>
      <c r="R22" s="719"/>
      <c r="S22" s="741"/>
      <c r="T22" s="741"/>
      <c r="U22" s="741"/>
      <c r="V22" s="741"/>
      <c r="W22" s="741"/>
    </row>
    <row r="23" spans="1:23" s="721" customFormat="1" ht="27.75" customHeight="1" x14ac:dyDescent="0.2">
      <c r="A23" s="742"/>
      <c r="B23" s="757"/>
      <c r="C23" s="758"/>
      <c r="D23" s="757"/>
      <c r="E23" s="734" t="s">
        <v>851</v>
      </c>
      <c r="F23" s="734" t="s">
        <v>852</v>
      </c>
      <c r="G23" s="734" t="s">
        <v>853</v>
      </c>
      <c r="H23" s="734" t="s">
        <v>341</v>
      </c>
      <c r="I23" s="764"/>
      <c r="J23" s="757"/>
      <c r="K23" s="757"/>
      <c r="L23" s="757"/>
      <c r="M23" s="745"/>
      <c r="N23" s="746"/>
      <c r="O23" s="764"/>
      <c r="P23" s="765"/>
      <c r="Q23" s="719"/>
      <c r="R23" s="719"/>
      <c r="S23" s="741"/>
      <c r="T23" s="741"/>
      <c r="U23" s="741"/>
      <c r="V23" s="741"/>
      <c r="W23" s="741"/>
    </row>
    <row r="24" spans="1:23" s="721" customFormat="1" ht="49.5" customHeight="1" x14ac:dyDescent="0.2">
      <c r="A24" s="742"/>
      <c r="B24" s="757"/>
      <c r="C24" s="758"/>
      <c r="D24" s="757"/>
      <c r="E24" s="734" t="s">
        <v>851</v>
      </c>
      <c r="F24" s="734" t="s">
        <v>880</v>
      </c>
      <c r="G24" s="734" t="s">
        <v>853</v>
      </c>
      <c r="H24" s="734" t="s">
        <v>341</v>
      </c>
      <c r="I24" s="764"/>
      <c r="J24" s="757"/>
      <c r="K24" s="757"/>
      <c r="L24" s="757"/>
      <c r="M24" s="745"/>
      <c r="N24" s="746"/>
      <c r="O24" s="764"/>
      <c r="P24" s="765"/>
      <c r="Q24" s="719"/>
      <c r="R24" s="719"/>
      <c r="S24" s="741"/>
      <c r="T24" s="741"/>
      <c r="U24" s="741"/>
      <c r="V24" s="741"/>
      <c r="W24" s="741"/>
    </row>
    <row r="25" spans="1:23" s="721" customFormat="1" ht="48.75" customHeight="1" x14ac:dyDescent="0.2">
      <c r="A25" s="742"/>
      <c r="B25" s="757"/>
      <c r="C25" s="758"/>
      <c r="D25" s="757"/>
      <c r="E25" s="734"/>
      <c r="F25" s="734"/>
      <c r="G25" s="734"/>
      <c r="H25" s="734"/>
      <c r="I25" s="764"/>
      <c r="J25" s="757"/>
      <c r="K25" s="757"/>
      <c r="L25" s="757"/>
      <c r="M25" s="745"/>
      <c r="N25" s="746"/>
      <c r="O25" s="764"/>
      <c r="P25" s="765"/>
      <c r="Q25" s="719"/>
      <c r="R25" s="719"/>
      <c r="S25" s="741"/>
      <c r="T25" s="741"/>
      <c r="U25" s="741"/>
      <c r="V25" s="741"/>
      <c r="W25" s="741"/>
    </row>
    <row r="26" spans="1:23" s="721" customFormat="1" ht="67.5" customHeight="1" x14ac:dyDescent="0.2">
      <c r="A26" s="742"/>
      <c r="B26" s="744"/>
      <c r="C26" s="743"/>
      <c r="D26" s="744"/>
      <c r="E26" s="734" t="s">
        <v>851</v>
      </c>
      <c r="F26" s="734" t="s">
        <v>852</v>
      </c>
      <c r="G26" s="734" t="s">
        <v>853</v>
      </c>
      <c r="H26" s="734" t="s">
        <v>341</v>
      </c>
      <c r="I26" s="747"/>
      <c r="J26" s="744"/>
      <c r="K26" s="744"/>
      <c r="L26" s="744"/>
      <c r="M26" s="745"/>
      <c r="N26" s="746"/>
      <c r="O26" s="747"/>
      <c r="P26" s="748"/>
      <c r="Q26" s="719"/>
      <c r="R26" s="719"/>
      <c r="S26" s="741"/>
      <c r="T26" s="741"/>
      <c r="U26" s="741"/>
      <c r="V26" s="741"/>
      <c r="W26" s="741"/>
    </row>
    <row r="27" spans="1:23" s="721" customFormat="1" ht="35.25" customHeight="1" x14ac:dyDescent="0.2">
      <c r="A27" s="742"/>
      <c r="B27" s="737" t="s">
        <v>939</v>
      </c>
      <c r="C27" s="732" t="s">
        <v>849</v>
      </c>
      <c r="D27" s="733" t="s">
        <v>850</v>
      </c>
      <c r="E27" s="734" t="s">
        <v>891</v>
      </c>
      <c r="F27" s="734" t="s">
        <v>852</v>
      </c>
      <c r="G27" s="734" t="s">
        <v>886</v>
      </c>
      <c r="H27" s="734" t="s">
        <v>935</v>
      </c>
      <c r="I27" s="737" t="s">
        <v>902</v>
      </c>
      <c r="J27" s="737" t="s">
        <v>903</v>
      </c>
      <c r="K27" s="737" t="s">
        <v>856</v>
      </c>
      <c r="L27" s="737" t="s">
        <v>857</v>
      </c>
      <c r="M27" s="745"/>
      <c r="N27" s="746"/>
      <c r="O27" s="737" t="s">
        <v>940</v>
      </c>
      <c r="P27" s="740" t="s">
        <v>938</v>
      </c>
      <c r="Q27" s="719"/>
      <c r="R27" s="719"/>
      <c r="S27" s="741"/>
      <c r="T27" s="741"/>
      <c r="U27" s="741"/>
      <c r="V27" s="741"/>
      <c r="W27" s="741"/>
    </row>
    <row r="28" spans="1:23" s="721" customFormat="1" ht="33.75" customHeight="1" x14ac:dyDescent="0.2">
      <c r="A28" s="742"/>
      <c r="B28" s="757"/>
      <c r="C28" s="758"/>
      <c r="D28" s="757"/>
      <c r="E28" s="734" t="s">
        <v>891</v>
      </c>
      <c r="F28" s="734" t="s">
        <v>852</v>
      </c>
      <c r="G28" s="734" t="s">
        <v>886</v>
      </c>
      <c r="H28" s="734" t="s">
        <v>915</v>
      </c>
      <c r="I28" s="765"/>
      <c r="J28" s="757"/>
      <c r="K28" s="757"/>
      <c r="L28" s="757"/>
      <c r="M28" s="745"/>
      <c r="N28" s="746"/>
      <c r="O28" s="765"/>
      <c r="P28" s="765"/>
      <c r="Q28" s="719"/>
      <c r="R28" s="719"/>
      <c r="S28" s="741"/>
      <c r="T28" s="741"/>
      <c r="U28" s="741"/>
      <c r="V28" s="741"/>
      <c r="W28" s="741"/>
    </row>
    <row r="29" spans="1:23" s="721" customFormat="1" ht="39" customHeight="1" x14ac:dyDescent="0.2">
      <c r="A29" s="742"/>
      <c r="B29" s="757"/>
      <c r="C29" s="758"/>
      <c r="D29" s="757"/>
      <c r="E29" s="734" t="s">
        <v>891</v>
      </c>
      <c r="F29" s="734" t="s">
        <v>880</v>
      </c>
      <c r="G29" s="734" t="s">
        <v>886</v>
      </c>
      <c r="H29" s="734" t="s">
        <v>341</v>
      </c>
      <c r="I29" s="765"/>
      <c r="J29" s="757"/>
      <c r="K29" s="757"/>
      <c r="L29" s="757"/>
      <c r="M29" s="745"/>
      <c r="N29" s="746"/>
      <c r="O29" s="765"/>
      <c r="P29" s="765"/>
      <c r="Q29" s="719"/>
      <c r="R29" s="719"/>
      <c r="S29" s="741"/>
      <c r="T29" s="741"/>
      <c r="U29" s="741"/>
      <c r="V29" s="741"/>
      <c r="W29" s="741"/>
    </row>
    <row r="30" spans="1:23" s="721" customFormat="1" ht="50.25" customHeight="1" x14ac:dyDescent="0.2">
      <c r="A30" s="742"/>
      <c r="B30" s="744"/>
      <c r="C30" s="743"/>
      <c r="D30" s="744"/>
      <c r="E30" s="734" t="s">
        <v>851</v>
      </c>
      <c r="F30" s="734" t="s">
        <v>880</v>
      </c>
      <c r="G30" s="734" t="s">
        <v>853</v>
      </c>
      <c r="H30" s="734" t="s">
        <v>341</v>
      </c>
      <c r="I30" s="748"/>
      <c r="J30" s="744"/>
      <c r="K30" s="744"/>
      <c r="L30" s="744"/>
      <c r="M30" s="745"/>
      <c r="N30" s="746"/>
      <c r="O30" s="748"/>
      <c r="P30" s="748"/>
      <c r="Q30" s="719"/>
      <c r="R30" s="719"/>
      <c r="S30" s="741"/>
      <c r="T30" s="741"/>
      <c r="U30" s="741"/>
      <c r="V30" s="741"/>
      <c r="W30" s="741"/>
    </row>
    <row r="31" spans="1:23" s="721" customFormat="1" ht="24" customHeight="1" x14ac:dyDescent="0.2">
      <c r="A31" s="742"/>
      <c r="B31" s="737" t="s">
        <v>941</v>
      </c>
      <c r="C31" s="732" t="s">
        <v>849</v>
      </c>
      <c r="D31" s="733" t="s">
        <v>850</v>
      </c>
      <c r="E31" s="734" t="s">
        <v>891</v>
      </c>
      <c r="F31" s="734" t="s">
        <v>880</v>
      </c>
      <c r="G31" s="734" t="s">
        <v>886</v>
      </c>
      <c r="H31" s="734" t="s">
        <v>935</v>
      </c>
      <c r="I31" s="737" t="s">
        <v>902</v>
      </c>
      <c r="J31" s="737" t="s">
        <v>903</v>
      </c>
      <c r="K31" s="737" t="s">
        <v>856</v>
      </c>
      <c r="L31" s="737" t="s">
        <v>857</v>
      </c>
      <c r="M31" s="745"/>
      <c r="N31" s="746"/>
      <c r="O31" s="737" t="s">
        <v>940</v>
      </c>
      <c r="P31" s="740" t="s">
        <v>938</v>
      </c>
      <c r="Q31" s="719"/>
      <c r="R31" s="719"/>
      <c r="S31" s="741"/>
      <c r="T31" s="741"/>
      <c r="U31" s="741"/>
      <c r="V31" s="741"/>
      <c r="W31" s="741"/>
    </row>
    <row r="32" spans="1:23" s="721" customFormat="1" ht="48" customHeight="1" x14ac:dyDescent="0.2">
      <c r="A32" s="742"/>
      <c r="B32" s="757"/>
      <c r="C32" s="758"/>
      <c r="D32" s="757"/>
      <c r="E32" s="734" t="s">
        <v>851</v>
      </c>
      <c r="F32" s="734" t="s">
        <v>880</v>
      </c>
      <c r="G32" s="734" t="s">
        <v>853</v>
      </c>
      <c r="H32" s="734" t="s">
        <v>341</v>
      </c>
      <c r="I32" s="757"/>
      <c r="J32" s="757"/>
      <c r="K32" s="757"/>
      <c r="L32" s="757"/>
      <c r="M32" s="745"/>
      <c r="N32" s="746"/>
      <c r="O32" s="765"/>
      <c r="P32" s="765"/>
      <c r="Q32" s="719"/>
      <c r="R32" s="719"/>
      <c r="S32" s="741"/>
      <c r="T32" s="741"/>
      <c r="U32" s="741"/>
      <c r="V32" s="741"/>
      <c r="W32" s="741"/>
    </row>
    <row r="33" spans="1:23" s="721" customFormat="1" ht="33" customHeight="1" x14ac:dyDescent="0.2">
      <c r="A33" s="742"/>
      <c r="B33" s="757"/>
      <c r="C33" s="758"/>
      <c r="D33" s="757"/>
      <c r="E33" s="734" t="s">
        <v>851</v>
      </c>
      <c r="F33" s="734" t="s">
        <v>880</v>
      </c>
      <c r="G33" s="734" t="s">
        <v>853</v>
      </c>
      <c r="H33" s="734" t="s">
        <v>341</v>
      </c>
      <c r="I33" s="757"/>
      <c r="J33" s="757"/>
      <c r="K33" s="757"/>
      <c r="L33" s="757"/>
      <c r="M33" s="745"/>
      <c r="N33" s="746"/>
      <c r="O33" s="765"/>
      <c r="P33" s="765"/>
      <c r="Q33" s="719"/>
      <c r="R33" s="719"/>
      <c r="S33" s="741"/>
      <c r="T33" s="741"/>
      <c r="U33" s="741"/>
      <c r="V33" s="741"/>
      <c r="W33" s="741"/>
    </row>
    <row r="34" spans="1:23" s="721" customFormat="1" ht="33" customHeight="1" x14ac:dyDescent="0.2">
      <c r="A34" s="742"/>
      <c r="B34" s="757"/>
      <c r="C34" s="758"/>
      <c r="D34" s="757"/>
      <c r="E34" s="734" t="s">
        <v>891</v>
      </c>
      <c r="F34" s="734" t="s">
        <v>880</v>
      </c>
      <c r="G34" s="734" t="s">
        <v>886</v>
      </c>
      <c r="H34" s="734" t="s">
        <v>915</v>
      </c>
      <c r="I34" s="757"/>
      <c r="J34" s="757"/>
      <c r="K34" s="757"/>
      <c r="L34" s="757"/>
      <c r="M34" s="745"/>
      <c r="N34" s="746"/>
      <c r="O34" s="765"/>
      <c r="P34" s="765"/>
      <c r="Q34" s="719"/>
      <c r="R34" s="719"/>
      <c r="S34" s="741"/>
      <c r="T34" s="741"/>
      <c r="U34" s="741"/>
      <c r="V34" s="741"/>
      <c r="W34" s="741"/>
    </row>
    <row r="35" spans="1:23" s="721" customFormat="1" ht="58.5" customHeight="1" x14ac:dyDescent="0.2">
      <c r="A35" s="742"/>
      <c r="B35" s="757"/>
      <c r="C35" s="743"/>
      <c r="D35" s="757"/>
      <c r="E35" s="734" t="s">
        <v>851</v>
      </c>
      <c r="F35" s="734" t="s">
        <v>880</v>
      </c>
      <c r="G35" s="734" t="s">
        <v>853</v>
      </c>
      <c r="H35" s="734" t="s">
        <v>341</v>
      </c>
      <c r="I35" s="744"/>
      <c r="J35" s="744"/>
      <c r="K35" s="757"/>
      <c r="L35" s="744"/>
      <c r="M35" s="745"/>
      <c r="N35" s="746"/>
      <c r="O35" s="748"/>
      <c r="P35" s="748"/>
      <c r="Q35" s="719"/>
      <c r="R35" s="719"/>
      <c r="S35" s="741"/>
      <c r="T35" s="741"/>
      <c r="U35" s="741"/>
      <c r="V35" s="741"/>
      <c r="W35" s="741"/>
    </row>
    <row r="36" spans="1:23" s="721" customFormat="1" ht="39.75" customHeight="1" x14ac:dyDescent="0.2">
      <c r="A36" s="749"/>
      <c r="B36" s="744"/>
      <c r="C36" s="755" t="s">
        <v>942</v>
      </c>
      <c r="D36" s="744"/>
      <c r="E36" s="734" t="s">
        <v>867</v>
      </c>
      <c r="F36" s="734" t="s">
        <v>880</v>
      </c>
      <c r="G36" s="734" t="s">
        <v>853</v>
      </c>
      <c r="H36" s="734" t="s">
        <v>935</v>
      </c>
      <c r="I36" s="734" t="s">
        <v>943</v>
      </c>
      <c r="J36" s="734" t="s">
        <v>944</v>
      </c>
      <c r="K36" s="744"/>
      <c r="L36" s="731" t="s">
        <v>857</v>
      </c>
      <c r="M36" s="745"/>
      <c r="N36" s="746"/>
      <c r="O36" s="734" t="s">
        <v>945</v>
      </c>
      <c r="P36" s="753" t="s">
        <v>946</v>
      </c>
      <c r="Q36" s="719"/>
      <c r="R36" s="719"/>
      <c r="S36" s="741"/>
      <c r="T36" s="741"/>
      <c r="U36" s="741"/>
      <c r="V36" s="741"/>
      <c r="W36" s="741"/>
    </row>
    <row r="37" spans="1:23" s="721" customFormat="1" ht="45" customHeight="1" x14ac:dyDescent="0.2">
      <c r="A37" s="730" t="s">
        <v>947</v>
      </c>
      <c r="B37" s="733" t="s">
        <v>948</v>
      </c>
      <c r="C37" s="732" t="s">
        <v>849</v>
      </c>
      <c r="D37" s="733" t="s">
        <v>850</v>
      </c>
      <c r="E37" s="734" t="s">
        <v>851</v>
      </c>
      <c r="F37" s="734" t="s">
        <v>852</v>
      </c>
      <c r="G37" s="734" t="s">
        <v>853</v>
      </c>
      <c r="H37" s="734" t="s">
        <v>341</v>
      </c>
      <c r="I37" s="734" t="s">
        <v>949</v>
      </c>
      <c r="J37" s="734" t="s">
        <v>897</v>
      </c>
      <c r="K37" s="733" t="s">
        <v>856</v>
      </c>
      <c r="L37" s="731" t="s">
        <v>857</v>
      </c>
      <c r="M37" s="745"/>
      <c r="N37" s="746"/>
      <c r="O37" s="734" t="s">
        <v>950</v>
      </c>
      <c r="P37" s="740" t="s">
        <v>951</v>
      </c>
      <c r="Q37" s="719"/>
      <c r="R37" s="719"/>
      <c r="S37" s="741"/>
      <c r="T37" s="741"/>
      <c r="U37" s="741"/>
      <c r="V37" s="741"/>
      <c r="W37" s="741"/>
    </row>
    <row r="38" spans="1:23" s="721" customFormat="1" ht="60" customHeight="1" x14ac:dyDescent="0.2">
      <c r="A38" s="749"/>
      <c r="B38" s="744"/>
      <c r="C38" s="743"/>
      <c r="D38" s="744"/>
      <c r="E38" s="734" t="s">
        <v>851</v>
      </c>
      <c r="F38" s="734" t="s">
        <v>852</v>
      </c>
      <c r="G38" s="734" t="s">
        <v>853</v>
      </c>
      <c r="H38" s="734" t="s">
        <v>341</v>
      </c>
      <c r="I38" s="734" t="s">
        <v>952</v>
      </c>
      <c r="J38" s="734" t="s">
        <v>897</v>
      </c>
      <c r="K38" s="744"/>
      <c r="L38" s="731" t="s">
        <v>857</v>
      </c>
      <c r="M38" s="745"/>
      <c r="N38" s="746"/>
      <c r="O38" s="734" t="s">
        <v>953</v>
      </c>
      <c r="P38" s="760"/>
      <c r="Q38" s="719"/>
      <c r="R38" s="719"/>
      <c r="S38" s="741"/>
      <c r="T38" s="741"/>
      <c r="U38" s="741"/>
      <c r="V38" s="741"/>
      <c r="W38" s="741"/>
    </row>
    <row r="39" spans="1:23" s="721" customFormat="1" ht="64.5" customHeight="1" x14ac:dyDescent="0.2">
      <c r="A39" s="754" t="s">
        <v>954</v>
      </c>
      <c r="B39" s="737" t="s">
        <v>955</v>
      </c>
      <c r="C39" s="732" t="s">
        <v>956</v>
      </c>
      <c r="D39" s="756" t="s">
        <v>850</v>
      </c>
      <c r="E39" s="734" t="s">
        <v>891</v>
      </c>
      <c r="F39" s="734" t="s">
        <v>885</v>
      </c>
      <c r="G39" s="734" t="s">
        <v>901</v>
      </c>
      <c r="H39" s="734" t="s">
        <v>915</v>
      </c>
      <c r="I39" s="731" t="s">
        <v>902</v>
      </c>
      <c r="J39" s="734" t="s">
        <v>903</v>
      </c>
      <c r="K39" s="734" t="s">
        <v>856</v>
      </c>
      <c r="L39" s="731" t="s">
        <v>857</v>
      </c>
      <c r="M39" s="745"/>
      <c r="N39" s="746"/>
      <c r="O39" s="755" t="s">
        <v>957</v>
      </c>
      <c r="P39" s="762" t="s">
        <v>958</v>
      </c>
      <c r="Q39" s="719"/>
      <c r="R39" s="719"/>
      <c r="S39" s="741"/>
      <c r="T39" s="741"/>
      <c r="U39" s="741"/>
      <c r="V39" s="741"/>
      <c r="W39" s="741"/>
    </row>
    <row r="40" spans="1:23" s="721" customFormat="1" ht="67.5" customHeight="1" x14ac:dyDescent="0.2">
      <c r="A40" s="742"/>
      <c r="B40" s="744"/>
      <c r="C40" s="758"/>
      <c r="D40" s="756" t="s">
        <v>850</v>
      </c>
      <c r="E40" s="734" t="s">
        <v>851</v>
      </c>
      <c r="F40" s="734" t="s">
        <v>885</v>
      </c>
      <c r="G40" s="734" t="s">
        <v>853</v>
      </c>
      <c r="H40" s="734" t="s">
        <v>341</v>
      </c>
      <c r="I40" s="737" t="s">
        <v>959</v>
      </c>
      <c r="J40" s="737" t="s">
        <v>944</v>
      </c>
      <c r="K40" s="734" t="s">
        <v>856</v>
      </c>
      <c r="L40" s="731" t="s">
        <v>857</v>
      </c>
      <c r="M40" s="745"/>
      <c r="N40" s="746"/>
      <c r="O40" s="737" t="s">
        <v>960</v>
      </c>
      <c r="P40" s="766"/>
      <c r="Q40" s="719"/>
      <c r="R40" s="719"/>
      <c r="S40" s="741"/>
      <c r="T40" s="741"/>
      <c r="U40" s="741"/>
      <c r="V40" s="741"/>
      <c r="W40" s="741"/>
    </row>
    <row r="41" spans="1:23" s="721" customFormat="1" ht="48.75" customHeight="1" x14ac:dyDescent="0.2">
      <c r="A41" s="742"/>
      <c r="B41" s="737" t="s">
        <v>961</v>
      </c>
      <c r="C41" s="758"/>
      <c r="D41" s="756" t="s">
        <v>850</v>
      </c>
      <c r="E41" s="734" t="s">
        <v>867</v>
      </c>
      <c r="F41" s="734" t="s">
        <v>852</v>
      </c>
      <c r="G41" s="734" t="s">
        <v>853</v>
      </c>
      <c r="H41" s="734" t="s">
        <v>341</v>
      </c>
      <c r="I41" s="744"/>
      <c r="J41" s="744"/>
      <c r="K41" s="734" t="s">
        <v>856</v>
      </c>
      <c r="L41" s="731" t="s">
        <v>857</v>
      </c>
      <c r="M41" s="745"/>
      <c r="N41" s="746"/>
      <c r="O41" s="744"/>
      <c r="P41" s="766"/>
      <c r="Q41" s="719"/>
      <c r="R41" s="719"/>
      <c r="S41" s="741"/>
      <c r="T41" s="741"/>
      <c r="U41" s="741"/>
      <c r="V41" s="741"/>
      <c r="W41" s="741"/>
    </row>
    <row r="42" spans="1:23" s="721" customFormat="1" ht="135.75" customHeight="1" x14ac:dyDescent="0.2">
      <c r="A42" s="742"/>
      <c r="B42" s="744"/>
      <c r="C42" s="758"/>
      <c r="D42" s="756" t="s">
        <v>850</v>
      </c>
      <c r="E42" s="734" t="s">
        <v>851</v>
      </c>
      <c r="F42" s="734" t="s">
        <v>880</v>
      </c>
      <c r="G42" s="734" t="s">
        <v>853</v>
      </c>
      <c r="H42" s="734" t="s">
        <v>341</v>
      </c>
      <c r="I42" s="734" t="s">
        <v>952</v>
      </c>
      <c r="J42" s="734" t="s">
        <v>897</v>
      </c>
      <c r="K42" s="734" t="s">
        <v>856</v>
      </c>
      <c r="L42" s="731" t="s">
        <v>857</v>
      </c>
      <c r="M42" s="745"/>
      <c r="N42" s="746"/>
      <c r="O42" s="734" t="s">
        <v>953</v>
      </c>
      <c r="P42" s="766"/>
      <c r="Q42" s="719"/>
      <c r="R42" s="719"/>
      <c r="S42" s="741"/>
      <c r="T42" s="741"/>
      <c r="U42" s="741"/>
      <c r="V42" s="741"/>
      <c r="W42" s="741"/>
    </row>
    <row r="43" spans="1:23" s="721" customFormat="1" ht="70.5" customHeight="1" x14ac:dyDescent="0.2">
      <c r="A43" s="742"/>
      <c r="B43" s="737" t="s">
        <v>962</v>
      </c>
      <c r="C43" s="758"/>
      <c r="D43" s="756" t="s">
        <v>850</v>
      </c>
      <c r="E43" s="734" t="s">
        <v>851</v>
      </c>
      <c r="F43" s="734" t="s">
        <v>885</v>
      </c>
      <c r="G43" s="734" t="s">
        <v>853</v>
      </c>
      <c r="H43" s="734" t="s">
        <v>341</v>
      </c>
      <c r="I43" s="737" t="s">
        <v>959</v>
      </c>
      <c r="J43" s="737" t="s">
        <v>944</v>
      </c>
      <c r="K43" s="734" t="s">
        <v>856</v>
      </c>
      <c r="L43" s="737" t="s">
        <v>857</v>
      </c>
      <c r="M43" s="745"/>
      <c r="N43" s="746"/>
      <c r="O43" s="735" t="s">
        <v>963</v>
      </c>
      <c r="P43" s="766"/>
      <c r="Q43" s="719"/>
      <c r="R43" s="719"/>
      <c r="S43" s="741"/>
      <c r="T43" s="741"/>
      <c r="U43" s="741"/>
      <c r="V43" s="741"/>
      <c r="W43" s="741"/>
    </row>
    <row r="44" spans="1:23" s="721" customFormat="1" ht="49.5" customHeight="1" x14ac:dyDescent="0.2">
      <c r="A44" s="742"/>
      <c r="B44" s="757"/>
      <c r="C44" s="758"/>
      <c r="D44" s="756" t="s">
        <v>850</v>
      </c>
      <c r="E44" s="734" t="s">
        <v>851</v>
      </c>
      <c r="F44" s="734" t="s">
        <v>885</v>
      </c>
      <c r="G44" s="734" t="s">
        <v>853</v>
      </c>
      <c r="H44" s="734" t="s">
        <v>341</v>
      </c>
      <c r="I44" s="757"/>
      <c r="J44" s="757"/>
      <c r="K44" s="734" t="s">
        <v>856</v>
      </c>
      <c r="L44" s="757"/>
      <c r="M44" s="745"/>
      <c r="N44" s="746"/>
      <c r="O44" s="758"/>
      <c r="P44" s="766"/>
      <c r="Q44" s="719"/>
      <c r="R44" s="719"/>
      <c r="S44" s="741"/>
      <c r="T44" s="741"/>
      <c r="U44" s="741"/>
      <c r="V44" s="741"/>
      <c r="W44" s="741"/>
    </row>
    <row r="45" spans="1:23" s="721" customFormat="1" ht="35.25" customHeight="1" x14ac:dyDescent="0.2">
      <c r="A45" s="742"/>
      <c r="B45" s="744"/>
      <c r="C45" s="758"/>
      <c r="D45" s="756" t="s">
        <v>850</v>
      </c>
      <c r="E45" s="734" t="s">
        <v>851</v>
      </c>
      <c r="F45" s="734" t="s">
        <v>885</v>
      </c>
      <c r="G45" s="734" t="s">
        <v>853</v>
      </c>
      <c r="H45" s="734" t="s">
        <v>341</v>
      </c>
      <c r="I45" s="744"/>
      <c r="J45" s="744"/>
      <c r="K45" s="734" t="s">
        <v>856</v>
      </c>
      <c r="L45" s="744"/>
      <c r="M45" s="745"/>
      <c r="N45" s="746"/>
      <c r="O45" s="743"/>
      <c r="P45" s="766"/>
      <c r="Q45" s="719"/>
      <c r="R45" s="719"/>
      <c r="S45" s="741"/>
      <c r="T45" s="741"/>
      <c r="U45" s="741"/>
      <c r="V45" s="741"/>
      <c r="W45" s="741"/>
    </row>
    <row r="46" spans="1:23" s="721" customFormat="1" ht="89.25" customHeight="1" x14ac:dyDescent="0.2">
      <c r="A46" s="742"/>
      <c r="B46" s="737" t="s">
        <v>964</v>
      </c>
      <c r="C46" s="758"/>
      <c r="D46" s="756" t="s">
        <v>850</v>
      </c>
      <c r="E46" s="734" t="s">
        <v>851</v>
      </c>
      <c r="F46" s="734" t="s">
        <v>880</v>
      </c>
      <c r="G46" s="734" t="s">
        <v>853</v>
      </c>
      <c r="H46" s="734" t="s">
        <v>341</v>
      </c>
      <c r="I46" s="734" t="s">
        <v>959</v>
      </c>
      <c r="J46" s="734" t="s">
        <v>944</v>
      </c>
      <c r="K46" s="734" t="s">
        <v>856</v>
      </c>
      <c r="L46" s="731" t="s">
        <v>857</v>
      </c>
      <c r="M46" s="745"/>
      <c r="N46" s="746"/>
      <c r="O46" s="734" t="s">
        <v>965</v>
      </c>
      <c r="P46" s="766"/>
      <c r="Q46" s="719"/>
      <c r="R46" s="719"/>
      <c r="S46" s="741"/>
      <c r="T46" s="741"/>
      <c r="U46" s="741"/>
      <c r="V46" s="741"/>
      <c r="W46" s="741"/>
    </row>
    <row r="47" spans="1:23" s="721" customFormat="1" ht="48.75" customHeight="1" x14ac:dyDescent="0.2">
      <c r="A47" s="749"/>
      <c r="B47" s="744"/>
      <c r="C47" s="743"/>
      <c r="D47" s="756"/>
      <c r="E47" s="734" t="s">
        <v>851</v>
      </c>
      <c r="F47" s="734" t="s">
        <v>852</v>
      </c>
      <c r="G47" s="734" t="s">
        <v>853</v>
      </c>
      <c r="H47" s="734" t="s">
        <v>341</v>
      </c>
      <c r="I47" s="734" t="s">
        <v>966</v>
      </c>
      <c r="J47" s="734" t="s">
        <v>228</v>
      </c>
      <c r="K47" s="734" t="s">
        <v>967</v>
      </c>
      <c r="L47" s="731" t="s">
        <v>857</v>
      </c>
      <c r="M47" s="745"/>
      <c r="N47" s="746"/>
      <c r="O47" s="755" t="s">
        <v>968</v>
      </c>
      <c r="P47" s="767"/>
      <c r="Q47" s="719"/>
      <c r="R47" s="719"/>
      <c r="S47" s="741"/>
      <c r="T47" s="741"/>
      <c r="U47" s="741"/>
      <c r="V47" s="741"/>
      <c r="W47" s="741"/>
    </row>
    <row r="48" spans="1:23" s="721" customFormat="1" ht="52.5" customHeight="1" x14ac:dyDescent="0.2">
      <c r="A48" s="754" t="s">
        <v>969</v>
      </c>
      <c r="B48" s="737" t="s">
        <v>970</v>
      </c>
      <c r="C48" s="732" t="s">
        <v>956</v>
      </c>
      <c r="D48" s="756" t="s">
        <v>850</v>
      </c>
      <c r="E48" s="734" t="s">
        <v>891</v>
      </c>
      <c r="F48" s="734" t="s">
        <v>852</v>
      </c>
      <c r="G48" s="734" t="s">
        <v>886</v>
      </c>
      <c r="H48" s="734" t="s">
        <v>935</v>
      </c>
      <c r="I48" s="737" t="s">
        <v>902</v>
      </c>
      <c r="J48" s="737" t="s">
        <v>903</v>
      </c>
      <c r="K48" s="737" t="s">
        <v>856</v>
      </c>
      <c r="L48" s="737" t="s">
        <v>857</v>
      </c>
      <c r="M48" s="745"/>
      <c r="N48" s="746"/>
      <c r="O48" s="733" t="s">
        <v>971</v>
      </c>
      <c r="P48" s="740">
        <v>0.5</v>
      </c>
      <c r="Q48" s="719"/>
      <c r="R48" s="719"/>
      <c r="S48" s="741"/>
      <c r="T48" s="741"/>
      <c r="U48" s="741"/>
      <c r="V48" s="741"/>
      <c r="W48" s="741"/>
    </row>
    <row r="49" spans="1:23" s="721" customFormat="1" ht="52.5" customHeight="1" x14ac:dyDescent="0.2">
      <c r="A49" s="742"/>
      <c r="B49" s="757"/>
      <c r="C49" s="758"/>
      <c r="D49" s="756" t="s">
        <v>850</v>
      </c>
      <c r="E49" s="734" t="s">
        <v>851</v>
      </c>
      <c r="F49" s="734" t="s">
        <v>880</v>
      </c>
      <c r="G49" s="734" t="s">
        <v>853</v>
      </c>
      <c r="H49" s="734" t="s">
        <v>341</v>
      </c>
      <c r="I49" s="757"/>
      <c r="J49" s="757"/>
      <c r="K49" s="757"/>
      <c r="L49" s="757"/>
      <c r="M49" s="745"/>
      <c r="N49" s="746"/>
      <c r="O49" s="757"/>
      <c r="P49" s="757"/>
      <c r="Q49" s="719"/>
      <c r="R49" s="719"/>
      <c r="S49" s="741"/>
      <c r="T49" s="741"/>
      <c r="U49" s="741"/>
      <c r="V49" s="741"/>
      <c r="W49" s="741"/>
    </row>
    <row r="50" spans="1:23" s="721" customFormat="1" ht="52.5" customHeight="1" x14ac:dyDescent="0.2">
      <c r="A50" s="742"/>
      <c r="B50" s="757"/>
      <c r="C50" s="758"/>
      <c r="D50" s="756" t="s">
        <v>850</v>
      </c>
      <c r="E50" s="734" t="s">
        <v>891</v>
      </c>
      <c r="F50" s="734" t="s">
        <v>880</v>
      </c>
      <c r="G50" s="734" t="s">
        <v>886</v>
      </c>
      <c r="H50" s="734" t="s">
        <v>915</v>
      </c>
      <c r="I50" s="757"/>
      <c r="J50" s="757"/>
      <c r="K50" s="757"/>
      <c r="L50" s="757"/>
      <c r="M50" s="745"/>
      <c r="N50" s="746"/>
      <c r="O50" s="757"/>
      <c r="P50" s="757"/>
      <c r="Q50" s="719"/>
      <c r="R50" s="719"/>
      <c r="S50" s="741"/>
      <c r="T50" s="741"/>
      <c r="U50" s="741"/>
      <c r="V50" s="741"/>
      <c r="W50" s="741"/>
    </row>
    <row r="51" spans="1:23" s="721" customFormat="1" ht="52.5" customHeight="1" x14ac:dyDescent="0.2">
      <c r="A51" s="742"/>
      <c r="B51" s="757"/>
      <c r="C51" s="758"/>
      <c r="D51" s="756" t="s">
        <v>850</v>
      </c>
      <c r="E51" s="734" t="s">
        <v>851</v>
      </c>
      <c r="F51" s="734" t="s">
        <v>880</v>
      </c>
      <c r="G51" s="734" t="s">
        <v>853</v>
      </c>
      <c r="H51" s="734" t="s">
        <v>341</v>
      </c>
      <c r="I51" s="757"/>
      <c r="J51" s="757"/>
      <c r="K51" s="757"/>
      <c r="L51" s="757"/>
      <c r="M51" s="745"/>
      <c r="N51" s="746"/>
      <c r="O51" s="757"/>
      <c r="P51" s="757"/>
      <c r="Q51" s="719"/>
      <c r="R51" s="719"/>
      <c r="S51" s="741"/>
      <c r="T51" s="741"/>
      <c r="U51" s="741"/>
      <c r="V51" s="741"/>
      <c r="W51" s="741"/>
    </row>
    <row r="52" spans="1:23" s="721" customFormat="1" ht="67.5" customHeight="1" x14ac:dyDescent="0.2">
      <c r="A52" s="749"/>
      <c r="B52" s="744"/>
      <c r="C52" s="743"/>
      <c r="D52" s="756" t="s">
        <v>850</v>
      </c>
      <c r="E52" s="734" t="s">
        <v>851</v>
      </c>
      <c r="F52" s="734" t="s">
        <v>880</v>
      </c>
      <c r="G52" s="734" t="s">
        <v>853</v>
      </c>
      <c r="H52" s="734" t="s">
        <v>341</v>
      </c>
      <c r="I52" s="744"/>
      <c r="J52" s="744"/>
      <c r="K52" s="744"/>
      <c r="L52" s="744"/>
      <c r="M52" s="745"/>
      <c r="N52" s="746"/>
      <c r="O52" s="744"/>
      <c r="P52" s="744"/>
      <c r="Q52" s="719"/>
      <c r="R52" s="719"/>
      <c r="S52" s="741"/>
      <c r="T52" s="741"/>
      <c r="U52" s="741"/>
      <c r="V52" s="741"/>
      <c r="W52" s="741"/>
    </row>
    <row r="53" spans="1:23" s="721" customFormat="1" ht="90" customHeight="1" x14ac:dyDescent="0.2">
      <c r="A53" s="730" t="s">
        <v>972</v>
      </c>
      <c r="B53" s="733">
        <f>+[21]CRITICIDAD!A29</f>
        <v>0</v>
      </c>
      <c r="C53" s="736" t="s">
        <v>973</v>
      </c>
      <c r="D53" s="733" t="s">
        <v>850</v>
      </c>
      <c r="E53" s="737" t="s">
        <v>900</v>
      </c>
      <c r="F53" s="737" t="s">
        <v>880</v>
      </c>
      <c r="G53" s="733" t="s">
        <v>853</v>
      </c>
      <c r="H53" s="737" t="s">
        <v>341</v>
      </c>
      <c r="I53" s="731" t="s">
        <v>869</v>
      </c>
      <c r="J53" s="734" t="s">
        <v>870</v>
      </c>
      <c r="K53" s="734" t="s">
        <v>871</v>
      </c>
      <c r="L53" s="768" t="s">
        <v>857</v>
      </c>
      <c r="M53" s="745"/>
      <c r="N53" s="746"/>
      <c r="O53" s="769" t="s">
        <v>974</v>
      </c>
      <c r="P53" s="762" t="s">
        <v>975</v>
      </c>
      <c r="Q53" s="719"/>
      <c r="R53" s="719"/>
      <c r="S53" s="741"/>
      <c r="T53" s="741"/>
      <c r="U53" s="741"/>
      <c r="V53" s="741"/>
      <c r="W53" s="741"/>
    </row>
    <row r="54" spans="1:23" s="721" customFormat="1" ht="108" customHeight="1" x14ac:dyDescent="0.2">
      <c r="A54" s="742"/>
      <c r="B54" s="757"/>
      <c r="C54" s="758"/>
      <c r="D54" s="757"/>
      <c r="E54" s="757"/>
      <c r="F54" s="757"/>
      <c r="G54" s="757"/>
      <c r="H54" s="757"/>
      <c r="I54" s="734" t="s">
        <v>976</v>
      </c>
      <c r="J54" s="755" t="s">
        <v>977</v>
      </c>
      <c r="K54" s="734" t="s">
        <v>871</v>
      </c>
      <c r="L54" s="768" t="s">
        <v>857</v>
      </c>
      <c r="M54" s="745"/>
      <c r="N54" s="746"/>
      <c r="O54" s="755" t="s">
        <v>978</v>
      </c>
      <c r="P54" s="770"/>
      <c r="Q54" s="719"/>
      <c r="R54" s="719"/>
      <c r="S54" s="741"/>
      <c r="T54" s="741"/>
      <c r="U54" s="741"/>
      <c r="V54" s="741"/>
      <c r="W54" s="741"/>
    </row>
    <row r="55" spans="1:23" s="721" customFormat="1" ht="77.25" customHeight="1" x14ac:dyDescent="0.2">
      <c r="A55" s="749"/>
      <c r="B55" s="744"/>
      <c r="C55" s="743"/>
      <c r="D55" s="744"/>
      <c r="E55" s="744"/>
      <c r="F55" s="744"/>
      <c r="G55" s="744"/>
      <c r="H55" s="744"/>
      <c r="I55" s="734" t="s">
        <v>923</v>
      </c>
      <c r="J55" s="734" t="s">
        <v>924</v>
      </c>
      <c r="K55" s="734" t="s">
        <v>871</v>
      </c>
      <c r="L55" s="768" t="s">
        <v>857</v>
      </c>
      <c r="M55" s="771"/>
      <c r="N55" s="772"/>
      <c r="O55" s="734" t="s">
        <v>931</v>
      </c>
      <c r="P55" s="773"/>
      <c r="Q55" s="719"/>
      <c r="R55" s="719"/>
      <c r="S55" s="741"/>
      <c r="T55" s="741"/>
      <c r="U55" s="741"/>
      <c r="V55" s="741"/>
      <c r="W55" s="741"/>
    </row>
    <row r="56" spans="1:23" s="721" customFormat="1" ht="15" customHeight="1" thickBot="1" x14ac:dyDescent="0.25">
      <c r="A56" s="774" t="s">
        <v>979</v>
      </c>
      <c r="B56" s="775"/>
      <c r="C56" s="775"/>
      <c r="D56" s="775"/>
      <c r="E56" s="775"/>
      <c r="F56" s="775"/>
      <c r="G56" s="775"/>
      <c r="H56" s="775"/>
      <c r="I56" s="775"/>
      <c r="J56" s="775"/>
      <c r="K56" s="775"/>
      <c r="L56" s="775"/>
      <c r="M56" s="776"/>
      <c r="N56" s="777"/>
      <c r="O56" s="719"/>
      <c r="P56" s="778"/>
      <c r="Q56" s="719"/>
      <c r="R56" s="719"/>
      <c r="S56" s="720"/>
      <c r="T56" s="720"/>
      <c r="U56" s="720"/>
      <c r="V56" s="720"/>
      <c r="W56" s="720"/>
    </row>
  </sheetData>
  <mergeCells count="100">
    <mergeCell ref="H53:H55"/>
    <mergeCell ref="P53:P55"/>
    <mergeCell ref="A56:M56"/>
    <mergeCell ref="L48:L52"/>
    <mergeCell ref="O48:O52"/>
    <mergeCell ref="P48:P52"/>
    <mergeCell ref="A53:A55"/>
    <mergeCell ref="B53:B55"/>
    <mergeCell ref="C53:C55"/>
    <mergeCell ref="D53:D55"/>
    <mergeCell ref="E53:E55"/>
    <mergeCell ref="F53:F55"/>
    <mergeCell ref="G53:G55"/>
    <mergeCell ref="J43:J45"/>
    <mergeCell ref="L43:L45"/>
    <mergeCell ref="O43:O45"/>
    <mergeCell ref="B46:B47"/>
    <mergeCell ref="A48:A52"/>
    <mergeCell ref="B48:B52"/>
    <mergeCell ref="C48:C52"/>
    <mergeCell ref="I48:I52"/>
    <mergeCell ref="J48:J52"/>
    <mergeCell ref="K48:K52"/>
    <mergeCell ref="A39:A47"/>
    <mergeCell ref="B39:B40"/>
    <mergeCell ref="C39:C47"/>
    <mergeCell ref="P39:P47"/>
    <mergeCell ref="I40:I41"/>
    <mergeCell ref="J40:J41"/>
    <mergeCell ref="O40:O41"/>
    <mergeCell ref="B41:B42"/>
    <mergeCell ref="B43:B45"/>
    <mergeCell ref="I43:I45"/>
    <mergeCell ref="P31:P35"/>
    <mergeCell ref="A37:A38"/>
    <mergeCell ref="B37:B38"/>
    <mergeCell ref="C37:C38"/>
    <mergeCell ref="D37:D38"/>
    <mergeCell ref="K37:K38"/>
    <mergeCell ref="P37:P38"/>
    <mergeCell ref="O27:O30"/>
    <mergeCell ref="P27:P30"/>
    <mergeCell ref="B31:B36"/>
    <mergeCell ref="C31:C35"/>
    <mergeCell ref="D31:D36"/>
    <mergeCell ref="I31:I35"/>
    <mergeCell ref="J31:J35"/>
    <mergeCell ref="K31:K36"/>
    <mergeCell ref="L31:L35"/>
    <mergeCell ref="O31:O35"/>
    <mergeCell ref="L21:L26"/>
    <mergeCell ref="O21:O26"/>
    <mergeCell ref="P21:P26"/>
    <mergeCell ref="B27:B30"/>
    <mergeCell ref="C27:C30"/>
    <mergeCell ref="D27:D30"/>
    <mergeCell ref="I27:I30"/>
    <mergeCell ref="J27:J30"/>
    <mergeCell ref="K27:K30"/>
    <mergeCell ref="L27:L30"/>
    <mergeCell ref="C19:C20"/>
    <mergeCell ref="D19:D20"/>
    <mergeCell ref="P19:P20"/>
    <mergeCell ref="A21:A36"/>
    <mergeCell ref="B21:B26"/>
    <mergeCell ref="C21:C26"/>
    <mergeCell ref="D21:D26"/>
    <mergeCell ref="I21:I26"/>
    <mergeCell ref="J21:J26"/>
    <mergeCell ref="K21:K26"/>
    <mergeCell ref="B11:B20"/>
    <mergeCell ref="C11:C12"/>
    <mergeCell ref="D11:D12"/>
    <mergeCell ref="P11:P12"/>
    <mergeCell ref="C13:C14"/>
    <mergeCell ref="D13:D14"/>
    <mergeCell ref="P13:P14"/>
    <mergeCell ref="C15:C17"/>
    <mergeCell ref="D15:D17"/>
    <mergeCell ref="P15:P17"/>
    <mergeCell ref="N4:N55"/>
    <mergeCell ref="O4:O5"/>
    <mergeCell ref="P4:P5"/>
    <mergeCell ref="A7:A10"/>
    <mergeCell ref="B7:B10"/>
    <mergeCell ref="C8:C10"/>
    <mergeCell ref="D8:D10"/>
    <mergeCell ref="O9:O10"/>
    <mergeCell ref="P9:P10"/>
    <mergeCell ref="A11:A20"/>
    <mergeCell ref="A2:M2"/>
    <mergeCell ref="N2:P2"/>
    <mergeCell ref="A3:B3"/>
    <mergeCell ref="A4:A6"/>
    <mergeCell ref="C4:C5"/>
    <mergeCell ref="D4:D5"/>
    <mergeCell ref="I4:I5"/>
    <mergeCell ref="J4:J5"/>
    <mergeCell ref="L4:L5"/>
    <mergeCell ref="M4:M5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L9"/>
  <sheetViews>
    <sheetView zoomScale="51" zoomScaleNormal="51" workbookViewId="0">
      <selection sqref="A1:XFD9"/>
    </sheetView>
  </sheetViews>
  <sheetFormatPr baseColWidth="10" defaultRowHeight="15" x14ac:dyDescent="0.25"/>
  <cols>
    <col min="1" max="1" width="37.42578125" customWidth="1"/>
    <col min="2" max="2" width="32.5703125" customWidth="1"/>
    <col min="3" max="3" width="27.7109375" customWidth="1"/>
    <col min="4" max="4" width="28.28515625" customWidth="1"/>
    <col min="5" max="5" width="22.5703125" customWidth="1"/>
    <col min="6" max="6" width="21" customWidth="1"/>
    <col min="7" max="7" width="16.5703125" customWidth="1"/>
    <col min="8" max="8" width="17" customWidth="1"/>
    <col min="9" max="9" width="35.140625" customWidth="1"/>
    <col min="10" max="10" width="23.140625" customWidth="1"/>
    <col min="11" max="11" width="37.140625" customWidth="1"/>
    <col min="13" max="13" width="41.140625" customWidth="1"/>
    <col min="14" max="14" width="65.42578125" customWidth="1"/>
    <col min="15" max="15" width="74.42578125" customWidth="1"/>
    <col min="16" max="16" width="43.85546875" customWidth="1"/>
    <col min="17" max="17" width="31.5703125" customWidth="1"/>
    <col min="18" max="18" width="68.28515625" customWidth="1"/>
    <col min="19" max="19" width="73.5703125" customWidth="1"/>
    <col min="20" max="20" width="48.140625" customWidth="1"/>
    <col min="21" max="21" width="43.5703125" customWidth="1"/>
    <col min="22" max="22" width="48.7109375" customWidth="1"/>
    <col min="23" max="23" width="34.42578125" customWidth="1"/>
    <col min="29" max="29" width="40.7109375" customWidth="1"/>
    <col min="35" max="35" width="35.28515625" customWidth="1"/>
    <col min="36" max="36" width="43.5703125" customWidth="1"/>
    <col min="37" max="37" width="79.140625" customWidth="1"/>
    <col min="38" max="38" width="28" customWidth="1"/>
    <col min="39" max="39" width="58.85546875" customWidth="1"/>
  </cols>
  <sheetData>
    <row r="1" spans="1:38" s="619" customFormat="1" ht="15" customHeight="1" x14ac:dyDescent="0.25">
      <c r="A1" s="615" t="s">
        <v>24</v>
      </c>
      <c r="B1" s="616" t="s">
        <v>25</v>
      </c>
      <c r="C1" s="616" t="s">
        <v>26</v>
      </c>
      <c r="D1" s="616" t="s">
        <v>27</v>
      </c>
      <c r="E1" s="617" t="s">
        <v>28</v>
      </c>
      <c r="F1" s="617" t="s">
        <v>29</v>
      </c>
      <c r="G1" s="617" t="s">
        <v>30</v>
      </c>
      <c r="H1" s="617" t="s">
        <v>31</v>
      </c>
      <c r="I1" s="617" t="s">
        <v>32</v>
      </c>
      <c r="J1" s="616" t="s">
        <v>33</v>
      </c>
      <c r="K1" s="616" t="s">
        <v>34</v>
      </c>
      <c r="L1" s="616" t="s">
        <v>35</v>
      </c>
      <c r="M1" s="618" t="s">
        <v>36</v>
      </c>
      <c r="N1" s="261" t="s">
        <v>37</v>
      </c>
      <c r="O1" s="261"/>
      <c r="P1" s="261"/>
      <c r="Q1" s="261" t="s">
        <v>38</v>
      </c>
      <c r="R1" s="261"/>
      <c r="S1" s="261"/>
      <c r="T1" s="261"/>
      <c r="U1" s="261"/>
      <c r="V1" s="261" t="s">
        <v>39</v>
      </c>
      <c r="W1" s="261"/>
      <c r="X1" s="261"/>
      <c r="Y1" s="261"/>
      <c r="Z1" s="261"/>
      <c r="AA1" s="261"/>
      <c r="AB1" s="261"/>
      <c r="AC1" s="261" t="s">
        <v>40</v>
      </c>
      <c r="AD1" s="261"/>
      <c r="AE1" s="261"/>
      <c r="AF1" s="261"/>
      <c r="AG1" s="261"/>
      <c r="AH1" s="261"/>
      <c r="AI1" s="261"/>
      <c r="AJ1" s="261"/>
      <c r="AK1" s="261"/>
      <c r="AL1" s="261"/>
    </row>
    <row r="2" spans="1:38" s="576" customFormat="1" ht="40.5" customHeight="1" x14ac:dyDescent="0.25">
      <c r="A2" s="620"/>
      <c r="B2" s="621"/>
      <c r="C2" s="621"/>
      <c r="D2" s="621"/>
      <c r="E2" s="621"/>
      <c r="F2" s="621"/>
      <c r="G2" s="621"/>
      <c r="H2" s="621"/>
      <c r="I2" s="621"/>
      <c r="J2" s="621"/>
      <c r="K2" s="621"/>
      <c r="L2" s="621"/>
      <c r="M2" s="622"/>
      <c r="N2" s="261"/>
      <c r="O2" s="261"/>
      <c r="P2" s="261"/>
      <c r="Q2" s="261"/>
      <c r="R2" s="261"/>
      <c r="S2" s="261"/>
      <c r="T2" s="261"/>
      <c r="U2" s="261"/>
      <c r="V2" s="261" t="s">
        <v>41</v>
      </c>
      <c r="W2" s="261"/>
      <c r="X2" s="261"/>
      <c r="Y2" s="261"/>
      <c r="Z2" s="261"/>
      <c r="AA2" s="261" t="s">
        <v>42</v>
      </c>
      <c r="AB2" s="261" t="s">
        <v>43</v>
      </c>
      <c r="AC2" s="261"/>
      <c r="AD2" s="261"/>
      <c r="AE2" s="261"/>
      <c r="AF2" s="261"/>
      <c r="AG2" s="261"/>
      <c r="AH2" s="261"/>
      <c r="AI2" s="261"/>
      <c r="AJ2" s="261"/>
      <c r="AK2" s="261"/>
      <c r="AL2" s="261"/>
    </row>
    <row r="3" spans="1:38" s="576" customFormat="1" ht="240" customHeight="1" x14ac:dyDescent="0.25">
      <c r="A3" s="623"/>
      <c r="B3" s="624"/>
      <c r="C3" s="624"/>
      <c r="D3" s="624"/>
      <c r="E3" s="624"/>
      <c r="F3" s="624"/>
      <c r="G3" s="624"/>
      <c r="H3" s="624"/>
      <c r="I3" s="624"/>
      <c r="J3" s="624"/>
      <c r="K3" s="624"/>
      <c r="L3" s="624"/>
      <c r="M3" s="625"/>
      <c r="N3" s="166" t="s">
        <v>44</v>
      </c>
      <c r="O3" s="166" t="s">
        <v>45</v>
      </c>
      <c r="P3" s="166" t="s">
        <v>46</v>
      </c>
      <c r="Q3" s="166" t="s">
        <v>47</v>
      </c>
      <c r="R3" s="26" t="s">
        <v>136</v>
      </c>
      <c r="S3" s="26" t="s">
        <v>100</v>
      </c>
      <c r="T3" s="26" t="s">
        <v>101</v>
      </c>
      <c r="U3" s="26" t="s">
        <v>87</v>
      </c>
      <c r="V3" s="166" t="s">
        <v>48</v>
      </c>
      <c r="W3" s="166" t="s">
        <v>49</v>
      </c>
      <c r="X3" s="166" t="s">
        <v>50</v>
      </c>
      <c r="Y3" s="166" t="s">
        <v>51</v>
      </c>
      <c r="Z3" s="166" t="s">
        <v>52</v>
      </c>
      <c r="AA3" s="261"/>
      <c r="AB3" s="261"/>
      <c r="AC3" s="166" t="s">
        <v>53</v>
      </c>
      <c r="AD3" s="166" t="s">
        <v>54</v>
      </c>
      <c r="AE3" s="166" t="s">
        <v>55</v>
      </c>
      <c r="AF3" s="166" t="s">
        <v>56</v>
      </c>
      <c r="AG3" s="166" t="s">
        <v>57</v>
      </c>
      <c r="AH3" s="166" t="s">
        <v>58</v>
      </c>
      <c r="AI3" s="26" t="s">
        <v>59</v>
      </c>
      <c r="AJ3" s="26" t="s">
        <v>137</v>
      </c>
      <c r="AK3" s="26" t="s">
        <v>138</v>
      </c>
      <c r="AL3" s="26" t="s">
        <v>60</v>
      </c>
    </row>
    <row r="4" spans="1:38" s="619" customFormat="1" ht="144" customHeight="1" x14ac:dyDescent="0.25">
      <c r="A4" s="626" t="s">
        <v>650</v>
      </c>
      <c r="B4" s="484" t="s">
        <v>139</v>
      </c>
      <c r="C4" s="254" t="s">
        <v>187</v>
      </c>
      <c r="D4" s="198" t="s">
        <v>651</v>
      </c>
      <c r="E4" s="230" t="s">
        <v>208</v>
      </c>
      <c r="F4" s="232" t="s">
        <v>189</v>
      </c>
      <c r="G4" s="230" t="s">
        <v>652</v>
      </c>
      <c r="H4" s="315" t="s">
        <v>90</v>
      </c>
      <c r="I4" s="177" t="s">
        <v>653</v>
      </c>
      <c r="J4" s="177" t="s">
        <v>140</v>
      </c>
      <c r="K4" s="177" t="s">
        <v>141</v>
      </c>
      <c r="L4" s="177" t="s">
        <v>142</v>
      </c>
      <c r="M4" s="33" t="s">
        <v>654</v>
      </c>
      <c r="N4" s="627" t="s">
        <v>655</v>
      </c>
      <c r="O4" s="628" t="s">
        <v>656</v>
      </c>
      <c r="P4" s="223" t="s">
        <v>657</v>
      </c>
      <c r="Q4" s="223" t="s">
        <v>658</v>
      </c>
      <c r="R4" s="252" t="s">
        <v>659</v>
      </c>
      <c r="S4" s="223" t="s">
        <v>660</v>
      </c>
      <c r="T4" s="342" t="s">
        <v>661</v>
      </c>
      <c r="U4" s="223" t="s">
        <v>92</v>
      </c>
      <c r="V4" s="223" t="s">
        <v>139</v>
      </c>
      <c r="W4" s="242" t="s">
        <v>95</v>
      </c>
      <c r="X4" s="223" t="s">
        <v>95</v>
      </c>
      <c r="Y4" s="223" t="s">
        <v>95</v>
      </c>
      <c r="Z4" s="223" t="s">
        <v>95</v>
      </c>
      <c r="AA4" s="314" t="s">
        <v>128</v>
      </c>
      <c r="AB4" s="223" t="s">
        <v>662</v>
      </c>
      <c r="AC4" s="629" t="s">
        <v>78</v>
      </c>
      <c r="AD4" s="158" t="s">
        <v>79</v>
      </c>
      <c r="AE4" s="158" t="s">
        <v>78</v>
      </c>
      <c r="AF4" s="158" t="s">
        <v>79</v>
      </c>
      <c r="AG4" s="158" t="s">
        <v>79</v>
      </c>
      <c r="AH4" s="167" t="s">
        <v>78</v>
      </c>
      <c r="AI4" s="223" t="s">
        <v>663</v>
      </c>
      <c r="AJ4" s="161" t="s">
        <v>664</v>
      </c>
      <c r="AK4" s="195" t="s">
        <v>665</v>
      </c>
      <c r="AL4" s="161" t="s">
        <v>666</v>
      </c>
    </row>
    <row r="5" spans="1:38" s="619" customFormat="1" ht="129.75" customHeight="1" x14ac:dyDescent="0.25">
      <c r="A5" s="630"/>
      <c r="B5" s="484"/>
      <c r="C5" s="254"/>
      <c r="D5" s="484" t="s">
        <v>145</v>
      </c>
      <c r="E5" s="230"/>
      <c r="F5" s="232"/>
      <c r="G5" s="230"/>
      <c r="H5" s="315"/>
      <c r="I5" s="177" t="s">
        <v>667</v>
      </c>
      <c r="J5" s="177" t="s">
        <v>146</v>
      </c>
      <c r="K5" s="177"/>
      <c r="L5" s="177" t="s">
        <v>109</v>
      </c>
      <c r="M5" s="33"/>
      <c r="N5" s="631" t="s">
        <v>668</v>
      </c>
      <c r="O5" s="228"/>
      <c r="P5" s="226"/>
      <c r="Q5" s="226"/>
      <c r="R5" s="632"/>
      <c r="S5" s="226"/>
      <c r="T5" s="633"/>
      <c r="U5" s="226"/>
      <c r="V5" s="226"/>
      <c r="W5" s="228"/>
      <c r="X5" s="226"/>
      <c r="Y5" s="226"/>
      <c r="Z5" s="226"/>
      <c r="AA5" s="634"/>
      <c r="AB5" s="226"/>
      <c r="AC5" s="629" t="s">
        <v>78</v>
      </c>
      <c r="AD5" s="158" t="s">
        <v>78</v>
      </c>
      <c r="AE5" s="158" t="s">
        <v>78</v>
      </c>
      <c r="AF5" s="158" t="s">
        <v>79</v>
      </c>
      <c r="AG5" s="158" t="s">
        <v>79</v>
      </c>
      <c r="AH5" s="167" t="s">
        <v>78</v>
      </c>
      <c r="AI5" s="226"/>
      <c r="AJ5" s="161" t="s">
        <v>664</v>
      </c>
      <c r="AK5" s="195" t="s">
        <v>665</v>
      </c>
      <c r="AL5" s="161" t="s">
        <v>666</v>
      </c>
    </row>
    <row r="6" spans="1:38" s="619" customFormat="1" ht="54" customHeight="1" x14ac:dyDescent="0.25">
      <c r="A6" s="630"/>
      <c r="B6" s="484"/>
      <c r="C6" s="254"/>
      <c r="D6" s="484"/>
      <c r="E6" s="230"/>
      <c r="F6" s="232"/>
      <c r="G6" s="230"/>
      <c r="H6" s="58" t="s">
        <v>72</v>
      </c>
      <c r="I6" s="143" t="s">
        <v>669</v>
      </c>
      <c r="J6" s="177" t="s">
        <v>147</v>
      </c>
      <c r="K6" s="177" t="s">
        <v>141</v>
      </c>
      <c r="L6" s="177" t="s">
        <v>670</v>
      </c>
      <c r="M6" s="33"/>
      <c r="N6" s="627"/>
      <c r="O6" s="228"/>
      <c r="P6" s="226"/>
      <c r="Q6" s="226"/>
      <c r="R6" s="635"/>
      <c r="S6" s="226"/>
      <c r="T6" s="633"/>
      <c r="U6" s="226"/>
      <c r="V6" s="226"/>
      <c r="W6" s="228"/>
      <c r="X6" s="226"/>
      <c r="Y6" s="226"/>
      <c r="Z6" s="226"/>
      <c r="AA6" s="634"/>
      <c r="AB6" s="226"/>
      <c r="AC6" s="629"/>
      <c r="AD6" s="158"/>
      <c r="AE6" s="158"/>
      <c r="AF6" s="158"/>
      <c r="AG6" s="158"/>
      <c r="AH6" s="158"/>
      <c r="AI6" s="226"/>
      <c r="AJ6" s="158"/>
      <c r="AK6" s="195"/>
      <c r="AL6" s="158"/>
    </row>
    <row r="7" spans="1:38" s="619" customFormat="1" ht="246.75" customHeight="1" x14ac:dyDescent="0.25">
      <c r="A7" s="630"/>
      <c r="B7" s="229" t="s">
        <v>671</v>
      </c>
      <c r="C7" s="230" t="s">
        <v>187</v>
      </c>
      <c r="D7" s="177" t="s">
        <v>672</v>
      </c>
      <c r="E7" s="230" t="s">
        <v>208</v>
      </c>
      <c r="F7" s="232" t="s">
        <v>65</v>
      </c>
      <c r="G7" s="230" t="s">
        <v>190</v>
      </c>
      <c r="H7" s="636" t="s">
        <v>90</v>
      </c>
      <c r="I7" s="86" t="s">
        <v>673</v>
      </c>
      <c r="J7" s="177" t="s">
        <v>148</v>
      </c>
      <c r="K7" s="177" t="s">
        <v>108</v>
      </c>
      <c r="L7" s="177" t="s">
        <v>674</v>
      </c>
      <c r="M7" s="33" t="s">
        <v>654</v>
      </c>
      <c r="N7" s="627" t="s">
        <v>675</v>
      </c>
      <c r="O7" s="223" t="s">
        <v>676</v>
      </c>
      <c r="P7" s="242" t="s">
        <v>677</v>
      </c>
      <c r="Q7" s="226"/>
      <c r="R7" s="637" t="s">
        <v>678</v>
      </c>
      <c r="S7" s="226"/>
      <c r="T7" s="633"/>
      <c r="U7" s="268" t="s">
        <v>92</v>
      </c>
      <c r="V7" s="403" t="s">
        <v>679</v>
      </c>
      <c r="W7" s="223" t="s">
        <v>95</v>
      </c>
      <c r="X7" s="223" t="s">
        <v>95</v>
      </c>
      <c r="Y7" s="223" t="s">
        <v>95</v>
      </c>
      <c r="Z7" s="223" t="s">
        <v>95</v>
      </c>
      <c r="AA7" s="227" t="s">
        <v>128</v>
      </c>
      <c r="AB7" s="223" t="s">
        <v>680</v>
      </c>
      <c r="AC7" s="629" t="s">
        <v>78</v>
      </c>
      <c r="AD7" s="158" t="s">
        <v>79</v>
      </c>
      <c r="AE7" s="158" t="s">
        <v>78</v>
      </c>
      <c r="AF7" s="158" t="s">
        <v>79</v>
      </c>
      <c r="AG7" s="158" t="s">
        <v>71</v>
      </c>
      <c r="AH7" s="167" t="s">
        <v>78</v>
      </c>
      <c r="AI7" s="223" t="s">
        <v>663</v>
      </c>
      <c r="AJ7" s="189" t="s">
        <v>681</v>
      </c>
      <c r="AK7" s="189" t="s">
        <v>682</v>
      </c>
      <c r="AL7" s="189" t="s">
        <v>149</v>
      </c>
    </row>
    <row r="8" spans="1:38" s="619" customFormat="1" ht="129.75" customHeight="1" x14ac:dyDescent="0.25">
      <c r="A8" s="630"/>
      <c r="B8" s="229"/>
      <c r="C8" s="230"/>
      <c r="D8" s="157" t="s">
        <v>683</v>
      </c>
      <c r="E8" s="230"/>
      <c r="F8" s="232"/>
      <c r="G8" s="230"/>
      <c r="H8" s="636"/>
      <c r="I8" s="177" t="s">
        <v>684</v>
      </c>
      <c r="J8" s="42" t="s">
        <v>685</v>
      </c>
      <c r="K8" s="42" t="s">
        <v>108</v>
      </c>
      <c r="L8" s="42" t="s">
        <v>674</v>
      </c>
      <c r="M8" s="33"/>
      <c r="N8" s="627" t="s">
        <v>686</v>
      </c>
      <c r="O8" s="226"/>
      <c r="P8" s="228"/>
      <c r="Q8" s="226"/>
      <c r="R8" s="638"/>
      <c r="S8" s="226"/>
      <c r="T8" s="633"/>
      <c r="U8" s="268"/>
      <c r="V8" s="639"/>
      <c r="W8" s="226"/>
      <c r="X8" s="226"/>
      <c r="Y8" s="226"/>
      <c r="Z8" s="226"/>
      <c r="AA8" s="270"/>
      <c r="AB8" s="226"/>
      <c r="AC8" s="629" t="s">
        <v>78</v>
      </c>
      <c r="AD8" s="158" t="s">
        <v>79</v>
      </c>
      <c r="AE8" s="158" t="s">
        <v>78</v>
      </c>
      <c r="AF8" s="158" t="s">
        <v>63</v>
      </c>
      <c r="AG8" s="158" t="s">
        <v>107</v>
      </c>
      <c r="AH8" s="167" t="s">
        <v>107</v>
      </c>
      <c r="AI8" s="226"/>
      <c r="AJ8" s="189" t="s">
        <v>687</v>
      </c>
      <c r="AK8" s="189" t="s">
        <v>688</v>
      </c>
      <c r="AL8" s="189" t="s">
        <v>689</v>
      </c>
    </row>
    <row r="9" spans="1:38" s="619" customFormat="1" ht="39" thickBot="1" x14ac:dyDescent="0.3">
      <c r="A9" s="640"/>
      <c r="B9" s="350"/>
      <c r="C9" s="231"/>
      <c r="D9" s="183"/>
      <c r="E9" s="641"/>
      <c r="F9" s="642"/>
      <c r="G9" s="641"/>
      <c r="H9" s="67" t="s">
        <v>72</v>
      </c>
      <c r="I9" s="145" t="s">
        <v>690</v>
      </c>
      <c r="J9" s="65" t="s">
        <v>150</v>
      </c>
      <c r="K9" s="65" t="s">
        <v>108</v>
      </c>
      <c r="L9" s="65" t="s">
        <v>670</v>
      </c>
      <c r="M9" s="643"/>
      <c r="N9" s="627"/>
      <c r="O9" s="226"/>
      <c r="P9" s="228"/>
      <c r="Q9" s="226"/>
      <c r="R9" s="644"/>
      <c r="S9" s="226"/>
      <c r="T9" s="645"/>
      <c r="U9" s="269"/>
      <c r="V9" s="639"/>
      <c r="W9" s="226"/>
      <c r="X9" s="226"/>
      <c r="Y9" s="226"/>
      <c r="Z9" s="226"/>
      <c r="AA9" s="270"/>
      <c r="AB9" s="226"/>
      <c r="AC9" s="629"/>
      <c r="AD9" s="158"/>
      <c r="AE9" s="158"/>
      <c r="AF9" s="158"/>
      <c r="AG9" s="158"/>
      <c r="AH9" s="158"/>
      <c r="AI9" s="226"/>
      <c r="AJ9" s="158"/>
      <c r="AK9" s="158"/>
      <c r="AL9" s="158"/>
    </row>
  </sheetData>
  <mergeCells count="61">
    <mergeCell ref="Z7:Z9"/>
    <mergeCell ref="AA7:AA9"/>
    <mergeCell ref="AB7:AB9"/>
    <mergeCell ref="AI7:AI9"/>
    <mergeCell ref="AB4:AB6"/>
    <mergeCell ref="AI4:AI6"/>
    <mergeCell ref="D5:D6"/>
    <mergeCell ref="B7:B9"/>
    <mergeCell ref="C7:C9"/>
    <mergeCell ref="E7:E8"/>
    <mergeCell ref="F7:F8"/>
    <mergeCell ref="G7:G8"/>
    <mergeCell ref="H7:H8"/>
    <mergeCell ref="O7:O9"/>
    <mergeCell ref="P7:P9"/>
    <mergeCell ref="R7:R9"/>
    <mergeCell ref="U7:U9"/>
    <mergeCell ref="V7:V9"/>
    <mergeCell ref="W7:W9"/>
    <mergeCell ref="X7:X9"/>
    <mergeCell ref="W4:W6"/>
    <mergeCell ref="X4:X6"/>
    <mergeCell ref="Y4:Y6"/>
    <mergeCell ref="Z4:Z6"/>
    <mergeCell ref="AA4:AA6"/>
    <mergeCell ref="R4:R6"/>
    <mergeCell ref="S4:S9"/>
    <mergeCell ref="T4:T9"/>
    <mergeCell ref="U4:U6"/>
    <mergeCell ref="V4:V6"/>
    <mergeCell ref="G4:G6"/>
    <mergeCell ref="H4:H5"/>
    <mergeCell ref="O4:O6"/>
    <mergeCell ref="P4:P6"/>
    <mergeCell ref="Q4:Q9"/>
    <mergeCell ref="AB2:AB3"/>
    <mergeCell ref="AA2:AA3"/>
    <mergeCell ref="L1:L3"/>
    <mergeCell ref="A1:A3"/>
    <mergeCell ref="B1:B3"/>
    <mergeCell ref="C1:C3"/>
    <mergeCell ref="D1:D3"/>
    <mergeCell ref="E1:E3"/>
    <mergeCell ref="F1:F3"/>
    <mergeCell ref="G1:G3"/>
    <mergeCell ref="H1:H3"/>
    <mergeCell ref="I1:I3"/>
    <mergeCell ref="J1:J3"/>
    <mergeCell ref="K1:K3"/>
    <mergeCell ref="Q1:U2"/>
    <mergeCell ref="V1:AB1"/>
    <mergeCell ref="AC1:AL2"/>
    <mergeCell ref="V2:Z2"/>
    <mergeCell ref="M1:M3"/>
    <mergeCell ref="N1:P2"/>
    <mergeCell ref="A4:A9"/>
    <mergeCell ref="B4:B6"/>
    <mergeCell ref="C4:C6"/>
    <mergeCell ref="E4:E6"/>
    <mergeCell ref="F4:F6"/>
    <mergeCell ref="Y7:Y9"/>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E28775F-F9DF-40F0-B940-8140FBEC08DF}">
          <x14:formula1>
            <xm:f>'F:\AUDITORIAS  AÑO 2021\SEGUIMIENTO MAPA DE RIESGOS DE GESTION SEPT 2021\RIESGOS GESTIÓN PLANEACIÓN ESTRATÉGICA\[SEGUIMIENTO PLNEACIÓN ESTRATEGICA   SEPT 2021.xlsx]NO'!#REF!</xm:f>
          </x14:formula1>
          <xm:sqref>H9 H4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L13"/>
  <sheetViews>
    <sheetView tabSelected="1" topLeftCell="I1" zoomScale="70" zoomScaleNormal="70" workbookViewId="0">
      <selection activeCell="O4" sqref="O4:O7"/>
    </sheetView>
  </sheetViews>
  <sheetFormatPr baseColWidth="10" defaultRowHeight="15" x14ac:dyDescent="0.25"/>
  <cols>
    <col min="1" max="1" width="20.7109375" customWidth="1"/>
    <col min="2" max="2" width="27.140625" customWidth="1"/>
    <col min="3" max="3" width="29.28515625" customWidth="1"/>
    <col min="4" max="4" width="28.85546875" customWidth="1"/>
    <col min="9" max="9" width="33.140625" customWidth="1"/>
    <col min="10" max="10" width="16.5703125" customWidth="1"/>
    <col min="11" max="11" width="30.28515625" customWidth="1"/>
    <col min="13" max="13" width="35.42578125" customWidth="1"/>
    <col min="14" max="14" width="76.28515625" customWidth="1"/>
    <col min="15" max="15" width="44.7109375" customWidth="1"/>
    <col min="16" max="16" width="38.140625" customWidth="1"/>
    <col min="17" max="17" width="43.28515625" customWidth="1"/>
    <col min="18" max="18" width="55.42578125" customWidth="1"/>
    <col min="19" max="19" width="50.28515625" customWidth="1"/>
    <col min="20" max="20" width="46.7109375" customWidth="1"/>
    <col min="21" max="21" width="38.28515625" customWidth="1"/>
    <col min="22" max="22" width="40.7109375" customWidth="1"/>
    <col min="28" max="28" width="31.85546875" customWidth="1"/>
    <col min="35" max="35" width="36" customWidth="1"/>
    <col min="36" max="36" width="31.140625" customWidth="1"/>
    <col min="37" max="37" width="36.140625" customWidth="1"/>
    <col min="38" max="38" width="48.85546875" customWidth="1"/>
  </cols>
  <sheetData>
    <row r="1" spans="1:38" s="51" customFormat="1" ht="15.75" x14ac:dyDescent="0.25">
      <c r="A1" s="271" t="s">
        <v>24</v>
      </c>
      <c r="B1" s="265" t="s">
        <v>25</v>
      </c>
      <c r="C1" s="265" t="s">
        <v>26</v>
      </c>
      <c r="D1" s="265" t="s">
        <v>27</v>
      </c>
      <c r="E1" s="271" t="s">
        <v>28</v>
      </c>
      <c r="F1" s="271" t="s">
        <v>29</v>
      </c>
      <c r="G1" s="271" t="s">
        <v>30</v>
      </c>
      <c r="H1" s="271" t="s">
        <v>31</v>
      </c>
      <c r="I1" s="271" t="s">
        <v>32</v>
      </c>
      <c r="J1" s="265" t="s">
        <v>33</v>
      </c>
      <c r="K1" s="265" t="s">
        <v>34</v>
      </c>
      <c r="L1" s="265" t="s">
        <v>35</v>
      </c>
      <c r="M1" s="265" t="s">
        <v>36</v>
      </c>
      <c r="N1" s="245" t="s">
        <v>37</v>
      </c>
      <c r="O1" s="245"/>
      <c r="P1" s="245"/>
      <c r="Q1" s="245" t="s">
        <v>38</v>
      </c>
      <c r="R1" s="245"/>
      <c r="S1" s="245"/>
      <c r="T1" s="245"/>
      <c r="U1" s="245"/>
      <c r="V1" s="245" t="s">
        <v>39</v>
      </c>
      <c r="W1" s="245"/>
      <c r="X1" s="245"/>
      <c r="Y1" s="245"/>
      <c r="Z1" s="245"/>
      <c r="AA1" s="245"/>
      <c r="AB1" s="245"/>
      <c r="AC1" s="245" t="s">
        <v>40</v>
      </c>
      <c r="AD1" s="245"/>
      <c r="AE1" s="245"/>
      <c r="AF1" s="245"/>
      <c r="AG1" s="245"/>
      <c r="AH1" s="245"/>
      <c r="AI1" s="245"/>
      <c r="AJ1" s="245"/>
      <c r="AK1" s="245"/>
      <c r="AL1" s="245"/>
    </row>
    <row r="2" spans="1:38" s="51" customFormat="1" ht="15.75" x14ac:dyDescent="0.25">
      <c r="A2" s="271"/>
      <c r="B2" s="265"/>
      <c r="C2" s="265"/>
      <c r="D2" s="265"/>
      <c r="E2" s="271"/>
      <c r="F2" s="271"/>
      <c r="G2" s="271"/>
      <c r="H2" s="271"/>
      <c r="I2" s="271"/>
      <c r="J2" s="265"/>
      <c r="K2" s="265"/>
      <c r="L2" s="265"/>
      <c r="M2" s="265"/>
      <c r="N2" s="245"/>
      <c r="O2" s="245"/>
      <c r="P2" s="245"/>
      <c r="Q2" s="245"/>
      <c r="R2" s="245"/>
      <c r="S2" s="245"/>
      <c r="T2" s="245"/>
      <c r="U2" s="245"/>
      <c r="V2" s="245" t="s">
        <v>41</v>
      </c>
      <c r="W2" s="245"/>
      <c r="X2" s="245"/>
      <c r="Y2" s="245"/>
      <c r="Z2" s="245"/>
      <c r="AA2" s="297" t="s">
        <v>42</v>
      </c>
      <c r="AB2" s="297" t="s">
        <v>43</v>
      </c>
      <c r="AC2" s="245"/>
      <c r="AD2" s="245"/>
      <c r="AE2" s="245"/>
      <c r="AF2" s="245"/>
      <c r="AG2" s="245"/>
      <c r="AH2" s="245"/>
      <c r="AI2" s="245"/>
      <c r="AJ2" s="245"/>
      <c r="AK2" s="245"/>
      <c r="AL2" s="245"/>
    </row>
    <row r="3" spans="1:38" s="51" customFormat="1" ht="220.5" customHeight="1" x14ac:dyDescent="0.25">
      <c r="A3" s="271"/>
      <c r="B3" s="265"/>
      <c r="C3" s="265"/>
      <c r="D3" s="265"/>
      <c r="E3" s="271"/>
      <c r="F3" s="271"/>
      <c r="G3" s="271"/>
      <c r="H3" s="271"/>
      <c r="I3" s="271"/>
      <c r="J3" s="265"/>
      <c r="K3" s="265"/>
      <c r="L3" s="265"/>
      <c r="M3" s="265"/>
      <c r="N3" s="50" t="s">
        <v>44</v>
      </c>
      <c r="O3" s="50" t="s">
        <v>45</v>
      </c>
      <c r="P3" s="50" t="s">
        <v>46</v>
      </c>
      <c r="Q3" s="50" t="s">
        <v>47</v>
      </c>
      <c r="R3" s="50" t="s">
        <v>84</v>
      </c>
      <c r="S3" s="50" t="s">
        <v>85</v>
      </c>
      <c r="T3" s="50" t="s">
        <v>86</v>
      </c>
      <c r="U3" s="50" t="s">
        <v>87</v>
      </c>
      <c r="V3" s="50" t="s">
        <v>48</v>
      </c>
      <c r="W3" s="50" t="s">
        <v>49</v>
      </c>
      <c r="X3" s="50" t="s">
        <v>50</v>
      </c>
      <c r="Y3" s="50" t="s">
        <v>51</v>
      </c>
      <c r="Z3" s="50" t="s">
        <v>52</v>
      </c>
      <c r="AA3" s="297"/>
      <c r="AB3" s="297"/>
      <c r="AC3" s="50" t="s">
        <v>53</v>
      </c>
      <c r="AD3" s="50" t="s">
        <v>54</v>
      </c>
      <c r="AE3" s="50" t="s">
        <v>55</v>
      </c>
      <c r="AF3" s="50" t="s">
        <v>56</v>
      </c>
      <c r="AG3" s="50" t="s">
        <v>57</v>
      </c>
      <c r="AH3" s="50" t="s">
        <v>58</v>
      </c>
      <c r="AI3" s="50" t="s">
        <v>59</v>
      </c>
      <c r="AJ3" s="50" t="s">
        <v>88</v>
      </c>
      <c r="AK3" s="50" t="s">
        <v>89</v>
      </c>
      <c r="AL3" s="50" t="s">
        <v>60</v>
      </c>
    </row>
    <row r="4" spans="1:38" s="51" customFormat="1" ht="118.5" customHeight="1" x14ac:dyDescent="0.25">
      <c r="A4" s="74" t="str">
        <f>[1]CONTEXTO!A8</f>
        <v>PROCESO: GESTIÓN DEL SERVICIO Y ATENCIÓN AL CIUDADANO</v>
      </c>
      <c r="B4" s="292" t="str">
        <f>[1]DESCRIPCION!A10</f>
        <v xml:space="preserve">Posibilidad de la inoportunidad en la respuesta de las PQRS formuladas a la entidad como Derechos de Petición  </v>
      </c>
      <c r="C4" s="294" t="str">
        <f>'[1]IDENTIFICACION DE RIESGOS'!J10</f>
        <v>GESTION</v>
      </c>
      <c r="D4" s="9" t="str">
        <f>[1]DESCRIPCION!D10</f>
        <v>Falta de seguimiento a los tiempos de respuestas de las PQRS - Derechos de Petición formuladas a la entidad</v>
      </c>
      <c r="E4" s="294" t="str">
        <f>'[1]VALORACIÓN RIESGOS RESIDUAL'!E14:G14</f>
        <v>Probable</v>
      </c>
      <c r="F4" s="287" t="str">
        <f>'[1]VALORACIÓN RIESGOS RESIDUAL'!J14</f>
        <v>Moderado</v>
      </c>
      <c r="G4" s="292" t="str">
        <f>'[1]VALORACIÓN RIESGOS RESIDUAL'!K11</f>
        <v>ALTA</v>
      </c>
      <c r="H4" s="287" t="s">
        <v>90</v>
      </c>
      <c r="I4" s="172" t="s">
        <v>1250</v>
      </c>
      <c r="J4" s="10" t="s">
        <v>1257</v>
      </c>
      <c r="K4" s="10" t="s">
        <v>260</v>
      </c>
      <c r="L4" s="11" t="s">
        <v>261</v>
      </c>
      <c r="M4" s="290" t="s">
        <v>262</v>
      </c>
      <c r="N4" s="173" t="s">
        <v>1262</v>
      </c>
      <c r="O4" s="965" t="s">
        <v>1256</v>
      </c>
      <c r="P4" s="272" t="s">
        <v>1264</v>
      </c>
      <c r="Q4" s="272" t="s">
        <v>263</v>
      </c>
      <c r="R4" s="958" t="s">
        <v>1247</v>
      </c>
      <c r="S4" s="286" t="s">
        <v>1248</v>
      </c>
      <c r="T4" s="286" t="s">
        <v>1249</v>
      </c>
      <c r="U4" s="286" t="s">
        <v>264</v>
      </c>
      <c r="V4" s="73" t="str">
        <f>B4</f>
        <v xml:space="preserve">Posibilidad de la inoportunidad en la respuesta de las PQRS formuladas a la entidad como Derechos de Petición  </v>
      </c>
      <c r="W4" s="73" t="s">
        <v>63</v>
      </c>
      <c r="X4" s="73" t="s">
        <v>79</v>
      </c>
      <c r="Y4" s="73" t="s">
        <v>79</v>
      </c>
      <c r="Z4" s="73" t="s">
        <v>95</v>
      </c>
      <c r="AA4" s="73" t="s">
        <v>81</v>
      </c>
      <c r="AB4" s="73" t="s">
        <v>265</v>
      </c>
      <c r="AC4" s="72" t="s">
        <v>78</v>
      </c>
      <c r="AD4" s="72" t="s">
        <v>78</v>
      </c>
      <c r="AE4" s="73" t="s">
        <v>78</v>
      </c>
      <c r="AF4" s="72" t="s">
        <v>78</v>
      </c>
      <c r="AG4" s="72" t="s">
        <v>79</v>
      </c>
      <c r="AH4" s="72" t="s">
        <v>78</v>
      </c>
      <c r="AI4" s="277" t="s">
        <v>104</v>
      </c>
      <c r="AJ4" s="277" t="s">
        <v>104</v>
      </c>
      <c r="AK4" s="277" t="s">
        <v>266</v>
      </c>
      <c r="AL4" s="277" t="s">
        <v>1268</v>
      </c>
    </row>
    <row r="5" spans="1:38" s="51" customFormat="1" ht="75" customHeight="1" x14ac:dyDescent="0.25">
      <c r="A5" s="278" t="str">
        <f>[1]CONTEXTO!A9</f>
        <v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v>
      </c>
      <c r="B5" s="293"/>
      <c r="C5" s="295"/>
      <c r="D5" s="8" t="str">
        <f>[1]DESCRIPCION!D11</f>
        <v>Errores en la clasificación del tipo de petición - Derechos de Petición.</v>
      </c>
      <c r="E5" s="295"/>
      <c r="F5" s="288"/>
      <c r="G5" s="293"/>
      <c r="H5" s="288"/>
      <c r="I5" s="280" t="s">
        <v>1251</v>
      </c>
      <c r="J5" s="282" t="s">
        <v>1258</v>
      </c>
      <c r="K5" s="282" t="s">
        <v>267</v>
      </c>
      <c r="L5" s="280" t="s">
        <v>268</v>
      </c>
      <c r="M5" s="290"/>
      <c r="N5" s="966" t="s">
        <v>1261</v>
      </c>
      <c r="O5" s="967"/>
      <c r="P5" s="272"/>
      <c r="Q5" s="272"/>
      <c r="R5" s="959"/>
      <c r="S5" s="286"/>
      <c r="T5" s="286"/>
      <c r="U5" s="286"/>
      <c r="V5" s="73"/>
      <c r="W5" s="73"/>
      <c r="X5" s="73"/>
      <c r="Y5" s="73"/>
      <c r="Z5" s="73"/>
      <c r="AA5" s="73"/>
      <c r="AB5" s="73"/>
      <c r="AC5" s="273" t="s">
        <v>78</v>
      </c>
      <c r="AD5" s="273" t="s">
        <v>78</v>
      </c>
      <c r="AE5" s="272" t="s">
        <v>78</v>
      </c>
      <c r="AF5" s="273" t="s">
        <v>78</v>
      </c>
      <c r="AG5" s="273" t="s">
        <v>79</v>
      </c>
      <c r="AH5" s="273" t="s">
        <v>78</v>
      </c>
      <c r="AI5" s="277"/>
      <c r="AJ5" s="277"/>
      <c r="AK5" s="277"/>
      <c r="AL5" s="277"/>
    </row>
    <row r="6" spans="1:38" s="51" customFormat="1" ht="240.75" customHeight="1" x14ac:dyDescent="0.25">
      <c r="A6" s="278"/>
      <c r="B6" s="293"/>
      <c r="C6" s="295"/>
      <c r="D6" s="8" t="str">
        <f>[1]DESCRIPCION!D12</f>
        <v>Errores en el direccionamiento del tipo de petición - Derechos de Petición.</v>
      </c>
      <c r="E6" s="295"/>
      <c r="F6" s="288"/>
      <c r="G6" s="293"/>
      <c r="H6" s="289"/>
      <c r="I6" s="281"/>
      <c r="J6" s="283"/>
      <c r="K6" s="283"/>
      <c r="L6" s="281"/>
      <c r="M6" s="290"/>
      <c r="N6" s="966"/>
      <c r="O6" s="967"/>
      <c r="P6" s="272"/>
      <c r="Q6" s="272"/>
      <c r="R6" s="959"/>
      <c r="S6" s="286"/>
      <c r="T6" s="286"/>
      <c r="U6" s="286"/>
      <c r="V6" s="73"/>
      <c r="W6" s="73"/>
      <c r="X6" s="73"/>
      <c r="Y6" s="73"/>
      <c r="Z6" s="73"/>
      <c r="AA6" s="73"/>
      <c r="AB6" s="73"/>
      <c r="AC6" s="273"/>
      <c r="AD6" s="273"/>
      <c r="AE6" s="272"/>
      <c r="AF6" s="273"/>
      <c r="AG6" s="273"/>
      <c r="AH6" s="273"/>
      <c r="AI6" s="277"/>
      <c r="AJ6" s="277"/>
      <c r="AK6" s="277"/>
      <c r="AL6" s="277"/>
    </row>
    <row r="7" spans="1:38" s="51" customFormat="1" ht="132.75" customHeight="1" x14ac:dyDescent="0.25">
      <c r="A7" s="278"/>
      <c r="B7" s="293"/>
      <c r="C7" s="295"/>
      <c r="D7" s="13"/>
      <c r="E7" s="295"/>
      <c r="F7" s="288"/>
      <c r="G7" s="296"/>
      <c r="H7" s="961" t="s">
        <v>72</v>
      </c>
      <c r="I7" s="962" t="s">
        <v>1252</v>
      </c>
      <c r="J7" s="18" t="s">
        <v>1259</v>
      </c>
      <c r="K7" s="14" t="s">
        <v>260</v>
      </c>
      <c r="L7" s="15"/>
      <c r="M7" s="290"/>
      <c r="N7" s="73" t="s">
        <v>1263</v>
      </c>
      <c r="O7" s="292"/>
      <c r="P7" s="73" t="s">
        <v>269</v>
      </c>
      <c r="Q7" s="272"/>
      <c r="R7" s="959"/>
      <c r="S7" s="286"/>
      <c r="T7" s="286"/>
      <c r="U7" s="286"/>
      <c r="V7" s="73"/>
      <c r="W7" s="73"/>
      <c r="X7" s="73"/>
      <c r="Y7" s="73"/>
      <c r="Z7" s="73"/>
      <c r="AA7" s="73"/>
      <c r="AB7" s="73"/>
      <c r="AC7" s="72"/>
      <c r="AD7" s="72"/>
      <c r="AE7" s="73"/>
      <c r="AF7" s="72"/>
      <c r="AG7" s="72"/>
      <c r="AH7" s="72"/>
      <c r="AI7" s="277"/>
      <c r="AJ7" s="277"/>
      <c r="AK7" s="277"/>
      <c r="AL7" s="277"/>
    </row>
    <row r="8" spans="1:38" s="51" customFormat="1" ht="129.75" customHeight="1" x14ac:dyDescent="0.25">
      <c r="A8" s="278"/>
      <c r="B8" s="272" t="str">
        <f>[1]DESCRIPCION!A13</f>
        <v>Posibilidad de la insatisfacción del ciudadano frente a los servicios prestados por la administración municipal.</v>
      </c>
      <c r="C8" s="273" t="str">
        <f>'[1]IDENTIFICACION DE RIESGOS'!J13</f>
        <v>GESTION</v>
      </c>
      <c r="D8" s="8" t="str">
        <f>[1]DESCRIPCION!D13</f>
        <v>Falta de socialización de los mecanismos de comunicación para con los ciudadanos</v>
      </c>
      <c r="E8" s="273" t="str">
        <f>'[1]VALORACIÓN RIESGOS RESIDUAL'!E35:G35</f>
        <v>Casi seguro</v>
      </c>
      <c r="F8" s="274" t="str">
        <f>'[1]VALORACIÓN RIESGOS RESIDUAL'!J35</f>
        <v>Menor</v>
      </c>
      <c r="G8" s="273" t="str">
        <f>'[1]VALORACIÓN RIESGOS RESIDUAL'!K32</f>
        <v>ALTA</v>
      </c>
      <c r="H8" s="275" t="s">
        <v>90</v>
      </c>
      <c r="I8" s="15" t="s">
        <v>1253</v>
      </c>
      <c r="J8" s="14" t="s">
        <v>270</v>
      </c>
      <c r="K8" s="282" t="s">
        <v>271</v>
      </c>
      <c r="L8" s="15" t="s">
        <v>82</v>
      </c>
      <c r="M8" s="290"/>
      <c r="N8" s="894" t="s">
        <v>1265</v>
      </c>
      <c r="O8" s="284" t="s">
        <v>1256</v>
      </c>
      <c r="P8" s="171" t="s">
        <v>1267</v>
      </c>
      <c r="Q8" s="272"/>
      <c r="R8" s="959"/>
      <c r="S8" s="968"/>
      <c r="T8" s="968"/>
      <c r="U8" s="272" t="s">
        <v>272</v>
      </c>
      <c r="V8" s="272" t="str">
        <f>B8</f>
        <v>Posibilidad de la insatisfacción del ciudadano frente a los servicios prestados por la administración municipal.</v>
      </c>
      <c r="W8" s="73" t="s">
        <v>63</v>
      </c>
      <c r="X8" s="73" t="s">
        <v>79</v>
      </c>
      <c r="Y8" s="73" t="s">
        <v>79</v>
      </c>
      <c r="Z8" s="73" t="s">
        <v>95</v>
      </c>
      <c r="AA8" s="73" t="s">
        <v>81</v>
      </c>
      <c r="AB8" s="73" t="s">
        <v>265</v>
      </c>
      <c r="AC8" s="72" t="s">
        <v>78</v>
      </c>
      <c r="AD8" s="72" t="s">
        <v>78</v>
      </c>
      <c r="AE8" s="73" t="s">
        <v>78</v>
      </c>
      <c r="AF8" s="72" t="s">
        <v>78</v>
      </c>
      <c r="AG8" s="72" t="s">
        <v>79</v>
      </c>
      <c r="AH8" s="72" t="s">
        <v>78</v>
      </c>
      <c r="AI8" s="6"/>
      <c r="AJ8" s="6"/>
      <c r="AK8" s="272" t="s">
        <v>273</v>
      </c>
      <c r="AL8" s="272" t="s">
        <v>1268</v>
      </c>
    </row>
    <row r="9" spans="1:38" s="51" customFormat="1" ht="115.5" customHeight="1" x14ac:dyDescent="0.25">
      <c r="A9" s="278"/>
      <c r="B9" s="272"/>
      <c r="C9" s="273"/>
      <c r="D9" s="8" t="str">
        <f>[1]DESCRIPCION!D14</f>
        <v>Baja competencia del personal frente al manejo de las PQRS, orientación y atención al ciudadano</v>
      </c>
      <c r="E9" s="273"/>
      <c r="F9" s="274"/>
      <c r="G9" s="273"/>
      <c r="H9" s="276"/>
      <c r="I9" s="11" t="s">
        <v>1254</v>
      </c>
      <c r="J9" s="199" t="s">
        <v>1260</v>
      </c>
      <c r="K9" s="283"/>
      <c r="L9" s="11" t="s">
        <v>274</v>
      </c>
      <c r="M9" s="290"/>
      <c r="N9" s="7" t="s">
        <v>1266</v>
      </c>
      <c r="O9" s="285"/>
      <c r="P9" s="968"/>
      <c r="Q9" s="272"/>
      <c r="R9" s="959"/>
      <c r="S9" s="968"/>
      <c r="T9" s="968"/>
      <c r="U9" s="272"/>
      <c r="V9" s="272"/>
      <c r="W9" s="73" t="s">
        <v>63</v>
      </c>
      <c r="X9" s="73" t="s">
        <v>79</v>
      </c>
      <c r="Y9" s="73" t="s">
        <v>79</v>
      </c>
      <c r="Z9" s="73" t="s">
        <v>95</v>
      </c>
      <c r="AA9" s="73" t="s">
        <v>81</v>
      </c>
      <c r="AB9" s="73" t="s">
        <v>265</v>
      </c>
      <c r="AC9" s="72" t="s">
        <v>78</v>
      </c>
      <c r="AD9" s="72" t="s">
        <v>78</v>
      </c>
      <c r="AE9" s="73" t="s">
        <v>78</v>
      </c>
      <c r="AF9" s="72" t="s">
        <v>78</v>
      </c>
      <c r="AG9" s="72" t="s">
        <v>79</v>
      </c>
      <c r="AH9" s="72" t="s">
        <v>78</v>
      </c>
      <c r="AI9" s="6"/>
      <c r="AJ9" s="6"/>
      <c r="AK9" s="272"/>
      <c r="AL9" s="272"/>
    </row>
    <row r="10" spans="1:38" s="51" customFormat="1" ht="98.25" customHeight="1" thickBot="1" x14ac:dyDescent="0.3">
      <c r="A10" s="279"/>
      <c r="B10" s="272"/>
      <c r="C10" s="273"/>
      <c r="D10" s="13"/>
      <c r="E10" s="273"/>
      <c r="F10" s="274"/>
      <c r="G10" s="273"/>
      <c r="H10" s="63" t="s">
        <v>72</v>
      </c>
      <c r="I10" s="23" t="s">
        <v>1255</v>
      </c>
      <c r="J10" s="14" t="s">
        <v>111</v>
      </c>
      <c r="K10" s="14" t="s">
        <v>275</v>
      </c>
      <c r="L10" s="15"/>
      <c r="M10" s="291"/>
      <c r="N10" s="73"/>
      <c r="O10" s="171"/>
      <c r="P10" s="968"/>
      <c r="Q10" s="272"/>
      <c r="R10" s="960"/>
      <c r="S10" s="968"/>
      <c r="T10" s="968"/>
      <c r="U10" s="12"/>
      <c r="V10" s="73"/>
      <c r="W10" s="73"/>
      <c r="X10" s="73"/>
      <c r="Y10" s="73"/>
      <c r="Z10" s="73"/>
      <c r="AA10" s="73"/>
      <c r="AB10" s="73"/>
      <c r="AC10" s="12"/>
      <c r="AD10" s="12"/>
      <c r="AE10" s="12"/>
      <c r="AF10" s="12"/>
      <c r="AG10" s="12"/>
      <c r="AH10" s="12"/>
      <c r="AI10" s="6"/>
      <c r="AJ10" s="6"/>
      <c r="AK10" s="12"/>
      <c r="AL10" s="174" t="s">
        <v>1268</v>
      </c>
    </row>
    <row r="11" spans="1:38" x14ac:dyDescent="0.25">
      <c r="N11" s="969"/>
      <c r="O11" s="969"/>
      <c r="P11" s="969"/>
      <c r="Q11" s="969"/>
      <c r="R11" s="969"/>
      <c r="S11" s="969"/>
      <c r="T11" s="969"/>
      <c r="U11" s="969"/>
      <c r="V11" s="969"/>
      <c r="W11" s="969"/>
      <c r="X11" s="969"/>
      <c r="Y11" s="969"/>
      <c r="Z11" s="969"/>
      <c r="AA11" s="969"/>
      <c r="AB11" s="969"/>
      <c r="AC11" s="969"/>
      <c r="AD11" s="969"/>
      <c r="AL11" s="963"/>
    </row>
    <row r="12" spans="1:38" x14ac:dyDescent="0.25">
      <c r="N12" s="969"/>
      <c r="O12" s="969"/>
      <c r="P12" s="969"/>
      <c r="Q12" s="969"/>
      <c r="R12" s="969"/>
      <c r="S12" s="969"/>
      <c r="T12" s="969"/>
      <c r="U12" s="969"/>
      <c r="V12" s="969"/>
      <c r="W12" s="969"/>
      <c r="X12" s="969"/>
      <c r="Y12" s="969"/>
      <c r="Z12" s="969"/>
      <c r="AA12" s="969"/>
      <c r="AB12" s="969"/>
      <c r="AC12" s="969"/>
      <c r="AD12" s="969"/>
      <c r="AL12" s="963"/>
    </row>
    <row r="13" spans="1:38" x14ac:dyDescent="0.25">
      <c r="AL13" s="964"/>
    </row>
  </sheetData>
  <mergeCells count="62">
    <mergeCell ref="A1:A3"/>
    <mergeCell ref="B1:B3"/>
    <mergeCell ref="C1:C3"/>
    <mergeCell ref="D1:D3"/>
    <mergeCell ref="E1:E3"/>
    <mergeCell ref="F1:F3"/>
    <mergeCell ref="G1:G3"/>
    <mergeCell ref="H1:H3"/>
    <mergeCell ref="I1:I3"/>
    <mergeCell ref="J1:J3"/>
    <mergeCell ref="K1:K3"/>
    <mergeCell ref="L1:L3"/>
    <mergeCell ref="M1:M3"/>
    <mergeCell ref="N1:P2"/>
    <mergeCell ref="Q1:U2"/>
    <mergeCell ref="V1:AB1"/>
    <mergeCell ref="AC1:AL2"/>
    <mergeCell ref="V2:Z2"/>
    <mergeCell ref="AA2:AA3"/>
    <mergeCell ref="AB2:AB3"/>
    <mergeCell ref="B4:B7"/>
    <mergeCell ref="C4:C7"/>
    <mergeCell ref="E4:E7"/>
    <mergeCell ref="F4:F7"/>
    <mergeCell ref="G4:G7"/>
    <mergeCell ref="H4:H6"/>
    <mergeCell ref="M4:M10"/>
    <mergeCell ref="P4:P6"/>
    <mergeCell ref="Q4:Q10"/>
    <mergeCell ref="K8:K9"/>
    <mergeCell ref="R4:R10"/>
    <mergeCell ref="O4:O7"/>
    <mergeCell ref="O8:O9"/>
    <mergeCell ref="S4:S7"/>
    <mergeCell ref="T4:T7"/>
    <mergeCell ref="U4:U7"/>
    <mergeCell ref="AI4:AI7"/>
    <mergeCell ref="AJ4:AJ7"/>
    <mergeCell ref="AK4:AK7"/>
    <mergeCell ref="AL4:AL7"/>
    <mergeCell ref="A5:A10"/>
    <mergeCell ref="I5:I6"/>
    <mergeCell ref="J5:J6"/>
    <mergeCell ref="K5:K6"/>
    <mergeCell ref="L5:L6"/>
    <mergeCell ref="N5:N6"/>
    <mergeCell ref="AC5:AC6"/>
    <mergeCell ref="AD5:AD6"/>
    <mergeCell ref="AE5:AE6"/>
    <mergeCell ref="AF5:AF6"/>
    <mergeCell ref="AG5:AG6"/>
    <mergeCell ref="AH5:AH6"/>
    <mergeCell ref="B8:B10"/>
    <mergeCell ref="U8:U9"/>
    <mergeCell ref="V8:V9"/>
    <mergeCell ref="AK8:AK9"/>
    <mergeCell ref="AL8:AL9"/>
    <mergeCell ref="C8:C10"/>
    <mergeCell ref="E8:E10"/>
    <mergeCell ref="F8:F10"/>
    <mergeCell ref="G8:G10"/>
    <mergeCell ref="H8:H9"/>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'C:\Users\HACIENDA138\Desktop\DOCUMENTOS OFICINA CONATROL INTERNO\CONTROL INTERNO 2020\INFORME RIESGOS  30-08-20\GEST ATENCION CIUDADANO AGOSTO 2020\[SEGUIMIENTO RIESGOS PROCESO ATENCION CIUDADANO AGOSTO 2020.xlsx]NO'!#REF!</xm:f>
          </x14:formula1>
          <xm:sqref>H4:H6 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N7"/>
  <sheetViews>
    <sheetView topLeftCell="AG1" zoomScale="68" zoomScaleNormal="68" workbookViewId="0">
      <selection sqref="A1:A3"/>
    </sheetView>
  </sheetViews>
  <sheetFormatPr baseColWidth="10" defaultRowHeight="15" x14ac:dyDescent="0.25"/>
  <cols>
    <col min="1" max="1" width="27.42578125" customWidth="1"/>
    <col min="2" max="2" width="24.85546875" customWidth="1"/>
    <col min="3" max="3" width="30.5703125" customWidth="1"/>
    <col min="4" max="4" width="28.28515625" customWidth="1"/>
    <col min="5" max="5" width="28.85546875" customWidth="1"/>
    <col min="6" max="6" width="24.5703125" customWidth="1"/>
    <col min="7" max="7" width="11.42578125" customWidth="1"/>
    <col min="9" max="9" width="23.7109375" customWidth="1"/>
    <col min="10" max="10" width="22.28515625" customWidth="1"/>
    <col min="13" max="14" width="23.7109375" customWidth="1"/>
    <col min="15" max="15" width="57" customWidth="1"/>
    <col min="16" max="16" width="39.7109375" customWidth="1"/>
    <col min="17" max="17" width="32.140625" customWidth="1"/>
    <col min="18" max="18" width="42.85546875" customWidth="1"/>
    <col min="19" max="19" width="29.140625" customWidth="1"/>
    <col min="20" max="21" width="37.7109375" customWidth="1"/>
    <col min="22" max="22" width="31.5703125" customWidth="1"/>
    <col min="23" max="23" width="37.42578125" customWidth="1"/>
    <col min="28" max="28" width="32.42578125" customWidth="1"/>
    <col min="29" max="29" width="42.5703125" customWidth="1"/>
    <col min="36" max="36" width="39.42578125" customWidth="1"/>
    <col min="37" max="37" width="41.42578125" customWidth="1"/>
    <col min="38" max="38" width="50.5703125" customWidth="1"/>
    <col min="39" max="39" width="34.5703125" customWidth="1"/>
    <col min="40" max="40" width="43.5703125" customWidth="1"/>
  </cols>
  <sheetData>
    <row r="1" spans="1:40" s="39" customFormat="1" ht="51" customHeight="1" x14ac:dyDescent="0.2">
      <c r="A1" s="271" t="s">
        <v>24</v>
      </c>
      <c r="B1" s="265" t="s">
        <v>25</v>
      </c>
      <c r="C1" s="265" t="s">
        <v>26</v>
      </c>
      <c r="D1" s="265" t="s">
        <v>27</v>
      </c>
      <c r="E1" s="307" t="s">
        <v>28</v>
      </c>
      <c r="F1" s="307" t="s">
        <v>29</v>
      </c>
      <c r="G1" s="307" t="s">
        <v>30</v>
      </c>
      <c r="H1" s="271" t="s">
        <v>31</v>
      </c>
      <c r="I1" s="271" t="s">
        <v>32</v>
      </c>
      <c r="J1" s="265" t="s">
        <v>33</v>
      </c>
      <c r="K1" s="265" t="s">
        <v>34</v>
      </c>
      <c r="L1" s="265" t="s">
        <v>35</v>
      </c>
      <c r="M1" s="265" t="s">
        <v>36</v>
      </c>
      <c r="N1" s="115"/>
      <c r="P1" s="245" t="s">
        <v>37</v>
      </c>
      <c r="Q1" s="245"/>
      <c r="R1" s="245"/>
      <c r="S1" s="245" t="s">
        <v>38</v>
      </c>
      <c r="T1" s="245"/>
      <c r="U1" s="245"/>
      <c r="V1" s="245"/>
      <c r="W1" s="245"/>
      <c r="X1" s="245" t="s">
        <v>39</v>
      </c>
      <c r="Y1" s="245"/>
      <c r="Z1" s="245"/>
      <c r="AA1" s="245"/>
      <c r="AB1" s="245"/>
      <c r="AC1" s="245"/>
      <c r="AD1" s="245"/>
      <c r="AE1" s="245" t="s">
        <v>40</v>
      </c>
      <c r="AF1" s="245"/>
      <c r="AG1" s="245"/>
      <c r="AH1" s="245"/>
      <c r="AI1" s="245"/>
      <c r="AJ1" s="245"/>
      <c r="AK1" s="245"/>
      <c r="AL1" s="245"/>
      <c r="AM1" s="245"/>
      <c r="AN1" s="245"/>
    </row>
    <row r="2" spans="1:40" s="39" customFormat="1" ht="15.75" x14ac:dyDescent="0.2">
      <c r="A2" s="271"/>
      <c r="B2" s="265"/>
      <c r="C2" s="265"/>
      <c r="D2" s="265"/>
      <c r="E2" s="307"/>
      <c r="F2" s="307"/>
      <c r="G2" s="307"/>
      <c r="H2" s="271"/>
      <c r="I2" s="271"/>
      <c r="J2" s="265"/>
      <c r="K2" s="265"/>
      <c r="L2" s="265"/>
      <c r="M2" s="265"/>
      <c r="N2" s="115"/>
      <c r="P2" s="245"/>
      <c r="Q2" s="245"/>
      <c r="R2" s="245"/>
      <c r="S2" s="245"/>
      <c r="T2" s="245"/>
      <c r="U2" s="245"/>
      <c r="V2" s="245"/>
      <c r="W2" s="245"/>
      <c r="X2" s="245" t="s">
        <v>41</v>
      </c>
      <c r="Y2" s="245"/>
      <c r="Z2" s="245"/>
      <c r="AA2" s="245"/>
      <c r="AB2" s="245"/>
      <c r="AC2" s="297" t="s">
        <v>42</v>
      </c>
      <c r="AD2" s="297" t="s">
        <v>43</v>
      </c>
      <c r="AE2" s="245"/>
      <c r="AF2" s="245"/>
      <c r="AG2" s="245"/>
      <c r="AH2" s="245"/>
      <c r="AI2" s="245"/>
      <c r="AJ2" s="245"/>
      <c r="AK2" s="245"/>
      <c r="AL2" s="245"/>
      <c r="AM2" s="245"/>
      <c r="AN2" s="245"/>
    </row>
    <row r="3" spans="1:40" s="118" customFormat="1" ht="103.5" customHeight="1" x14ac:dyDescent="0.2">
      <c r="A3" s="271"/>
      <c r="B3" s="265"/>
      <c r="C3" s="265"/>
      <c r="D3" s="265"/>
      <c r="E3" s="307"/>
      <c r="F3" s="307"/>
      <c r="G3" s="307"/>
      <c r="H3" s="271"/>
      <c r="I3" s="271"/>
      <c r="J3" s="265"/>
      <c r="K3" s="265"/>
      <c r="L3" s="265"/>
      <c r="M3" s="265"/>
      <c r="N3" s="116" t="s">
        <v>336</v>
      </c>
      <c r="O3" s="117" t="s">
        <v>337</v>
      </c>
      <c r="P3" s="81" t="s">
        <v>338</v>
      </c>
      <c r="Q3" s="81" t="s">
        <v>45</v>
      </c>
      <c r="R3" s="81" t="s">
        <v>46</v>
      </c>
      <c r="S3" s="81" t="s">
        <v>47</v>
      </c>
      <c r="T3" s="81" t="s">
        <v>99</v>
      </c>
      <c r="U3" s="81" t="s">
        <v>100</v>
      </c>
      <c r="V3" s="81" t="s">
        <v>101</v>
      </c>
      <c r="W3" s="81" t="s">
        <v>87</v>
      </c>
      <c r="X3" s="81" t="s">
        <v>48</v>
      </c>
      <c r="Y3" s="81" t="s">
        <v>49</v>
      </c>
      <c r="Z3" s="81" t="s">
        <v>50</v>
      </c>
      <c r="AA3" s="81" t="s">
        <v>51</v>
      </c>
      <c r="AB3" s="81" t="s">
        <v>52</v>
      </c>
      <c r="AC3" s="297"/>
      <c r="AD3" s="297"/>
      <c r="AE3" s="81" t="s">
        <v>53</v>
      </c>
      <c r="AF3" s="81" t="s">
        <v>54</v>
      </c>
      <c r="AG3" s="81" t="s">
        <v>55</v>
      </c>
      <c r="AH3" s="81" t="s">
        <v>56</v>
      </c>
      <c r="AI3" s="81" t="s">
        <v>57</v>
      </c>
      <c r="AJ3" s="81" t="s">
        <v>58</v>
      </c>
      <c r="AK3" s="81" t="s">
        <v>59</v>
      </c>
      <c r="AL3" s="81" t="s">
        <v>339</v>
      </c>
      <c r="AM3" s="81" t="s">
        <v>103</v>
      </c>
      <c r="AN3" s="81" t="s">
        <v>60</v>
      </c>
    </row>
    <row r="4" spans="1:40" s="39" customFormat="1" ht="263.25" customHeight="1" x14ac:dyDescent="0.2">
      <c r="A4" s="119" t="str">
        <f>+'[2]PRIORIZACIÓN DE CAUSA'!A6:S6</f>
        <v>PROCESO: GESTIÓN HUMANA</v>
      </c>
      <c r="B4" s="310" t="str">
        <f>+([2]PROBABILIDAD!A11)</f>
        <v>Inoportuna ejecución de las actividades establecidas en el plan estratégico de talento humano.</v>
      </c>
      <c r="C4" s="311" t="s">
        <v>187</v>
      </c>
      <c r="D4" s="84" t="str">
        <f>+([2]DESCRIPCION!D10)</f>
        <v>Incumplimiento en la ejecución de las actividades establecidas en el  programa de estímulos.</v>
      </c>
      <c r="E4" s="311" t="s">
        <v>340</v>
      </c>
      <c r="F4" s="311" t="s">
        <v>65</v>
      </c>
      <c r="G4" s="310" t="s">
        <v>70</v>
      </c>
      <c r="H4" s="313" t="s">
        <v>341</v>
      </c>
      <c r="I4" s="84" t="str">
        <f>[2]DOFA!E28</f>
        <v>D2-O6. Realizar contratos con entidades ídoneas que garanticen la ejecución del programa de estímulos.</v>
      </c>
      <c r="J4" s="120" t="s">
        <v>247</v>
      </c>
      <c r="K4" s="83" t="s">
        <v>248</v>
      </c>
      <c r="L4" s="121" t="s">
        <v>342</v>
      </c>
      <c r="M4" s="122" t="s">
        <v>343</v>
      </c>
      <c r="N4" s="123" t="s">
        <v>344</v>
      </c>
      <c r="O4" s="124" t="s">
        <v>345</v>
      </c>
      <c r="P4" s="78" t="s">
        <v>346</v>
      </c>
      <c r="Q4" s="56">
        <v>0.5</v>
      </c>
      <c r="R4" s="78" t="s">
        <v>347</v>
      </c>
      <c r="S4" s="237" t="s">
        <v>348</v>
      </c>
      <c r="T4" s="237" t="s">
        <v>349</v>
      </c>
      <c r="U4" s="237" t="s">
        <v>350</v>
      </c>
      <c r="V4" s="237" t="s">
        <v>351</v>
      </c>
      <c r="W4" s="237" t="s">
        <v>303</v>
      </c>
      <c r="X4" s="237" t="s">
        <v>352</v>
      </c>
      <c r="Y4" s="301" t="s">
        <v>353</v>
      </c>
      <c r="Z4" s="301" t="s">
        <v>353</v>
      </c>
      <c r="AA4" s="301" t="s">
        <v>353</v>
      </c>
      <c r="AB4" s="301" t="s">
        <v>353</v>
      </c>
      <c r="AC4" s="304" t="s">
        <v>187</v>
      </c>
      <c r="AD4" s="237" t="s">
        <v>354</v>
      </c>
      <c r="AE4" s="298" t="s">
        <v>68</v>
      </c>
      <c r="AF4" s="298" t="s">
        <v>68</v>
      </c>
      <c r="AG4" s="298" t="s">
        <v>68</v>
      </c>
      <c r="AH4" s="298" t="s">
        <v>68</v>
      </c>
      <c r="AI4" s="298" t="s">
        <v>68</v>
      </c>
      <c r="AJ4" s="298" t="s">
        <v>68</v>
      </c>
      <c r="AK4" s="237" t="s">
        <v>251</v>
      </c>
      <c r="AL4" s="237" t="s">
        <v>355</v>
      </c>
      <c r="AM4" s="237" t="s">
        <v>356</v>
      </c>
      <c r="AN4" s="237" t="s">
        <v>357</v>
      </c>
    </row>
    <row r="5" spans="1:40" s="39" customFormat="1" ht="333.75" customHeight="1" x14ac:dyDescent="0.2">
      <c r="A5" s="308" t="str">
        <f>+'[2]PRIORIZACIÓN DE CAUSA'!A7:S7</f>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5" s="308"/>
      <c r="C5" s="312"/>
      <c r="D5" s="59" t="str">
        <f>+([2]DESCRIPCION!D11)</f>
        <v>Baja ejecución de las actividades establecidas en el PIC.</v>
      </c>
      <c r="E5" s="312"/>
      <c r="F5" s="312"/>
      <c r="G5" s="308"/>
      <c r="H5" s="313"/>
      <c r="I5" s="59" t="str">
        <f>[2]DOFA!E33</f>
        <v>D15,O6 Realizar contrataciones con entidades o personal ídoneo, que garantice la ejecución del Plan Institucional de Capacitación</v>
      </c>
      <c r="J5" s="125" t="s">
        <v>358</v>
      </c>
      <c r="K5" s="59" t="s">
        <v>248</v>
      </c>
      <c r="L5" s="121" t="s">
        <v>342</v>
      </c>
      <c r="M5" s="126" t="s">
        <v>359</v>
      </c>
      <c r="N5" s="123" t="s">
        <v>360</v>
      </c>
      <c r="O5" s="124" t="s">
        <v>361</v>
      </c>
      <c r="P5" s="78" t="s">
        <v>362</v>
      </c>
      <c r="Q5" s="56">
        <v>0.3</v>
      </c>
      <c r="R5" s="78" t="s">
        <v>363</v>
      </c>
      <c r="S5" s="268"/>
      <c r="T5" s="268"/>
      <c r="U5" s="268"/>
      <c r="V5" s="268"/>
      <c r="W5" s="268"/>
      <c r="X5" s="268"/>
      <c r="Y5" s="302"/>
      <c r="Z5" s="302"/>
      <c r="AA5" s="302"/>
      <c r="AB5" s="302"/>
      <c r="AC5" s="305"/>
      <c r="AD5" s="268"/>
      <c r="AE5" s="299"/>
      <c r="AF5" s="299"/>
      <c r="AG5" s="299"/>
      <c r="AH5" s="299"/>
      <c r="AI5" s="299"/>
      <c r="AJ5" s="299"/>
      <c r="AK5" s="268"/>
      <c r="AL5" s="268"/>
      <c r="AM5" s="268"/>
      <c r="AN5" s="268"/>
    </row>
    <row r="6" spans="1:40" s="39" customFormat="1" ht="178.5" customHeight="1" x14ac:dyDescent="0.2">
      <c r="A6" s="309"/>
      <c r="B6" s="308"/>
      <c r="C6" s="312"/>
      <c r="D6" s="59" t="str">
        <f>+([2]DESCRIPCION!D12)</f>
        <v>Presupuesto insuficiente para la ejecución de las actividades del Plan Estrategico de Talento Humano</v>
      </c>
      <c r="E6" s="312"/>
      <c r="F6" s="312"/>
      <c r="G6" s="308"/>
      <c r="H6" s="313"/>
      <c r="I6" s="59" t="str">
        <f>[2]DOFA!E30</f>
        <v>O9-D13 Realizar traslados presupuestales que permitan  ejecutar las actividades  del Plan Estrategico de Talento Humano, que no contaban con rubro presupuestal teniendo en cuenta lo permitido en la norma.</v>
      </c>
      <c r="J6" s="125" t="s">
        <v>364</v>
      </c>
      <c r="K6" s="84" t="s">
        <v>110</v>
      </c>
      <c r="L6" s="121" t="s">
        <v>342</v>
      </c>
      <c r="M6" s="125" t="s">
        <v>365</v>
      </c>
      <c r="N6" s="127"/>
      <c r="O6" s="128"/>
      <c r="P6" s="78" t="s">
        <v>366</v>
      </c>
      <c r="Q6" s="56">
        <v>0</v>
      </c>
      <c r="R6" s="78" t="s">
        <v>367</v>
      </c>
      <c r="S6" s="268"/>
      <c r="T6" s="268"/>
      <c r="U6" s="268"/>
      <c r="V6" s="268"/>
      <c r="W6" s="268"/>
      <c r="X6" s="268"/>
      <c r="Y6" s="302"/>
      <c r="Z6" s="302"/>
      <c r="AA6" s="302"/>
      <c r="AB6" s="302"/>
      <c r="AC6" s="305"/>
      <c r="AD6" s="268"/>
      <c r="AE6" s="299"/>
      <c r="AF6" s="299"/>
      <c r="AG6" s="299"/>
      <c r="AH6" s="299"/>
      <c r="AI6" s="299"/>
      <c r="AJ6" s="299"/>
      <c r="AK6" s="268"/>
      <c r="AL6" s="268"/>
      <c r="AM6" s="268"/>
      <c r="AN6" s="268"/>
    </row>
    <row r="7" spans="1:40" s="39" customFormat="1" ht="102.75" customHeight="1" x14ac:dyDescent="0.2">
      <c r="A7" s="309"/>
      <c r="B7" s="308"/>
      <c r="C7" s="312"/>
      <c r="D7" s="59"/>
      <c r="E7" s="312"/>
      <c r="F7" s="312"/>
      <c r="G7" s="308"/>
      <c r="H7" s="129" t="s">
        <v>72</v>
      </c>
      <c r="I7" s="129" t="str">
        <f>[3]DOFA!E45</f>
        <v>D12-A4 Convocar Comité extraordinario de riesgos con el fin de tomar decisiones frente a las actividades no ejecutadas en el PETH y definiendo un plan de choque para dar cumplimiento.</v>
      </c>
      <c r="J7" s="125" t="s">
        <v>368</v>
      </c>
      <c r="K7" s="84" t="s">
        <v>248</v>
      </c>
      <c r="L7" s="121" t="s">
        <v>342</v>
      </c>
      <c r="M7" s="125" t="s">
        <v>369</v>
      </c>
      <c r="N7" s="130" t="s">
        <v>370</v>
      </c>
      <c r="O7" s="131" t="s">
        <v>370</v>
      </c>
      <c r="P7" s="78"/>
      <c r="Q7" s="78"/>
      <c r="R7" s="78"/>
      <c r="S7" s="269"/>
      <c r="T7" s="269"/>
      <c r="U7" s="269"/>
      <c r="V7" s="269"/>
      <c r="W7" s="269"/>
      <c r="X7" s="269"/>
      <c r="Y7" s="303"/>
      <c r="Z7" s="303"/>
      <c r="AA7" s="303"/>
      <c r="AB7" s="303"/>
      <c r="AC7" s="306"/>
      <c r="AD7" s="269"/>
      <c r="AE7" s="300"/>
      <c r="AF7" s="300"/>
      <c r="AG7" s="300"/>
      <c r="AH7" s="300"/>
      <c r="AI7" s="300"/>
      <c r="AJ7" s="300"/>
      <c r="AK7" s="269"/>
      <c r="AL7" s="269"/>
      <c r="AM7" s="269"/>
      <c r="AN7" s="269"/>
    </row>
  </sheetData>
  <mergeCells count="49">
    <mergeCell ref="U4:U7"/>
    <mergeCell ref="AM4:AM7"/>
    <mergeCell ref="AN4:AN7"/>
    <mergeCell ref="A5:A7"/>
    <mergeCell ref="AK4:AK7"/>
    <mergeCell ref="AL4:AL7"/>
    <mergeCell ref="AI4:AI7"/>
    <mergeCell ref="AJ4:AJ7"/>
    <mergeCell ref="B4:B7"/>
    <mergeCell ref="C4:C7"/>
    <mergeCell ref="E4:E7"/>
    <mergeCell ref="F4:F7"/>
    <mergeCell ref="G4:G7"/>
    <mergeCell ref="H4:H6"/>
    <mergeCell ref="T4:T7"/>
    <mergeCell ref="A1:A3"/>
    <mergeCell ref="B1:B3"/>
    <mergeCell ref="C1:C3"/>
    <mergeCell ref="D1:D3"/>
    <mergeCell ref="E1:E3"/>
    <mergeCell ref="F1:F3"/>
    <mergeCell ref="G1:G3"/>
    <mergeCell ref="H1:H3"/>
    <mergeCell ref="I1:I3"/>
    <mergeCell ref="J1:J3"/>
    <mergeCell ref="K1:K3"/>
    <mergeCell ref="L1:L3"/>
    <mergeCell ref="AF4:AF7"/>
    <mergeCell ref="AG4:AG7"/>
    <mergeCell ref="AH4:AH7"/>
    <mergeCell ref="AA4:AA7"/>
    <mergeCell ref="AB4:AB7"/>
    <mergeCell ref="AC4:AC7"/>
    <mergeCell ref="AD4:AD7"/>
    <mergeCell ref="AE4:AE7"/>
    <mergeCell ref="V4:V7"/>
    <mergeCell ref="W4:W7"/>
    <mergeCell ref="X4:X7"/>
    <mergeCell ref="Y4:Y7"/>
    <mergeCell ref="Z4:Z7"/>
    <mergeCell ref="S4:S7"/>
    <mergeCell ref="M1:M3"/>
    <mergeCell ref="P1:R2"/>
    <mergeCell ref="S1:W2"/>
    <mergeCell ref="X1:AD1"/>
    <mergeCell ref="AE1:AN2"/>
    <mergeCell ref="X2:AB2"/>
    <mergeCell ref="AC2:AC3"/>
    <mergeCell ref="AD2:AD3"/>
  </mergeCells>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AAC0CEF-68FB-451C-8486-5D1B1CD2BE6F}">
          <x14:formula1>
            <xm:f>'C:\Users\HACIENDA108\Desktop\CARLOS CONTROL INTERNO\DOCUMENTOS OFICINA CONTROL INTERNO\CONTROL INTERNO 2021\SEGUIMIENTO RIESGOS 2021\SEGUIMIENTO RIESGOS AGOSTO 2021\RIESGOS ADMINISTRATIVA TH\gestion2\[GESTION1.xlsx]NOOO'!#REF!</xm:f>
          </x14:formula1>
          <xm:sqref>Y4:AB6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AL10"/>
  <sheetViews>
    <sheetView zoomScale="57" zoomScaleNormal="57" workbookViewId="0">
      <selection sqref="A1:XFD10"/>
    </sheetView>
  </sheetViews>
  <sheetFormatPr baseColWidth="10" defaultRowHeight="15" x14ac:dyDescent="0.25"/>
  <cols>
    <col min="1" max="1" width="43.85546875" customWidth="1"/>
    <col min="2" max="2" width="36.5703125" customWidth="1"/>
    <col min="3" max="3" width="32.140625" customWidth="1"/>
    <col min="4" max="4" width="52.7109375" customWidth="1"/>
    <col min="8" max="8" width="22.7109375" customWidth="1"/>
    <col min="9" max="9" width="67.7109375" customWidth="1"/>
    <col min="10" max="10" width="36.5703125" customWidth="1"/>
    <col min="14" max="14" width="55.7109375" customWidth="1"/>
    <col min="15" max="15" width="47" customWidth="1"/>
    <col min="16" max="16" width="52.85546875" customWidth="1"/>
    <col min="17" max="17" width="53.42578125" customWidth="1"/>
    <col min="18" max="18" width="30.7109375" customWidth="1"/>
    <col min="19" max="19" width="52.140625" customWidth="1"/>
    <col min="20" max="20" width="48.42578125" customWidth="1"/>
    <col min="21" max="21" width="34.7109375" customWidth="1"/>
    <col min="22" max="22" width="23.85546875" customWidth="1"/>
    <col min="23" max="23" width="56.140625" customWidth="1"/>
    <col min="28" max="28" width="26.5703125" customWidth="1"/>
    <col min="29" max="29" width="49.7109375" customWidth="1"/>
    <col min="30" max="30" width="57.42578125" customWidth="1"/>
    <col min="31" max="31" width="70.7109375" customWidth="1"/>
    <col min="32" max="32" width="55" customWidth="1"/>
    <col min="33" max="33" width="64" customWidth="1"/>
    <col min="34" max="34" width="59.5703125" customWidth="1"/>
    <col min="35" max="35" width="42.85546875" customWidth="1"/>
    <col min="36" max="36" width="71.42578125" customWidth="1"/>
    <col min="37" max="37" width="79.42578125" customWidth="1"/>
    <col min="38" max="38" width="54.85546875" customWidth="1"/>
    <col min="39" max="39" width="115" customWidth="1"/>
  </cols>
  <sheetData>
    <row r="1" spans="1:38" s="37" customFormat="1" ht="75" customHeight="1" x14ac:dyDescent="0.2">
      <c r="A1" s="271" t="s">
        <v>24</v>
      </c>
      <c r="B1" s="265" t="s">
        <v>25</v>
      </c>
      <c r="C1" s="265" t="s">
        <v>26</v>
      </c>
      <c r="D1" s="265" t="s">
        <v>27</v>
      </c>
      <c r="E1" s="271" t="s">
        <v>28</v>
      </c>
      <c r="F1" s="271" t="s">
        <v>29</v>
      </c>
      <c r="G1" s="271" t="s">
        <v>30</v>
      </c>
      <c r="H1" s="271" t="s">
        <v>31</v>
      </c>
      <c r="I1" s="271" t="s">
        <v>32</v>
      </c>
      <c r="J1" s="265" t="s">
        <v>33</v>
      </c>
      <c r="K1" s="265" t="s">
        <v>34</v>
      </c>
      <c r="L1" s="265" t="s">
        <v>35</v>
      </c>
      <c r="M1" s="265" t="s">
        <v>36</v>
      </c>
      <c r="N1" s="887" t="s">
        <v>37</v>
      </c>
      <c r="O1" s="887"/>
      <c r="P1" s="887"/>
      <c r="Q1" s="888" t="s">
        <v>38</v>
      </c>
      <c r="R1" s="888"/>
      <c r="S1" s="888"/>
      <c r="T1" s="888"/>
      <c r="U1" s="888"/>
      <c r="V1" s="888" t="s">
        <v>39</v>
      </c>
      <c r="W1" s="888"/>
      <c r="X1" s="888"/>
      <c r="Y1" s="888"/>
      <c r="Z1" s="888"/>
      <c r="AA1" s="888"/>
      <c r="AB1" s="888"/>
      <c r="AC1" s="889" t="s">
        <v>40</v>
      </c>
      <c r="AD1" s="887"/>
      <c r="AE1" s="887"/>
      <c r="AF1" s="887"/>
      <c r="AG1" s="887"/>
      <c r="AH1" s="887"/>
      <c r="AI1" s="887"/>
      <c r="AJ1" s="887"/>
      <c r="AK1" s="887"/>
      <c r="AL1" s="887"/>
    </row>
    <row r="2" spans="1:38" s="39" customFormat="1" ht="31.5" customHeight="1" x14ac:dyDescent="0.2">
      <c r="A2" s="271"/>
      <c r="B2" s="265"/>
      <c r="C2" s="265"/>
      <c r="D2" s="265"/>
      <c r="E2" s="271"/>
      <c r="F2" s="271"/>
      <c r="G2" s="271"/>
      <c r="H2" s="271"/>
      <c r="I2" s="271"/>
      <c r="J2" s="265"/>
      <c r="K2" s="265"/>
      <c r="L2" s="265"/>
      <c r="M2" s="265"/>
      <c r="N2" s="890"/>
      <c r="O2" s="890"/>
      <c r="P2" s="890"/>
      <c r="Q2" s="888"/>
      <c r="R2" s="888"/>
      <c r="S2" s="888"/>
      <c r="T2" s="888"/>
      <c r="U2" s="888"/>
      <c r="V2" s="888" t="s">
        <v>41</v>
      </c>
      <c r="W2" s="888"/>
      <c r="X2" s="888"/>
      <c r="Y2" s="888"/>
      <c r="Z2" s="888"/>
      <c r="AA2" s="297" t="s">
        <v>42</v>
      </c>
      <c r="AB2" s="297" t="s">
        <v>43</v>
      </c>
      <c r="AC2" s="891"/>
      <c r="AD2" s="890"/>
      <c r="AE2" s="890"/>
      <c r="AF2" s="890"/>
      <c r="AG2" s="890"/>
      <c r="AH2" s="890"/>
      <c r="AI2" s="890"/>
      <c r="AJ2" s="890"/>
      <c r="AK2" s="890"/>
      <c r="AL2" s="890"/>
    </row>
    <row r="3" spans="1:38" s="38" customFormat="1" ht="70.5" customHeight="1" x14ac:dyDescent="0.2">
      <c r="A3" s="271"/>
      <c r="B3" s="265"/>
      <c r="C3" s="265"/>
      <c r="D3" s="265"/>
      <c r="E3" s="271"/>
      <c r="F3" s="271"/>
      <c r="G3" s="271"/>
      <c r="H3" s="271"/>
      <c r="I3" s="271"/>
      <c r="J3" s="265"/>
      <c r="K3" s="265"/>
      <c r="L3" s="265"/>
      <c r="M3" s="265"/>
      <c r="N3" s="187" t="s">
        <v>1130</v>
      </c>
      <c r="O3" s="155" t="s">
        <v>45</v>
      </c>
      <c r="P3" s="155" t="s">
        <v>46</v>
      </c>
      <c r="Q3" s="155" t="s">
        <v>47</v>
      </c>
      <c r="R3" s="155" t="s">
        <v>1131</v>
      </c>
      <c r="S3" s="155" t="s">
        <v>100</v>
      </c>
      <c r="T3" s="155" t="s">
        <v>101</v>
      </c>
      <c r="U3" s="155" t="s">
        <v>87</v>
      </c>
      <c r="V3" s="170" t="s">
        <v>48</v>
      </c>
      <c r="W3" s="170" t="s">
        <v>49</v>
      </c>
      <c r="X3" s="170" t="s">
        <v>50</v>
      </c>
      <c r="Y3" s="170" t="s">
        <v>51</v>
      </c>
      <c r="Z3" s="170" t="s">
        <v>52</v>
      </c>
      <c r="AA3" s="297"/>
      <c r="AB3" s="297"/>
      <c r="AC3" s="170" t="s">
        <v>53</v>
      </c>
      <c r="AD3" s="170" t="s">
        <v>54</v>
      </c>
      <c r="AE3" s="170" t="s">
        <v>55</v>
      </c>
      <c r="AF3" s="170" t="s">
        <v>56</v>
      </c>
      <c r="AG3" s="170" t="s">
        <v>57</v>
      </c>
      <c r="AH3" s="170" t="s">
        <v>58</v>
      </c>
      <c r="AI3" s="170" t="s">
        <v>59</v>
      </c>
      <c r="AJ3" s="170" t="s">
        <v>102</v>
      </c>
      <c r="AK3" s="170" t="s">
        <v>103</v>
      </c>
      <c r="AL3" s="170" t="s">
        <v>60</v>
      </c>
    </row>
    <row r="4" spans="1:38" s="39" customFormat="1" ht="293.25" customHeight="1" thickBot="1" x14ac:dyDescent="0.25">
      <c r="A4" s="892" t="s">
        <v>1132</v>
      </c>
      <c r="B4" s="229" t="s">
        <v>1133</v>
      </c>
      <c r="C4" s="230" t="s">
        <v>1104</v>
      </c>
      <c r="D4" s="180" t="s">
        <v>1134</v>
      </c>
      <c r="E4" s="230" t="s">
        <v>219</v>
      </c>
      <c r="F4" s="232" t="s">
        <v>1093</v>
      </c>
      <c r="G4" s="230" t="str">
        <f>'[26]VALORACIÓN RIESGOS RESIDUAL'!K32</f>
        <v>ALTA</v>
      </c>
      <c r="H4" s="232" t="s">
        <v>90</v>
      </c>
      <c r="I4" s="893" t="s">
        <v>1135</v>
      </c>
      <c r="J4" s="177" t="s">
        <v>1136</v>
      </c>
      <c r="K4" s="177" t="s">
        <v>80</v>
      </c>
      <c r="L4" s="177" t="s">
        <v>1137</v>
      </c>
      <c r="M4" s="894" t="s">
        <v>1138</v>
      </c>
      <c r="N4" s="206" t="s">
        <v>1139</v>
      </c>
      <c r="O4" s="895" t="s">
        <v>1140</v>
      </c>
      <c r="P4" s="206" t="s">
        <v>1141</v>
      </c>
      <c r="Q4" s="463" t="s">
        <v>1142</v>
      </c>
      <c r="R4" s="206" t="s">
        <v>1143</v>
      </c>
      <c r="S4" s="463" t="s">
        <v>501</v>
      </c>
      <c r="T4" s="463" t="s">
        <v>1144</v>
      </c>
      <c r="U4" s="484" t="s">
        <v>1145</v>
      </c>
      <c r="V4" s="484" t="s">
        <v>1133</v>
      </c>
      <c r="W4" s="484" t="s">
        <v>63</v>
      </c>
      <c r="X4" s="484" t="s">
        <v>66</v>
      </c>
      <c r="Y4" s="484" t="s">
        <v>66</v>
      </c>
      <c r="Z4" s="484" t="s">
        <v>66</v>
      </c>
      <c r="AA4" s="484" t="s">
        <v>1104</v>
      </c>
      <c r="AB4" s="446" t="s">
        <v>1146</v>
      </c>
      <c r="AC4" s="484" t="s">
        <v>183</v>
      </c>
      <c r="AD4" s="484" t="s">
        <v>66</v>
      </c>
      <c r="AE4" s="484" t="s">
        <v>63</v>
      </c>
      <c r="AF4" s="484" t="s">
        <v>63</v>
      </c>
      <c r="AG4" s="484" t="s">
        <v>63</v>
      </c>
      <c r="AH4" s="333" t="s">
        <v>63</v>
      </c>
      <c r="AI4" s="198" t="s">
        <v>104</v>
      </c>
      <c r="AJ4" s="463" t="s">
        <v>1147</v>
      </c>
      <c r="AK4" s="896" t="s">
        <v>1148</v>
      </c>
      <c r="AL4" s="446" t="s">
        <v>1149</v>
      </c>
    </row>
    <row r="5" spans="1:38" s="39" customFormat="1" ht="197.25" customHeight="1" x14ac:dyDescent="0.2">
      <c r="A5" s="892"/>
      <c r="B5" s="229"/>
      <c r="C5" s="230"/>
      <c r="D5" s="180" t="s">
        <v>1150</v>
      </c>
      <c r="E5" s="230"/>
      <c r="F5" s="232"/>
      <c r="G5" s="230"/>
      <c r="H5" s="232"/>
      <c r="I5" s="897" t="s">
        <v>1151</v>
      </c>
      <c r="J5" s="21" t="s">
        <v>120</v>
      </c>
      <c r="K5" s="177" t="s">
        <v>80</v>
      </c>
      <c r="L5" s="32" t="s">
        <v>233</v>
      </c>
      <c r="M5" s="894" t="s">
        <v>1138</v>
      </c>
      <c r="N5" s="206" t="s">
        <v>1152</v>
      </c>
      <c r="O5" s="895" t="s">
        <v>1140</v>
      </c>
      <c r="P5" s="206" t="s">
        <v>1153</v>
      </c>
      <c r="Q5" s="464"/>
      <c r="R5" s="206" t="s">
        <v>1143</v>
      </c>
      <c r="S5" s="464"/>
      <c r="T5" s="464"/>
      <c r="U5" s="484"/>
      <c r="V5" s="484"/>
      <c r="W5" s="484"/>
      <c r="X5" s="484"/>
      <c r="Y5" s="484"/>
      <c r="Z5" s="484"/>
      <c r="AA5" s="484"/>
      <c r="AB5" s="446"/>
      <c r="AC5" s="484"/>
      <c r="AD5" s="484"/>
      <c r="AE5" s="484"/>
      <c r="AF5" s="484"/>
      <c r="AG5" s="484"/>
      <c r="AH5" s="333"/>
      <c r="AI5" s="198" t="s">
        <v>104</v>
      </c>
      <c r="AJ5" s="464"/>
      <c r="AK5" s="898"/>
      <c r="AL5" s="446"/>
    </row>
    <row r="6" spans="1:38" s="39" customFormat="1" ht="104.25" customHeight="1" x14ac:dyDescent="0.2">
      <c r="A6" s="892"/>
      <c r="B6" s="229"/>
      <c r="C6" s="230"/>
      <c r="D6" s="20"/>
      <c r="E6" s="230"/>
      <c r="F6" s="232"/>
      <c r="G6" s="230"/>
      <c r="H6" s="29" t="s">
        <v>72</v>
      </c>
      <c r="I6" s="71" t="s">
        <v>1154</v>
      </c>
      <c r="J6" s="31" t="s">
        <v>234</v>
      </c>
      <c r="K6" s="177" t="s">
        <v>80</v>
      </c>
      <c r="L6" s="160" t="s">
        <v>515</v>
      </c>
      <c r="M6" s="894" t="s">
        <v>1138</v>
      </c>
      <c r="N6" s="206" t="s">
        <v>1155</v>
      </c>
      <c r="O6" s="198" t="s">
        <v>1156</v>
      </c>
      <c r="P6" s="206" t="s">
        <v>1153</v>
      </c>
      <c r="Q6" s="464"/>
      <c r="R6" s="206" t="s">
        <v>1143</v>
      </c>
      <c r="S6" s="464"/>
      <c r="T6" s="464"/>
      <c r="U6" s="484"/>
      <c r="V6" s="484"/>
      <c r="W6" s="484"/>
      <c r="X6" s="484"/>
      <c r="Y6" s="484"/>
      <c r="Z6" s="484"/>
      <c r="AA6" s="484"/>
      <c r="AB6" s="446"/>
      <c r="AC6" s="484"/>
      <c r="AD6" s="484"/>
      <c r="AE6" s="484"/>
      <c r="AF6" s="484"/>
      <c r="AG6" s="484"/>
      <c r="AH6" s="333"/>
      <c r="AI6" s="198" t="s">
        <v>104</v>
      </c>
      <c r="AJ6" s="464"/>
      <c r="AK6" s="899"/>
      <c r="AL6" s="446"/>
    </row>
    <row r="7" spans="1:38" s="37" customFormat="1" ht="152.25" customHeight="1" x14ac:dyDescent="0.2">
      <c r="A7" s="892"/>
      <c r="B7" s="404" t="s">
        <v>1157</v>
      </c>
      <c r="C7" s="900"/>
      <c r="D7" s="192" t="s">
        <v>1158</v>
      </c>
      <c r="E7" s="402" t="s">
        <v>188</v>
      </c>
      <c r="F7" s="402" t="s">
        <v>1093</v>
      </c>
      <c r="G7" s="402" t="s">
        <v>215</v>
      </c>
      <c r="H7" s="402" t="s">
        <v>112</v>
      </c>
      <c r="I7" s="55" t="s">
        <v>1159</v>
      </c>
      <c r="J7" s="177" t="s">
        <v>121</v>
      </c>
      <c r="K7" s="177" t="s">
        <v>80</v>
      </c>
      <c r="L7" s="42" t="s">
        <v>1160</v>
      </c>
      <c r="M7" s="894" t="s">
        <v>1138</v>
      </c>
      <c r="N7" s="55" t="s">
        <v>1161</v>
      </c>
      <c r="O7" s="895" t="s">
        <v>1162</v>
      </c>
      <c r="P7" s="206" t="s">
        <v>1163</v>
      </c>
      <c r="Q7" s="464"/>
      <c r="R7" s="206" t="s">
        <v>1164</v>
      </c>
      <c r="S7" s="464"/>
      <c r="T7" s="464"/>
      <c r="U7" s="405" t="s">
        <v>1145</v>
      </c>
      <c r="V7" s="405" t="s">
        <v>1157</v>
      </c>
      <c r="W7" s="402" t="s">
        <v>63</v>
      </c>
      <c r="X7" s="402" t="s">
        <v>66</v>
      </c>
      <c r="Y7" s="402" t="s">
        <v>66</v>
      </c>
      <c r="Z7" s="402" t="s">
        <v>66</v>
      </c>
      <c r="AA7" s="402" t="s">
        <v>1104</v>
      </c>
      <c r="AB7" s="426" t="s">
        <v>1146</v>
      </c>
      <c r="AC7" s="402" t="s">
        <v>183</v>
      </c>
      <c r="AD7" s="402" t="s">
        <v>63</v>
      </c>
      <c r="AE7" s="402" t="s">
        <v>63</v>
      </c>
      <c r="AF7" s="402" t="s">
        <v>63</v>
      </c>
      <c r="AG7" s="402" t="s">
        <v>63</v>
      </c>
      <c r="AH7" s="402" t="s">
        <v>63</v>
      </c>
      <c r="AI7" s="198" t="s">
        <v>104</v>
      </c>
      <c r="AJ7" s="464"/>
      <c r="AK7" s="421" t="s">
        <v>1165</v>
      </c>
      <c r="AL7" s="421" t="s">
        <v>1166</v>
      </c>
    </row>
    <row r="8" spans="1:38" s="37" customFormat="1" ht="162.75" customHeight="1" x14ac:dyDescent="0.2">
      <c r="A8" s="892"/>
      <c r="B8" s="404"/>
      <c r="C8" s="900"/>
      <c r="D8" s="192" t="s">
        <v>1167</v>
      </c>
      <c r="E8" s="424"/>
      <c r="F8" s="424"/>
      <c r="G8" s="424"/>
      <c r="H8" s="424"/>
      <c r="I8" s="901" t="s">
        <v>1168</v>
      </c>
      <c r="J8" s="177" t="s">
        <v>1169</v>
      </c>
      <c r="K8" s="177" t="s">
        <v>80</v>
      </c>
      <c r="L8" s="197" t="s">
        <v>1170</v>
      </c>
      <c r="M8" s="894" t="s">
        <v>1138</v>
      </c>
      <c r="N8" s="55" t="s">
        <v>1171</v>
      </c>
      <c r="O8" s="895" t="s">
        <v>1140</v>
      </c>
      <c r="P8" s="206" t="s">
        <v>1153</v>
      </c>
      <c r="Q8" s="464"/>
      <c r="R8" s="206" t="s">
        <v>1143</v>
      </c>
      <c r="S8" s="464"/>
      <c r="T8" s="464"/>
      <c r="U8" s="429"/>
      <c r="V8" s="429"/>
      <c r="W8" s="424"/>
      <c r="X8" s="424"/>
      <c r="Y8" s="424"/>
      <c r="Z8" s="424"/>
      <c r="AA8" s="424"/>
      <c r="AB8" s="427"/>
      <c r="AC8" s="424"/>
      <c r="AD8" s="424"/>
      <c r="AE8" s="424"/>
      <c r="AF8" s="424"/>
      <c r="AG8" s="424"/>
      <c r="AH8" s="424"/>
      <c r="AI8" s="198" t="s">
        <v>104</v>
      </c>
      <c r="AJ8" s="464"/>
      <c r="AK8" s="422"/>
      <c r="AL8" s="422"/>
    </row>
    <row r="9" spans="1:38" s="37" customFormat="1" ht="138.75" customHeight="1" x14ac:dyDescent="0.2">
      <c r="A9" s="892"/>
      <c r="B9" s="404"/>
      <c r="C9" s="900"/>
      <c r="D9" s="192" t="s">
        <v>1172</v>
      </c>
      <c r="E9" s="424"/>
      <c r="F9" s="424"/>
      <c r="G9" s="424"/>
      <c r="H9" s="425"/>
      <c r="I9" s="901" t="s">
        <v>1173</v>
      </c>
      <c r="J9" s="42" t="s">
        <v>1174</v>
      </c>
      <c r="K9" s="177" t="s">
        <v>80</v>
      </c>
      <c r="L9" s="42" t="s">
        <v>1175</v>
      </c>
      <c r="M9" s="894" t="s">
        <v>1138</v>
      </c>
      <c r="N9" s="55" t="s">
        <v>1176</v>
      </c>
      <c r="O9" s="895" t="s">
        <v>1140</v>
      </c>
      <c r="P9" s="206" t="s">
        <v>1177</v>
      </c>
      <c r="Q9" s="464"/>
      <c r="R9" s="206" t="s">
        <v>1143</v>
      </c>
      <c r="S9" s="464"/>
      <c r="T9" s="464"/>
      <c r="U9" s="429"/>
      <c r="V9" s="429"/>
      <c r="W9" s="424"/>
      <c r="X9" s="424"/>
      <c r="Y9" s="424"/>
      <c r="Z9" s="424"/>
      <c r="AA9" s="424"/>
      <c r="AB9" s="427"/>
      <c r="AC9" s="424"/>
      <c r="AD9" s="424"/>
      <c r="AE9" s="424"/>
      <c r="AF9" s="424"/>
      <c r="AG9" s="424"/>
      <c r="AH9" s="424"/>
      <c r="AI9" s="198" t="s">
        <v>104</v>
      </c>
      <c r="AJ9" s="464"/>
      <c r="AK9" s="422"/>
      <c r="AL9" s="422"/>
    </row>
    <row r="10" spans="1:38" s="37" customFormat="1" ht="98.25" customHeight="1" thickBot="1" x14ac:dyDescent="0.25">
      <c r="A10" s="892"/>
      <c r="B10" s="404"/>
      <c r="C10" s="900"/>
      <c r="D10" s="193"/>
      <c r="E10" s="425"/>
      <c r="F10" s="425"/>
      <c r="G10" s="425"/>
      <c r="H10" s="29" t="s">
        <v>72</v>
      </c>
      <c r="I10" s="71" t="s">
        <v>1178</v>
      </c>
      <c r="J10" s="41" t="s">
        <v>121</v>
      </c>
      <c r="K10" s="177" t="s">
        <v>80</v>
      </c>
      <c r="L10" s="177" t="s">
        <v>76</v>
      </c>
      <c r="M10" s="894" t="s">
        <v>1138</v>
      </c>
      <c r="N10" s="902" t="s">
        <v>1155</v>
      </c>
      <c r="O10" s="193" t="s">
        <v>531</v>
      </c>
      <c r="P10" s="193" t="s">
        <v>531</v>
      </c>
      <c r="Q10" s="465"/>
      <c r="R10" s="206" t="s">
        <v>1143</v>
      </c>
      <c r="S10" s="465"/>
      <c r="T10" s="465"/>
      <c r="U10" s="430"/>
      <c r="V10" s="430"/>
      <c r="W10" s="425"/>
      <c r="X10" s="425"/>
      <c r="Y10" s="425"/>
      <c r="Z10" s="425"/>
      <c r="AA10" s="425"/>
      <c r="AB10" s="428"/>
      <c r="AC10" s="425"/>
      <c r="AD10" s="425"/>
      <c r="AE10" s="425"/>
      <c r="AF10" s="425"/>
      <c r="AG10" s="425"/>
      <c r="AH10" s="425"/>
      <c r="AI10" s="198"/>
      <c r="AJ10" s="465"/>
      <c r="AK10" s="423"/>
      <c r="AL10" s="423"/>
    </row>
  </sheetData>
  <mergeCells count="68">
    <mergeCell ref="AH4:AH6"/>
    <mergeCell ref="AJ4:AJ10"/>
    <mergeCell ref="AK4:AK6"/>
    <mergeCell ref="AL4:AL6"/>
    <mergeCell ref="B7:B10"/>
    <mergeCell ref="E7:E10"/>
    <mergeCell ref="F7:F10"/>
    <mergeCell ref="G7:G10"/>
    <mergeCell ref="H7:H9"/>
    <mergeCell ref="U7:U10"/>
    <mergeCell ref="V7:V10"/>
    <mergeCell ref="W7:W10"/>
    <mergeCell ref="X7:X10"/>
    <mergeCell ref="Y7:Y10"/>
    <mergeCell ref="Z7:Z10"/>
    <mergeCell ref="AA7:AA10"/>
    <mergeCell ref="AC4:AC6"/>
    <mergeCell ref="AD4:AD6"/>
    <mergeCell ref="AE4:AE6"/>
    <mergeCell ref="AF4:AF6"/>
    <mergeCell ref="AG4:AG6"/>
    <mergeCell ref="A4:A10"/>
    <mergeCell ref="B4:B6"/>
    <mergeCell ref="C4:C6"/>
    <mergeCell ref="E4:E6"/>
    <mergeCell ref="F4:F6"/>
    <mergeCell ref="B1:B3"/>
    <mergeCell ref="A1:A3"/>
    <mergeCell ref="M1:M3"/>
    <mergeCell ref="N1:P2"/>
    <mergeCell ref="G1:G3"/>
    <mergeCell ref="F1:F3"/>
    <mergeCell ref="E1:E3"/>
    <mergeCell ref="D1:D3"/>
    <mergeCell ref="C1:C3"/>
    <mergeCell ref="L1:L3"/>
    <mergeCell ref="K1:K3"/>
    <mergeCell ref="J1:J3"/>
    <mergeCell ref="I1:I3"/>
    <mergeCell ref="H1:H3"/>
    <mergeCell ref="Q1:U2"/>
    <mergeCell ref="V1:AB1"/>
    <mergeCell ref="AC1:AL2"/>
    <mergeCell ref="V2:Z2"/>
    <mergeCell ref="AA2:AA3"/>
    <mergeCell ref="AB2:AB3"/>
    <mergeCell ref="G4:G6"/>
    <mergeCell ref="H4:H5"/>
    <mergeCell ref="Q4:Q10"/>
    <mergeCell ref="S4:S10"/>
    <mergeCell ref="T4:T10"/>
    <mergeCell ref="U4:U6"/>
    <mergeCell ref="V4:V6"/>
    <mergeCell ref="W4:W6"/>
    <mergeCell ref="X4:X6"/>
    <mergeCell ref="Y4:Y6"/>
    <mergeCell ref="Z4:Z6"/>
    <mergeCell ref="AA4:AA6"/>
    <mergeCell ref="AB4:AB6"/>
    <mergeCell ref="AK7:AK10"/>
    <mergeCell ref="AL7:AL10"/>
    <mergeCell ref="AB7:AB10"/>
    <mergeCell ref="AC7:AC10"/>
    <mergeCell ref="AD7:AD10"/>
    <mergeCell ref="AE7:AE10"/>
    <mergeCell ref="AF7:AF10"/>
    <mergeCell ref="AG7:AG10"/>
    <mergeCell ref="AH7:AH10"/>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BED7643-C30A-4D47-BB2C-3500098A2D55}">
          <x14:formula1>
            <xm:f>'C:\Users\carmen\Documents\[MAPA DE RIESGOS PROCESO GESTIÓN JURÍDICA MES DE JULIO - AGOSTO.xlsx]NO'!#REF!</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AL11"/>
  <sheetViews>
    <sheetView topLeftCell="X7" zoomScale="60" zoomScaleNormal="60" workbookViewId="0">
      <selection sqref="A1:A3"/>
    </sheetView>
  </sheetViews>
  <sheetFormatPr baseColWidth="10" defaultRowHeight="15" x14ac:dyDescent="0.25"/>
  <cols>
    <col min="1" max="1" width="52.140625" customWidth="1"/>
    <col min="2" max="2" width="26.7109375" customWidth="1"/>
    <col min="4" max="4" width="120.85546875" customWidth="1"/>
    <col min="9" max="9" width="29.7109375" customWidth="1"/>
    <col min="15" max="15" width="78.85546875" customWidth="1"/>
    <col min="16" max="16" width="66" customWidth="1"/>
    <col min="17" max="17" width="56" customWidth="1"/>
    <col min="18" max="18" width="47.85546875" customWidth="1"/>
    <col min="19" max="20" width="46.42578125" customWidth="1"/>
    <col min="21" max="21" width="36.85546875" customWidth="1"/>
    <col min="22" max="22" width="36.7109375" customWidth="1"/>
    <col min="23" max="23" width="46.140625" customWidth="1"/>
    <col min="29" max="29" width="33.140625" customWidth="1"/>
    <col min="36" max="36" width="38.85546875" customWidth="1"/>
    <col min="37" max="37" width="49.7109375" customWidth="1"/>
    <col min="38" max="38" width="35.42578125" customWidth="1"/>
    <col min="39" max="39" width="38.28515625" customWidth="1"/>
    <col min="51" max="51" width="98.85546875" customWidth="1"/>
    <col min="52" max="52" width="40.28515625" customWidth="1"/>
  </cols>
  <sheetData>
    <row r="1" spans="1:38" s="39" customFormat="1" ht="42.75" customHeight="1" x14ac:dyDescent="0.2">
      <c r="A1" s="271" t="s">
        <v>24</v>
      </c>
      <c r="B1" s="265" t="s">
        <v>25</v>
      </c>
      <c r="C1" s="265" t="s">
        <v>26</v>
      </c>
      <c r="D1" s="265" t="s">
        <v>27</v>
      </c>
      <c r="E1" s="271" t="s">
        <v>28</v>
      </c>
      <c r="F1" s="271" t="s">
        <v>29</v>
      </c>
      <c r="G1" s="271" t="s">
        <v>30</v>
      </c>
      <c r="H1" s="271" t="s">
        <v>31</v>
      </c>
      <c r="I1" s="271" t="s">
        <v>32</v>
      </c>
      <c r="J1" s="265" t="s">
        <v>33</v>
      </c>
      <c r="K1" s="265" t="s">
        <v>34</v>
      </c>
      <c r="L1" s="265" t="s">
        <v>35</v>
      </c>
      <c r="M1" s="265" t="s">
        <v>36</v>
      </c>
      <c r="N1" s="317" t="s">
        <v>37</v>
      </c>
      <c r="O1" s="318"/>
      <c r="P1" s="319"/>
      <c r="Q1" s="322" t="s">
        <v>38</v>
      </c>
      <c r="R1" s="322"/>
      <c r="S1" s="322"/>
      <c r="T1" s="322"/>
      <c r="U1" s="322"/>
      <c r="V1" s="322" t="s">
        <v>39</v>
      </c>
      <c r="W1" s="322"/>
      <c r="X1" s="322"/>
      <c r="Y1" s="322"/>
      <c r="Z1" s="322"/>
      <c r="AA1" s="322"/>
      <c r="AB1" s="322"/>
      <c r="AC1" s="322" t="s">
        <v>40</v>
      </c>
      <c r="AD1" s="322"/>
      <c r="AE1" s="322"/>
      <c r="AF1" s="322"/>
      <c r="AG1" s="322"/>
      <c r="AH1" s="322"/>
      <c r="AI1" s="322"/>
      <c r="AJ1" s="322"/>
      <c r="AK1" s="322"/>
      <c r="AL1" s="322"/>
    </row>
    <row r="2" spans="1:38" s="39" customFormat="1" ht="15" customHeight="1" x14ac:dyDescent="0.2">
      <c r="A2" s="271"/>
      <c r="B2" s="265"/>
      <c r="C2" s="265"/>
      <c r="D2" s="265"/>
      <c r="E2" s="271"/>
      <c r="F2" s="271"/>
      <c r="G2" s="271"/>
      <c r="H2" s="271"/>
      <c r="I2" s="271"/>
      <c r="J2" s="265"/>
      <c r="K2" s="265"/>
      <c r="L2" s="265"/>
      <c r="M2" s="265"/>
      <c r="N2" s="320"/>
      <c r="O2" s="320"/>
      <c r="P2" s="321"/>
      <c r="Q2" s="322"/>
      <c r="R2" s="322"/>
      <c r="S2" s="322"/>
      <c r="T2" s="322"/>
      <c r="U2" s="322"/>
      <c r="V2" s="322" t="s">
        <v>41</v>
      </c>
      <c r="W2" s="322"/>
      <c r="X2" s="322"/>
      <c r="Y2" s="322"/>
      <c r="Z2" s="322"/>
      <c r="AA2" s="322" t="s">
        <v>42</v>
      </c>
      <c r="AB2" s="322" t="s">
        <v>43</v>
      </c>
      <c r="AC2" s="322"/>
      <c r="AD2" s="322"/>
      <c r="AE2" s="322"/>
      <c r="AF2" s="322"/>
      <c r="AG2" s="322"/>
      <c r="AH2" s="322"/>
      <c r="AI2" s="322"/>
      <c r="AJ2" s="322"/>
      <c r="AK2" s="322"/>
      <c r="AL2" s="322"/>
    </row>
    <row r="3" spans="1:38" s="38" customFormat="1" ht="85.5" customHeight="1" x14ac:dyDescent="0.2">
      <c r="A3" s="271"/>
      <c r="B3" s="265"/>
      <c r="C3" s="265"/>
      <c r="D3" s="265"/>
      <c r="E3" s="271"/>
      <c r="F3" s="271"/>
      <c r="G3" s="271"/>
      <c r="H3" s="271"/>
      <c r="I3" s="271"/>
      <c r="J3" s="265"/>
      <c r="K3" s="265"/>
      <c r="L3" s="265"/>
      <c r="M3" s="265"/>
      <c r="N3" s="96" t="s">
        <v>292</v>
      </c>
      <c r="O3" s="97" t="s">
        <v>45</v>
      </c>
      <c r="P3" s="97" t="s">
        <v>46</v>
      </c>
      <c r="Q3" s="97" t="s">
        <v>47</v>
      </c>
      <c r="R3" s="97" t="s">
        <v>293</v>
      </c>
      <c r="S3" s="97" t="s">
        <v>100</v>
      </c>
      <c r="T3" s="97" t="s">
        <v>101</v>
      </c>
      <c r="U3" s="97" t="s">
        <v>87</v>
      </c>
      <c r="V3" s="97" t="s">
        <v>48</v>
      </c>
      <c r="W3" s="97" t="s">
        <v>49</v>
      </c>
      <c r="X3" s="97" t="s">
        <v>50</v>
      </c>
      <c r="Y3" s="97" t="s">
        <v>51</v>
      </c>
      <c r="Z3" s="97" t="s">
        <v>52</v>
      </c>
      <c r="AA3" s="323"/>
      <c r="AB3" s="323"/>
      <c r="AC3" s="97" t="s">
        <v>53</v>
      </c>
      <c r="AD3" s="97" t="s">
        <v>54</v>
      </c>
      <c r="AE3" s="97" t="s">
        <v>55</v>
      </c>
      <c r="AF3" s="97" t="s">
        <v>56</v>
      </c>
      <c r="AG3" s="97" t="s">
        <v>57</v>
      </c>
      <c r="AH3" s="97" t="s">
        <v>58</v>
      </c>
      <c r="AI3" s="97" t="s">
        <v>59</v>
      </c>
      <c r="AJ3" s="97" t="s">
        <v>137</v>
      </c>
      <c r="AK3" s="97" t="s">
        <v>294</v>
      </c>
      <c r="AL3" s="97" t="s">
        <v>60</v>
      </c>
    </row>
    <row r="4" spans="1:38" s="39" customFormat="1" ht="136.5" customHeight="1" x14ac:dyDescent="0.2">
      <c r="A4" s="324" t="str">
        <f>([5]CONTEXTO!A8&amp;" "&amp;[5]CONTEXTO!A9)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4" s="240" t="str">
        <f>[5]DESCRIPCION!A10</f>
        <v>Posiblilidad de incumplimiento de los planes de acción institucional por cada una de las Direcciónes que hace parte del Proceso</v>
      </c>
      <c r="C4" s="243" t="str">
        <f>'[5]IDENTIFICACION DE RIESGOS'!J10</f>
        <v>GESTION</v>
      </c>
      <c r="D4" s="52" t="str">
        <f>[5]DESCRIPCION!D10</f>
        <v>epidemias y/o pandemias de Virus o bacterias afectan desde siempre a la población por diferentes causas.</v>
      </c>
      <c r="E4" s="243" t="str">
        <f>'[5]VALORACIÓN RIESGOS RESIDUAL'!E14:G14</f>
        <v>Improbable</v>
      </c>
      <c r="F4" s="244" t="str">
        <f>'[5]VALORACIÓN RIESGOS RESIDUAL'!J14</f>
        <v>Menor</v>
      </c>
      <c r="G4" s="240" t="str">
        <f>'[5]VALORACIÓN RIESGOS RESIDUAL'!K11</f>
        <v>BAJA</v>
      </c>
      <c r="H4" s="235" t="s">
        <v>90</v>
      </c>
      <c r="I4" s="98" t="s">
        <v>295</v>
      </c>
      <c r="J4" s="75" t="s">
        <v>296</v>
      </c>
      <c r="K4" s="99" t="s">
        <v>297</v>
      </c>
      <c r="L4" s="99" t="s">
        <v>75</v>
      </c>
      <c r="M4" s="327" t="s">
        <v>91</v>
      </c>
      <c r="N4" s="101" t="s">
        <v>298</v>
      </c>
      <c r="O4" s="102">
        <v>1</v>
      </c>
      <c r="P4" s="101" t="s">
        <v>299</v>
      </c>
      <c r="Q4" s="329" t="s">
        <v>300</v>
      </c>
      <c r="R4" s="304" t="s">
        <v>301</v>
      </c>
      <c r="S4" s="304" t="s">
        <v>301</v>
      </c>
      <c r="T4" s="304" t="s">
        <v>302</v>
      </c>
      <c r="U4" s="237" t="s">
        <v>303</v>
      </c>
      <c r="V4" s="304" t="s">
        <v>304</v>
      </c>
      <c r="W4" s="304" t="s">
        <v>68</v>
      </c>
      <c r="X4" s="304" t="s">
        <v>71</v>
      </c>
      <c r="Y4" s="304" t="s">
        <v>68</v>
      </c>
      <c r="Z4" s="304" t="s">
        <v>71</v>
      </c>
      <c r="AA4" s="304" t="s">
        <v>187</v>
      </c>
      <c r="AB4" s="304" t="s">
        <v>305</v>
      </c>
      <c r="AC4" s="304" t="s">
        <v>68</v>
      </c>
      <c r="AD4" s="304" t="s">
        <v>68</v>
      </c>
      <c r="AE4" s="304" t="s">
        <v>68</v>
      </c>
      <c r="AF4" s="304" t="s">
        <v>68</v>
      </c>
      <c r="AG4" s="304" t="s">
        <v>68</v>
      </c>
      <c r="AH4" s="304" t="s">
        <v>68</v>
      </c>
      <c r="AI4" s="304" t="s">
        <v>306</v>
      </c>
      <c r="AJ4" s="304" t="s">
        <v>307</v>
      </c>
      <c r="AK4" s="304" t="s">
        <v>308</v>
      </c>
      <c r="AL4" s="304" t="s">
        <v>309</v>
      </c>
    </row>
    <row r="5" spans="1:38" s="39" customFormat="1" ht="192.75" customHeight="1" x14ac:dyDescent="0.2">
      <c r="A5" s="325"/>
      <c r="B5" s="229"/>
      <c r="C5" s="230"/>
      <c r="D5" s="53" t="str">
        <f>[5]DESCRIPCION!D11</f>
        <v>dilificulta para  articular estrategias entre los programas de salud y de estos con otros sectores para lograr trabajo en equipo que permita alcanzar las metas esperadas</v>
      </c>
      <c r="E5" s="230"/>
      <c r="F5" s="232"/>
      <c r="G5" s="229"/>
      <c r="H5" s="315"/>
      <c r="I5" s="103" t="s">
        <v>310</v>
      </c>
      <c r="J5" s="76" t="s">
        <v>311</v>
      </c>
      <c r="K5" s="104" t="s">
        <v>312</v>
      </c>
      <c r="L5" s="104" t="s">
        <v>142</v>
      </c>
      <c r="M5" s="328"/>
      <c r="N5" s="101" t="s">
        <v>313</v>
      </c>
      <c r="O5" s="102">
        <v>1</v>
      </c>
      <c r="P5" s="101" t="s">
        <v>314</v>
      </c>
      <c r="Q5" s="330"/>
      <c r="R5" s="305"/>
      <c r="S5" s="305"/>
      <c r="T5" s="305"/>
      <c r="U5" s="268"/>
      <c r="V5" s="305"/>
      <c r="W5" s="305"/>
      <c r="X5" s="305"/>
      <c r="Y5" s="305"/>
      <c r="Z5" s="305"/>
      <c r="AA5" s="305"/>
      <c r="AB5" s="305"/>
      <c r="AC5" s="305"/>
      <c r="AD5" s="305"/>
      <c r="AE5" s="305"/>
      <c r="AF5" s="305"/>
      <c r="AG5" s="305"/>
      <c r="AH5" s="305"/>
      <c r="AI5" s="305"/>
      <c r="AJ5" s="305"/>
      <c r="AK5" s="305"/>
      <c r="AL5" s="305"/>
    </row>
    <row r="6" spans="1:38" s="39" customFormat="1" ht="173.25" customHeight="1" x14ac:dyDescent="0.2">
      <c r="A6" s="325"/>
      <c r="B6" s="229"/>
      <c r="C6" s="230"/>
      <c r="D6" s="53" t="str">
        <f>[5]DESCRIPCION!D12</f>
        <v xml:space="preserve"> Planificación inadecuada de las acciones y estrategias propias de la entidad en cumplimiento al proceso de gestión en salud.</v>
      </c>
      <c r="E6" s="230"/>
      <c r="F6" s="232"/>
      <c r="G6" s="229"/>
      <c r="H6" s="233"/>
      <c r="I6" s="103" t="s">
        <v>315</v>
      </c>
      <c r="J6" s="76" t="s">
        <v>316</v>
      </c>
      <c r="K6" s="106" t="s">
        <v>297</v>
      </c>
      <c r="L6" s="104" t="s">
        <v>75</v>
      </c>
      <c r="M6" s="328"/>
      <c r="N6" s="101" t="s">
        <v>317</v>
      </c>
      <c r="O6" s="102">
        <v>1</v>
      </c>
      <c r="P6" s="101" t="s">
        <v>318</v>
      </c>
      <c r="Q6" s="331"/>
      <c r="R6" s="332"/>
      <c r="S6" s="332"/>
      <c r="T6" s="332"/>
      <c r="U6" s="269"/>
      <c r="V6" s="332"/>
      <c r="W6" s="332"/>
      <c r="X6" s="332"/>
      <c r="Y6" s="332"/>
      <c r="Z6" s="332"/>
      <c r="AA6" s="332"/>
      <c r="AB6" s="332"/>
      <c r="AC6" s="332"/>
      <c r="AD6" s="332"/>
      <c r="AE6" s="332"/>
      <c r="AF6" s="332"/>
      <c r="AG6" s="332"/>
      <c r="AH6" s="332"/>
      <c r="AI6" s="332"/>
      <c r="AJ6" s="332"/>
      <c r="AK6" s="332"/>
      <c r="AL6" s="305"/>
    </row>
    <row r="7" spans="1:38" s="39" customFormat="1" ht="100.15" customHeight="1" x14ac:dyDescent="0.2">
      <c r="A7" s="325"/>
      <c r="B7" s="229"/>
      <c r="C7" s="230"/>
      <c r="D7" s="20"/>
      <c r="E7" s="230"/>
      <c r="F7" s="232"/>
      <c r="G7" s="236"/>
      <c r="H7" s="58" t="s">
        <v>72</v>
      </c>
      <c r="I7" s="107" t="s">
        <v>319</v>
      </c>
      <c r="J7" s="76" t="s">
        <v>320</v>
      </c>
      <c r="K7" s="87" t="s">
        <v>297</v>
      </c>
      <c r="L7" s="82" t="s">
        <v>142</v>
      </c>
      <c r="M7" s="328"/>
      <c r="N7" s="101" t="s">
        <v>321</v>
      </c>
      <c r="O7" s="102"/>
      <c r="P7" s="108"/>
      <c r="Q7" s="109"/>
      <c r="R7" s="108"/>
      <c r="S7" s="90"/>
      <c r="T7" s="90"/>
      <c r="U7" s="80"/>
      <c r="V7" s="101"/>
      <c r="W7" s="101"/>
      <c r="X7" s="101"/>
      <c r="Y7" s="101"/>
      <c r="Z7" s="101"/>
      <c r="AA7" s="101"/>
      <c r="AB7" s="101"/>
      <c r="AC7" s="101"/>
      <c r="AD7" s="101"/>
      <c r="AE7" s="101"/>
      <c r="AF7" s="101"/>
      <c r="AG7" s="101"/>
      <c r="AH7" s="101"/>
      <c r="AI7" s="101"/>
      <c r="AJ7" s="101"/>
      <c r="AK7" s="101"/>
      <c r="AL7" s="305"/>
    </row>
    <row r="8" spans="1:38" s="39" customFormat="1" ht="91.5" customHeight="1" x14ac:dyDescent="0.2">
      <c r="A8" s="325"/>
      <c r="B8" s="229" t="str">
        <f>[5]DESCRIPCION!A13</f>
        <v>Posibilidad de no efectuar el seguimiento y evaluación de las intervenciones, identificar los factores de riesgo y factores protectores, asi como para estimar la magnitud de los eventos de interes en salud.</v>
      </c>
      <c r="C8" s="230" t="str">
        <f>'[5]IDENTIFICACION DE RIESGOS'!J13</f>
        <v>GESTION</v>
      </c>
      <c r="D8" s="53" t="str">
        <f>[5]DESCRIPCION!D13</f>
        <v>Deficiente sistema de información orientado al tratamiento y administración de datos que permita la toma decisiones</v>
      </c>
      <c r="E8" s="230" t="str">
        <f>'[5]VALORACIÓN RIESGOS RESIDUAL'!E35:G35</f>
        <v>Improbable</v>
      </c>
      <c r="F8" s="232" t="str">
        <f>'[5]VALORACIÓN RIESGOS RESIDUAL'!J35</f>
        <v>Mayor</v>
      </c>
      <c r="G8" s="230" t="str">
        <f>'[5]VALORACIÓN RIESGOS RESIDUAL'!K32</f>
        <v>ALTA</v>
      </c>
      <c r="H8" s="233" t="s">
        <v>90</v>
      </c>
      <c r="I8" s="110" t="s">
        <v>322</v>
      </c>
      <c r="J8" s="14" t="s">
        <v>323</v>
      </c>
      <c r="K8" s="106" t="s">
        <v>297</v>
      </c>
      <c r="L8" s="104" t="s">
        <v>142</v>
      </c>
      <c r="M8" s="333" t="s">
        <v>91</v>
      </c>
      <c r="N8" s="101" t="s">
        <v>324</v>
      </c>
      <c r="O8" s="102">
        <v>1</v>
      </c>
      <c r="P8" s="334"/>
      <c r="Q8" s="329" t="s">
        <v>300</v>
      </c>
      <c r="R8" s="304" t="s">
        <v>301</v>
      </c>
      <c r="S8" s="304" t="s">
        <v>301</v>
      </c>
      <c r="T8" s="304" t="s">
        <v>302</v>
      </c>
      <c r="U8" s="237" t="s">
        <v>303</v>
      </c>
      <c r="V8" s="304" t="s">
        <v>325</v>
      </c>
      <c r="W8" s="304" t="s">
        <v>68</v>
      </c>
      <c r="X8" s="304" t="s">
        <v>71</v>
      </c>
      <c r="Y8" s="304" t="s">
        <v>68</v>
      </c>
      <c r="Z8" s="304" t="s">
        <v>71</v>
      </c>
      <c r="AA8" s="304" t="s">
        <v>187</v>
      </c>
      <c r="AB8" s="304" t="s">
        <v>326</v>
      </c>
      <c r="AC8" s="304" t="s">
        <v>71</v>
      </c>
      <c r="AD8" s="304" t="s">
        <v>71</v>
      </c>
      <c r="AE8" s="304" t="s">
        <v>71</v>
      </c>
      <c r="AF8" s="304" t="s">
        <v>71</v>
      </c>
      <c r="AG8" s="304" t="s">
        <v>71</v>
      </c>
      <c r="AH8" s="304" t="s">
        <v>71</v>
      </c>
      <c r="AI8" s="304" t="s">
        <v>327</v>
      </c>
      <c r="AJ8" s="304" t="s">
        <v>307</v>
      </c>
      <c r="AK8" s="304" t="s">
        <v>328</v>
      </c>
      <c r="AL8" s="305"/>
    </row>
    <row r="9" spans="1:38" s="39" customFormat="1" ht="130.15" customHeight="1" x14ac:dyDescent="0.2">
      <c r="A9" s="325"/>
      <c r="B9" s="229"/>
      <c r="C9" s="230"/>
      <c r="D9" s="53" t="str">
        <f>[5]DESCRIPCION!D14</f>
        <v xml:space="preserve">Dificultad para articular estrategias entre los programas y otros sectores para lograr trabajo en equipo que permita alcanzar las metas esperadas </v>
      </c>
      <c r="E9" s="230"/>
      <c r="F9" s="232"/>
      <c r="G9" s="230"/>
      <c r="H9" s="234"/>
      <c r="I9" s="336" t="s">
        <v>329</v>
      </c>
      <c r="J9" s="76" t="s">
        <v>330</v>
      </c>
      <c r="K9" s="106" t="s">
        <v>297</v>
      </c>
      <c r="L9" s="104" t="s">
        <v>331</v>
      </c>
      <c r="M9" s="333"/>
      <c r="N9" s="101" t="s">
        <v>332</v>
      </c>
      <c r="O9" s="102">
        <v>1</v>
      </c>
      <c r="P9" s="335"/>
      <c r="Q9" s="330"/>
      <c r="R9" s="305"/>
      <c r="S9" s="305"/>
      <c r="T9" s="305"/>
      <c r="U9" s="268"/>
      <c r="V9" s="305"/>
      <c r="W9" s="305"/>
      <c r="X9" s="305"/>
      <c r="Y9" s="305"/>
      <c r="Z9" s="305"/>
      <c r="AA9" s="305"/>
      <c r="AB9" s="305"/>
      <c r="AC9" s="305"/>
      <c r="AD9" s="305"/>
      <c r="AE9" s="305"/>
      <c r="AF9" s="305"/>
      <c r="AG9" s="305"/>
      <c r="AH9" s="305"/>
      <c r="AI9" s="305"/>
      <c r="AJ9" s="305"/>
      <c r="AK9" s="305"/>
      <c r="AL9" s="305"/>
    </row>
    <row r="10" spans="1:38" s="39" customFormat="1" ht="87" customHeight="1" x14ac:dyDescent="0.2">
      <c r="A10" s="325"/>
      <c r="B10" s="229"/>
      <c r="C10" s="230"/>
      <c r="D10" s="298" t="str">
        <f>[5]DESCRIPCION!D15</f>
        <v>Dificultad en la comunicación y flujo de la información interna</v>
      </c>
      <c r="E10" s="230"/>
      <c r="F10" s="232"/>
      <c r="G10" s="230"/>
      <c r="H10" s="235"/>
      <c r="I10" s="337"/>
      <c r="J10" s="14" t="s">
        <v>323</v>
      </c>
      <c r="K10" s="106" t="s">
        <v>297</v>
      </c>
      <c r="L10" s="104" t="s">
        <v>331</v>
      </c>
      <c r="M10" s="333"/>
      <c r="N10" s="101" t="s">
        <v>333</v>
      </c>
      <c r="O10" s="102">
        <v>1</v>
      </c>
      <c r="P10" s="335"/>
      <c r="Q10" s="331"/>
      <c r="R10" s="332"/>
      <c r="S10" s="332"/>
      <c r="T10" s="332"/>
      <c r="U10" s="269"/>
      <c r="V10" s="332"/>
      <c r="W10" s="332"/>
      <c r="X10" s="332"/>
      <c r="Y10" s="332"/>
      <c r="Z10" s="332"/>
      <c r="AA10" s="332"/>
      <c r="AB10" s="332"/>
      <c r="AC10" s="332"/>
      <c r="AD10" s="332"/>
      <c r="AE10" s="332"/>
      <c r="AF10" s="332"/>
      <c r="AG10" s="332"/>
      <c r="AH10" s="332"/>
      <c r="AI10" s="332"/>
      <c r="AJ10" s="332"/>
      <c r="AK10" s="332"/>
      <c r="AL10" s="332"/>
    </row>
    <row r="11" spans="1:38" s="39" customFormat="1" ht="95.25" customHeight="1" x14ac:dyDescent="0.2">
      <c r="A11" s="326"/>
      <c r="B11" s="229"/>
      <c r="C11" s="230"/>
      <c r="D11" s="240"/>
      <c r="E11" s="230"/>
      <c r="F11" s="232"/>
      <c r="G11" s="230"/>
      <c r="H11" s="58" t="s">
        <v>72</v>
      </c>
      <c r="I11" s="111" t="s">
        <v>334</v>
      </c>
      <c r="J11" s="76" t="s">
        <v>335</v>
      </c>
      <c r="K11" s="106" t="s">
        <v>297</v>
      </c>
      <c r="L11" s="104" t="s">
        <v>142</v>
      </c>
      <c r="M11" s="333"/>
      <c r="N11" s="112" t="s">
        <v>223</v>
      </c>
      <c r="O11" s="101"/>
      <c r="P11" s="101"/>
      <c r="Q11" s="113"/>
      <c r="R11" s="101"/>
      <c r="S11" s="114"/>
      <c r="T11" s="114"/>
      <c r="U11" s="80"/>
      <c r="V11" s="101"/>
      <c r="W11" s="101"/>
      <c r="X11" s="101"/>
      <c r="Y11" s="101"/>
      <c r="Z11" s="101"/>
      <c r="AA11" s="101"/>
      <c r="AB11" s="101"/>
      <c r="AC11" s="101"/>
      <c r="AD11" s="101"/>
      <c r="AE11" s="101"/>
      <c r="AF11" s="101"/>
      <c r="AG11" s="101"/>
      <c r="AH11" s="101"/>
      <c r="AI11" s="101"/>
      <c r="AJ11" s="101"/>
      <c r="AK11" s="101"/>
      <c r="AL11" s="101"/>
    </row>
  </sheetData>
  <mergeCells count="81">
    <mergeCell ref="AG8:AG10"/>
    <mergeCell ref="AH8:AH10"/>
    <mergeCell ref="AI8:AI10"/>
    <mergeCell ref="AJ8:AJ10"/>
    <mergeCell ref="AK8:AK10"/>
    <mergeCell ref="AB8:AB10"/>
    <mergeCell ref="AC8:AC10"/>
    <mergeCell ref="AD8:AD10"/>
    <mergeCell ref="AE8:AE10"/>
    <mergeCell ref="AF8:AF10"/>
    <mergeCell ref="W8:W10"/>
    <mergeCell ref="X8:X10"/>
    <mergeCell ref="Y8:Y10"/>
    <mergeCell ref="Z8:Z10"/>
    <mergeCell ref="AA8:AA10"/>
    <mergeCell ref="R8:R10"/>
    <mergeCell ref="S8:S10"/>
    <mergeCell ref="T8:T10"/>
    <mergeCell ref="U8:U10"/>
    <mergeCell ref="V8:V10"/>
    <mergeCell ref="G8:G11"/>
    <mergeCell ref="H8:H10"/>
    <mergeCell ref="M8:M11"/>
    <mergeCell ref="P8:P10"/>
    <mergeCell ref="Q8:Q10"/>
    <mergeCell ref="I9:I10"/>
    <mergeCell ref="AH4:AH6"/>
    <mergeCell ref="AI4:AI6"/>
    <mergeCell ref="AJ4:AJ6"/>
    <mergeCell ref="AK4:AK6"/>
    <mergeCell ref="AL4:AL10"/>
    <mergeCell ref="AC4:AC6"/>
    <mergeCell ref="AD4:AD6"/>
    <mergeCell ref="AE4:AE6"/>
    <mergeCell ref="AF4:AF6"/>
    <mergeCell ref="AG4:AG6"/>
    <mergeCell ref="X4:X6"/>
    <mergeCell ref="Y4:Y6"/>
    <mergeCell ref="Z4:Z6"/>
    <mergeCell ref="AA4:AA6"/>
    <mergeCell ref="AB4:AB6"/>
    <mergeCell ref="S4:S6"/>
    <mergeCell ref="T4:T6"/>
    <mergeCell ref="U4:U6"/>
    <mergeCell ref="V4:V6"/>
    <mergeCell ref="W4:W6"/>
    <mergeCell ref="G4:G7"/>
    <mergeCell ref="H4:H6"/>
    <mergeCell ref="M4:M7"/>
    <mergeCell ref="Q4:Q6"/>
    <mergeCell ref="R4:R6"/>
    <mergeCell ref="A4:A11"/>
    <mergeCell ref="B4:B7"/>
    <mergeCell ref="C4:C7"/>
    <mergeCell ref="E4:E7"/>
    <mergeCell ref="F4:F7"/>
    <mergeCell ref="B8:B11"/>
    <mergeCell ref="C8:C11"/>
    <mergeCell ref="E8:E11"/>
    <mergeCell ref="F8:F11"/>
    <mergeCell ref="D10:D11"/>
    <mergeCell ref="M1:M3"/>
    <mergeCell ref="N1:P2"/>
    <mergeCell ref="Q1:U2"/>
    <mergeCell ref="V1:AB1"/>
    <mergeCell ref="AC1:AL2"/>
    <mergeCell ref="V2:Z2"/>
    <mergeCell ref="AA2:AA3"/>
    <mergeCell ref="AB2:AB3"/>
    <mergeCell ref="H1:H3"/>
    <mergeCell ref="I1:I3"/>
    <mergeCell ref="J1:J3"/>
    <mergeCell ref="K1:K3"/>
    <mergeCell ref="L1:L3"/>
    <mergeCell ref="F1:F3"/>
    <mergeCell ref="G1:G3"/>
    <mergeCell ref="A1:A3"/>
    <mergeCell ref="B1:B3"/>
    <mergeCell ref="C1:C3"/>
    <mergeCell ref="D1:D3"/>
    <mergeCell ref="E1:E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DBA1B67-004D-4838-9E97-ACE24ABBAAA6}">
          <x14:formula1>
            <xm:f>'C:\Users\HACIENDA108\Desktop\CARLOS CONTROL INTERNO\DOCUMENTOS OFICINA CONTROL INTERNO\CONTROL INTERNO 2021\SEGUIMIENTO RIESGOS 2021\SEGUIMIENTO RIESGOS AGOSTO 2021\RIESGOS SALUD\[GESTION agosto salud.1.xlsx]NO'!#REF!</xm:f>
          </x14:formula1>
          <xm:sqref>H4:H6 H8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N7"/>
  <sheetViews>
    <sheetView topLeftCell="AJ5" zoomScale="69" zoomScaleNormal="69" workbookViewId="0"/>
  </sheetViews>
  <sheetFormatPr baseColWidth="10" defaultRowHeight="15" x14ac:dyDescent="0.25"/>
  <cols>
    <col min="1" max="1" width="40.28515625" customWidth="1"/>
    <col min="2" max="2" width="28.85546875" customWidth="1"/>
    <col min="4" max="4" width="23.42578125" customWidth="1"/>
    <col min="5" max="5" width="23.7109375" customWidth="1"/>
    <col min="6" max="6" width="22" customWidth="1"/>
    <col min="7" max="7" width="28.5703125" customWidth="1"/>
    <col min="8" max="8" width="25.42578125" customWidth="1"/>
    <col min="9" max="9" width="33.140625" customWidth="1"/>
    <col min="10" max="10" width="27.42578125" customWidth="1"/>
    <col min="11" max="11" width="22" customWidth="1"/>
    <col min="13" max="13" width="22.5703125" customWidth="1"/>
    <col min="14" max="14" width="55.42578125" customWidth="1"/>
    <col min="15" max="15" width="52.42578125" customWidth="1"/>
    <col min="16" max="16" width="30.140625" customWidth="1"/>
    <col min="17" max="17" width="34.5703125" customWidth="1"/>
    <col min="18" max="18" width="33.7109375" customWidth="1"/>
    <col min="19" max="19" width="49.140625" customWidth="1"/>
    <col min="20" max="20" width="20.85546875" customWidth="1"/>
    <col min="21" max="21" width="38.85546875" customWidth="1"/>
    <col min="22" max="22" width="58.85546875" customWidth="1"/>
    <col min="23" max="23" width="23.85546875" customWidth="1"/>
    <col min="28" max="28" width="20.42578125" customWidth="1"/>
    <col min="29" max="29" width="30.140625" customWidth="1"/>
    <col min="30" max="30" width="17.5703125" customWidth="1"/>
    <col min="31" max="31" width="16" customWidth="1"/>
    <col min="32" max="32" width="19.7109375" customWidth="1"/>
    <col min="33" max="33" width="19.5703125" customWidth="1"/>
    <col min="34" max="34" width="24.140625" customWidth="1"/>
    <col min="35" max="35" width="19.7109375" customWidth="1"/>
    <col min="36" max="36" width="33.28515625" customWidth="1"/>
    <col min="37" max="37" width="49.42578125" customWidth="1"/>
    <col min="38" max="38" width="59" customWidth="1"/>
    <col min="39" max="39" width="39" customWidth="1"/>
    <col min="40" max="40" width="32.7109375" customWidth="1"/>
  </cols>
  <sheetData>
    <row r="1" spans="1:40" s="37" customFormat="1" ht="12.75" x14ac:dyDescent="0.2">
      <c r="D1" s="40"/>
      <c r="H1" s="208"/>
    </row>
    <row r="2" spans="1:40" s="37" customFormat="1" ht="15.75" x14ac:dyDescent="0.2">
      <c r="A2" s="355" t="s">
        <v>24</v>
      </c>
      <c r="B2" s="352" t="s">
        <v>25</v>
      </c>
      <c r="C2" s="352" t="s">
        <v>26</v>
      </c>
      <c r="D2" s="352" t="s">
        <v>27</v>
      </c>
      <c r="E2" s="355" t="s">
        <v>28</v>
      </c>
      <c r="F2" s="355" t="s">
        <v>29</v>
      </c>
      <c r="G2" s="355" t="s">
        <v>30</v>
      </c>
      <c r="H2" s="355" t="s">
        <v>31</v>
      </c>
      <c r="I2" s="355" t="s">
        <v>32</v>
      </c>
      <c r="J2" s="352" t="s">
        <v>33</v>
      </c>
      <c r="K2" s="352" t="s">
        <v>34</v>
      </c>
      <c r="L2" s="352" t="s">
        <v>35</v>
      </c>
      <c r="M2" s="352" t="s">
        <v>36</v>
      </c>
      <c r="P2" s="353" t="s">
        <v>37</v>
      </c>
      <c r="Q2" s="353"/>
      <c r="R2" s="353"/>
      <c r="S2" s="353" t="s">
        <v>38</v>
      </c>
      <c r="T2" s="353"/>
      <c r="U2" s="353"/>
      <c r="V2" s="353"/>
      <c r="W2" s="353"/>
      <c r="X2" s="353" t="s">
        <v>39</v>
      </c>
      <c r="Y2" s="353"/>
      <c r="Z2" s="353"/>
      <c r="AA2" s="353"/>
      <c r="AB2" s="353"/>
      <c r="AC2" s="353"/>
      <c r="AD2" s="353"/>
      <c r="AE2" s="353" t="s">
        <v>40</v>
      </c>
      <c r="AF2" s="353"/>
      <c r="AG2" s="353"/>
      <c r="AH2" s="353"/>
      <c r="AI2" s="353"/>
      <c r="AJ2" s="353"/>
      <c r="AK2" s="353"/>
      <c r="AL2" s="353"/>
      <c r="AM2" s="353"/>
      <c r="AN2" s="353"/>
    </row>
    <row r="3" spans="1:40" s="37" customFormat="1" ht="15.75" x14ac:dyDescent="0.2">
      <c r="A3" s="355"/>
      <c r="B3" s="352"/>
      <c r="C3" s="352"/>
      <c r="D3" s="352"/>
      <c r="E3" s="355"/>
      <c r="F3" s="355"/>
      <c r="G3" s="355"/>
      <c r="H3" s="355"/>
      <c r="I3" s="355"/>
      <c r="J3" s="352"/>
      <c r="K3" s="352"/>
      <c r="L3" s="352"/>
      <c r="M3" s="352"/>
      <c r="P3" s="353"/>
      <c r="Q3" s="353"/>
      <c r="R3" s="353"/>
      <c r="S3" s="353"/>
      <c r="T3" s="353"/>
      <c r="U3" s="353"/>
      <c r="V3" s="353"/>
      <c r="W3" s="353"/>
      <c r="X3" s="353" t="s">
        <v>41</v>
      </c>
      <c r="Y3" s="353"/>
      <c r="Z3" s="353"/>
      <c r="AA3" s="353"/>
      <c r="AB3" s="353"/>
      <c r="AC3" s="353" t="s">
        <v>42</v>
      </c>
      <c r="AD3" s="353" t="s">
        <v>43</v>
      </c>
      <c r="AE3" s="353"/>
      <c r="AF3" s="353"/>
      <c r="AG3" s="353"/>
      <c r="AH3" s="353"/>
      <c r="AI3" s="353"/>
      <c r="AJ3" s="353"/>
      <c r="AK3" s="353"/>
      <c r="AL3" s="353"/>
      <c r="AM3" s="353"/>
      <c r="AN3" s="353"/>
    </row>
    <row r="4" spans="1:40" s="38" customFormat="1" ht="278.25" customHeight="1" x14ac:dyDescent="0.2">
      <c r="A4" s="355"/>
      <c r="B4" s="352"/>
      <c r="C4" s="352"/>
      <c r="D4" s="352"/>
      <c r="E4" s="355"/>
      <c r="F4" s="355"/>
      <c r="G4" s="355"/>
      <c r="H4" s="355"/>
      <c r="I4" s="355"/>
      <c r="J4" s="352"/>
      <c r="K4" s="352"/>
      <c r="L4" s="352"/>
      <c r="M4" s="352"/>
      <c r="N4" s="209" t="s">
        <v>516</v>
      </c>
      <c r="O4" s="210" t="s">
        <v>517</v>
      </c>
      <c r="P4" s="201" t="s">
        <v>485</v>
      </c>
      <c r="Q4" s="201" t="s">
        <v>486</v>
      </c>
      <c r="R4" s="201" t="s">
        <v>46</v>
      </c>
      <c r="S4" s="201" t="s">
        <v>47</v>
      </c>
      <c r="T4" s="201" t="s">
        <v>487</v>
      </c>
      <c r="U4" s="201" t="s">
        <v>85</v>
      </c>
      <c r="V4" s="201" t="s">
        <v>488</v>
      </c>
      <c r="W4" s="201" t="s">
        <v>489</v>
      </c>
      <c r="X4" s="201" t="s">
        <v>48</v>
      </c>
      <c r="Y4" s="201" t="s">
        <v>49</v>
      </c>
      <c r="Z4" s="201" t="s">
        <v>50</v>
      </c>
      <c r="AA4" s="201" t="s">
        <v>51</v>
      </c>
      <c r="AB4" s="201" t="s">
        <v>52</v>
      </c>
      <c r="AC4" s="354"/>
      <c r="AD4" s="354"/>
      <c r="AE4" s="201" t="s">
        <v>53</v>
      </c>
      <c r="AF4" s="201" t="s">
        <v>54</v>
      </c>
      <c r="AG4" s="201" t="s">
        <v>55</v>
      </c>
      <c r="AH4" s="201" t="s">
        <v>56</v>
      </c>
      <c r="AI4" s="201" t="s">
        <v>57</v>
      </c>
      <c r="AJ4" s="201" t="s">
        <v>58</v>
      </c>
      <c r="AK4" s="201" t="s">
        <v>59</v>
      </c>
      <c r="AL4" s="201" t="s">
        <v>88</v>
      </c>
      <c r="AM4" s="201" t="s">
        <v>490</v>
      </c>
      <c r="AN4" s="201" t="s">
        <v>60</v>
      </c>
    </row>
    <row r="5" spans="1:40" s="39" customFormat="1" ht="144.75" customHeight="1" x14ac:dyDescent="0.2">
      <c r="A5" s="348" t="s">
        <v>518</v>
      </c>
      <c r="B5" s="229" t="str">
        <f>[7]DESCRIPCION!A13</f>
        <v>PROBABILIDAD DE INCUMPLIMIENTO DE LOS PROGRAMAS Y PROYECTOS QUE BENEFICIEN A LOS GRUPOS  POBLACIONALES  DEL MUNICIPIO DE IBAGUE</v>
      </c>
      <c r="C5" s="230" t="str">
        <f>'[7]IDENTIFICACION DE RIESGOS'!J13</f>
        <v>GESTION</v>
      </c>
      <c r="D5" s="105" t="str">
        <f>[7]DESCRIPCION!D13</f>
        <v>Declaratoria de emergencia por pandemias o catastrofe natural.</v>
      </c>
      <c r="E5" s="230" t="str">
        <f>[7]PROBABILIDAD!T12</f>
        <v>Posible</v>
      </c>
      <c r="F5" s="232" t="str">
        <f>'[7]VALORACIÓN RIESGOS RESIDUAL'!J35</f>
        <v>Moderado</v>
      </c>
      <c r="G5" s="230" t="str">
        <f>'[7]VALORACIÓN RIESGOS RESIDUAL'!K32</f>
        <v>MODERADA</v>
      </c>
      <c r="H5" s="315" t="s">
        <v>90</v>
      </c>
      <c r="I5" s="14" t="s">
        <v>519</v>
      </c>
      <c r="J5" s="86" t="s">
        <v>520</v>
      </c>
      <c r="K5" s="94" t="s">
        <v>521</v>
      </c>
      <c r="L5" s="94" t="s">
        <v>76</v>
      </c>
      <c r="M5" s="346" t="s">
        <v>93</v>
      </c>
      <c r="N5" s="211" t="s">
        <v>522</v>
      </c>
      <c r="O5" s="212" t="s">
        <v>523</v>
      </c>
      <c r="P5" s="206" t="s">
        <v>524</v>
      </c>
      <c r="Q5" s="49" t="s">
        <v>525</v>
      </c>
      <c r="R5" s="89" t="s">
        <v>526</v>
      </c>
      <c r="S5" s="227" t="s">
        <v>527</v>
      </c>
      <c r="T5" s="341" t="s">
        <v>528</v>
      </c>
      <c r="U5" s="341" t="s">
        <v>501</v>
      </c>
      <c r="V5" s="341" t="s">
        <v>529</v>
      </c>
      <c r="W5" s="341" t="s">
        <v>503</v>
      </c>
      <c r="X5" s="342" t="s">
        <v>530</v>
      </c>
      <c r="Y5" s="314" t="s">
        <v>63</v>
      </c>
      <c r="Z5" s="314" t="s">
        <v>531</v>
      </c>
      <c r="AA5" s="314" t="s">
        <v>63</v>
      </c>
      <c r="AB5" s="314" t="s">
        <v>531</v>
      </c>
      <c r="AC5" s="314" t="s">
        <v>187</v>
      </c>
      <c r="AD5" s="341" t="s">
        <v>505</v>
      </c>
      <c r="AE5" s="338" t="s">
        <v>63</v>
      </c>
      <c r="AF5" s="338" t="s">
        <v>63</v>
      </c>
      <c r="AG5" s="338" t="s">
        <v>63</v>
      </c>
      <c r="AH5" s="338" t="s">
        <v>63</v>
      </c>
      <c r="AI5" s="338" t="s">
        <v>63</v>
      </c>
      <c r="AJ5" s="338" t="s">
        <v>63</v>
      </c>
      <c r="AK5" s="341" t="s">
        <v>532</v>
      </c>
      <c r="AL5" s="341" t="s">
        <v>533</v>
      </c>
      <c r="AM5" s="342" t="s">
        <v>534</v>
      </c>
      <c r="AN5" s="341" t="s">
        <v>535</v>
      </c>
    </row>
    <row r="6" spans="1:40" s="39" customFormat="1" ht="271.5" customHeight="1" x14ac:dyDescent="0.2">
      <c r="A6" s="348"/>
      <c r="B6" s="229"/>
      <c r="C6" s="230"/>
      <c r="D6" s="105" t="str">
        <f>[7]DESCRIPCION!D14</f>
        <v xml:space="preserve"> Limitacion en el presupuesto de inversion destinado para la entrega de ayudas o beneficios a la comunidad y prestacion de servicios.</v>
      </c>
      <c r="E6" s="230"/>
      <c r="F6" s="232"/>
      <c r="G6" s="230"/>
      <c r="H6" s="315"/>
      <c r="I6" s="14" t="s">
        <v>536</v>
      </c>
      <c r="J6" s="86" t="s">
        <v>537</v>
      </c>
      <c r="K6" s="94" t="s">
        <v>538</v>
      </c>
      <c r="L6" s="94" t="s">
        <v>75</v>
      </c>
      <c r="M6" s="346"/>
      <c r="N6" s="211" t="s">
        <v>539</v>
      </c>
      <c r="O6" s="212" t="s">
        <v>540</v>
      </c>
      <c r="P6" s="213" t="s">
        <v>541</v>
      </c>
      <c r="Q6" s="89" t="s">
        <v>542</v>
      </c>
      <c r="R6" s="89" t="s">
        <v>543</v>
      </c>
      <c r="S6" s="227"/>
      <c r="T6" s="345"/>
      <c r="U6" s="341"/>
      <c r="V6" s="345"/>
      <c r="W6" s="341"/>
      <c r="X6" s="343"/>
      <c r="Y6" s="314"/>
      <c r="Z6" s="314"/>
      <c r="AA6" s="314"/>
      <c r="AB6" s="314"/>
      <c r="AC6" s="314"/>
      <c r="AD6" s="345"/>
      <c r="AE6" s="339"/>
      <c r="AF6" s="339"/>
      <c r="AG6" s="339"/>
      <c r="AH6" s="339"/>
      <c r="AI6" s="339"/>
      <c r="AJ6" s="339"/>
      <c r="AK6" s="341"/>
      <c r="AL6" s="341"/>
      <c r="AM6" s="343"/>
      <c r="AN6" s="341"/>
    </row>
    <row r="7" spans="1:40" s="39" customFormat="1" ht="95.25" customHeight="1" thickBot="1" x14ac:dyDescent="0.25">
      <c r="A7" s="349"/>
      <c r="B7" s="350"/>
      <c r="C7" s="231"/>
      <c r="D7" s="62"/>
      <c r="E7" s="231"/>
      <c r="F7" s="351"/>
      <c r="G7" s="231"/>
      <c r="H7" s="214" t="s">
        <v>72</v>
      </c>
      <c r="I7" s="215" t="s">
        <v>544</v>
      </c>
      <c r="J7" s="41" t="s">
        <v>545</v>
      </c>
      <c r="K7" s="41" t="s">
        <v>546</v>
      </c>
      <c r="L7" s="41" t="s">
        <v>76</v>
      </c>
      <c r="M7" s="347"/>
      <c r="N7" s="216"/>
      <c r="O7" s="91"/>
      <c r="P7" s="207" t="s">
        <v>547</v>
      </c>
      <c r="Q7" s="217"/>
      <c r="R7" s="19"/>
      <c r="S7" s="227"/>
      <c r="T7" s="345"/>
      <c r="U7" s="341"/>
      <c r="V7" s="345"/>
      <c r="W7" s="341"/>
      <c r="X7" s="344"/>
      <c r="Y7" s="314"/>
      <c r="Z7" s="314"/>
      <c r="AA7" s="314"/>
      <c r="AB7" s="314"/>
      <c r="AC7" s="314"/>
      <c r="AD7" s="345"/>
      <c r="AE7" s="340"/>
      <c r="AF7" s="340"/>
      <c r="AG7" s="340"/>
      <c r="AH7" s="340"/>
      <c r="AI7" s="340"/>
      <c r="AJ7" s="340"/>
      <c r="AK7" s="341"/>
      <c r="AL7" s="341"/>
      <c r="AM7" s="344"/>
      <c r="AN7" s="341"/>
    </row>
  </sheetData>
  <mergeCells count="50">
    <mergeCell ref="F2:F4"/>
    <mergeCell ref="A2:A4"/>
    <mergeCell ref="B2:B4"/>
    <mergeCell ref="C2:C4"/>
    <mergeCell ref="D2:D4"/>
    <mergeCell ref="E2:E4"/>
    <mergeCell ref="AE2:AN3"/>
    <mergeCell ref="X3:AB3"/>
    <mergeCell ref="AC3:AC4"/>
    <mergeCell ref="AD3:AD4"/>
    <mergeCell ref="G2:G4"/>
    <mergeCell ref="H2:H4"/>
    <mergeCell ref="I2:I4"/>
    <mergeCell ref="J2:J4"/>
    <mergeCell ref="K2:K4"/>
    <mergeCell ref="L2:L4"/>
    <mergeCell ref="G5:G7"/>
    <mergeCell ref="M2:M4"/>
    <mergeCell ref="P2:R3"/>
    <mergeCell ref="S2:W3"/>
    <mergeCell ref="X2:AD2"/>
    <mergeCell ref="A5:A7"/>
    <mergeCell ref="B5:B7"/>
    <mergeCell ref="C5:C7"/>
    <mergeCell ref="E5:E7"/>
    <mergeCell ref="F5:F7"/>
    <mergeCell ref="AB5:AB7"/>
    <mergeCell ref="H5:H6"/>
    <mergeCell ref="M5:M7"/>
    <mergeCell ref="S5:S7"/>
    <mergeCell ref="T5:T7"/>
    <mergeCell ref="U5:U7"/>
    <mergeCell ref="V5:V7"/>
    <mergeCell ref="W5:W7"/>
    <mergeCell ref="X5:X7"/>
    <mergeCell ref="Y5:Y7"/>
    <mergeCell ref="Z5:Z7"/>
    <mergeCell ref="AA5:AA7"/>
    <mergeCell ref="AN5:AN7"/>
    <mergeCell ref="AC5:AC7"/>
    <mergeCell ref="AD5:AD7"/>
    <mergeCell ref="AE5:AE7"/>
    <mergeCell ref="AF5:AF7"/>
    <mergeCell ref="AG5:AG7"/>
    <mergeCell ref="AH5:AH7"/>
    <mergeCell ref="AI5:AI7"/>
    <mergeCell ref="AJ5:AJ7"/>
    <mergeCell ref="AK5:AK7"/>
    <mergeCell ref="AL5:AL7"/>
    <mergeCell ref="AM5:AM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9929D54-8651-43D5-8940-B0440ADC8E31}">
          <x14:formula1>
            <xm:f>'G:\MAPA RIESGOS-SEP-2021\GESTION\DESARROLLO SOCIAL\[M-G-DESARROLLO SOCIAL- Gestion.xlsx]NO'!#REF!</xm:f>
          </x14:formula1>
          <xm:sqref>H5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AV9"/>
  <sheetViews>
    <sheetView topLeftCell="AK6" zoomScale="71" zoomScaleNormal="71" workbookViewId="0"/>
  </sheetViews>
  <sheetFormatPr baseColWidth="10" defaultRowHeight="15" x14ac:dyDescent="0.25"/>
  <cols>
    <col min="1" max="1" width="37.85546875" customWidth="1"/>
    <col min="2" max="2" width="31.7109375" customWidth="1"/>
    <col min="3" max="3" width="14" customWidth="1"/>
    <col min="4" max="4" width="26.7109375" customWidth="1"/>
    <col min="5" max="5" width="20.42578125" customWidth="1"/>
    <col min="9" max="9" width="45.5703125" customWidth="1"/>
    <col min="10" max="10" width="24.7109375" customWidth="1"/>
    <col min="11" max="11" width="22.140625" customWidth="1"/>
    <col min="12" max="12" width="26.140625" customWidth="1"/>
    <col min="14" max="14" width="46.7109375" customWidth="1"/>
    <col min="15" max="15" width="55.140625" customWidth="1"/>
    <col min="16" max="16" width="40" customWidth="1"/>
    <col min="17" max="17" width="32" customWidth="1"/>
    <col min="18" max="18" width="22.85546875" customWidth="1"/>
    <col min="19" max="19" width="35.140625" customWidth="1"/>
    <col min="20" max="20" width="28" customWidth="1"/>
    <col min="21" max="21" width="22.140625" customWidth="1"/>
    <col min="22" max="22" width="27.28515625" customWidth="1"/>
    <col min="23" max="23" width="23.140625" customWidth="1"/>
    <col min="29" max="29" width="22.5703125" customWidth="1"/>
    <col min="35" max="35" width="40" customWidth="1"/>
    <col min="36" max="36" width="36.5703125" customWidth="1"/>
    <col min="37" max="37" width="41" customWidth="1"/>
    <col min="38" max="38" width="45.5703125" customWidth="1"/>
    <col min="39" max="39" width="30.42578125" customWidth="1"/>
    <col min="43" max="43" width="18.7109375" customWidth="1"/>
    <col min="45" max="45" width="24.7109375" customWidth="1"/>
    <col min="46" max="46" width="24.85546875" customWidth="1"/>
  </cols>
  <sheetData>
    <row r="1" spans="1:48" s="38" customFormat="1" ht="56.25" customHeight="1" x14ac:dyDescent="0.2">
      <c r="A1" s="146" t="s">
        <v>24</v>
      </c>
      <c r="B1" s="147" t="s">
        <v>25</v>
      </c>
      <c r="C1" s="147" t="s">
        <v>26</v>
      </c>
      <c r="D1" s="147" t="s">
        <v>27</v>
      </c>
      <c r="E1" s="148" t="s">
        <v>28</v>
      </c>
      <c r="F1" s="148" t="s">
        <v>29</v>
      </c>
      <c r="G1" s="148" t="s">
        <v>30</v>
      </c>
      <c r="H1" s="148" t="s">
        <v>31</v>
      </c>
      <c r="I1" s="148" t="s">
        <v>32</v>
      </c>
      <c r="J1" s="147" t="s">
        <v>33</v>
      </c>
      <c r="K1" s="147" t="s">
        <v>34</v>
      </c>
      <c r="L1" s="147" t="s">
        <v>35</v>
      </c>
      <c r="M1" s="149" t="s">
        <v>36</v>
      </c>
      <c r="V1" s="81" t="s">
        <v>338</v>
      </c>
      <c r="W1" s="81" t="s">
        <v>45</v>
      </c>
      <c r="X1" s="81" t="s">
        <v>46</v>
      </c>
      <c r="Y1" s="81" t="s">
        <v>47</v>
      </c>
      <c r="Z1" s="81" t="s">
        <v>99</v>
      </c>
      <c r="AA1" s="81" t="s">
        <v>100</v>
      </c>
      <c r="AB1" s="81" t="s">
        <v>101</v>
      </c>
      <c r="AC1" s="81" t="s">
        <v>87</v>
      </c>
      <c r="AD1" s="81" t="s">
        <v>48</v>
      </c>
      <c r="AE1" s="81" t="s">
        <v>49</v>
      </c>
      <c r="AF1" s="81" t="s">
        <v>50</v>
      </c>
      <c r="AG1" s="81" t="s">
        <v>51</v>
      </c>
      <c r="AH1" s="81" t="s">
        <v>52</v>
      </c>
      <c r="AI1" s="81"/>
      <c r="AJ1" s="81"/>
      <c r="AK1" s="81" t="s">
        <v>53</v>
      </c>
      <c r="AL1" s="81" t="s">
        <v>54</v>
      </c>
      <c r="AM1" s="81" t="s">
        <v>55</v>
      </c>
      <c r="AN1" s="81" t="s">
        <v>56</v>
      </c>
      <c r="AO1" s="81" t="s">
        <v>57</v>
      </c>
      <c r="AP1" s="81" t="s">
        <v>58</v>
      </c>
      <c r="AQ1" s="81" t="s">
        <v>59</v>
      </c>
      <c r="AR1" s="81" t="s">
        <v>137</v>
      </c>
      <c r="AS1" s="81" t="s">
        <v>103</v>
      </c>
      <c r="AT1" s="81" t="s">
        <v>60</v>
      </c>
    </row>
    <row r="2" spans="1:48" s="51" customFormat="1" ht="137.25" customHeight="1" x14ac:dyDescent="0.25">
      <c r="A2" s="150" t="str">
        <f>[8]CONTEXTO!A8</f>
        <v>PROCESO: GESTIÓN EDUCATIVA</v>
      </c>
      <c r="B2" s="229" t="str">
        <f>[8]DESCRIPCION!A10</f>
        <v>Posibilidad de no garantizar la prestaciòn del servicio educativo integral</v>
      </c>
      <c r="C2" s="230" t="str">
        <f>'[8]IDENTIFICACION DE RIESGOS'!J10</f>
        <v>GESTION</v>
      </c>
      <c r="D2" s="53" t="str">
        <f>[8]DESCRIPCION!D10</f>
        <v>Personal insuficiente que se haga responsable de la ejecucion de actividades</v>
      </c>
      <c r="E2" s="230" t="str">
        <f>'[8]VALORACIÓN RIESGOS RESIDUAL'!E14:G14</f>
        <v>Improbable</v>
      </c>
      <c r="F2" s="232" t="str">
        <f>'[8]VALORACIÓN RIESGOS RESIDUAL'!J14</f>
        <v>Menor</v>
      </c>
      <c r="G2" s="229" t="str">
        <f>'[8]VALORACIÓN RIESGOS RESIDUAL'!K11</f>
        <v>EXTREMA</v>
      </c>
      <c r="H2" s="315" t="s">
        <v>90</v>
      </c>
      <c r="I2" s="151" t="s">
        <v>447</v>
      </c>
      <c r="J2" s="76" t="s">
        <v>249</v>
      </c>
      <c r="K2" s="76" t="s">
        <v>250</v>
      </c>
      <c r="L2" s="76" t="s">
        <v>390</v>
      </c>
      <c r="M2" s="364" t="s">
        <v>448</v>
      </c>
      <c r="N2" s="39"/>
      <c r="O2" s="39"/>
      <c r="P2" s="39"/>
      <c r="Q2" s="39"/>
      <c r="R2" s="39"/>
      <c r="S2" s="39"/>
      <c r="T2" s="39"/>
      <c r="U2" s="39"/>
      <c r="V2" s="45" t="s">
        <v>449</v>
      </c>
      <c r="W2" s="152">
        <v>1</v>
      </c>
      <c r="X2" s="45" t="s">
        <v>450</v>
      </c>
      <c r="Y2" s="357" t="s">
        <v>451</v>
      </c>
      <c r="Z2" s="237" t="s">
        <v>452</v>
      </c>
      <c r="AA2" s="357" t="s">
        <v>350</v>
      </c>
      <c r="AB2" s="237" t="s">
        <v>453</v>
      </c>
      <c r="AC2" s="298" t="s">
        <v>303</v>
      </c>
      <c r="AD2" s="357" t="s">
        <v>454</v>
      </c>
      <c r="AE2" s="298" t="s">
        <v>95</v>
      </c>
      <c r="AF2" s="298" t="s">
        <v>95</v>
      </c>
      <c r="AG2" s="298" t="s">
        <v>95</v>
      </c>
      <c r="AH2" s="298" t="s">
        <v>95</v>
      </c>
      <c r="AI2" s="298" t="s">
        <v>187</v>
      </c>
      <c r="AJ2" s="304" t="s">
        <v>455</v>
      </c>
      <c r="AK2" s="298" t="s">
        <v>68</v>
      </c>
      <c r="AL2" s="298" t="s">
        <v>68</v>
      </c>
      <c r="AM2" s="298" t="s">
        <v>68</v>
      </c>
      <c r="AN2" s="298" t="s">
        <v>68</v>
      </c>
      <c r="AO2" s="298" t="s">
        <v>68</v>
      </c>
      <c r="AP2" s="298" t="s">
        <v>68</v>
      </c>
      <c r="AQ2" s="237" t="s">
        <v>456</v>
      </c>
      <c r="AR2" s="237" t="s">
        <v>457</v>
      </c>
      <c r="AS2" s="237" t="s">
        <v>458</v>
      </c>
      <c r="AT2" s="237" t="s">
        <v>459</v>
      </c>
      <c r="AU2" s="39"/>
      <c r="AV2" s="39"/>
    </row>
    <row r="3" spans="1:48" s="51" customFormat="1" ht="141" customHeight="1" x14ac:dyDescent="0.25">
      <c r="A3" s="367" t="str">
        <f>[8]CONTEXTO!A9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3" s="229"/>
      <c r="C3" s="230"/>
      <c r="D3" s="53" t="str">
        <f>[8]DESCRIPCION!D11</f>
        <v>Deficiencia de recursos para la ejecución del plan de desarrollo</v>
      </c>
      <c r="E3" s="230"/>
      <c r="F3" s="232"/>
      <c r="G3" s="229"/>
      <c r="H3" s="315"/>
      <c r="I3" s="15" t="s">
        <v>252</v>
      </c>
      <c r="J3" s="14" t="s">
        <v>460</v>
      </c>
      <c r="K3" s="76" t="s">
        <v>250</v>
      </c>
      <c r="L3" s="76" t="s">
        <v>390</v>
      </c>
      <c r="M3" s="364"/>
      <c r="N3" s="39"/>
      <c r="O3" s="39"/>
      <c r="P3" s="39"/>
      <c r="Q3" s="39"/>
      <c r="R3" s="39"/>
      <c r="S3" s="39"/>
      <c r="T3" s="39"/>
      <c r="U3" s="39"/>
      <c r="V3" s="45" t="s">
        <v>461</v>
      </c>
      <c r="W3" s="152">
        <v>0</v>
      </c>
      <c r="X3" s="88" t="s">
        <v>462</v>
      </c>
      <c r="Y3" s="358"/>
      <c r="Z3" s="360"/>
      <c r="AA3" s="358"/>
      <c r="AB3" s="360"/>
      <c r="AC3" s="356"/>
      <c r="AD3" s="362"/>
      <c r="AE3" s="356"/>
      <c r="AF3" s="356"/>
      <c r="AG3" s="356"/>
      <c r="AH3" s="356"/>
      <c r="AI3" s="356"/>
      <c r="AJ3" s="365"/>
      <c r="AK3" s="356"/>
      <c r="AL3" s="356"/>
      <c r="AM3" s="356"/>
      <c r="AN3" s="356"/>
      <c r="AO3" s="356"/>
      <c r="AP3" s="356"/>
      <c r="AQ3" s="360"/>
      <c r="AR3" s="360"/>
      <c r="AS3" s="360"/>
      <c r="AT3" s="360"/>
      <c r="AU3" s="39"/>
    </row>
    <row r="4" spans="1:48" s="51" customFormat="1" ht="145.5" customHeight="1" x14ac:dyDescent="0.25">
      <c r="A4" s="368"/>
      <c r="B4" s="229"/>
      <c r="C4" s="230"/>
      <c r="D4" s="53" t="str">
        <f>[8]DESCRIPCION!D12</f>
        <v>Falta de liderazgo y compromiso por parte de las Directivas de algunas Insituciones Educativas</v>
      </c>
      <c r="E4" s="230"/>
      <c r="F4" s="232"/>
      <c r="G4" s="229"/>
      <c r="H4" s="315"/>
      <c r="I4" s="15" t="s">
        <v>463</v>
      </c>
      <c r="J4" s="14" t="s">
        <v>464</v>
      </c>
      <c r="K4" s="76" t="s">
        <v>253</v>
      </c>
      <c r="L4" s="82" t="s">
        <v>390</v>
      </c>
      <c r="M4" s="364"/>
      <c r="N4" s="39"/>
      <c r="O4" s="39"/>
      <c r="P4" s="39"/>
      <c r="Q4" s="39"/>
      <c r="R4" s="39"/>
      <c r="S4" s="39"/>
      <c r="T4" s="39"/>
      <c r="U4" s="39"/>
      <c r="V4" s="45" t="s">
        <v>465</v>
      </c>
      <c r="W4" s="152">
        <v>1</v>
      </c>
      <c r="X4" s="88" t="s">
        <v>466</v>
      </c>
      <c r="Y4" s="358"/>
      <c r="Z4" s="360"/>
      <c r="AA4" s="358"/>
      <c r="AB4" s="360"/>
      <c r="AC4" s="356"/>
      <c r="AD4" s="362"/>
      <c r="AE4" s="356"/>
      <c r="AF4" s="356"/>
      <c r="AG4" s="356"/>
      <c r="AH4" s="356"/>
      <c r="AI4" s="356"/>
      <c r="AJ4" s="365"/>
      <c r="AK4" s="356"/>
      <c r="AL4" s="356"/>
      <c r="AM4" s="356"/>
      <c r="AN4" s="356"/>
      <c r="AO4" s="356"/>
      <c r="AP4" s="356"/>
      <c r="AQ4" s="360"/>
      <c r="AR4" s="360"/>
      <c r="AS4" s="360"/>
      <c r="AT4" s="360"/>
      <c r="AU4" s="39"/>
      <c r="AV4" s="39"/>
    </row>
    <row r="5" spans="1:48" s="51" customFormat="1" ht="104.25" customHeight="1" x14ac:dyDescent="0.25">
      <c r="A5" s="368"/>
      <c r="B5" s="229"/>
      <c r="C5" s="230"/>
      <c r="D5" s="20"/>
      <c r="E5" s="230"/>
      <c r="F5" s="232"/>
      <c r="G5" s="229"/>
      <c r="H5" s="57" t="s">
        <v>72</v>
      </c>
      <c r="I5" s="151" t="str">
        <f>+[8]DOFA!E45</f>
        <v>A1-2 D8-1Convocar de manera  extrahordinaria al Comité Directivo Ampliado de la SEM a fin de tomar medidas que permitan garantizar el acceso del Servicio Educativo Integral.</v>
      </c>
      <c r="J5" s="15" t="s">
        <v>254</v>
      </c>
      <c r="K5" s="76" t="s">
        <v>255</v>
      </c>
      <c r="L5" s="82" t="s">
        <v>467</v>
      </c>
      <c r="M5" s="364"/>
      <c r="N5" s="39"/>
      <c r="O5" s="39"/>
      <c r="P5" s="39"/>
      <c r="Q5" s="39"/>
      <c r="R5" s="39"/>
      <c r="S5" s="39"/>
      <c r="T5" s="39"/>
      <c r="U5" s="39"/>
      <c r="V5" s="45" t="s">
        <v>468</v>
      </c>
      <c r="W5" s="45"/>
      <c r="X5" s="45"/>
      <c r="Y5" s="359"/>
      <c r="Z5" s="361"/>
      <c r="AA5" s="359"/>
      <c r="AB5" s="361"/>
      <c r="AC5" s="240"/>
      <c r="AD5" s="363"/>
      <c r="AE5" s="240"/>
      <c r="AF5" s="240"/>
      <c r="AG5" s="240"/>
      <c r="AH5" s="240"/>
      <c r="AI5" s="240"/>
      <c r="AJ5" s="366"/>
      <c r="AK5" s="240"/>
      <c r="AL5" s="240"/>
      <c r="AM5" s="240"/>
      <c r="AN5" s="240"/>
      <c r="AO5" s="240"/>
      <c r="AP5" s="240"/>
      <c r="AQ5" s="361"/>
      <c r="AR5" s="361"/>
      <c r="AS5" s="361"/>
      <c r="AT5" s="361"/>
      <c r="AU5" s="39"/>
      <c r="AV5" s="39"/>
    </row>
    <row r="6" spans="1:48" s="39" customFormat="1" ht="76.5" customHeight="1" x14ac:dyDescent="0.2">
      <c r="A6" s="368"/>
      <c r="B6" s="229" t="str">
        <f>[8]DESCRIPCION!A16</f>
        <v>Posibilidad de los NNA por fuera del sistema educativo</v>
      </c>
      <c r="C6" s="230" t="str">
        <f>'[8]IDENTIFICACION DE RIESGOS'!J16</f>
        <v>GESTION</v>
      </c>
      <c r="D6" s="53" t="str">
        <f>[8]DESCRIPCION!D16</f>
        <v>Falta de implementaciòn de metologias flexibles pertinentes a las condiciones de vulnerabilidad</v>
      </c>
      <c r="E6" s="230">
        <f>'[8]VALORACIÓN RIESGOS RESIDUAL'!E56:G56</f>
        <v>0</v>
      </c>
      <c r="F6" s="232" t="str">
        <f>'[8]VALORACIÓN RIESGOS RESIDUAL'!J56</f>
        <v>Catastrófico</v>
      </c>
      <c r="G6" s="230" t="str">
        <f>'[8]VALORACIÓN RIESGOS RESIDUAL'!K53</f>
        <v>ALTA</v>
      </c>
      <c r="H6" s="232"/>
      <c r="I6" s="42" t="s">
        <v>256</v>
      </c>
      <c r="J6" s="42" t="s">
        <v>257</v>
      </c>
      <c r="K6" s="42" t="s">
        <v>469</v>
      </c>
      <c r="L6" s="42" t="s">
        <v>390</v>
      </c>
      <c r="M6" s="364" t="s">
        <v>91</v>
      </c>
      <c r="V6" s="45" t="s">
        <v>470</v>
      </c>
      <c r="W6" s="152">
        <v>0</v>
      </c>
      <c r="X6" s="45" t="s">
        <v>471</v>
      </c>
      <c r="Y6" s="45"/>
      <c r="Z6" s="262" t="s">
        <v>472</v>
      </c>
      <c r="AA6" s="237" t="s">
        <v>473</v>
      </c>
      <c r="AB6" s="237" t="s">
        <v>474</v>
      </c>
      <c r="AC6" s="298" t="s">
        <v>303</v>
      </c>
      <c r="AD6" s="357" t="s">
        <v>475</v>
      </c>
      <c r="AE6" s="298" t="s">
        <v>79</v>
      </c>
      <c r="AF6" s="298" t="s">
        <v>95</v>
      </c>
      <c r="AG6" s="298" t="s">
        <v>79</v>
      </c>
      <c r="AH6" s="298" t="s">
        <v>95</v>
      </c>
      <c r="AI6" s="298" t="s">
        <v>187</v>
      </c>
      <c r="AJ6" s="298" t="s">
        <v>476</v>
      </c>
      <c r="AK6" s="298" t="s">
        <v>68</v>
      </c>
      <c r="AL6" s="298" t="s">
        <v>68</v>
      </c>
      <c r="AM6" s="298" t="s">
        <v>68</v>
      </c>
      <c r="AN6" s="298" t="s">
        <v>68</v>
      </c>
      <c r="AO6" s="298" t="s">
        <v>68</v>
      </c>
      <c r="AP6" s="298" t="s">
        <v>68</v>
      </c>
      <c r="AQ6" s="304" t="s">
        <v>477</v>
      </c>
      <c r="AR6" s="237" t="s">
        <v>478</v>
      </c>
      <c r="AS6" s="237" t="s">
        <v>479</v>
      </c>
      <c r="AT6" s="237" t="s">
        <v>480</v>
      </c>
    </row>
    <row r="7" spans="1:48" s="39" customFormat="1" ht="149.25" customHeight="1" x14ac:dyDescent="0.2">
      <c r="A7" s="368"/>
      <c r="B7" s="229"/>
      <c r="C7" s="230"/>
      <c r="D7" s="53" t="str">
        <f>[8]DESCRIPCION!D17</f>
        <v>Desconocimiento e infracciòn a la normatividad educativa, por parte de los funcionarios de los establecimientos educativos ( directivos) docentes, administrativos)</v>
      </c>
      <c r="E7" s="230"/>
      <c r="F7" s="232"/>
      <c r="G7" s="230"/>
      <c r="H7" s="232"/>
      <c r="I7" s="42" t="s">
        <v>258</v>
      </c>
      <c r="J7" s="42" t="s">
        <v>481</v>
      </c>
      <c r="K7" s="42" t="s">
        <v>469</v>
      </c>
      <c r="L7" s="42" t="s">
        <v>390</v>
      </c>
      <c r="M7" s="364"/>
      <c r="V7" s="45" t="s">
        <v>470</v>
      </c>
      <c r="W7" s="152">
        <v>0</v>
      </c>
      <c r="X7" s="45" t="s">
        <v>482</v>
      </c>
      <c r="Y7" s="45"/>
      <c r="Z7" s="371"/>
      <c r="AA7" s="268"/>
      <c r="AB7" s="360"/>
      <c r="AC7" s="356"/>
      <c r="AD7" s="358"/>
      <c r="AE7" s="356"/>
      <c r="AF7" s="356"/>
      <c r="AG7" s="356"/>
      <c r="AH7" s="356"/>
      <c r="AI7" s="356"/>
      <c r="AJ7" s="356"/>
      <c r="AK7" s="356"/>
      <c r="AL7" s="356"/>
      <c r="AM7" s="356"/>
      <c r="AN7" s="356"/>
      <c r="AO7" s="356"/>
      <c r="AP7" s="356"/>
      <c r="AQ7" s="365"/>
      <c r="AR7" s="268"/>
      <c r="AS7" s="360"/>
      <c r="AT7" s="360"/>
    </row>
    <row r="8" spans="1:48" s="39" customFormat="1" ht="76.5" customHeight="1" x14ac:dyDescent="0.2">
      <c r="A8" s="368"/>
      <c r="B8" s="229"/>
      <c r="C8" s="230"/>
      <c r="D8" s="53">
        <f>[8]DESCRIPCION!D18</f>
        <v>0</v>
      </c>
      <c r="E8" s="230"/>
      <c r="F8" s="232"/>
      <c r="G8" s="230"/>
      <c r="H8" s="232"/>
      <c r="I8" s="42"/>
      <c r="J8" s="42"/>
      <c r="K8" s="42"/>
      <c r="L8" s="42"/>
      <c r="M8" s="364"/>
      <c r="V8" s="45"/>
      <c r="W8" s="45"/>
      <c r="X8" s="45"/>
      <c r="Y8" s="45"/>
      <c r="Z8" s="372"/>
      <c r="AA8" s="268"/>
      <c r="AB8" s="360"/>
      <c r="AC8" s="356"/>
      <c r="AD8" s="358"/>
      <c r="AE8" s="356"/>
      <c r="AF8" s="356"/>
      <c r="AG8" s="356"/>
      <c r="AH8" s="356"/>
      <c r="AI8" s="356"/>
      <c r="AJ8" s="356"/>
      <c r="AK8" s="356"/>
      <c r="AL8" s="356"/>
      <c r="AM8" s="356"/>
      <c r="AN8" s="356"/>
      <c r="AO8" s="356"/>
      <c r="AP8" s="356"/>
      <c r="AQ8" s="365"/>
      <c r="AR8" s="268"/>
      <c r="AS8" s="360"/>
      <c r="AT8" s="360"/>
    </row>
    <row r="9" spans="1:48" s="39" customFormat="1" ht="126.75" customHeight="1" thickBot="1" x14ac:dyDescent="0.25">
      <c r="A9" s="369"/>
      <c r="B9" s="350"/>
      <c r="C9" s="231"/>
      <c r="D9" s="153"/>
      <c r="E9" s="231"/>
      <c r="F9" s="351"/>
      <c r="G9" s="231"/>
      <c r="H9" s="154" t="s">
        <v>72</v>
      </c>
      <c r="I9" s="23" t="str">
        <f>+[8]DOFA!E42</f>
        <v>A1-2 D8  Convocar de manera  extraordinaria al Comité Directivo Ampliado de la SEM a fin de tomar medidas que permitan  corregir las inconsistencias de matrículas  presentadas en I:E.</v>
      </c>
      <c r="J9" s="41" t="s">
        <v>254</v>
      </c>
      <c r="K9" s="41" t="s">
        <v>259</v>
      </c>
      <c r="L9" s="41" t="s">
        <v>483</v>
      </c>
      <c r="M9" s="370"/>
      <c r="V9" s="45" t="s">
        <v>484</v>
      </c>
      <c r="W9" s="45"/>
      <c r="X9" s="45"/>
      <c r="Y9" s="45"/>
      <c r="Z9" s="373"/>
      <c r="AA9" s="269"/>
      <c r="AB9" s="361"/>
      <c r="AC9" s="240"/>
      <c r="AD9" s="359"/>
      <c r="AE9" s="240"/>
      <c r="AF9" s="240"/>
      <c r="AG9" s="240"/>
      <c r="AH9" s="240"/>
      <c r="AI9" s="240"/>
      <c r="AJ9" s="240"/>
      <c r="AK9" s="240"/>
      <c r="AL9" s="240"/>
      <c r="AM9" s="240"/>
      <c r="AN9" s="240"/>
      <c r="AO9" s="240"/>
      <c r="AP9" s="240"/>
      <c r="AQ9" s="366"/>
      <c r="AR9" s="269"/>
      <c r="AS9" s="361"/>
      <c r="AT9" s="361"/>
    </row>
  </sheetData>
  <mergeCells count="58">
    <mergeCell ref="AE6:AE9"/>
    <mergeCell ref="AQ6:AQ9"/>
    <mergeCell ref="AR6:AR9"/>
    <mergeCell ref="AS6:AS9"/>
    <mergeCell ref="AT6:AT9"/>
    <mergeCell ref="AL6:AL9"/>
    <mergeCell ref="AM6:AM9"/>
    <mergeCell ref="AN6:AN9"/>
    <mergeCell ref="AO6:AO9"/>
    <mergeCell ref="AP6:AP9"/>
    <mergeCell ref="AR2:AR5"/>
    <mergeCell ref="AS2:AS5"/>
    <mergeCell ref="AT2:AT5"/>
    <mergeCell ref="A3:A9"/>
    <mergeCell ref="B6:B9"/>
    <mergeCell ref="C6:C9"/>
    <mergeCell ref="E6:E9"/>
    <mergeCell ref="F6:F9"/>
    <mergeCell ref="G6:G9"/>
    <mergeCell ref="H6:H8"/>
    <mergeCell ref="M6:M9"/>
    <mergeCell ref="Z6:Z9"/>
    <mergeCell ref="AA6:AA9"/>
    <mergeCell ref="AB6:AB9"/>
    <mergeCell ref="AC6:AC9"/>
    <mergeCell ref="AD6:AD9"/>
    <mergeCell ref="AM2:AM5"/>
    <mergeCell ref="AN2:AN5"/>
    <mergeCell ref="AO2:AO5"/>
    <mergeCell ref="AP2:AP5"/>
    <mergeCell ref="AQ2:AQ5"/>
    <mergeCell ref="Z2:Z5"/>
    <mergeCell ref="AI2:AI5"/>
    <mergeCell ref="AJ2:AJ5"/>
    <mergeCell ref="AK2:AK5"/>
    <mergeCell ref="AL2:AL5"/>
    <mergeCell ref="AF2:AF5"/>
    <mergeCell ref="AG2:AG5"/>
    <mergeCell ref="AH2:AH5"/>
    <mergeCell ref="B2:B5"/>
    <mergeCell ref="C2:C5"/>
    <mergeCell ref="E2:E5"/>
    <mergeCell ref="F2:F5"/>
    <mergeCell ref="AA2:AA5"/>
    <mergeCell ref="AB2:AB5"/>
    <mergeCell ref="AC2:AC5"/>
    <mergeCell ref="AD2:AD5"/>
    <mergeCell ref="AE2:AE5"/>
    <mergeCell ref="G2:G5"/>
    <mergeCell ref="H2:H4"/>
    <mergeCell ref="M2:M5"/>
    <mergeCell ref="Y2:Y5"/>
    <mergeCell ref="AK6:AK9"/>
    <mergeCell ref="AF6:AF9"/>
    <mergeCell ref="AG6:AG9"/>
    <mergeCell ref="AH6:AH9"/>
    <mergeCell ref="AI6:AI9"/>
    <mergeCell ref="AJ6:AJ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A938358-B399-4E40-8DE1-C81C3629D2B7}">
          <x14:formula1>
            <xm:f>'E:\RIESGOS AGOSTO 2021\[INFORME EDUCACION.xlsx]NO'!#REF!</xm:f>
          </x14:formula1>
          <xm:sqref>H2:H4 H6:H8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Company>alcaldia de ibague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HACIENDA4</dc:creator>
  <cp:lastModifiedBy>HACIENDA4</cp:lastModifiedBy>
  <dcterms:created xsi:type="dcterms:W3CDTF">2020-01-14T20:48:30Z</dcterms:created>
  <dcterms:modified xsi:type="dcterms:W3CDTF">2021-10-10T22:24:58Z</dcterms:modified>
</cp:coreProperties>
</file>