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embeddings/oleObject5.bin" ContentType="application/vnd.openxmlformats-officedocument.oleObject"/>
  <Override PartName="/xl/drawings/drawing8.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9.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drawings/drawing10.xml" ContentType="application/vnd.openxmlformats-officedocument.drawing+xml"/>
  <Override PartName="/xl/embeddings/oleObject11.bin" ContentType="application/vnd.openxmlformats-officedocument.oleObject"/>
  <Override PartName="/xl/drawings/drawing11.xml" ContentType="application/vnd.openxmlformats-officedocument.drawing+xml"/>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drawings/drawing12.xml" ContentType="application/vnd.openxmlformats-officedocument.drawing+xml"/>
  <Override PartName="/xl/embeddings/oleObject16.bin" ContentType="application/vnd.openxmlformats-officedocument.oleObject"/>
  <Override PartName="/xl/drawings/drawing13.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 60\Desktop\PA A SEPTIEMBRE 30 AJUSTADOS PARA PUBLICAR\"/>
    </mc:Choice>
  </mc:AlternateContent>
  <bookViews>
    <workbookView xWindow="0" yWindow="0" windowWidth="21600" windowHeight="9030"/>
  </bookViews>
  <sheets>
    <sheet name="PLANEACION DEL DESARROLLO " sheetId="3" r:id="rId1"/>
    <sheet name="CIM" sheetId="14" r:id="rId2"/>
    <sheet name="ASOCIATIVIDAD" sheetId="6" r:id="rId3"/>
    <sheet name="SMPP" sheetId="2" r:id="rId4"/>
    <sheet name="SISBEN " sheetId="1" r:id="rId5"/>
    <sheet name="FORTALECIMIENTO " sheetId="4" r:id="rId6"/>
    <sheet name="DIANU" sheetId="5" r:id="rId7"/>
    <sheet name="A. ACTUALIZ REVISION Y MODIFIC" sheetId="9" r:id="rId8"/>
    <sheet name="ADOP Y REGLAMENTACION AREAS DEL" sheetId="10" r:id="rId9"/>
    <sheet name="D. INSTRUMENTOS NORMATIVOS " sheetId="15" r:id="rId10"/>
    <sheet name="SEGUIMIENTO EXPEDIENTE MUNICIP" sheetId="11" r:id="rId11"/>
    <sheet name="NORMALIZACION Y REGLAMENTACION " sheetId="13" r:id="rId12"/>
    <sheet name="IMPLEMENTAR CATASTRO MULTIPROPO" sheetId="12" r:id="rId13"/>
  </sheets>
  <definedNames>
    <definedName name="_xlnm.Print_Area" localSheetId="7">'A. ACTUALIZ REVISION Y MODIFIC'!$A$1:$O$33</definedName>
    <definedName name="_xlnm.Print_Area" localSheetId="8">'ADOP Y REGLAMENTACION AREAS DEL'!$A$1:$O$35</definedName>
    <definedName name="_xlnm.Print_Area" localSheetId="1">CIM!$A$1:$O$51</definedName>
    <definedName name="_xlnm.Print_Area" localSheetId="9">'D. INSTRUMENTOS NORMATIVOS '!$A$1:$O$39</definedName>
    <definedName name="_xlnm.Print_Area" localSheetId="6">DIANU!$A$1:$N$40</definedName>
    <definedName name="_xlnm.Print_Area" localSheetId="12">'IMPLEMENTAR CATASTRO MULTIPROPO'!$A$1:$P$31</definedName>
    <definedName name="_xlnm.Print_Area" localSheetId="11">'NORMALIZACION Y REGLAMENTACION '!$A$1:$O$34</definedName>
    <definedName name="_xlnm.Print_Area" localSheetId="0">'PLANEACION DEL DESARROLLO '!$A$1:$W$96</definedName>
    <definedName name="_xlnm.Print_Area" localSheetId="10">'SEGUIMIENTO EXPEDIENTE MUNICIP'!$A$1:$P$35</definedName>
    <definedName name="_xlnm.Print_Area" localSheetId="4">'SISBEN '!$A$1:$T$127</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4" l="1"/>
  <c r="N36" i="4"/>
  <c r="N38" i="4"/>
  <c r="N40" i="4"/>
  <c r="N24" i="4"/>
  <c r="N26" i="4"/>
  <c r="N28" i="4"/>
  <c r="N30" i="4"/>
  <c r="N32" i="4"/>
  <c r="N22" i="4"/>
  <c r="M19" i="15"/>
  <c r="N19" i="15"/>
  <c r="O19" i="15"/>
  <c r="M21" i="15"/>
  <c r="N21" i="15"/>
  <c r="O21" i="15"/>
  <c r="M23" i="15"/>
  <c r="N23" i="15"/>
  <c r="O23" i="15"/>
  <c r="M25" i="15"/>
  <c r="N25" i="15"/>
  <c r="O25" i="15"/>
  <c r="M17" i="15"/>
  <c r="N17" i="15"/>
  <c r="O17" i="15"/>
  <c r="S89" i="5"/>
  <c r="T89" i="5"/>
  <c r="S88" i="5"/>
  <c r="T88" i="5"/>
  <c r="S87" i="5"/>
  <c r="T87" i="5"/>
  <c r="S86" i="5"/>
  <c r="T86" i="5"/>
  <c r="S85" i="5"/>
  <c r="T85" i="5"/>
  <c r="S84" i="5"/>
  <c r="T84" i="5"/>
  <c r="S83" i="5"/>
  <c r="T83" i="5"/>
  <c r="S82" i="5"/>
  <c r="T82" i="5"/>
  <c r="S81" i="5"/>
  <c r="T81" i="5"/>
  <c r="S80" i="5"/>
  <c r="T80" i="5"/>
  <c r="S79" i="5"/>
  <c r="T79" i="5"/>
  <c r="S78" i="5"/>
  <c r="T78" i="5"/>
  <c r="S77" i="5"/>
  <c r="T77" i="5"/>
  <c r="R78" i="2"/>
  <c r="U59" i="15"/>
  <c r="S56" i="11"/>
  <c r="G17" i="15"/>
  <c r="G19" i="15"/>
  <c r="G21" i="15"/>
  <c r="G23" i="15"/>
  <c r="G29" i="15"/>
  <c r="G48" i="15"/>
  <c r="F28" i="15"/>
  <c r="F29" i="15"/>
  <c r="G25" i="15"/>
  <c r="G28" i="15"/>
  <c r="O20" i="2"/>
  <c r="O22" i="2"/>
  <c r="O24" i="2"/>
  <c r="O18" i="2"/>
  <c r="T47" i="13"/>
  <c r="M19" i="13"/>
  <c r="N19" i="13"/>
  <c r="O19" i="13"/>
  <c r="M17" i="13"/>
  <c r="N17" i="13"/>
  <c r="O17" i="13"/>
  <c r="S39" i="12"/>
  <c r="M17" i="12"/>
  <c r="N17" i="12"/>
  <c r="O17" i="12"/>
  <c r="F20" i="12"/>
  <c r="F19" i="12"/>
  <c r="O21" i="10"/>
  <c r="O17" i="10"/>
  <c r="F24" i="10"/>
  <c r="F23" i="10"/>
  <c r="O19" i="9"/>
  <c r="O17" i="9"/>
  <c r="F22" i="9"/>
  <c r="F21" i="9"/>
  <c r="N17" i="6"/>
  <c r="F32" i="5"/>
  <c r="F31" i="5"/>
  <c r="T68" i="14"/>
  <c r="O27" i="14"/>
  <c r="O29" i="14"/>
  <c r="O31" i="14"/>
  <c r="O33" i="14"/>
  <c r="O35" i="14"/>
  <c r="O39" i="14"/>
  <c r="O25" i="14"/>
  <c r="S69" i="4"/>
  <c r="T68" i="4"/>
  <c r="R68" i="4"/>
  <c r="O19" i="3"/>
  <c r="O21" i="3"/>
  <c r="O23" i="3"/>
  <c r="O25" i="3"/>
  <c r="O17" i="3"/>
  <c r="S115" i="1"/>
  <c r="S95" i="3"/>
  <c r="S74" i="5"/>
  <c r="T74" i="5"/>
  <c r="R73" i="5"/>
  <c r="S73" i="5"/>
  <c r="T73" i="5"/>
  <c r="S72" i="5"/>
  <c r="T72" i="5"/>
  <c r="S71" i="5"/>
  <c r="T71" i="5"/>
  <c r="T90" i="5"/>
  <c r="S70" i="5"/>
  <c r="T70" i="5"/>
  <c r="S69" i="5"/>
  <c r="T69" i="5"/>
  <c r="S68" i="5"/>
  <c r="T68" i="5"/>
  <c r="S67" i="5"/>
  <c r="T67" i="5"/>
  <c r="S66" i="5"/>
  <c r="T66" i="5"/>
  <c r="S65" i="5"/>
  <c r="T65" i="5"/>
  <c r="S64" i="5"/>
  <c r="T64" i="5"/>
  <c r="S63" i="5"/>
  <c r="T63" i="5"/>
  <c r="S62" i="5"/>
  <c r="T62" i="5"/>
  <c r="S61" i="5"/>
  <c r="T61" i="5"/>
  <c r="S60" i="5"/>
  <c r="T60" i="5"/>
  <c r="S59" i="5"/>
  <c r="T59" i="5"/>
  <c r="S58" i="5"/>
  <c r="T58" i="5"/>
  <c r="S57" i="5"/>
  <c r="T57" i="5"/>
  <c r="S56" i="5"/>
  <c r="T56" i="5"/>
  <c r="S55" i="5"/>
  <c r="T55" i="5"/>
  <c r="S54" i="5"/>
  <c r="T54" i="5"/>
  <c r="S53" i="5"/>
  <c r="T53" i="5"/>
  <c r="S52" i="5"/>
  <c r="T52" i="5"/>
  <c r="S51" i="5"/>
  <c r="T51" i="5"/>
  <c r="S50" i="5"/>
  <c r="T50" i="5"/>
  <c r="S49" i="5"/>
  <c r="T49" i="5"/>
  <c r="S48" i="5"/>
  <c r="T48" i="5"/>
  <c r="S47" i="5"/>
  <c r="T47" i="5"/>
  <c r="S46" i="5"/>
  <c r="T46" i="5"/>
  <c r="S45" i="5"/>
  <c r="T45" i="5"/>
  <c r="S44" i="5"/>
  <c r="T44" i="5"/>
  <c r="S43" i="5"/>
  <c r="T43" i="5"/>
  <c r="S42" i="5"/>
  <c r="T42" i="5"/>
  <c r="G26" i="14"/>
  <c r="G28" i="14"/>
  <c r="G30" i="14"/>
  <c r="G32" i="14"/>
  <c r="G36" i="14"/>
  <c r="G40" i="14"/>
  <c r="G42" i="14"/>
  <c r="F42" i="14"/>
  <c r="F25" i="11"/>
  <c r="F24" i="11"/>
  <c r="F20" i="3"/>
  <c r="G19" i="3"/>
  <c r="G27" i="3"/>
  <c r="G28" i="3"/>
  <c r="F41" i="14"/>
  <c r="N25" i="14"/>
  <c r="M25" i="14"/>
  <c r="L17" i="6"/>
  <c r="M19" i="5"/>
  <c r="M21" i="5"/>
  <c r="M23" i="5"/>
  <c r="M25" i="5"/>
  <c r="M27" i="5"/>
  <c r="M29" i="5"/>
  <c r="M17" i="5"/>
  <c r="L19" i="5"/>
  <c r="L21" i="5"/>
  <c r="N21" i="5"/>
  <c r="L23" i="5"/>
  <c r="N23" i="5"/>
  <c r="L25" i="5"/>
  <c r="N25" i="5"/>
  <c r="L27" i="5"/>
  <c r="N27" i="5"/>
  <c r="L29" i="5"/>
  <c r="N29" i="5"/>
  <c r="L17" i="5"/>
  <c r="N27" i="14"/>
  <c r="N29" i="14"/>
  <c r="N31" i="14"/>
  <c r="N35" i="14"/>
  <c r="N37" i="14"/>
  <c r="N39" i="14"/>
  <c r="N33" i="14"/>
  <c r="M39" i="14"/>
  <c r="M37" i="14"/>
  <c r="M35" i="14"/>
  <c r="M31" i="14"/>
  <c r="M29" i="14"/>
  <c r="M27" i="14"/>
  <c r="M33" i="14"/>
  <c r="M18" i="2"/>
  <c r="M25" i="3"/>
  <c r="M23" i="3"/>
  <c r="M21" i="3"/>
  <c r="M19" i="3"/>
  <c r="M17" i="3"/>
  <c r="N24" i="2"/>
  <c r="N22" i="2"/>
  <c r="N20" i="2"/>
  <c r="N18" i="2"/>
  <c r="M24" i="2"/>
  <c r="M22" i="2"/>
  <c r="M20" i="2"/>
  <c r="M23" i="1"/>
  <c r="M21" i="1"/>
  <c r="M17" i="1"/>
  <c r="M19" i="1"/>
  <c r="E27" i="1"/>
  <c r="E26" i="1"/>
  <c r="F24" i="1"/>
  <c r="N23" i="1"/>
  <c r="L23" i="1"/>
  <c r="F23" i="1"/>
  <c r="F22" i="1"/>
  <c r="N21" i="1"/>
  <c r="L21" i="1"/>
  <c r="F20" i="1"/>
  <c r="N19" i="1"/>
  <c r="L19" i="1"/>
  <c r="F19" i="1"/>
  <c r="F18" i="1"/>
  <c r="N17" i="1"/>
  <c r="L17" i="1"/>
  <c r="L26" i="1"/>
  <c r="F17" i="1"/>
  <c r="M26" i="1"/>
  <c r="F27" i="1"/>
  <c r="F26" i="1"/>
  <c r="N26" i="1"/>
  <c r="G39" i="14"/>
  <c r="G37" i="14"/>
  <c r="G35" i="14"/>
  <c r="G33" i="14"/>
  <c r="G31" i="14"/>
  <c r="G29" i="14"/>
  <c r="G27" i="14"/>
  <c r="G25" i="14"/>
  <c r="G41" i="14"/>
  <c r="G24" i="13"/>
  <c r="F22" i="13"/>
  <c r="M21" i="13"/>
  <c r="G21" i="13"/>
  <c r="G20" i="12"/>
  <c r="G20" i="11"/>
  <c r="G18" i="11"/>
  <c r="G25" i="11"/>
  <c r="M22" i="11"/>
  <c r="M20" i="11"/>
  <c r="M18" i="11"/>
  <c r="F20" i="10"/>
  <c r="G19" i="10"/>
  <c r="G24" i="10"/>
  <c r="N21" i="10"/>
  <c r="M21" i="10"/>
  <c r="G21" i="10"/>
  <c r="M19" i="10"/>
  <c r="M17" i="10"/>
  <c r="G19" i="9"/>
  <c r="M19" i="9"/>
  <c r="M17" i="9"/>
  <c r="N19" i="9"/>
  <c r="N20" i="11"/>
  <c r="N22" i="11"/>
  <c r="N18" i="11"/>
  <c r="G19" i="13"/>
  <c r="F23" i="13"/>
  <c r="G17" i="13"/>
  <c r="G23" i="13"/>
  <c r="F24" i="13"/>
  <c r="G17" i="12"/>
  <c r="G19" i="12"/>
  <c r="G22" i="11"/>
  <c r="G17" i="10"/>
  <c r="G23" i="10"/>
  <c r="N17" i="10"/>
  <c r="N19" i="10"/>
  <c r="G17" i="9"/>
  <c r="G21" i="9"/>
  <c r="G18" i="9"/>
  <c r="N17" i="9"/>
  <c r="G20" i="9"/>
  <c r="G22" i="9"/>
  <c r="F19" i="6"/>
  <c r="E17" i="6"/>
  <c r="E19" i="6"/>
  <c r="M17" i="6"/>
  <c r="E32" i="5"/>
  <c r="E31" i="5"/>
  <c r="F42" i="4"/>
  <c r="E42" i="4"/>
  <c r="E41" i="4"/>
  <c r="F41" i="4"/>
  <c r="M40" i="4"/>
  <c r="L40" i="4"/>
  <c r="F39" i="4"/>
  <c r="M38" i="4"/>
  <c r="L38" i="4"/>
  <c r="M36" i="4"/>
  <c r="L36" i="4"/>
  <c r="M34" i="4"/>
  <c r="L34" i="4"/>
  <c r="E33" i="4"/>
  <c r="M32" i="4"/>
  <c r="L32" i="4"/>
  <c r="E31" i="4"/>
  <c r="F31" i="4"/>
  <c r="M30" i="4"/>
  <c r="L30" i="4"/>
  <c r="M28" i="4"/>
  <c r="L28" i="4"/>
  <c r="E27" i="4"/>
  <c r="F27" i="4"/>
  <c r="M26" i="4"/>
  <c r="L26" i="4"/>
  <c r="E25" i="4"/>
  <c r="F25" i="4"/>
  <c r="L24" i="4"/>
  <c r="M22" i="4"/>
  <c r="L22" i="4"/>
  <c r="M20" i="4"/>
  <c r="M18" i="4"/>
  <c r="M24" i="4"/>
  <c r="F43" i="4"/>
  <c r="E43" i="4"/>
  <c r="F26" i="3"/>
  <c r="F25" i="3"/>
  <c r="F24" i="3"/>
  <c r="F23" i="3"/>
  <c r="F22" i="3"/>
  <c r="F21" i="3"/>
  <c r="F19" i="3"/>
  <c r="N19" i="3"/>
  <c r="F18" i="3"/>
  <c r="F17" i="3"/>
  <c r="N25" i="3"/>
  <c r="N23" i="3"/>
  <c r="N21" i="3"/>
  <c r="F28" i="3"/>
  <c r="N17" i="3"/>
  <c r="F27" i="3"/>
  <c r="G27" i="2"/>
  <c r="F27" i="2"/>
  <c r="G26" i="2"/>
  <c r="F26" i="2"/>
  <c r="N19" i="5"/>
  <c r="O22" i="11"/>
  <c r="O18" i="11"/>
  <c r="O20" i="11"/>
  <c r="G24" i="11"/>
</calcChain>
</file>

<file path=xl/sharedStrings.xml><?xml version="1.0" encoding="utf-8"?>
<sst xmlns="http://schemas.openxmlformats.org/spreadsheetml/2006/main" count="1475" uniqueCount="762">
  <si>
    <t>FECHA DE PROGRAMACION: 04-01-2021</t>
  </si>
  <si>
    <t xml:space="preserve">RELACION DE CONTRATOS Y CONVENIOS </t>
  </si>
  <si>
    <t>SECTOR:</t>
  </si>
  <si>
    <t>FORTALECIMIENTO INSTITUCIONAL</t>
  </si>
  <si>
    <t>No</t>
  </si>
  <si>
    <t>OBJETO</t>
  </si>
  <si>
    <t>VALOR</t>
  </si>
  <si>
    <t>CODIGO BPPIM: 2020730010044</t>
  </si>
  <si>
    <t>PRINCIPALES ACTIVIDADES</t>
  </si>
  <si>
    <t>UNIDAD DE MEDIDA</t>
  </si>
  <si>
    <t>CANT.</t>
  </si>
  <si>
    <t xml:space="preserve">COSTO TOTAL </t>
  </si>
  <si>
    <t>FUENTES DE FINANCIACION ( EN MILES DE $)</t>
  </si>
  <si>
    <t>PROGRAMACION (dd/mm/aa)</t>
  </si>
  <si>
    <t>INDICADORES DE GESTION</t>
  </si>
  <si>
    <t>INDICE FISICO</t>
  </si>
  <si>
    <t>INDICE INVERSION</t>
  </si>
  <si>
    <t>EFICIENCIA</t>
  </si>
  <si>
    <t>MPIO</t>
  </si>
  <si>
    <t>SGP</t>
  </si>
  <si>
    <t>REGALIAS</t>
  </si>
  <si>
    <t>OTROS</t>
  </si>
  <si>
    <t xml:space="preserve">INICIO </t>
  </si>
  <si>
    <t>TERMINACION</t>
  </si>
  <si>
    <t xml:space="preserve">1) Realizar las visitas  de censo por demanda de las solicitudes SISBEN IV </t>
  </si>
  <si>
    <t>P</t>
  </si>
  <si>
    <t># de visitas</t>
  </si>
  <si>
    <t>E</t>
  </si>
  <si>
    <t xml:space="preserve">2) Efectuar  el inventario y trasladar las fichas del archivo SISBEN III </t>
  </si>
  <si>
    <t># de fichas inventariadas</t>
  </si>
  <si>
    <t xml:space="preserve">3) Orientar a los ciudadanos con respecto a los trámites ante el Sisbén </t>
  </si>
  <si>
    <t># de personas atendidas</t>
  </si>
  <si>
    <t xml:space="preserve">4) Realizar jornadas de SISBENIZACION Y SOCIALIZACION en la zona urbana y rural del municipio de Ibagué </t>
  </si>
  <si>
    <t># de jornadas realizadas</t>
  </si>
  <si>
    <t>TOTAL  PLAN  DE  ACCION</t>
  </si>
  <si>
    <t>METAS DE RESULTADO</t>
  </si>
  <si>
    <t>METAS DE PRODUCTO</t>
  </si>
  <si>
    <t>INDICADORES</t>
  </si>
  <si>
    <t>SECRETARIO DESPACHO/GERENTE</t>
  </si>
  <si>
    <t xml:space="preserve"> DORA PATRICIA MONTAÑA  PUERTA</t>
  </si>
  <si>
    <t>FIRMA</t>
  </si>
  <si>
    <t>DIRECTOR DIRECCIÓN DEL SISBÉN</t>
  </si>
  <si>
    <t>CARLOS JAVIER CERÓN CALDERÓN</t>
  </si>
  <si>
    <t>SECRETARÍA / ENTIDAD: PLANEACIÓN MUNICIPAL               / GRUPO: DIRECCIÓN DE PLANEACIÓN DEL DESARROLLO</t>
  </si>
  <si>
    <t>FECHA DE  SEGUIMIENTO: 30  de septiembre de 2021</t>
  </si>
  <si>
    <t xml:space="preserve">DIMENSION:  </t>
  </si>
  <si>
    <t>IBAGUÉ NUESTRO COMPROMISO INSTITUCIONAL</t>
  </si>
  <si>
    <r>
      <t xml:space="preserve">Objetivos: </t>
    </r>
    <r>
      <rPr>
        <sz val="16"/>
        <rFont val="Arial Narrow"/>
        <family val="2"/>
      </rPr>
      <t/>
    </r>
  </si>
  <si>
    <t>JUSTICIA, SEGURIDAD Y CONVIVENCIA</t>
  </si>
  <si>
    <t xml:space="preserve">PROGRAMA:  </t>
  </si>
  <si>
    <t>PARTICIPACIÓN CIUDADANA Y POLÍTICA Y RESPETO POR LOS DERECHOS HUMANOS Y DIVERSIDAD DE CREENCIAS</t>
  </si>
  <si>
    <t xml:space="preserve">NOMBRE  DEL PROYECTO POAI: </t>
  </si>
  <si>
    <t>CONSOLIDACIÓN DEL SISTEMA MUNICIPAL Y PRESUPUESTO PARTICIPATIVO EN EL MUNICIPIO DE IBAGUÉ</t>
  </si>
  <si>
    <t xml:space="preserve">CODIGO BPPIM: </t>
  </si>
  <si>
    <t xml:space="preserve">CODIGO PRESUPUESTAL:                           RUBRO: </t>
  </si>
  <si>
    <t>COSTO TOTAL (MILES DE PESOS)</t>
  </si>
  <si>
    <t xml:space="preserve">FUENTES DE FINANCIACION                            </t>
  </si>
  <si>
    <t>Actividad 1. Articular y armonizar los planes de desarrollo local de 13 comunas y 17 corregimientos con el Plan de Desarrollo Municipal Ibagué Vibra 2020 - 2023</t>
  </si>
  <si>
    <t>Número de documentos actualizados oficialmente</t>
  </si>
  <si>
    <t>Actividad 2. Realizar encuentros ciudadanos vinculando los presupuestos participativos a los proyectos estratégicos incluidos en el Plan De Desarrollo Municipal</t>
  </si>
  <si>
    <t xml:space="preserve">Número de Actas de reunión con soportes. </t>
  </si>
  <si>
    <t>Actividad 3. Mejorar los procesos administrativos que garanticen el funcionamiento adecuado y óptimo del Sistema Municiapal de Planeación y Presupuesto Participativo</t>
  </si>
  <si>
    <t>Actividad 4. Diseñar estrategia educativa que incida en el aumento de la participación de las instancias en los procesos del S.M.P.P</t>
  </si>
  <si>
    <t xml:space="preserve">Estrategia Implementada </t>
  </si>
  <si>
    <t>TOTAL  PLAN  DE  ACCIÓN</t>
  </si>
  <si>
    <t>SECRETARIO DESPACHO / GERENTE</t>
  </si>
  <si>
    <t>META DE RESULTADO  No. Incrementar el numero de ciudadanos formados para impactar el desarrollo de sus comunidades</t>
  </si>
  <si>
    <t>META DE PRODUCTO No. 1: Fortalecer la participación ciudadana a través del sistema de Planeación y presupuestos participativos</t>
  </si>
  <si>
    <t>Fortalecer la participación ciudadana con presupuesto participativo</t>
  </si>
  <si>
    <t>NOMBRE: DORA PATRICIA MONTAÑA PUERTA</t>
  </si>
  <si>
    <t>DIRECTOR: JESUS LEONARDO POSADA FORERO</t>
  </si>
  <si>
    <t xml:space="preserve">FIRMA: </t>
  </si>
  <si>
    <t>SECRETARÍA / ENTIDAD: PLANEACIÓN                                       DIRECCIÓN DE PLANEACIÓN DEL DESARROLLO  - GRUPO: PLAN DE DESARROLLO Y POLÍTICAS PÚBLICAS</t>
  </si>
  <si>
    <t>FECHA DE PROGRAMACION: 02/01/2021</t>
  </si>
  <si>
    <t>DIMENSION:  IBAGUÉ NUESTRO COMPROMISO INSTITUCIONAL</t>
  </si>
  <si>
    <t>Objetivos: Mejorar la gestión de la administración pública territorial</t>
  </si>
  <si>
    <t>SECTOR: FORTALECIMIENTO INSTITUCIONAL</t>
  </si>
  <si>
    <t>PROGRAMA: FORTALECIMIENTO DE LA GESTIÓN Y DIRECCIÓN DE LA ADMINISTRACIÓN PÚBLICA TERRITORIAL
(Código KPT: 4599) / SUBPROGRAMA: Planificación, Gestión y Desarrollo Territorial</t>
  </si>
  <si>
    <t>NOMBRE  DEL PROYECTO POAI: FORTALECIMIENTO DE LA PLANIFICACION Y GESTION PARA EL DESARROLLO DEL MUNICIPIO DE IBAGUE</t>
  </si>
  <si>
    <t>CODIGO BPPIM: 2020730010027</t>
  </si>
  <si>
    <t>CODIGO PRESUPUESTAL: 205300901013   RUBRO:  FORTALECIMIENTO DE LA PLANIFICACION Y GESTION PARA EL DESARROLLO DEL MUNICIPIO DE IBAGUE</t>
  </si>
  <si>
    <t>CANT</t>
  </si>
  <si>
    <t>COSTO TOTAL</t>
  </si>
  <si>
    <t xml:space="preserve">FUENTES DE FINANCIACIÓN </t>
  </si>
  <si>
    <t>Desarrollar el seguimiento del plan de desarrollo a través de los diferentes instrumentos de planeación</t>
  </si>
  <si>
    <t>Instrumentos elaborados</t>
  </si>
  <si>
    <t>Ejecutar los procesos, procedimientos y actividades necesarias para el fortalecimiento del grupo de banco de proyectos de inversión según las exigencias del orden nacional y normatividad vigente</t>
  </si>
  <si>
    <t>Banco de proyectos fortalecido</t>
  </si>
  <si>
    <t>Servicios logisticos, suministro de material publicitario, elementos y servicios para el fortalecimiento de la Secretaría de Planeación</t>
  </si>
  <si>
    <t>Secretaría fortalecida</t>
  </si>
  <si>
    <t>Realizar el seguimiento a Políticas públicas del Municipio</t>
  </si>
  <si>
    <t>Matriz de seguimiento actualizada</t>
  </si>
  <si>
    <t xml:space="preserve">Apoyar el cronograma a las actividades y eventos del Consejo Territorial de Planeacion </t>
  </si>
  <si>
    <t>CTP Apoyado</t>
  </si>
  <si>
    <t>Número de Secretarías fortalecidas y modernizadas</t>
  </si>
  <si>
    <t>NOMBRE: DORA P MONTAÑA</t>
  </si>
  <si>
    <t>META DE PRODUCTO No. 2:</t>
  </si>
  <si>
    <t>META DE PRODUCTO No. 3:</t>
  </si>
  <si>
    <t xml:space="preserve">DIRECTOR: JESUS LEONARDO POSADA FORERO </t>
  </si>
  <si>
    <t xml:space="preserve">OBSERVACIONES: </t>
  </si>
  <si>
    <t>SECRETARÍA / ENTIDAD: Secretaria de Planeacion Municipal                          / DIRECCIÓN: Fortalecimiento Institucional</t>
  </si>
  <si>
    <t>FECHA DE PROGRAMACION: 2 DE ENERO DE 2021</t>
  </si>
  <si>
    <t>FECHA DE  SEGUIMIENTO:  30 de septiembre de 2021</t>
  </si>
  <si>
    <t>DIMENSION: Ibague, nuestro compromiso Institucional</t>
  </si>
  <si>
    <t>Objetivos: Fortalecer la capacidad institucional en la implementación, evaluación y mejora continua de MIPG Y SIGAMI en la Alcaldía de Ibagué.</t>
  </si>
  <si>
    <t>PROGRAMA:  Fortalecimiento de la Gestión y Dirección de la Administración Pública Territorial
SUBPROGRAMA: Gobierno Eficiente y Transparente</t>
  </si>
  <si>
    <t>NOMBRE  DEL PROYECTO POAI:CONSOLIDACION DEL MODELO INTEGRADO DE PLANEACIÓN Y GESTIÓN MIPG EN ARMONIA CON EL SISTEMA INTEGRADO DE GESTIÓN DE LA ALCALDIA MUNICIPAL DE IBAGUÉ - SIGAMI</t>
  </si>
  <si>
    <t xml:space="preserve">CODIGO PRESUPUESTAL:   205300901012
  RUBRO:CONSOLIDACION DEL MODELO INTEGRADO DE PLANEACION Y GESTION- MIPG EN ARMONIA CON EL SISTEMA INTEGRADO DE GESTIÃ“N DE LA ALCALDIA MUNICIPAL DE IBAGUE - SIGAMI. </t>
  </si>
  <si>
    <t>COSTO TOTAL ( MILES DE PESOS)</t>
  </si>
  <si>
    <t> Realizar Auditoria de Certificación y seguimiento a las certificaciones</t>
  </si>
  <si>
    <t xml:space="preserve"> Auditoria realizada </t>
  </si>
  <si>
    <t xml:space="preserve">Realizar Capacitaciones de los sistemas integrados de gestión </t>
  </si>
  <si>
    <t>Capacitación realizada</t>
  </si>
  <si>
    <t xml:space="preserve">Establecer Publicidad </t>
  </si>
  <si>
    <t>Publicidad utilizada</t>
  </si>
  <si>
    <t>Asesorar la implementación del Sistema de Gestión Antisoborno</t>
  </si>
  <si>
    <t xml:space="preserve">Sistema de Gestión Antisoborno Fortalecido </t>
  </si>
  <si>
    <t>Asesorar la implementación del Sistema  de Gestión Ambiental</t>
  </si>
  <si>
    <t xml:space="preserve">Sistema de Gestión Ambiental Fortalecido </t>
  </si>
  <si>
    <t xml:space="preserve"> Asesorar la implementación del Sistema de Gestión de Seguridad de la Información</t>
  </si>
  <si>
    <t xml:space="preserve">Sistema de Gestión de Seguridad de la Información Fortalecido </t>
  </si>
  <si>
    <t>Asesorar la implementación del Sistema de Gestión de Calidad</t>
  </si>
  <si>
    <t xml:space="preserve">Sistema de Gestión de calidad Fortalecido </t>
  </si>
  <si>
    <t>Asesorar la implementación del Sistema de Gestión de Seguridad y Salud en el Trabajo</t>
  </si>
  <si>
    <t xml:space="preserve">Sistema de Gestión de seguridad y salud en el trabajo Fortalecido </t>
  </si>
  <si>
    <t>Cumplir con las actividades de la estrategia de rendición de cuentas</t>
  </si>
  <si>
    <t xml:space="preserve">Cumplir al 100%  con la estrategia de rendición de cuentas </t>
  </si>
  <si>
    <t>Asesorar la implementación de la Norma Técnica Sectorial de Turismo Sostenible</t>
  </si>
  <si>
    <t xml:space="preserve">Sistema de Gestión de la norma tecnica sectorial de turismo sostenible  Fortalecido </t>
  </si>
  <si>
    <t xml:space="preserve"> Asesorar la Construcción, monitoreo y seguimiento a los riesgos de Corrupción y Gestión</t>
  </si>
  <si>
    <t xml:space="preserve">Riesgos de corrupción y gestion Fortalecido </t>
  </si>
  <si>
    <t>Asesorar y liderar la implmentación de las políticas de MIPG, en especial la política de Transparencia y Acceso a la Información Pública; para el óptimo funcionamiento del Modelo Integrado de Planeación y Gestión en la Administración Municipal</t>
  </si>
  <si>
    <t>Politicas de MIPG fortalecidas</t>
  </si>
  <si>
    <t>TOTAL</t>
  </si>
  <si>
    <t>METAS DE BIENESTAR</t>
  </si>
  <si>
    <t>META DE  BIENESTAR No. 1: incrementar el INDICE DE DESEMPEÑO INSTITUCIONAL</t>
  </si>
  <si>
    <t>META DE PRODUCTO No. 1: Cumplir con el 100% de las actvidades de rendición de cuentas</t>
  </si>
  <si>
    <t xml:space="preserve">Porcentaje de las Actividades cumplidas </t>
  </si>
  <si>
    <t xml:space="preserve">NOMBRE:  DORA PATRICIA MONTAÑA PUERTA </t>
  </si>
  <si>
    <t>META DE  BIENESTAR No. 2: Aumentar el índice de desempeño Institucional</t>
  </si>
  <si>
    <t>META DE PRODUCTO No. 2: Actualizar el Sistema Integrado de Gestión de la Alcaldía Municipal de Ibagué SIGAMI</t>
  </si>
  <si>
    <t>Numero Sistema Integrado de Gestión de la Alcaldía Municipal de Ibagué SIGAMI actualizado</t>
  </si>
  <si>
    <t>META DE  BIENESTAR No. 3 Aumentar el índice de desempeño Institucional</t>
  </si>
  <si>
    <t>META DE PRODUCTO No. 3: Mantener 4 Sistemas de Gestión Certificados</t>
  </si>
  <si>
    <t>Sistema de Gestión certificados</t>
  </si>
  <si>
    <t xml:space="preserve">DIRECTOR: JOSUE ROJAS GUERRERO </t>
  </si>
  <si>
    <t>META DE  BIENESTAR No. 4 Aumentar el índice de desempeño Institucional</t>
  </si>
  <si>
    <t>META DE PRODUCTO No. 4: Ejecutar 100% de las actividades estrategia de transparencia y acceso a la información pública</t>
  </si>
  <si>
    <t>Actividades estrategia de transparencia y acceso a la información pública ejecutadas</t>
  </si>
  <si>
    <t>SECRETARÍA / ENTIDAD:  Secretaria de Planeación  / GRUPO: Direccion de Informacion y Aplicacion de la Norma Urbanistica</t>
  </si>
  <si>
    <t>PRESTACION DE SERVICIOS DE APOYO A LA GESTION PARA EL ACOMPAÑAMIENTO DE LOS PROCESOS DE ORGANIZACIÓN Y DOCUMENTACIÓN DE LA DIRECCIÓN DE APLICACIÓN DE LA NORMA URBANÍSTICA EN EL MARCO DEL PROYECTO FORTALECIMIENTO DE LOS SISTEMAS DE INFORMACIÓN GEOGRÁFICA DEL MUNICIPIO DE IBAGUÉ</t>
  </si>
  <si>
    <t>Numero de equipos a adquiridos</t>
  </si>
  <si>
    <t>Realizar intervencion de la documentación del archivo de gestion año 2019-2020</t>
  </si>
  <si>
    <t>Numero de folios intervenidos 2019-2020</t>
  </si>
  <si>
    <t xml:space="preserve">Realizar la digitalizacion de acervo documental del archivo urbanistico </t>
  </si>
  <si>
    <t>Número de carpetas digitalizadas</t>
  </si>
  <si>
    <t>Realizar la digitalizacion de acervo documental del archivo urbanistico (licencias x años)</t>
  </si>
  <si>
    <t>Numero de licencias digitalizadas por año</t>
  </si>
  <si>
    <t>Realizar la Digitalización de la Cartografia y Cargue de Información en plataformas digitales (Ventanilla Unica del Constructor - MIVUC)</t>
  </si>
  <si>
    <t xml:space="preserve">porcentaje (%) de avance de digitalizacion cartografica </t>
  </si>
  <si>
    <t xml:space="preserve">Realizar la Expedición de Tramites de Acuerdo al Plan de Ordenamiento Terrirorial del Municipio de Ibagué </t>
  </si>
  <si>
    <t xml:space="preserve">Implementar y poner en marcha Curaduria Cero </t>
  </si>
  <si>
    <t>Curaduria 0 Implementada</t>
  </si>
  <si>
    <t xml:space="preserve">  </t>
  </si>
  <si>
    <t>DIRECTOR DE DIANU</t>
  </si>
  <si>
    <t xml:space="preserve">NOMBRE </t>
  </si>
  <si>
    <t>ARQ. EMBER ANDRES FARAH CORTES</t>
  </si>
  <si>
    <t>CODIGO PRESUPUESTAL: 205300901019   RUBRO:  CONFORMACION DE LA ASOCIATIVIDAD SUPRAMUNICIPALDE IBAGUE Y FORMULACION DEL CONTRATO PLAN REGIONAL CENTRAL DEL DEPARTAMENTO DEL TOLIMA</t>
  </si>
  <si>
    <t xml:space="preserve">FUENTES DE FINANCIACION </t>
  </si>
  <si>
    <t>Fortalecer el proceso de asociatividad Municipal</t>
  </si>
  <si>
    <t>Proceso Asociativo Fortalecido</t>
  </si>
  <si>
    <t>FECHA DE  SEGUIMIENTO:  30/09/2021</t>
  </si>
  <si>
    <t>SECRETARÍA / ENTIDAD: Secretarìa de planeación     / GRUPO:   Direccion de ortenamiento territorial Sostenoble - DOTS</t>
  </si>
  <si>
    <t xml:space="preserve">
CODIGO PRESUPUESTAL: 205311901728</t>
  </si>
  <si>
    <t># de documentos</t>
  </si>
  <si>
    <t>*</t>
  </si>
  <si>
    <t xml:space="preserve">P </t>
  </si>
  <si>
    <t xml:space="preserve">DIRECTOR (A) DE DOTS </t>
  </si>
  <si>
    <t>OBSERVACIONES:  PRESUPUESTO INICIAL $ 1.400.000.000- CONTRACREDITO 318.000.000 + CREDITO CATASTRO $ 4.783.800.000 = $ 5.867.800.000 + NORMALIZACION 350.000.000 = TOTAL RUBRO  $ 6.217.800.000</t>
  </si>
  <si>
    <t>CONTRATO N°</t>
  </si>
  <si>
    <t>VALOR CONTRATADO</t>
  </si>
  <si>
    <t>OK</t>
  </si>
  <si>
    <t>: “CONTRATAR LA PRESTACIÓN DE SERVICIOS DE UNA PERSONA JURIDICA PARA ACOMPAÑAR EN  LOS ASPECTOS TÉCNICOS  LOS DIFERENTES PROCESOS A CARGO DE LA DIRECCIÓN DE ORDENAMIENTO TERRITORIAL SOSTENIBLE DE LA SECRETARÍA DE PLANEACIÓN DEL MUNICIPIO DE IBAGUÉ EN EL MARCO DEL PROYECTO IMPLEMENTACIÓN DE INSTRUMENTOS DE PLANEACIÓN PARA EL ORDENAMIENTO TERRITORIAL EN EL MUNICIPIO DE IBAGUÉ”;</t>
  </si>
  <si>
    <t>: “CONTRATAR LA PRESTACIÓN DE SERVICIOS PROFESIONALES DE UN ARQUITECTO  PARA APOYAR EN ASPECTOS TÉCNICOS LA EJECUCIÓN DE LOS DIFERENTES PROCESOS DE LA DIRECCIÓN DE ORDENAMIENTO TERRITORIAL SOSTENIBLE DE LA SECRETARÍA DE PLANEACIÓN DEL MUNICIPIO DE IBAGUÉ EN EL MARCO DEL PROYECTO IMPLEMENTACIÓN DE INSTRUMENTOS DE PLANEACIÓN PARA EL ORDENAMIENTO TERRITORIAL EN EL MUNICIPIO DE IBAGUÉ”. ;</t>
  </si>
  <si>
    <t xml:space="preserve">
CODIGO BPPIM: 2020730010017</t>
  </si>
  <si>
    <t>“CONTRATAR LA PRESTACIÓN DE SERVICIOS PROFESIONALES DE UN ARQUITECTO PARA BRINDAR ACOMPAÑAMIENTO A LOS PROCESOS QUE SE ADELANTAN EN LA DIRECCIÓN DE ORDENAMIENTO TERRITORIAL SOSTENIBLE DE LA SECRETARIA DE PLANEACIÓN MUNICIPAL, CON ÉNFASIS EN LOS INSTRUMENTOS DE PLANEACIÓN, GESTIÓN Y FINANCIACIÓN DEL SUELO Y LA REGLAMENTACIÓN DEL PLAN DE ORDENAMIENTO TERRITORIAL EN EL MARCO DEL PROYECTO DE IMPLEMENTACIÓN DE INSTRUMENTOS DE PLANEACIÓN PARA EL ORDENAMIENTO TERRITORIAL EN EL MUNICIPIO DE IBAGUÉ”. ;</t>
  </si>
  <si>
    <t>PROGRAMACION                                     (dd/mm/aa)</t>
  </si>
  <si>
    <t>Formulación de la revisión y ajuste corto plazo del POT ( revisión y ajuste POT)</t>
  </si>
  <si>
    <t>Identificar y reglamentar areas declaradas receptoras de espacio publico ( Expedición de la normativa)</t>
  </si>
  <si>
    <t>Número de Actualizaciones, revisiones y/o  modificaciones</t>
  </si>
  <si>
    <t>PROCESO: PLANEACION ESTRATEGICA Y TERRITORIAL</t>
  </si>
  <si>
    <t>FORMATO: PLAN DE ACCION</t>
  </si>
  <si>
    <t>SECRETARÍA / ENTIDAD: Secretaria de  Planeación     / GRUPO:   Direccion de ortenamiento territorial Sostenoble - DOTS</t>
  </si>
  <si>
    <t>PROGRAMA: Fortalecimiento de la Gestiòn y Direccion de la Administraciòn Pùblica Territorial</t>
  </si>
  <si>
    <t>“CONTRATAR LA PRESTACIÓN DE SERVICIOS DE ARQUITECTO PARA APOYAR EN LA ORIENTACIÓN Y DESARROLLO DE LOS PROCESOS AMBIENTALES Y DE GESTIÓN DEL RIESGO QUE ADELANTA LA DIRECCIÓN DE ORDENAMIENTO TERRITORIAL SOSTENIBLE DE LA SECRETARIA DE PLANEACIÓN MUNICIPAL”. ;</t>
  </si>
  <si>
    <t>NOMBRE  DEL PROYECTO POAI: IMPLEMENTACIÓN DE INSTRUMENTOS DE PLANEACIÓN PARA EL ORDENAMIENTO TERRITORIAL EN EL MUNICIPIO DE IBAGUÉ</t>
  </si>
  <si>
    <t>“CONTRATAR LA PRESTACIÓN DE SERVICIOS PROFESIONALES DE UN ARQUITECTO PARA BRINDAR ACOMPAÑAMIENTO EN LA ORIENTACIÓN Y DESARROLLO DE LOS PROCESOS AMBIENTALES Y DE GESTIÓN DEL RIESGO QUE ADELANTA LA DIRECCIÓN DE ORDENAMIENTO TERRITORIAL SOSTENIBLE DE LA SECRETARIA DE PLANEACIÓN MUNICIPAL EN EL MARCO DEL PROYECTO IMPLEMENTACIÓN DE INSTRUMENTOS DE PLANEACIÓN PARA EL ORDENAMIENTO TERRITORIAL EN EL MUNICIPIO DE IBAGUÉ DE LA DIRECCIÓN DE ORDENAMIENTO TERRITORIAL SOSTENIBLE DE LA SECRETARIA DE PLANEACIÓN MUNICIPAL”. ;</t>
  </si>
  <si>
    <t>Adopción  de estudios de detalle ambientales y de gestion del riesgo en el suelo urbano</t>
  </si>
  <si>
    <t>Acto Adminsitrativo</t>
  </si>
  <si>
    <t>Elaboración de estudios de detalle de riesgo en suelo urbano ( al interior del perimetro urbano)</t>
  </si>
  <si>
    <t>#  de estudios</t>
  </si>
  <si>
    <t>Adopción estudios basicos de riesgo  en  suelo rural</t>
  </si>
  <si>
    <t>Número de Adopciones y/o reglamentaciones</t>
  </si>
  <si>
    <t>ok</t>
  </si>
  <si>
    <t>Objetivos:  Mejorar la gestion territorial para el desarrollo de instrumentos normativos asociados al POT.</t>
  </si>
  <si>
    <t>“CONTRATAR LA PRESTACIÓN DE SERVICIOS PROFESIONALES DE UN ARQUITECTO PARA EL SEGUIMIENTO DEL EXPEDIENTE MUNICIPAL DE LA DIRECCIÓN DE ORDENAMIENTO TERRITORIAL DE LA SECRETARIA DE PLANEACIÓN MUNICIPAL EN EL MARCO DEL PROYECTO IMPLEMENTACIÓN DE INSTRUMENTOS DE PLANEACIÓN PARA EL ORDENAMIENTO TERRITORIAL EN EL MUNICIPIO DE IBAGUÉ”. ;</t>
  </si>
  <si>
    <t>“CONTRATAR LA PRESTACIÓN DE SERVICIOS PROFESIONALES DE UN INGENIERO CIVIL PARA EL SEGUIMIENTO DEL EXPEDIENTE MUNICIPAL DE LA DIRECCIÓN DE ORDENAMIENTO TERRITORIAL DE LA SECRETARIA DE PLANEACIÓN MUNICIPAL EN EL MARCO DEL PROYECTO DE IMPLEMENTACIÓN DE INSTRUMENTOS DE PLANEACIÓN PARA EL ORDENAMIENTO TERRITORIAL EN EL MUNICIPIO DE IBAGUÉ”. ;</t>
  </si>
  <si>
    <t>“CONTRATAR LA PRESTACIÓN DE SERVICIOS DE APOYO A LA GESTIÓN PARA ACOMPAÑAR LA ELABORACIÓN, ACTUALIZACIÓN E INCORPORACIÓN DE LAS DEMARCACIONES Y DETERMINANTES EN LA CARTOGRAFÍA OFICIAL DEL PLAN DE ORDENAMIENTO TERRITORIAL DEL MUNICIPIO DE IBAGUÉ  Y/O LOS INSTRUMENTOS QUE LO DESARROLLEN Y COMPLEMENTEN, ASÍ COMO EN LOS DEMÁS PROCESOS QUE ADELANTE LA DIRECCIÓN DE ORDENAMIENTO TERRITORIAL SOSTENIBLE DE LA SECRETARÍA DE PLANEACIÓN EN EL MARCO DEL PROYECTO IMPLEMENTACIÓN DE INSTRUMENTOS DE PLANEACIÓN PARA EL ORDENAMIENTO TERRITORIAL EN EL MUNICIPIO DE IBAGUÉ”. ;</t>
  </si>
  <si>
    <t>Implementación y actualización del Expediente Municipal</t>
  </si>
  <si>
    <t>expediente  actualizado</t>
  </si>
  <si>
    <t xml:space="preserve">Actualizacion de la cartografica integral del plan de ordenamiento territorial </t>
  </si>
  <si>
    <t>actualizacion cartografia</t>
  </si>
  <si>
    <t xml:space="preserve">Apoyo a los procesos de Gestion Documental derivados al seguimiento del Pot </t>
  </si>
  <si>
    <t>% solicitudes</t>
  </si>
  <si>
    <t>Número de Seguimientos, Implementaciones y actualizaciones</t>
  </si>
  <si>
    <t>“CONTRATAR LA PRESTACIÓN DE SERVICIOS PROFESIONALES DE UN ECONOMISTA PARA EL SEGUIMIENTO DEL EXPEDIENTE MUNICIPAL DE LA DIRECCIÓN DE ORDENAMIENTO TERRITORIAL DE LA SECRETARIA DE PLANEACIÓN MUNICIPAL EN EL MARCO DEL PROYECTO DE IMPLEMENTACIÓN DE INSTRUMENTOS DE PLANEACIÓN PARA EL ORDENAMIENTO TERRITORIAL EN EL MUNICIPIO DE IBAGUÉ”. ;</t>
  </si>
  <si>
    <t>“CONTRATAR LA PRESTACIÓN DE SERVICIOS DE APOYO A LA GESTIÓN PARA ACOMPAÑAR LA ELABORACIÓN, ACTUALIZACIÓN E INCORPORACIÓN DE LAS DEMARCACIONES Y DETERMINANTES EN LA CARTOGRAFÍA OFICIAL DEL PLAN DE ORDENAMIENTO TERRITORIAL DEL MUNICIPIO DE IBAGUÉ  Y/O LOS INSTRUMENTOS QUE LO DESARROLLEN Y COMPLEMENTEN, ASÍ COMO EN LOS DEMÁS PROCESOS QUE ADELANTE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</si>
  <si>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ARQUITECTO PARA ACOMPAÑAR LOS PROCESOS    DE ACTUALIZACIÓN  DE LA CARTOGRAFIA INTEGRAL DEL  PLAN DE ORDENAMIENTO TERRITORIAL DEL MUNICIPIO DE IBAGUÉ, Y PARA APOYAR LOS PROCESOS QUE ADELANTE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</si>
  <si>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ARQUITECTO PARA ACOMPAÑAR LOS PROCESOS    DE ACTUALIZACIÓN  DE LA CARTOGRAFIA INTEGRAL DEL  PLAN DE ORDENAMIENTO TERRITORIAL DEL MUNICIPIO DE IBAGUÉ, Y PARA APOYAR LOS PROCESOS QUE ADELANTE LA DIRECCIÓN DE ORDENAMIENTO TERRITORIAL SOSTENIBLE DE LA SECRETARÍA DE PLANEACIÓN EN EL MARCO DEL PROYECTO IMPLEMENTACIÓN DE INSTRUMENTOS DE PLANEACIÓN PARA EL ORDENAMIENTO TERRITORIAL EN EL MUNICIPIO DE IBAGUÉ”. ;</t>
  </si>
  <si>
    <t>: “CONTRATAR LA PRESTACIÓN DE SERVICIOS DE APOYO A LA GESTIÓN PARA ACOMPAÑAR LA ELABORACIÓN, ACTUALIZACIÓN E INCORPORACIÓN DE LAS DEMARCACIONES Y DETERMINANTES EN LA CARTOGRAFÍA OFICIAL DEL PLAN DE ORDENAMIENTO TERRITORIAL DEL MUNICIPIO DE IBAGUÉ  Y/O LOS INSTRUMENTOS QUE LO DESARROLLEN Y COMPLEMENTEN, ASÍ COMO EN LOS DEMÁS PROCESOS QUE ADELANTE LA DIRECCIÓN DE ORDENAMIENTO TERRITORIAL SOSTENIBLE DE LA SECRETARÍA DE PLANEACIÓN EN EL MARCO DEL PROYECTO IMPLEMENTACIÓN DE INSTRUMENTOS DE PLANEACIÓN PARA EL ORDENAMIENTO TERRITORIAL EN EL MUNICIPIO DE IBAGUÉ”. ;</t>
  </si>
  <si>
    <t>“ PRESTACIÓN DE SERVICIOS DE APOYO A LA GESTIÓN DE UN BACHILLER PARA EL ACOMPAÑAMIENTO EN LOS PROCESOS DE ARCHIVO Y CORRESPONDENCIA,  PROPIOS DE LA DIRECCIÓN DE ORDENAMIENTO TERRITORIAL SOSTENIBLE DE LA SECRETARÍA DE PLANEACIÓN MUNICIPAL DEL MUNICIPIO DE IBAGUÉ EN EL MARCO DEL PROYECTO IMPLEMENTACIÓN DE INSTRUMENTOS DE PLANEACIÓN PARA EL ORDENAMIENTO TERRITORIAL EN EL MUNICIPIO DE IBAGUÉ”.;</t>
  </si>
  <si>
    <t>: “PRESTACIÓN DE SERVICIOS DE APOYO A LA GESTIÓN DE UN BACHILLER PARA EL ACOMPAÑAMIENTO EN LOS PROCESOS DE ARCHIVO Y CORRESPONDENCIA,  PROPIOS DE LA DIRECCIÓN DE ORDENAMIENTO TERRITORIAL SOSTENIBLE DE LA SECRETARÍA DE PLANEACIÓN MUNICIPAL DEL MUNICIPIO DE IBAGUÉ EN EL MARCO DEL PROYECTO IMPLEMENTACIÓN DE INSTRUMENTOS DE PLANEACIÓN PARA EL ORDENAMIENTO TERRITORIAL EN EL MUNICIPIO DE IBAGUÉ”.;</t>
  </si>
  <si>
    <t>“PRESTACION DE SERVICIOS DE APOYO A LA GESTION DE UN BACHILLER PARA EL ACOMPAÑAMIENTO EN LOS PROCESO DE ARCHIVO Y CORRESPONDENCIA, PROPIOS DE LA DIRECCION DE ORDENAMIENTO TERRITORIAL SOSTENIBLE DE LA SECRETARIA DE PLANEACION MUNICIPAL DEL MUNICIPIO DE IBAGUE EN EL MARCO DEL PROYECTO IMPLEMENTACION DE INSTRUMENTOS DE PLANEACION PARA EL ORDENAMIENTO TERRITORIAL EN EL MUNICIPIO DE IBAGUE”. ;</t>
  </si>
  <si>
    <t>“CONTRATAR LA PRESTACIÓN DE SERVICIOS DE APOYO A LA GESTIÓN DE UN BACHILLER PARA EL ACOMPAÑAMIENTO DE LOS TRAMITES Y PROCESOS  PROPIOS DE LA DIRECCIÓN DE ORDENAMIENTO TERRITORIAL SOSTENIBLE DE LA SECRETARÍA DE PLANEACIÓN MUNICIPAL DEL MUNICIPIO DE IBAGUÉ EN EL MARCO DEL PROYECTO IMPLEMENTACION DE INSTRUMENTOS DE PLANEACION PARA EL ORDENAMIENTO TERRITORIAL EN EL MUNICIPIO DE IBAGUE.. ;</t>
  </si>
  <si>
    <t>“ CONTRATAR LA PRESTACIÓN DE SERVICIOS DE APOYO A LA GESTIÓN DE UN BACHILLER PARA EL ACOMPAÑAMIENTO DE LOS TRAMITES Y POCESOS  PROPIOS DE LA DIRECCIÓN DE ORDENAMIENTO TERRITORIAL SOSTENIBLE DE LA SECRETARÍA DE PLANEACIÓN MUNICIPAL DEL MUNICIPIO DE IBAGUÉ EN EL MARCO DEL PROYECTO IMPLEMENTACIÓN DE INSTRUMENTOS DE PLANEACIÓN PARA EL ORDENAMIENTO TERRITORIAL EN EL MUNICIPIO DE IBAGUÉ”.;</t>
  </si>
  <si>
    <t>“CONTRATAR LA PRESTACIÓN DE SERVICIOS DE APOYO A LA GESTIÓN DE UN BACHILLER PARA EL ACOMPAÑAMIENTO DE LOS TRAMITES Y POCESOS  PROPIOS DE LA DIRECCIÓN DE ORDENAMIENTO TERRITORIAL SOSTENIBLE DE LA SECRETARÍA DE PLANEACIÓN MUNICIPAL DEL MUNICIPIO DE IBAGUÉ EN EL MARCO DEL PROYECTO IMPLEMENTACIÓN DE INSTRUMENTOS DE PLANEACIÓN PARA EL ORDENAMIENTO TERRITORIAL EN EL MUNICIPIO DE IBAGUÉ”. ;</t>
  </si>
  <si>
    <t>“CONTRATAR LA PRESTACIÓN DE SERVICIOS PROFESIONALES DE UN ADMINISTRADOR PÚBLICO PARA BRINDAR ACOMPAÑAMIENTO A LOS PROCESOS QUE SE ADELANTAN EN LA DIRECCIÓN DE ORDENAMIENTO TERRITORIAL SOSTENIBLE DE LA SECRETARÍA DE PLANEACIÓN MUNICIPAL EN LA IMPLEMENTACIÓN DEL SISTEMA DE CATASTRO MULTIPROPÓSITO EN EL MARCO DEL PROYECTO IMPLEMENTACIÓN DE INSTRUMENTOS DE PLANEACIÓN PARA EL ORDENAMIENTO TERRITORIAL EN EL MUNICIPIO DE IBAGUÉ”.;</t>
  </si>
  <si>
    <t>“PRESTACIÓN DE SERVICIOS PROFESIONALES PARA EL ACOMPAÑAMIENTO EN LOS PROCESOS QUE SE ADELANTAN EN LA DIRECCIÓN DE ORDENAMIENTO TERRITORIAL SOSTENIBLE DE LA SECRETARÍA DE PLANEACIÓN MUNICIPAL CON ÉNFASIS EN LA IMPLEMENTACIÓN DEL SISTEMA DE CATASTRO MULTIPROPÓSITO EN EL MARCO DEL PROYECTO IMPLEMENTACIÓN DE INSTRUMENTOS DE PLANEACIÓN PARA EL ORDENAMIENTO TERRITORIAL EN EL MUNICIPIO DE IBAGUÉ”. ;</t>
  </si>
  <si>
    <t xml:space="preserve">    
CODIGO PRESUPUESTAL: 205311901728</t>
  </si>
  <si>
    <t>“IMPLEMENTACIÓN, SOPORTE Y ASISTENCIA TÉCNICA ESPECIALIZADA DEL CENTRO DE PLANEACIÓN MULTIPROPÓSITO DEL MUNICIPIO DE IBAGUÉ”;</t>
  </si>
  <si>
    <t>Implementar sistema de catastro multipropósito ( personal-equipos SIG- GPS-camaras)  Asesorias  (capacitaciones en medellin)</t>
  </si>
  <si>
    <t># sistema implementado</t>
  </si>
  <si>
    <t>META DE PRODUCTO No. 1: Implementar sistema de catastro multipropósito</t>
  </si>
  <si>
    <t>Número de Sistema Implementado</t>
  </si>
  <si>
    <t>“CONTRATAR LA PRESTACIÓN DE SERVICIOS PROFESIONALES DE UN ABOGADO PARA EL APOYO JURÍDICO EN LOS PROCESOS DE LEGALIZACIÓN DE ASENTAMIENTOS HUMANOS DE ORIGEN INFORMAL QUE ADELANTA LA DIRECCIÓN DE ORDENAMIENTO TERRITORIAL SOSTENIBLE DE LA SECRETARIA DE PLANEACIÓN MUNICIPAL EN EL MARCO DEL PROYECTO NORMALIZACIÓN Y REGLAMENTACIÓN DE HERRAMIENTAS DE PLANEACIÓN ORIENTADAS PARA EL ORDENAMIENTO TERRITORIAL EN EL MUNICIPIO DE IBAGUÉ”.;</t>
  </si>
  <si>
    <t>“CONTRATAR LA PRESTACIÓN DE SERVICIOS PROFESIONALES DE UN ABOGADO EXPERTO CALIFICADO PARA ASESORAR LOS PROCESOS A CARGO DE LA DIRECCIÓN DE ORDENAMIENTO TERRITORIAL SOSTENIBLE DE LA SECRETARIA DE PLANEACIÓN MUNICIPAL EN EL MARCO DEL PROYECTO NORMALIZACIÓN Y REGLAMENTACIÓN DE HERRAMIENTAS DE PLANEACIÓN ORIENTADAS PARA EL ORDENAMIENTO TERRITORIAL EN EL MUNICIPIO DE IBAGUÉ”;</t>
  </si>
  <si>
    <t xml:space="preserve">
CODIGO BPPIM: 2020730010016</t>
  </si>
  <si>
    <t>CONTRATAR LA PRESTACIÓN DE SERVICIOS PROFESIONALES DE UNA INGENIERA CIVIL PARA ACOMPAÑAR LOS PROCESOS DE LEGALIZACIÓN DE ASENTAMIENTOS HUMANOS DE ORIGEN INFORMAL QUE ADELANTA LA DIRECCIÓN DE ORDENAMIENTO TERRITORIAL SOSTENIBLE DE LA SECRETARÍA DE PLANEACIÓN MUNICIPAL EN EL MARCO DEL PROYECTO NORMALIZACIÓN Y REGLAMENTACIÓN DE HERRAMIENTAS DE PLANEACIÓN ORIENTADAS PARA EL ORDENAMIENTO TERRITORIAL EN EL MUNICIPIO DE IBAGUÉ”.;</t>
  </si>
  <si>
    <t xml:space="preserve">    
CODIGO PRESUPUESTAL: 205311901729</t>
  </si>
  <si>
    <t>“CONTRATAR LA PRESTACIÓN DE SERVICIOS PROFESIONALES DE UN ARQUITECTO PARA ACOMPAÑAR LOS PROCESOS DE LEGALIZACIÓN DE ASENTAMIENTOS HUMANOS DE ORIGEN INFORMAL QUE ADELANTA DE LA DIRECCIÓN DE ORDENAMIENTO TERRITORIAL SOSTENIBLE DE LA SECRETARIA DE PLANEACIÓN MUNICIPAL EN EL MARCO DEL PROYECTO NORMALIZACIÓN Y REGLAMENTACIÓN DE HERRAMIENTAS DE PLANEACIÓN ORIENTADAS PARA EL ORDENAMIENTO TERRITORIAL EN EL MUNICIPIO DE IBAGUÉ”.;</t>
  </si>
  <si>
    <t>Reglamentacion del procedimiento de legalizacion de asentamientos de origen informal</t>
  </si>
  <si>
    <t>Acto administrativo</t>
  </si>
  <si>
    <t xml:space="preserve"> Legalizacion urbanistica de asentamientos de origen informal</t>
  </si>
  <si>
    <t># de Barrios reglamentados</t>
  </si>
  <si>
    <t>Compra y mantenimiento de equipo para la legalizacion de asentamientos de origen informal.</t>
  </si>
  <si>
    <t># de Equipos</t>
  </si>
  <si>
    <t>Número de normalizaciones y/o reglamentaciones</t>
  </si>
  <si>
    <t>META DE PRODUCTO No. 1:</t>
  </si>
  <si>
    <t xml:space="preserve">DIRECTOR (A) DE OTS </t>
  </si>
  <si>
    <t>OBSERVACIONES:  PRESUPUESTO INICIAL $ 350.000.000</t>
  </si>
  <si>
    <t xml:space="preserve">OBJETO </t>
  </si>
  <si>
    <t>“CONTRATAR LA PRESTACIÓN DE SERVICIOS DE APOYO A LA GESTIÓN  DE UN TECNÓLOGO EN DIBUJO ARQUITECTÓNICO Y DE INGENIERÍA PARA ACOMPAÑAR LOS PROCESOS DE LEGALIZACIÓN DE ASENTAMIENTOS HUMANOS DE ORIGEN INFORMAL QUE ADELANTA LA DIRECCIÓN DE ORDENAMIENTO TERRITORIAL SOSTENIBLE DE LA SECRETARÍA DE PLANEACIÓN MUNICIPAL EN EL MARCO DEL PROYECTO NORMALIZACIÓN Y REGLAMENTACIÓN DE HERRAMIENTAS DE PLANEACIÓN ORIENTADAS PARA EL ORDENAMIENTO TERRITORIAL EN EL MUNICIPIO DE IBAGUÉ”;</t>
  </si>
  <si>
    <t>“CONTRATAR LA PRESTACIÓN DE SERVICIOS DE APOYO A LA GESTION DE UN TECNICO EN DIBUJO ARQUITECTONICO  PARA LOS PROCESOS QUE SE ADELANTEN EN LA DIRECCIÓN DE ORDENAMIENTO TERRITORIAL SOSTENIBLE DE LA SECRETARIA DE PLANEACIÓN MUNICIPAL EN EL MARCO DEL PROYECTO NORMALIZACIÓN Y REGLAMENTACIÓN DE HERRAMIENTAS DEPLANEACIÓN ORIENTADAS PARA EL ORDENAMIENTO TERRITORIAL EN EL MUNICIPIO DE IBAGUÉ”;</t>
  </si>
  <si>
    <t>“PRESTACIÓN DE SERVICIOS DE APOYO A LA GESTIÓN DE UN BACHILLER PARA EL ACOMPAÑAMIENTO EN LOS PROCESOS DE ARCHIVO Y CORRESPONDENCIA,  PROPIOS DE LA DIRECCIÓN DE ORDENAMIENTO TERRITORIAL SOSTENIBLE DE LA SECRETARÍA DE PLANEACIÓN MUNICIPAL DEL MUNICIPIO DE IBAGUÉ EN EL MARCO DEL PROYECTO NORMALIZACIÓN Y REGLAMENTACIÓN DE HERRAMIENTAS DE PLANEACIÓN ORIENTADAS PARA EL ORDENAMIENTO TERRITORIAL EN EL MUNICIPIO DE IBAGUÉ”;</t>
  </si>
  <si>
    <t>“CONTRATAR LA PRESTACIÓN DE SERVICIOS DE APOYO A LA GESTIÓN DE UN BACHILLER PARA EL ACOMPAÑAMIENTO DE LOS TRAMITES Y PROCESOS  PROPIOS DE LA DIRECCIÓN DE ORDENAMIENTO TERRITORIAL SOSTENIBLE DE LA SECRETARÍA DE PLANEACIÓN MUNICIPAL DEL MUNICIPIO DE IBAGUÉ EN EL MARCO DEL PROYECTO NORMALIZACIÓN Y REGLAMENTACIÓN DE HERRAMIENTAS DE PLANEACIÓN ORIENTADAS PARA EL ORDENAMIENTO TERRITORIAL EN EL MUNICIPIO DE IBAGUÉ” ;</t>
  </si>
  <si>
    <t>“ CONTRATAR LA PRESTACIÓN DE SERVICIOS PROFESIONALES DE UN INGENIERO CIVIL PARA ACOMPAÑAR LOS PROCESOS DE LEGALIZACIÓN DE ASENTAMIENTOS HUMANOS DE ORIGEN INFORMAL QUE ADELANTA LA DIRECCIÓN DE ORDENAMIENTO TERRITORIAL SOSTENIBLE DE LA SECRETARÍA DE PLANEACIÓN MUNICIPAL EN EL MARCO DEL PROYECTO NORMALIZACIÓN Y REGLAMENTACIÓN DE HERRAMIENTAS DE PLANEACIÓN ORIENTADAS PARA EL ORDENAMIENTO TERRITORIAL EN EL MUNICIPIO DE IBAGUÉ”.;</t>
  </si>
  <si>
    <t>“CONTRATAR LA PRESTACIÓN DE SERVICIOS DE APOYO A LA GESTIÓN  DE UN TECNÓLOGO EN DIBUJO ARQUITECTÓNICO Y DE INGENIERÍA PARA ACOMPAÑAR LOS PROCESOS DE LEGALIZACIÓN DE ASENTAMIENTOS HUMANOS DE ORIGEN INFORMAL QUE ADELANTA LA DIRECCIÓN DE ORDENAMIENTO TERRITORIAL SOSTENIBLE DE LA SECRETARÍA DE PLANEACIÓN MUNICIPAL EN EL MARCO DEL PROYECTO NORMALIZACIÓN Y REGLAMENTACIÓN DE HERRAMIENTAS DE PLANEACIÓN ORIENTADAS PARA EL ORDENAMIENTO TERRITORIAL EN EL MUNICIPIO DE IBAGUÉ”.;</t>
  </si>
  <si>
    <r>
      <t xml:space="preserve">SECRETARÍA / ENTIDAD:                     </t>
    </r>
    <r>
      <rPr>
        <sz val="10"/>
        <color theme="1"/>
        <rFont val="Arial"/>
        <family val="2"/>
      </rPr>
      <t xml:space="preserve">PLANEACIÓN  </t>
    </r>
    <r>
      <rPr>
        <b/>
        <sz val="10"/>
        <color theme="1"/>
        <rFont val="Arial"/>
        <family val="2"/>
      </rPr>
      <t xml:space="preserve">                      / DIRECCIÓN:   </t>
    </r>
    <r>
      <rPr>
        <sz val="10"/>
        <color theme="1"/>
        <rFont val="Arial"/>
        <family val="2"/>
      </rPr>
      <t>PLANEACIÓN DEL DESARROLLO</t>
    </r>
  </si>
  <si>
    <r>
      <t>FECHA DE  SEGUIMIENTO:</t>
    </r>
    <r>
      <rPr>
        <sz val="10"/>
        <color theme="1"/>
        <rFont val="Arial"/>
        <family val="2"/>
      </rPr>
      <t xml:space="preserve"> 30 de septiembre de 2021</t>
    </r>
  </si>
  <si>
    <r>
      <t xml:space="preserve">DIMENSION: </t>
    </r>
    <r>
      <rPr>
        <sz val="10"/>
        <color theme="1"/>
        <rFont val="Arial"/>
        <family val="2"/>
      </rPr>
      <t>Ibagué Nuestro Compromiso Institucional</t>
    </r>
  </si>
  <si>
    <r>
      <t xml:space="preserve">Objetivos:  </t>
    </r>
    <r>
      <rPr>
        <sz val="10"/>
        <color theme="1"/>
        <rFont val="Arial"/>
        <family val="2"/>
      </rPr>
      <t>Generar y disponer de la informacion Estadistica  con eficiencia y calidad para la toma de desiciones en el desarrollo del Municipio</t>
    </r>
  </si>
  <si>
    <r>
      <t xml:space="preserve">SECTOR:  </t>
    </r>
    <r>
      <rPr>
        <sz val="10"/>
        <color theme="1"/>
        <rFont val="Arial"/>
        <family val="2"/>
      </rPr>
      <t>Fortalecimiento institucional</t>
    </r>
  </si>
  <si>
    <r>
      <t xml:space="preserve">PROGRAMA:  </t>
    </r>
    <r>
      <rPr>
        <sz val="10"/>
        <color theme="1"/>
        <rFont val="Arial"/>
        <family val="2"/>
      </rPr>
      <t xml:space="preserve">Fortalecimiento de la gestión y dirección de la administración pública territorial </t>
    </r>
    <r>
      <rPr>
        <b/>
        <sz val="10"/>
        <color theme="1"/>
        <rFont val="Arial"/>
        <family val="2"/>
      </rPr>
      <t>Subprograma:</t>
    </r>
    <r>
      <rPr>
        <sz val="10"/>
        <color theme="1"/>
        <rFont val="Arial"/>
        <family val="2"/>
      </rPr>
      <t xml:space="preserve"> Planificación, Gestión y Desarrollo Territorial</t>
    </r>
  </si>
  <si>
    <t>PRESTACIÓN DE SERVICIOS PROFESIONALES DE UN INGENIERO MECÁNICO PARA ACOMPAÑAR Y FORTALECER LAS ACTIVIDADES DEL CENTRO DE INFORMACIÓN MUNICIPAL, EN EL MARCO DEL PROYECTO GENERACIÓN Y CONSOLIDACIÓN DE INFORMACIÓN ESTADÍSTICA DEL MUNICIPIO DE IBAGUÉ</t>
  </si>
  <si>
    <r>
      <t xml:space="preserve">NOMBRE  DEL PROYECTO POAI: </t>
    </r>
    <r>
      <rPr>
        <sz val="10"/>
        <color theme="1"/>
        <rFont val="Arial"/>
        <family val="2"/>
      </rPr>
      <t>Generación y consolidación de información estadística del municipio de Ibagué</t>
    </r>
  </si>
  <si>
    <t>PRESTACION DE SERVICIOS PROFESIONALES DE UN ADMINISTRADOR DE EMPRESAS PARA EL APOYO Y FORTALECIMIENTO DE CENTRO DE INFORMACION MUNICIPAL PARA LA PLANEACION PARTICIPATIVA DEL MUNICIPIO DE IBAGUE, EN EL MARCO DEL PROYECTO GENERACIÓN Y CONSOLIDACIÓN DE INFORMACIÓN ESTADÍSTICA DEL MUNICIPIO DE IBAGUÉ</t>
  </si>
  <si>
    <t>PRESTACIÓN DE SERVICIOS PROFESIONALES DE UN ECONOMISTA PARA EL APOYO Y FORTALECIMIENTO DEL CENTRO DE INFORMACIÓN MUNICIPAL PARA LA PLANEACIÓN PARTICIPATIVA DEL MUNICIPIO DE IBAGUÉ, EN EL MARCO DEL PROYECTO GENERACIÓN Y CONSOLIDACIÓN DE INFORMACIÓN ESTADÍSTICA DEL MUNICIPIO DE IBAGUÉ</t>
  </si>
  <si>
    <t>PRESTACIÓN DE SERVICIOS DE APOYO A LA GESTIÓN DE UN TECNOLOGO EN ANALISIS Y DESARROLLO DE SISTEMAS DE INFORMACION PARA EL FORTALECIMIENTO DEL CENTRO DE INFORMACIÓN MUNICIPAL PARA LA PLANEACIÓN PARTICIPATIVA DEL MUNICIPIO DE IBAGUÉ, EN EL MARCO DEL PROYECTO GENERACIÓN Y CONSOLIDACIÓN DE INFORMACIÓN ESTADÍSTICA DEL MUNICIPIO DE IBAGUÉ</t>
  </si>
  <si>
    <r>
      <t xml:space="preserve">CODIGO BPPIM: </t>
    </r>
    <r>
      <rPr>
        <sz val="10"/>
        <color theme="1"/>
        <rFont val="Arial"/>
        <family val="2"/>
      </rPr>
      <t>2020730010045</t>
    </r>
    <r>
      <rPr>
        <b/>
        <sz val="10"/>
        <color theme="1"/>
        <rFont val="Arial"/>
        <family val="2"/>
      </rPr>
      <t xml:space="preserve">
</t>
    </r>
  </si>
  <si>
    <t>PRESTACIÓN DE SERVICIOS PROFESIONALES DE UN ADMINISTRADOR DE EMPRESAS PARA ACOMPAÑAR Y FORTALECER LAS ACTIVIDADES DEL CENTRO DE INFORMACION MUNICIPAL, EN EL MARCO DEL PROYECTO GENERACIÓN Y CONSOLIDACIÓN DE INFORMACIÓN ESTADÍSTICA DEL MUNICIPIO DE IBAGUÉ</t>
  </si>
  <si>
    <t>PRESTACION DE SERVICIOS DE APOYO A LA GESTION DE UN TECNOLOGO PARA EL FORTALECIMIENTO DEL CENTRO DE INFORMACION MUNICIPAL PARA LA PLANEACION PARTICIPATIVA DEL MUNICIPIO DE IBAGUE, EN EL MARCO DEL PROYECTO GENERACIÓN Y CONSOLIDACIÓN DE INFORMACIÓN ESTADÍSTICA DEL MUNICIPIO DE IBAGUÉ</t>
  </si>
  <si>
    <t>PRESTACION DE SERVICIOS PROFESIONALES DE UN ADMINISTRADOR FINANCIERO PARA EL APOYO Y FORTALECIMIENTO DEL CENTRO DE INFORMACION MUNICIPAL, EN EL MARCO DEL PROYECTO GENERACIÓN Y CONSOLIDACIÓN DE INFORMACIÓN ESTADÍSTICA DEL MUNICIPIO DE IBAGUÉ</t>
  </si>
  <si>
    <t>PRESTACIÓN DE SERVICIOS PROFESIONALES PARA EL APOYO Y FORTALECIMIENTO DEL CENTRO DE INFORMACIÓN MUNICIPAL PARA LA PLANEACIÓN PARTICIPATIVA DEL MUNICIPIO, EN EL MARCO DEL PROYECTO DE GENERACIÓN Y CONSOLIDACIÓN DE INFORMACIÓN ESTADÍSTICA DEL MUNICIPIO DE IBAGUÉ</t>
  </si>
  <si>
    <r>
      <t xml:space="preserve">CODIGO PRESUPUESTAL: </t>
    </r>
    <r>
      <rPr>
        <sz val="10"/>
        <color theme="1"/>
        <rFont val="Arial"/>
        <family val="2"/>
      </rPr>
      <t>205311901725</t>
    </r>
    <r>
      <rPr>
        <b/>
        <sz val="10"/>
        <color theme="1"/>
        <rFont val="Arial"/>
        <family val="2"/>
      </rPr>
      <t xml:space="preserve">  RUBRO: </t>
    </r>
    <r>
      <rPr>
        <sz val="10"/>
        <color theme="1"/>
        <rFont val="Arial"/>
        <family val="2"/>
      </rPr>
      <t>Generación y consolidación de información estadística del municipio de Ibagué</t>
    </r>
  </si>
  <si>
    <t>PRESTACION DE SERVICIOS PROFESIONALES DE UN PROFESIONAL EN MATEMATICAS CON ENFASIS EN ESTADISTICA PARA EL APOYO Y FORTALECIMIENTO DEL CENTRO DE INFORMACION MUNICIPAL PARA LA PLANEACION PARTICIPATIVA DEL MUNICIPIO DE IBAGUE, EN EL MARCO DEL PROYECTO GENERACION Y CONSOLIDACION DE INFORMACION ESTADISTICA DEL MUNICIPIO DE IBAGUE</t>
  </si>
  <si>
    <t>PRESTACIÓN DE SERVICIOS PROFESIONALES DE UN ADMINISTRADOR DE EMPRESAS PARA EL APOYO Y FORTALECIMIENTO DEL CENTRO DE INFORMACIÓN MUNICIPAL PARA LA PLANEACIÓN PARTICIPATIVA DEL MUNICIPIO DE IBAGUÉ, EN EL MARCO DEL PROYECTO GENERACIÓN Y CONSOLIDACIÓN DE INFORMACIÓN ESTADÍSTICA DEL MUNICIPIO DE IBAGUÉ</t>
  </si>
  <si>
    <t xml:space="preserve"> CONTRATAR LA PRESTACIÓN DE SERVICIOS DE UNA PERSONA JURÍDICA PARA APOYAR LA PUBLICIDAD, DIFUSIÓN DE CONTENIDOS Y CAMPAÑAS INSTITUCIONALES RELACIONADAS CON LA GESTIÓN DEL DESPACHO DEL ALCALDE Y LAS ACCIONES DE LA ADMINISTRACIÓN MUNICIPAL DE IBAGUÉ.</t>
  </si>
  <si>
    <r>
      <t>PROG</t>
    </r>
    <r>
      <rPr>
        <b/>
        <sz val="10"/>
        <color theme="1"/>
        <rFont val="Arial"/>
        <family val="2"/>
      </rPr>
      <t xml:space="preserve">  EJEC</t>
    </r>
  </si>
  <si>
    <t>Plan de acción implementado - Plan Estadístico Territorial</t>
  </si>
  <si>
    <t>PET Implementado</t>
  </si>
  <si>
    <t xml:space="preserve">Recopilar, procesar y actualizar información para el Anuario Estadístico Municipal </t>
  </si>
  <si>
    <t>Anuario Actualizado</t>
  </si>
  <si>
    <t>Elaborar y socializar boletínes técnicos, coyunturales y cápsulas en el marco de los Observatorios del Municipio</t>
  </si>
  <si>
    <t>Boletines y cápsulas elaborados</t>
  </si>
  <si>
    <t>Coordinar y liderar reuniones del Comité Estadistico Municipal</t>
  </si>
  <si>
    <t>Reuniones realizadas</t>
  </si>
  <si>
    <t>Realizar seguimiento y monitoreo de los Observatorios del Municipio</t>
  </si>
  <si>
    <t>Observatorios actualizados</t>
  </si>
  <si>
    <t>Implementar proceso de gestión y administración de la página web del Centro Información Municipal</t>
  </si>
  <si>
    <t>Página administrada</t>
  </si>
  <si>
    <t>elaboracion de proyecciones poblacionales por comunas y corregimientos de Ibague, Censo 2018</t>
  </si>
  <si>
    <t>p</t>
  </si>
  <si>
    <t>Censo poblacional</t>
  </si>
  <si>
    <t>Actualizar y Ejecutar la estrategia de comunicación, visibilización y posicionamiento del CIM</t>
  </si>
  <si>
    <t>Estrategia actualizada</t>
  </si>
  <si>
    <r>
      <t xml:space="preserve">META DE PRODUCTO No. 1: </t>
    </r>
    <r>
      <rPr>
        <sz val="10"/>
        <color theme="1"/>
        <rFont val="Arial"/>
        <family val="2"/>
      </rPr>
      <t>Fortalecer el Centro de información municipal</t>
    </r>
  </si>
  <si>
    <t>Centro de información municipal fortalecido</t>
  </si>
  <si>
    <r>
      <t>NOMBRE:</t>
    </r>
    <r>
      <rPr>
        <b/>
        <sz val="10"/>
        <color theme="1"/>
        <rFont val="Arial"/>
        <family val="2"/>
      </rPr>
      <t xml:space="preserve"> DORA PATRICIA MONTAÑA PUERTA
              Secetaría de Planeación Municipal</t>
    </r>
  </si>
  <si>
    <r>
      <t xml:space="preserve">NOMBRE:  </t>
    </r>
    <r>
      <rPr>
        <b/>
        <sz val="10"/>
        <color theme="1"/>
        <rFont val="Arial"/>
        <family val="2"/>
      </rPr>
      <t>JESÚS LEONARDO POSADA FORERO
              Director de Planeación del Desarrollo</t>
    </r>
  </si>
  <si>
    <t>Preparó: JOSE MANUREL ROJAS BURGOS, Técnico Operativo</t>
  </si>
  <si>
    <t>FECHA DE  SEGUIMIENTO: 30-09-2021</t>
  </si>
  <si>
    <t>FECHA DE  SEGUIMIENTO: 30 septiembre 2021</t>
  </si>
  <si>
    <t xml:space="preserve">Esquina Inferior Derecha </t>
  </si>
  <si>
    <t>CONTRATAR EL SERVICIO DE TRANSPORTE ESPECIAL</t>
  </si>
  <si>
    <t>2335/2021</t>
  </si>
  <si>
    <t>PRESTACIÓN DE SERVICIOS DE APOYO A LA GESTIÓN PARA FORTALECER LOS PROCESOS DE ACTUALIZACIÓN DEL SISBÉN EN EL MARCO DEL PROYECTO ACTUALIZACIÓN DE LOS INSTRUMENTOS DE FOCALIZACIÓN DE LOS SERVICIOS SOCIALES DEL MUNICIPIO DE IBAGUÉ (SISBEN)” (Ana Camila Bejarano ) ENCUESTADOR</t>
  </si>
  <si>
    <t>1893/2021</t>
  </si>
  <si>
    <t>“PRESTACIÓN DE SERVICIOS DE UN EXPERTO CALIFICADO PARA ASESORAR A LA SECRETARÍA DE PLANEACIÓN MUNICIPAL Y A LA DIRECCION DE ADMINISTRACIÓN DE SISBÉN EN LA ESTRUCTURACIÓN, IMPLEMENTACIÓN Y EJECUCIÓN DE LA ESTRATEGIA DE COMUNICACIONES DE LA DIRECCIÓN DEL SISBEN EN EL MARCO DEL PROYECTO ACTUALIZACIÓN DE LOS INSTRUMENTOS DE FOCALIZACIÓN DE LOS SERVICIOS SOCIALES EN EL MUNICIPIO DE IBAGUÉ-TOLIMA (SISBEN)”</t>
  </si>
  <si>
    <t>1854/2021</t>
  </si>
  <si>
    <t>1730/2021</t>
  </si>
  <si>
    <t>PRESTACIÓN DE SERVICIOS DE APOYO A LA GESTIÓN PARA FORTALECER LOS PROCESOS DE ACTUALIZACIÓN DEL SISBÉN EN EL MARCO DEL PROYECTO ACTUALIZACIÓN DE LOS INSTRUMENTOS DE FOCALIZACIÓN DE LOS SERVICIOS SOCIALES DEL MUNICIPIO DE IBAGUÉ (SISBEN)” (Patricia Castro Soto) ENCUESTADOR</t>
  </si>
  <si>
    <t>1691/2021</t>
  </si>
  <si>
    <t>1672-2021</t>
  </si>
  <si>
    <t>PRESTACIÓN DE SERVICIOS DE APOYO A LA GESTIÓN PARA FORTALECER LOS PROCESOS DE ACTUALIZACIÓN DEL SISBÉN EN EL MARCO DEL PROYECTO ACTUALIZACIÓN DE LOS INSTRUMENTOS DE FOCALIZACIÓN DE LOS SERVICIOS SOCIALES DEL MUNICIPIO DE IBAGUÉ (SISBEN)” (Vilma Piedad Murillo ) ENCUESTADOR</t>
  </si>
  <si>
    <t>1673/22-06</t>
  </si>
  <si>
    <t>PRESTACIÓN DE SERVICIOS DE APOYO A LA GESTIÓN PARA FORTALECER LOS PROCESOS DE ACTUALIZACIÓN DEL SISBÉN EN EL MARCO DEL PROYECTO ACTUALIZACIÓN DE LOS INSTRUMENTOS DE FOCALIZACIÓN DE LOS SERVICIOS SOCIALES DEL MUNICIPIO DE IBAGUÉ (SISBEN)” (Angie Carolina Sierra ) ENCUESTADOR</t>
  </si>
  <si>
    <t>1674/2021</t>
  </si>
  <si>
    <t>PRESTACIÓN DE SERVICIOS DE APOYO A LA GESTIÓN PARA FORTALECER LOS PROCESOS DE ACTUALIZACIÓN DEL SISBÉN EN EL MARCO DEL PROYECTO ACTUALIZACIÓN DE LOS INSTRUMENTOS DE FOCALIZACIÓN DE LOS SERVICIOS SOCIALES DEL MUNICIPIO DE IBAGUÉ (SISBEN)” (Victoria Eugenia ) ENCUESTADOR</t>
  </si>
  <si>
    <t>1554/2021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</si>
  <si>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Yirley Angélica Godoy) coordina SST</t>
  </si>
  <si>
    <t>1647/2021</t>
  </si>
  <si>
    <t>PRESTACIÓN DE SERVICIOS DE APOYO A LA GESTIÓN PARA FORTALECER LOS PROCESOS DE ACTUALIZACIÓN DEL SISBÉN EN EL MARCO DEL PROYECTO ACTUALIZACIÓN DE LOS INSTRUMENTOS DE FOCALIZACIÓN DE LOS SERVICIOS SOCIALES DEL MUNICIPIO DE IBAGUÉ (SISBEN)” (Angy Alejandra Castro) ENCUESTADOR</t>
  </si>
  <si>
    <t>1598/2021</t>
  </si>
  <si>
    <t>PRESTACIÓN DE SERVICIOS DE APOYO A LA GESTIÓN PARA FORTALECER LOS PROCESOS DE ACTUALIZACIÓN DEL SISBÉN EN EL MARCO DEL PROYECTO ACTUALIZACIÓN DE LOS INSTRUMENTOS DE FOCALIZACIÓN DE LOS SERVICIOS SOCIALES DEL MUNICIPIO DE IBAGUÉ (SISBEN)” (Consuelo Navarro Ca) ENCUESTADOR</t>
  </si>
  <si>
    <t>1556/2021</t>
  </si>
  <si>
    <t>PRESTACIÓN DE SERVICIOS DE APOYO A LA GESTIÓN PARA FORTALECER LOS PROCESOS DE ACTUALIZACIÓN DEL SISBÉN EN EL MARCO DEL PROYECTO ACTUALIZACIÓN DE LOS INSTRUMENTOS DE FOCALIZACIÓN DE LOS SERVICIOS SOCIALES DEL MUNICIPIO DE IBAGUÉ (SISBEN)” (Liliana Patricia Nuñes) ENCUESTADOR</t>
  </si>
  <si>
    <t>1574/2021</t>
  </si>
  <si>
    <t>PRESTACIÓN DE SERVICIOS DE APOYO A LA GESTIÓN PARA FORTALECER LOS PROCESOS DE ACTUALIZACIÓN DEL SISBÉN EN EL MARCO DEL PROYECTO ACTUALIZACIÓN DE LOS INSTRUMENTOS DE FOCALIZACIÓN DE LOS SERVICIOS SOCIALES DEL MUNICIPIO DE IBAGUÉ (SISBEN)” (Ceferino Reyes Caldas) ENCUESTADOR</t>
  </si>
  <si>
    <t>1579/2021</t>
  </si>
  <si>
    <t>PRESTACIÓN DE SERVICIOS DE APOYO A LA GESTIÓN PARA FORTALECER LOS PROCESOS DE ACTUALIZACIÓN DEL SISBÉN EN EL MARCO DEL PROYECTO ACTUALIZACIÓN DE LOS INSTRUMENTOS DE FOCALIZACIÓN DE LOS SERVICIOS SOCIALES DEL MUNICIPIO DE IBAGUÉ (SISBEN)” (Lily Fagsuly Torres) ENCUESTADOR</t>
  </si>
  <si>
    <t>1555/2021</t>
  </si>
  <si>
    <t>PRESTACIÓN DE SERVICIOS DE APOYO A LA GESTIÓN PARA FORTALECER LOS PROCESOS DE ACTUALIZACIÓN DEL SISBÉN EN EL MARCO DEL PROYECTO ACTUALIZACIÓN DE LOS INSTRUMENTOS DE FOCALIZACIÓN DE LOS SERVICIOS SOCIALES DEL MUNICIPIO DE IBAGUÉ (SISBEN)” (Angela Marcela Cruz) ENCUESTADOR</t>
  </si>
  <si>
    <t>1470/2021</t>
  </si>
  <si>
    <t>PRESTACIÓN DE SERVICIOS DE APOYO A LA GESTIÓN PARA FORTALECER LOS PROCESOS DE ACTUALIZACIÓN DEL SISBÉN EN EL MARCO DEL PROYECTO ACTUALIZACIÓN DE LOS INSTRUMENTOS DE FOCALIZACIÓN DE LOS SERVICIOS SOCIALES DEL MUNICIPIO DE IBAGUÉ (SISBEN)” (Sandra Johanna Betancourt) ENCUESTADOR</t>
  </si>
  <si>
    <t>1472/2021</t>
  </si>
  <si>
    <t>PRESTACIÓN DE SERVICIOS DE APOYO A LA GESTIÓN PARA FORTALECER LOS PROCESOS DE ACTUALIZACIÓN DEL SISBÉN EN EL MARCO DEL PROYECTO ACTUALIZACIÓN DE LOS INSTRUMENTOS DE FOCALIZACIÓN DE LOS SERVICIOS SOCIALES DEL MUNICIPIO DE IBAGUÉ (SISBEN)” (Luís Eduardo Ninco) ENCUESTADOR</t>
  </si>
  <si>
    <t>1516/2021</t>
  </si>
  <si>
    <t>PRESTACIÓN DE SERVICIOS DE APOYO A LA GESTIÓN PARA FORTALECER LOS PROCESOS DE ACTUALIZACIÓN DEL SISBÉN EN EL MARCO DEL PROYECTO ACTUALIZACIÓN DE LOS INSTRUMENTOS DE FOCALIZACIÓN DE LOS SERVICIOS SOCIALES DEL MUNICIPIO DE IBAGUÉ (SISBEN)” (Katherine Hasbleidi) ENCUESTADOR</t>
  </si>
  <si>
    <t>1469/2021</t>
  </si>
  <si>
    <t>PRESTACIÓN DE SERVICIOS DE APOYO A LA GESTIÓN PARA FORTALECER LOS PROCESOS DE ACTUALIZACIÓN DEL SISBÉN EN EL MARCO DEL PROYECTO ACTUALIZACIÓN DE LOS INSTRUMENTOS DE FOCALIZACIÓN DE LOS SERVICIOS SOCIALES DEL MUNICIPIO DE IBAGUÉ (SISBEN)” (Linda Stefany Mina) ENCUESTADOR</t>
  </si>
  <si>
    <t>1471/2021</t>
  </si>
  <si>
    <t>PRESTACIÓN DE SERVICIOS DE APOYO A LA GESTIÓN PARA FORTALECER LOS PROCESOS DE ACTUALIZACIÓN DEL SISBÉN EN EL MARCO DEL PROYECTO ACTUALIZACIÓN DE LOS INSTRUMENTOS DE FOCALIZACIÓN DE LOS SERVICIOS SOCIALES DEL MUNICIPIO DE IBAGUÉ (SISBEN)” (Jhelissa Jhonana Gamboa Acosta) ENCUESTADOR</t>
  </si>
  <si>
    <t>1456/2021</t>
  </si>
  <si>
    <t>PRESTACIÓN DE SERVICIOS DE APOYO A LA GESTIÓN PARA FORTALECER LOS PROCESOS DE ACTUALIZACIÓN DEL SISBÉN EN EL MARCO DEL PROYECTO ACTUALIZACIÓN DE LOS INSTRUMENTOS DE FOCALIZACIÓN DE LOS SERVICIOS SOCIALES DEL MUNICIPIO DE IBAGUÉ (SISBEN)” (Ingrid LorenaCArvajal) ENCUESTADOR</t>
  </si>
  <si>
    <t>1474/2021</t>
  </si>
  <si>
    <t>PRESTACIÓN DE SERVICIOS DE APOYO A LA GESTIÓN PARA FORTALECER LOS PROCESOS DE ACTUALIZACIÓN DEL SISBÉN EN EL MARCO DEL PROYECTO ACTUALIZACIÓN DE LOS INSTRUMENTOS DE FOCALIZACIÓN DE LOS SERVICIOS SOCIALES DEL MUNICIPIO DE IBAGUÉ (SISBEN)” (Helena Constanza Bonilla ENCUESTADOR</t>
  </si>
  <si>
    <t>1473/2021</t>
  </si>
  <si>
    <t>PRESTACIÓN DE SERVICIOS DE APOYO A LA GESTIÓN PARA FORTALECER LOS PROCESOS DE ACTUALIZACIÓN DEL SISBÉN EN EL MARCO DEL PROYECTO ACTUALIZACIÓN DE LOS INSTRUMENTOS DE FOCALIZACIÓN DE LOS SERVICIOS SOCIALES DEL MUNICIPIO DE IBAGUÉ (SISBE) (Pedro Eduardo Puentes ) SUPERVISOR</t>
  </si>
  <si>
    <t>1468/2021</t>
  </si>
  <si>
    <t>PRESTACIÓN DE SERVICIOS DE APOYO A LA GESTIÓN PARA FORTALECER LOS PROCESOS DE ACTUALIZACIÓN DEL SISBÉN EN EL MARCO DEL PROYECTO ACTUALIZACIÓN DE LOS INSTRUMENTOS DE FOCALIZACIÓN DE LOS SERVICIOS SOCIALES DEL MUNICIPIO DE IBAGUÉ (SISBEN)” (Andrés Alfonso Pérez) ENCUESTADOR</t>
  </si>
  <si>
    <t>1439/2021</t>
  </si>
  <si>
    <t>PRESTACIÓN DE SERVICIOS DE APOYO A LA GESTIÓN PARA FORTALECER LOS PROCESOS DE ACTUALIZACIÓN DEL SISBÉN EN EL MARCO DEL PROYECTO ACTUALIZACIÓN DE LOS INSTRUMENTOS DE FOCALIZACIÓN DE LOS SERVICIOS SOCIALES DEL MUNICIPIO DE IBAGUÉ (SISBEN)” (Gilberto Antonio Rivadeneira Ramírez ) SUPERVISOR</t>
  </si>
  <si>
    <t>1358/2021</t>
  </si>
  <si>
    <t>PRESTACIÓN DE SERVICIOS DE APOYO A LA GESTIÓN PARA FORTALECER LOS PROCESOS DE ACTUALIZACIÓN DEL SISBÉN EN EL MARCO DEL PROYECTO ACTUALIZACIÓN DE LOS INSTRUMENTOS DE FOCALIZACIÓN DE LOS SERVICIOS SOCIALES DEL MUNICIPIO DE IBAGUÉ (SISBEN)” (Cindy Johana Moreno) SUPERVISOR</t>
  </si>
  <si>
    <t>1363/2021</t>
  </si>
  <si>
    <t>PRESTACIÓN DE SERVICIOS DE APOYO A LA GESTIÓN PARA FORTALECER LOS PROCESOS DE ACTUALIZACIÓN DEL SISBÉN EN EL MARCO DEL PROYECTO ACTUALIZACIÓN DE LOS INSTRUMENTOS DE FOCALIZACIÓN DE LOS SERVICIOS SOCIALES DEL MUNICIPIO DE IBAGUÉ (SISBEN)” (Camilo Andrés Delgado) SUPERVISOR</t>
  </si>
  <si>
    <t>1364/2021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</si>
  <si>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(SISBEN)(Karen Dallana Soto López.)</t>
  </si>
  <si>
    <t>1361/2021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</si>
  <si>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(SISBEN)(Jhosep Bernal Pulido)</t>
  </si>
  <si>
    <t>1367/2021</t>
  </si>
  <si>
    <t>PRESTACIÓN DE SERVICIOS DE APOYO A LA GESTIÓN PARA FORTALECER LOS PROCESOS DE ACTUALIZACIÓN DEL SISBÉN EN EL MARCO DEL PROYECTO ACTUALIZACIÓN DE LOS INSTRUMENTOS DE FOCALIZACIÓN DE LOS SERVICIOS SOCIALES DEL MUNICIPIO DE IBAGUÉ (SISBEN)” (Jineth Alexandra Ramírez) SUPERVISOR</t>
  </si>
  <si>
    <t>1384/2021</t>
  </si>
  <si>
    <t>PRESTACIÓN DE SERVICIOS DE APOYO A LA GESTIÓN PARA FORTALECER LOS PROCESOS DE ACTUALIZACIÓN DEL SISBÉN EN EL MARCO DEL PROYECTO ACTUALIZACIÓN DE LOS INSTRUMENTOS DE FOCALIZACIÓN DE LOS SERVICIOS SOCIALES DEL MUNICIPIO DE IBAGUÉ (SISBEN)” (Claudia Patricia Murillo Osorio) SUPERVISOR</t>
  </si>
  <si>
    <t>1383/2021</t>
  </si>
  <si>
    <t>PRESTACIÓN DE SERVICIOS DE APOYO A LA GESTIÓN PARA FORTALECER LOS PROCESOS DE ACTUALIZACIÓN DEL SISBÉN EN EL MARCO DEL PROYECTO ACTUALIZACIÓN DE LOS INSTRUMENTOS DE FOCALIZACIÓN DE LOS SERVICIOS SOCIALES DEL MUNICIPIO DE IBAGUÉ (SISBEN)” (Amanda Elizabeth Rivera Ferrucho) SUPERVISOR</t>
  </si>
  <si>
    <t>1382/2021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</si>
  <si>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Martha Isabel Briñez .)</t>
  </si>
  <si>
    <t>1362/2021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</si>
  <si>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Ana Milena Vergara Barragán)</t>
  </si>
  <si>
    <t>1299/2021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</si>
  <si>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Yeimy Natalia Vargas Vargas)</t>
  </si>
  <si>
    <t>1314/2021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</si>
  <si>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María Camila Torres Ruiz)</t>
  </si>
  <si>
    <t>1304/2021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</si>
  <si>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Yang Florido Solano)</t>
  </si>
  <si>
    <t>1338/2021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</si>
  <si>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Esther Johanna Brand Palacios)</t>
  </si>
  <si>
    <t>1335/2021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</si>
  <si>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Karen Michel Díaz Quiroga)</t>
  </si>
  <si>
    <t>1300/2021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</si>
  <si>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María Camila Cubillos Sotelo)</t>
  </si>
  <si>
    <t>1302/2021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</si>
  <si>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Ana María Hernández Cañon )</t>
  </si>
  <si>
    <t>1301/2021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</si>
  <si>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Diana Alejandra Torres Ruiz)</t>
  </si>
  <si>
    <t>1305/2021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</si>
  <si>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Alexandra Milena González Guzmán)</t>
  </si>
  <si>
    <t>1303/2021</t>
  </si>
  <si>
    <t>PRESTACIÓN DE SERVICIOS DE APOYO A LA GESTIÓN PARA FORTALECER LOS PROCESOS DE ACTUALIZACIÓN DEL SISBÉN EN EL MARCO DEL PROYECTO ACTUALIZACIÓN DE LOS INSTRUMENTOS DE FOCALIZACIÓN DE LOS SERVICIOS SOCIALES DEL MUNICIPIO DE IBAGUÉ (SISBEN)” (Hillary Paola Olmos Useche) SUPERVISOR</t>
  </si>
  <si>
    <t>1307/2021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</si>
  <si>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Shirley Milena Mahecha Salamanca)</t>
  </si>
  <si>
    <t>1231/2021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</si>
  <si>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Miller  Alfredo Castellanos Prieto)</t>
  </si>
  <si>
    <t>1232/2021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</si>
  <si>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Daniela Forero Ruiz)</t>
  </si>
  <si>
    <t>1230/2021</t>
  </si>
  <si>
    <t>PRESTACIÓN DE SERVICIOS DE APOYO A LA GESTIÓN PARA FORTALECER LOS PROCESOS DE ACTUALIZACIÓN DEL SISBÉN EN EL MARCO DEL PROYECTO ACTUALIZACIÓN DE LOS INSTRUMENTOS DE FOCALIZACIÓN DE LOS SERVICIOS SOCIALES DEL MUNICIPIO DE IBAGUÉ (SISBEN)” (Yubeli Galvis Mendoza) ENCUESTADOR</t>
  </si>
  <si>
    <t>1242/2021</t>
  </si>
  <si>
    <t>PRESTACIÓN DE SERVICIOS DE APOYO A LA GESTIÓN PARA FORTALECER LOS PROCESOS DE ACTUALIZACIÓN DEL SISBÉN EN EL MARCO DEL PROYECTO ACTUALIZACIÓN DE LOS INSTRUMENTOS DE FOCALIZACIÓN DE LOS SERVICIOS SOCIALES DEL MUNICIPIO DE IBAGUÉ (SISBEN)” (Ana Bertilda Rodríguez Muñoz) SUPERVISOR</t>
  </si>
  <si>
    <t>1173/2021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</si>
  <si>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 Jackeline Molina Prieto)</t>
  </si>
  <si>
    <t>1172/2021</t>
  </si>
  <si>
    <t>PRESTACIÓN DE SERVICIOS DE APOYO A LA GESTIÓN PARA FORTALECER LOS PROCESOS DE ACTUALIZACIÓN DEL SISBÉN EN EL MARCO DEL PROYECTO ACTUALIZACIÓN DE LOS INSTRUMENTOS DE FOCALIZACIÓN DE LOS SERVICIOS SOCIALES DEL MUNICIPIO DE IBAGUÉ (SISBEN)” (Guillermo Herrera Mora) ENCUESTADOR</t>
  </si>
  <si>
    <t>1171/2021</t>
  </si>
  <si>
    <t>PRESTACIÓN DE SERVICIOS DE APOYO A LA GESTIÓN PARA FORTALECER LOS PROCESOS DE ACTUALIZACIÓN DEL SISBÉN EN EL MARCO DEL PROYECTO ACTUALIZACIÓN DE LOS INSTRUMENTOS DE FOCALIZACIÓN DE LOS SERVICIOS SOCIALES DEL MUNICIPIO DE IBAGUÉ (SISBEN)” (Zulma Jadira Cruz Reyes) SUPERVISOR</t>
  </si>
  <si>
    <t>1113/2021</t>
  </si>
  <si>
    <t>PRESTACIÓN DE SERVICIOS DE APOYO A LA GESTIÓN PARA FORTALECER LOS PROCESOS DE ACTUALIZACIÓN DEL SISBÉN EN EL MARCO DEL PROYECTO ACTUALIZACIÓN DE LOS INSTRUMENTOS DE FOCALIZACIÓN DE LOS SERVICIOS SOCIALES DEL MUNICIPIO DE IBAGUÉ (SISBEN)” (Anyi Katerine AndradeMuñoz) ENCUESTADOR</t>
  </si>
  <si>
    <t>1097/2021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</si>
  <si>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(SISBEN)(German Ricardo Rodríguez Ariza)</t>
  </si>
  <si>
    <t>1563/2021</t>
  </si>
  <si>
    <t>PRESTACIÓN DE SERVICIOS DE APOYO A LA GESTIÓN PARA FORTALECER LOS PROCESOS DE ACTUALIZACIÓN DEL SISBÉN EN EL MARCO DEL PROYECTO ACTUALIZACIÓN DE LOS INSTRUMENTOS DE FOCALIZACIÓN DE LOS SERVICIOS SOCIALES DEL MUNICIPIO DE IBAGUÉ (SISBEN)” (Ever Montilla CArdozo) ENCUESTADOR</t>
  </si>
  <si>
    <t>1047/2021</t>
  </si>
  <si>
    <t>PRESTACIÓN DE SERVICIOS DE APOYO A LA GESTIÓN PARA FORTALECER LOS PROCESOS DE ACTUALIZACIÓN DEL SISBÉN EN EL MARCO DEL PROYECTO ACTUALIZACIÓN DE LOS INSTRUMENTOS DE FOCALIZACIÓN DE LOS SERVICIOS SOCIALES DEL MUNICIPIO DE IBAGUÉ (SISBEN)” (Juan Carlos Tovar Enciso) ENCUESTADOR</t>
  </si>
  <si>
    <t>1046/2021</t>
  </si>
  <si>
    <t>PRESTACIÓN DE SERVICIOS DE APOYO A LA GESTIÓN PARA FORTALECER LOS PROCESOS DE ACTUALIZACIÓN DEL SISBÉN EN EL MARCO DEL PROYECTO ACTUALIZACIÓN DE LOS INSTRUMENTOS DE FOCALIZACIÓN DE LOS SERVICIOS SOCIALES DEL MUNICIPIO DE IBAGUÉ (SISBEN)” (Miller Alonso Loaiza Rodallega) SUPERVISOR</t>
  </si>
  <si>
    <t>1045/2021</t>
  </si>
  <si>
    <t>León Gráficas Adicion No. 001 Y Prorroga No. 002 Al Contrato 1628 Del 27 De Octubre De 2020.</t>
  </si>
  <si>
    <t>928/12-03</t>
  </si>
  <si>
    <t>PRESTACIÓN DE SERVICIOS DE APOYO A LA GESTIÓN PARA FORTALECER LOS PROCESOS DE ACTUALIZACIÓN DEL SISBÉN EN EL MARCO DEL PROYECTO ACTUALIZACIÓN DE LOS INSTRUMENTOS DE FOCALIZACIÓN DE LOS SERVICIOS SOCIALES DEL MUNICIPIO DE IBAGUÉ (SISBEN)” (Leonardo) ENLACE</t>
  </si>
  <si>
    <t>507/2021</t>
  </si>
  <si>
    <t>812/2021</t>
  </si>
  <si>
    <t>545/2021</t>
  </si>
  <si>
    <t>168/2021</t>
  </si>
  <si>
    <t>420/2021</t>
  </si>
  <si>
    <t>167/2021</t>
  </si>
  <si>
    <t>PRESTACIÓN DE SERVICIOS PROFESIONALES PARA FORTALECER LA ESTRATEGIA DE COMUNICACIONES DE LA DIRECCIÓN DEL SISBÉN DE LA SECRETARIA DE PLANEACIÓN MUNICIPAL EN EL MARCO DEL PROYECTO "ACTUALIZACIÓN DE LOS INSTRUMENTOS DE FOCALIZACIÓN DE LOS SERVICIOS SOCIALES EN EL MUNICIPIO DE IBAGUÉ-TOLIMA(SISBÉN) (Mayerly) PERIODISTA</t>
  </si>
  <si>
    <t>190/2021</t>
  </si>
  <si>
    <t>“PRESTACIÓN DE SERVICIOS PROFESIONALES DE UN INGENIERO DE SISTEMAS  PARA FORTALECER  LOS PROCESOS DE ACTUALIZACIÓN DEL SISBÉN EN EL MARCO DEL PROYECTO ACTUALIZACIÓN DE LOS INSTRUMENTOS DE FOCALIZACIÓN DE LOS SERVICIOS SOCIALES DEL MUNICIPIO DE IBAGUÉ (SISBEN)” (César Serato) ING. SISTEMAS</t>
  </si>
  <si>
    <t>614/2021</t>
  </si>
  <si>
    <t>200-2021</t>
  </si>
  <si>
    <t>548/2021</t>
  </si>
  <si>
    <t>PRESTACIÓN DE SERVICIOS DE APOYO A LA GESTION PARA CONTRIBUIR A LA SUPERVISIÓN DE CAMPO EN LA IMPLEMENTACIÓN DEL SISBEN IV  EN EL MARCO DEL PROYECTO ACTUALIZACIÓN DE LOS INSTRUMENTOS DE FOCALIZACIÓN DE LOS SERVICIOS SOCIALES DEL MUNICIPIO DE IBAGUÉ (SISBEN)  (Dagoberto TIMON) SUPERVISOR</t>
  </si>
  <si>
    <t>201/2021</t>
  </si>
  <si>
    <t>PRESTACIÓN DE SERVICIOS PROFESIONALES PARA CONTRIBUIR AL CONTROL EN CAMPO DE LA LOGISTICA OPERATIVA PARA LA IMPLEMENTACIÓN DEL SISBEN IV  EN EL MARCO DEL PROYECTO ACTUALIZACIÓN DE LOS INSTRUMENTOS DE FOCALIZACIÓN DE LOS SERVICIOS SOCIALES DEL MUNICIPIO DE IBAGUÉ (SISBEN)(LAURA) COORDINADORA</t>
  </si>
  <si>
    <t>197/2021</t>
  </si>
  <si>
    <t>381/2021</t>
  </si>
  <si>
    <t>280/2021</t>
  </si>
  <si>
    <t>PRESTACION DE SERVICIOS PROFESIONALES DE UN ABOGADO (ASUNTOS ADMINISTRATIVOS Y JUDICIALES) ESPECIALIZADO PARA EL ACOMPAÑAMIENTO EN ASUNTOS ADMINISTRATIVOS, CONTRACTUALES Y JUDICIALES (JURÍDICO) DE LA DIRECCIÓN DEL SISBEN DE LA SECRETARIA DE PLANEACION MUNICIPAL EN EL MARCO DEL PROYECTO "ACTUALIZACIÓN DE LOS INSTRUMENTOS DE FOCALIZACIÓN DE LOS SERVICIOS SOCIALES EN EL MUNICIPIO DE IBAGUÉ-TOLIMA(SISBEN) (Nancy, Evaristo,Gustavo,) ABOGADOS</t>
  </si>
  <si>
    <t>262/2021</t>
  </si>
  <si>
    <t>202/2021</t>
  </si>
  <si>
    <t>N° PRIMER CONTRATO</t>
  </si>
  <si>
    <t xml:space="preserve">N° SEGUNDO CONTRATO </t>
  </si>
  <si>
    <t>“PRESTACIÓN DE SERVICIOS PROFESIONALES DE UN INGENIERO FORESTAL ESPECIALIZADO PARA BRINDAR ACOMPAÑAMIENTO AL PROCESO DE ACTUALIZACIÓN, IMPLEMENTACIÓN Y SEGUIMIENTO AL SISTEMA INTEGRADO DE GESTIÓN DE LA ALCALDÍA DE IBAGUÉ CON ÉNFASIS EN EL SISTEMA DE GESTIÓN AMBIENTAL EN EL MARCO DEL PROYECTO DE CONSOLIDACIÓN DEL MODELO INTEGRADO DE PLANEACIÓN Y GESTIÓN- MIPG EN ARMONÍA CON EL SISTEMA INTEGRADO DE GESTIÓN DE LA ALCALDÍA MUNICIPAL DE IBAGUÉ – SIGAMI”</t>
  </si>
  <si>
    <t>“PRESTACIÓN DE SERVICIOS PROFESIONALES DE UN ECONOMISTA PARA BRINDAR ACOMPAÑAMIENTO EN LA IMPLEMENTACIÓN Y SEGUIMIENTO DEL MODELO INTEGRADO DE PLANEACIÓN Y GESTIÓN “MIPG” Y LAS POLÍTICAS DE TRANSPARENCIA Y RACIONALIZACIÓN DE TRÁMITES DE LA ALCALDÍA MUNICIPAL DE IBAGUÉ EN EL MARCO DEL PROYECTO DE CONSOLIDACIÓN DEL MODELO INTEGRADO DE PLANEACIÓN Y GESTIÓN - MIPG EN ARMONÍA CON EL SISTEMA INTEGRADO DE GESTIÓN DE LA ALCALDÍA MUNICIPAL DE IBAGUÉ –SIGAMI”.</t>
  </si>
  <si>
    <t>“PRESTACIÓN DE SERVICIOS PROFESIONALES DE UN ABOGADO ESPECIALIZADO PARA BRINDAR ACOMPAÑAMIENTO A LOS PROCESOS QUE SE ADELANTAN EN LA DIRECCIÓN DE FORTALECIMIENTO INSTITUCIONAL Y APOYAR A LA SECRETARIA DE PLANEACIÓN MUNICIPAL EN EL PROCESO DE ACTUALIZACIÓN, IMPLEMENTACIÓN Y SEGUIMIENTO DEL SISTEMA INTEGRADO DE GESTIÓN DE LA ALCALDÍA MUNICIPAL DE IBAGUÉ SIGAMI CON ÉNFASIS EN EL SISTEMA DE GESTIÓN ANTISOBORNO.</t>
  </si>
  <si>
    <t>“PRESTACIÓN DE SERVICIOS PROFESIONALES DE UN ADMINISTRADOR DE EMPRESAS PARA BRINDAR ACOMPAÑAMIENTO AL PROCESO DE ACTUALIZACIÓN, IMPLEMENTACIÓN Y SEGUIMIENTO DEL SISTEMA INTEGRADO DE GESTIÓN DE LA ALCALDIA DE IBAGUE CON ENFASIS EN LAS NORMAS ISO 9001, EN EL MARCO DEL PROYECTO DE CONSOLIDACIÓN DEL MODELO INTEGRADO DE  PLANEACIÓN Y GESTIÓN - MIPG EN ARMONÍA CON EL SISTEMA INTEGRADO DE GESTIÓN DE LA ALCALDÍA MUNICIPAL DE IBAGUÉ – SIGAMI”.</t>
  </si>
  <si>
    <t>“PRESTACIÓN DE SERVICIOS PROFESIONALES DE UN ADMINISTRADOR DE EMPRESAS ESPECIALIZADO PARA BRINDAR ACOMPAÑAMIENTO AL PROCESO DE ACTUALIZACIÓN, IMPLEMENTACIÓN Y SEGUIMIENTO AL SISTEMA INTEGRADO DE GESTIÓN DE LA ALCALDÍA DE IBAGUÉ CON ÉNFASIS EN EL SISTEMA DE SEGURIDAD Y SALUD EN EL TRABAJO OHSAS 18001: 2007, ISO 45001:2018 Y SISTEMA DE GESTIÓN DE CALIDAD  ISO 9001: 2015 A CARGO DE LA DIRECCIÓN DE FORTALECIMIENTO INSTITUCIONAL DE LA SECRETARIA DE PLANEACIÓN MUNICIPAL”</t>
  </si>
  <si>
    <t>“PRESTACIÓN DE SERVICIOS PROFESIONALES DE UN ADMINISTRADOR EN SALUD OCUPACIONAL PARA BRINDAR ACOMPAÑAMIENTO AL PROCESO DE ACTUALIZACIÓN, IMPLEMENTACIÓN Y SEGUIMIENTO AL SISTEMA INTEGRADO DE GESTIÓN DE LA ALCALDÍA DE IBAGUÉ CON ÉNFASIS EN EL SISTEMA DE SEGURIDAD Y SALUD EN EL TRABAJO EN EL MARCO DEL PROYECTO DE “CONSOLIDACIÓN DEL MODELO INTEGRADO DE PLANEACIÓN Y GESTIÓN- MIPG EN ARMONÍA CON EL SISTEMA INTEGRADO DE GESTIÓN DE LA ALCALDÍA MUNICIPAL DE IBAGUÉ –SIGAMI”</t>
  </si>
  <si>
    <t>“PRESTACIÓN DE SERVICIOS PROFESIONALES DE UN ADMINISTRADOR DEL MEDIO AMBIENTE Y DE LOS RECURSOS NATURALES PARA BRINDAR ACOMPAÑAMIENTO AL PROCESO DE ACTUALIZACIÓN, IMPLEMENTACIÓN Y SEGUIMIENTO DEL SISTEMA INTEGRADO DE GESTIÓN DE LA ALCALDÍA DE IBAGUÉ CON ÉNFASIS EN LA NORMA TÉCNICA DE TURISMO SOSTENIBLE EN EL MARCO DEL PROYECTO “CONSOLIDACIÓN DEL MODELO INTEGRADO DE PLANEACIÓN Y GESTIÓN- MIPG EN ARMONÍA CON EL SISTEMA INTEGRADO DE GESTIÓN DE LA ALCALDÍA MUNICIPAL DE IBAGUÉ - SIGAMI.”</t>
  </si>
  <si>
    <t>“PRESTACIÓN DE SERVICIOS PROFESIONALES DE UN INGENIERO DE SISTEMAS  PARA BRINDAR ACOMPAÑAMIENTO AL PROCESO DE ACTUALIZACION, IMPLEMENTACIÓN Y SEGUIMIENTO DEL SISTEMA INTEGRADO DE GESTION DE LA ALCALDIA DE IBAGUE CON ENFASIS EN LA POLITICA DE SISTEMA DE CALIDAD DE SEGURIDAD DE LA INFORMACIÓN  A CARGO DE LA DIRECCION DE FORTALECIMIENTO INSTITUCIONAL DE LA SECRETARIA DE PLANEACIÓN MUNICIPAL”</t>
  </si>
  <si>
    <t>“PRESTACIÓN DE SERVICIOS DE APOYO A LA GESTIÓN DE UN BACHILLER PARA EL ACOMPAÑAMIENTO DE LOS PROCESOS Y TRAMITES ADELANTADOS EN LA DIRECCIÓN DE FORTALECIMIENTO INSTITUCIONAL DE LA SECRETARIA DE PLANEACIÓN MUNICIPAL EN EL MARCO DEL PROYECTO DE CONSOLIDACIÓN DEL MODELO INTEGRADO DE PLANEACIÓN Y GESTIÓN (MIPG), EN ARMONÍA CON EL SISTEMA INTEGRADO DE GESTIÓN DE LA ALCALDÍA MUNICIPAL DE IBAGUÉ (SIGAMI).”</t>
  </si>
  <si>
    <t>“PRESTACIÓN DE SERVICIOS PROFESIONALES PARA BRINDAR ACOMPAÑAMIENTO A LA SECRETARIA DE PLANEACIÓN EN LOS PROCESOS DE ACTUALIZACIÓN, IMPLEMENTACIÓN Y SEGUIMIENTO DEL SISTEMA INTEGRADO DE GESTIÓN DE LA ALCALDÍA MUNICIPAL DE IBAGUÉ- SIGAMI, EN EL MARCO DEL PROYECTO DE CONSOLIDACIÓN DEL MODELO INTEGRADO DE PLANEACIÓN Y GESTIÓN MIPG”.</t>
  </si>
  <si>
    <t>LOGISTICA TRANSFERIDA A LA BOLSA</t>
  </si>
  <si>
    <t>PRESTACION DE SERVICIOS DE APOYO A LA GESTION PARA
FORTALECER LOS PROCESOS DEL CENTRO DE INFORMACION
MUNICIPAL DE LA SECRETARIA DE PLANEACION EN EL MARCO
DEL PROYECTO "GENERACION Y CONSOLIDACION DE
INFORMACION ESTADISTICA DEL MUNCIPIO DE IBAGUE"</t>
  </si>
  <si>
    <t>PRESTACIÓN DE SERVICIOS PROFESIONALES PARA
ACOMPAÑAR Y FORTALECER LAS ACTIVIDADES DEL CENTRO
DE INFORMACION MUNICIPAL, EN EL MARCO DEL PROYECTO
GENERACIÓN Y CONSOLIDACIÓN DE INFORMACIÓN
ESTADÍSTICA DEL MUNICIPIO DE IBAGUÉ</t>
  </si>
  <si>
    <t>PRESTACIÓN DE SERVICIOS PROFESIONALES PARA EL APOYO
Y FORTALECIMIENTO DEL CENTRO DE INFORMACIÓN
MUNICIPAL PARA LA PLANEACIÓN PARTICIPATIVA DEL
MUNICIPIO, EN EL MARCO DEL PROYECTO DE GENERACIÓN Y
CONSOLIDACIÓN DE INFORMACIÓN ESTADÍSTICA DEL
MUNICIPIO DE IBAGUÉ</t>
  </si>
  <si>
    <t>No CTO</t>
  </si>
  <si>
    <t>102/2021</t>
  </si>
  <si>
    <t>PRESTACIÓN DE SERVICIOS PROFESIONALES DE UN ABOGADO ESPECIALIZADO  PARA BRINDAR ACOMPAÑAMIENTO JURÍDICO Y APOYAR LA ESTRUCTURACIÓN DE LOS PROCESOS CONTRACTUALES DE LA DIRECCIÓN DE PLANEACIÓN DEL DESARROLLO Y DE LA SECRETARIA DE PLANEACIÓN EN EL MARCO DEL PROYECTO FORTALECIMIENTO DE LA PLANIFICACIÓN Y GESTIÓN PARA EL DESARROLLO DEL MUNICIPIO DE IBAGUÉ</t>
  </si>
  <si>
    <t>100/2021</t>
  </si>
  <si>
    <t>PRESTACIÓN DE SERVICIOS PROFESIONALES ESPECIALIZADOS PARA BRINDAR ACOMPAÑAMIENTO A LA SECRETARÍA DE PLANEACIÓN MUNICIPAL Y REALIZAR SEGUIMIENTO A LA IMPLEMENTACIÓN DEL PLAN DE DESARROLLO MUNICIPAL EN EL MARCO DEL PROYECTO FORTALECIMIENTO DE LA PLANEACIÓN Y GESTIÓN PARA EL DESARROLLO DEL MUNICIPIO DE IBAGUÉ</t>
  </si>
  <si>
    <t>98/2021</t>
  </si>
  <si>
    <t>PRESTACIÓN DE SERVICIOS DE APOYO A LA GESTION PARA EL DESARROLLO DE LOS PROCESOS DE PLANEACION TERRITORIAL E INSTITUCIONAL DEL MUNICIPIO A CARGO DE LA SECRETARIA DE PLANEACION MUNICIPAL EN EL MARCO DEL PROYECTO FORTALECIMIENTO DE LA PLANIFICACION Y GESTION PARA EL DESARROLLO DEL MUNICIPIO DE IBAGUE</t>
  </si>
  <si>
    <t>97/2021</t>
  </si>
  <si>
    <t>PRESTACIÓN DE SERVICIOS DE APOYO A LA GESTIÓN DE UN TECNICO PARA EL FORTALECIMIENTO DE LOS TRAMITES QUE SE ADELANTAN EN EL DESPACHO DE LA SECRETARÍA DE PLANEACIÓN MUNICIPAL DEL MUNICIPIO DE IBAGUÉ EN EL MARCO DEL PROYECTO FORTALECIMIENTO DE LA PLANIFICACIÓN Y GESTIÓN PARA EL DESARROLLO DEL MUNICIPIO DE IBAGUÉ</t>
  </si>
  <si>
    <t>104/2021</t>
  </si>
  <si>
    <t>PRESTACIÓN DE SERVICIOS PROFESIONALES PARA EL
FORTALECIMIENTO DE LA ESTRATEGIA DE COMUNICACIONES DEL PLAN DE DESARROLLO MUNICIPAL Y LOS PROGRAMAS DE LA SECRETARIA DE PLANEACIÓN EN EL MARCO DEL PROYECTO FORTALECIMIENTO DE LA PLANIFICACION Y GESTION PARA EL DESARROLLO DEL MUNICIPIO DE IBAGUE</t>
  </si>
  <si>
    <t>110/2021</t>
  </si>
  <si>
    <t>PRESTACIÓN DE SERVICIOS PROFESIONALES DE UN ECONOMISTA PARA LA ORIENTACIÓN Y APOYO TÉCNICO, EN LA IMPLEMENTACIÓN Y SEGUIMIENTO DEL PLAN DE DESARROLLO MUNICIPAL  A CARGO DE LA SECRETARIA DE PLANEACION MUNICIPAL EN EL MARCO DEL PROYECTO FORTALECIMIENTO DE LA PLANIFICACION Y GESTION PARA EL DESARROLLO DEL MUNICIPIO DE IBAGUÉ</t>
  </si>
  <si>
    <t>135/2021</t>
  </si>
  <si>
    <t>PRESTACION DE SERVICIOS PROFESIONALES DE UN ABOGADO PARA BRINDAR ACOMPAÑAMIENTO A LA DIRECCION DE PLANEACION DEL DESARROLLO Y AL CONSEJO TERRITORIAL DE PLANEACION EN EL MARCO DEL PROYECTO FORTALECIMIENTO DE LA PLANIFICACION Y GESTION PARA EL DESARROLLO DEL MUNICIPIO DE IBAGUÉ</t>
  </si>
  <si>
    <t>134/2021</t>
  </si>
  <si>
    <t>PRESTACIÓN DE SERVICIOS PROFESIONALES DE UN POLITÓLOGO PARA LA ORIENTACIÓN Y APOYO TÉCNICO, EN LA IMPLEMENTACIÓN Y SEGUIMIENTO DEL PLAN DE DESARROLLO MUNICIPAL Y ACOMPAÑAMIENTO A LAS ACTIVIDADES DEL BANCO DE PROYECTOS A CARGO DE LA SECRETARIA DE PLANEACION MUNICIPAL EN EL MARCO DEL PROYECTO FORTALECIMIENTO DE LA PLANIFICACION Y GESTION PARA EL DESARROLLO DEL MUNICIPIO DE IBAGUÉ</t>
  </si>
  <si>
    <t>155/2021</t>
  </si>
  <si>
    <t>PRESTACIÓN DE SERVICIOS PROFESIONALES DE UN ABOGADO PARA BRINDAR ACOMPAÑAMIENTO JURIDICO A LA DIRECCIÓN DE PLANEACIÓN DEL DESARROLLO EN EL MARCO DEL PROYECTO FORTALECIMIENTO DE LA PLANIFICACION Y GESTION PARA EL DESARROLLO DEL MUNICIPIO DE IBAGUÉ</t>
  </si>
  <si>
    <t>133/2021</t>
  </si>
  <si>
    <t>PRESTACIÓN DE SERVICIOS PROFESIONALES DE UN ECONOMISTA PARA LA ORIENTACION Y APOYO TECNICO, EN LA FORMULACIÓN IMPLEMENTACIÓN Y SEGUIMIENTO DEL PLAN DE DESARROLLO MUNICIPAL EN EL MARCO DEL PROYECTO DE FORTALECIMIENTO DE LA PLANIFICACIÓN Y GESTIÓN PARA EL DESARROLLO DEL MUNICIPIO DE IBAGUÉ</t>
  </si>
  <si>
    <t>154/2021</t>
  </si>
  <si>
    <t>CONTRATAR LA PRESTACIÓN DE SERVICIOS DE APOYO A LA GESTION PARA ACOMPAÑAR Y EFECTUAR SEGUIMIENTO A  LOS PROCESOS QUE SE ENCUENTRAN A CARGO DE LA GERENCIA DE PROYECTOS ESTRATEGICOS EN EL MARCO DEL PROYECTO FORTALECIMIENTO DE LA PLANIFICACION Y GESTION PARA EL DESARROLLO DEL MUNICIPIO DE IBAGUE</t>
  </si>
  <si>
    <t>169/2021</t>
  </si>
  <si>
    <t>PRESTACIÓN DE SERVICIOS PROFESIONALES PARA BRINDAR ACOMPAÑAMIENTO AL DISEÑO DE ESTRATEGIAS GRÁFICAS Y DE IMAGEN CORPORATIVA DE LA SECRETARÍA DE PLANEACIÓN MUNICIPAL DE IBAGUÉ EN EL MARCO DEL PROYECTO FORTALECIMIENTO DE LA PLANIFICACIÓN Y GESTIÓN PARA EL DESARROLLO DEL MUNICIPIO DE IBAGUÉ</t>
  </si>
  <si>
    <t>191/2021</t>
  </si>
  <si>
    <t>PRESTACIÓN DE SERVICIOS PROFESIONALES DE UN ADMINISTRADOR FINANCIERO PARA LA ORIENTACIÓN Y APOYO TÉCNICO, EN LA IMPLEMENTACIÓN Y SEGUIMIENTO DEL PLAN DE DESARROLLO MUNICIPAL Y ACOMPAÑAMIENTO A LAS ACTIVIDADES DEL BANCO DE PROYECTOS A CARGO DE LA SECRETARIA DE PLANEACION MUNICIPAL EN EL MARCO DEL PROYECTO FORTALECIMIENTO DE LA PLANIFICACION Y GESTION PARA EL DESARROLLO DEL MUNICIPIO DE IBAGUÉ</t>
  </si>
  <si>
    <t>189/2021</t>
  </si>
  <si>
    <t>PRESTACIÓN DE SERVICIOS PROFESIONALES DE UN ADMINISTRADOR PUBLICO PARA LA ORIENTACIÓN Y APOYO TÉCNICO, EN LA IMPLEMENTACIÓN Y SEGUIMIENTO DEL PLAN DE DESARROLLO MUNICIPAL Y ACOMPAÑAMIENTO A LAS ACTIVIDADES DEL BANCO DE PROYECTOS A CARGO DE LA SECRETARIA DE PLANEACION MUNICIPAL EN EL MARCO DEL PROYECTO FORTALECIMIENTO DE LA PLANIFICACION Y GESTION PARA EL DESARROLLO DEL MUNICIPIO DE IBAGUÉ</t>
  </si>
  <si>
    <t>188/2021</t>
  </si>
  <si>
    <t>PRESTACIÓN DE SERVICIOS PROFESIONALES PARA BRINDAR ACOMPAÑAMIENTO A LAS DIFERENTES DEPENDENCIAS DE LA ADMINISTRACIÓN MUNICIPAL EN LA IMPLEMENTACIÓN Y SEGUIMIENTO DEL PLAN DE DESARROLLO MUNICIPAL EN EL MARCO DEL PROYECTO FORTALECIMIENTO DE LA PLANEACIÓN Y GESTIÓN PARA EL DESARROLLO DEL MUNICIPIO DE IBAGUÉ</t>
  </si>
  <si>
    <t>176/2021</t>
  </si>
  <si>
    <t>PRESTACION DE SERVICIOS PROFESIONALES DE UN ABOGADO PARA BRINDAR ACOMPAÑAMIENTO EN ASUNTOS ADMINISTRATIVOS Y JUDICIALES A LA DIRECCIÓN DE PLANEACIÓN DEL DESARROLLO EN EL MARCO DEL PROYECTO FORTALECIMIENTO DE LA PLANIFICACION Y GESTION PARA EL DESARROLLO DEL MUNICIPIO DE IBAGUE</t>
  </si>
  <si>
    <t>196/2021</t>
  </si>
  <si>
    <t xml:space="preserve">PRESTACIÓN DE SERVICIOS PROFESIONALES PARA ACOMPAÑAR LA IMPLEMENTACIÓN Y SEGUIMIENTO AL PLAN DE DESARROLLO MUNICIPAL Y A LAS
ACTIVIDADES DEL BANCO DE PROYECTOS QUE SE ENCUENTRAN ENMARCADAS EN EL
PROYECTO FORTALECIMIENTO DE LA PLANIFICACION Y
GESTION PARA EL DESARROLLO DEL MUNICIPIO DE IBAGUÉ </t>
  </si>
  <si>
    <t>211/2021</t>
  </si>
  <si>
    <t>CONTRATAR LA PRESTACIÓN DE SERVICIOS PROFESIONALES  DE UN ADMINISTRADOR FINANCIERO ESPECIALISTA  PARA BRINDAR  ACOMPAÑAMIENTO A LA DIRECCION DE PLANEACION DEL DESARROLLO EN LAS DIFERENTES ACTIVIDADES DEL BANCO DE PROYECTOS A CARGO DE LA SECRETARIA DE PLANEACION EN EL MARCO DEL PROYECTO FORTALECIMIENTO DE LA PLANIFICACION Y GESTION PARA EL DESARROLLO DEL MUNICIPIO DE IBAGUE</t>
  </si>
  <si>
    <t>207/2021</t>
  </si>
  <si>
    <t>PRESTACIÓN DE SERVICIOS PROFESIONALES DE UN ADMINISTRADOR PUBLICO PARA LA ORIENTACIÓN Y APOYO TÉCNICO, EN LA IMPLEMENTACIÓN Y SEGUIMIENTO DEL PLAN DE DESARROLLO MUNICIPAL Y ACOMPAÑAMIENTO A LAS ACTIVIDADES DEL BANCO DE PROYECTOS A CARGO DE LA SECRETARIA DE PLANEACION  EN EL MARCO DEL PROYECTO FORTALECIMIENTO DE LA PLANIFICACION Y GESTION PARA EL DESARROLLO DEL MUNICIPIO DE IBAGUÉ</t>
  </si>
  <si>
    <t>227/2021</t>
  </si>
  <si>
    <t>PRESTACIÓN DE SERVICIOS DE APOYO A LA GESTIÓN DE UN TECNICO PARA EL ACOMPAÑAMIENTO DE LOS PROCESOS  DE ORGANIZACIÓN DE LA GERECIA ESTRATEGICA DE PROYECTOS EN EL MARCO DEL PROYECTO FORTALECIMIENTO DE LA PLANIFICACION Y GESTION PARA EL DESARROLLO DEL MUNICIPIO DE IBAGUÉ</t>
  </si>
  <si>
    <t>281/2021</t>
  </si>
  <si>
    <t>CONTRATAR LA PRESTACIÓN DE SERVICIOS PROFESIONALES DE UN ABOGADO ESPECIALIZADO  PARA BRINDAR  ACOMPAÑAMIENTO A LA DIRECCION DE PLANEACION DEL DESARROLLO EN EL MARCO DEL PROYECTO FORTALECIMIENTO DE LA PLANIFICACION Y GESTION PARA EL DESARROLLO DEL MUNICIPIO DE IBAGUE</t>
  </si>
  <si>
    <t>268/2021</t>
  </si>
  <si>
    <t xml:space="preserve">PRESTACIÓN DE SERVICIOS PROFESIONALES DE UN INGENIERO CIVIL PARA ACOMPAÑAR LA IMPLEMENTACIÓN Y SEGUIMIENTO AL PLAN DE
DESARROLLO MUNICIPAL Y A LAS ACTIVIDADES DEL BANCO DE PROYECTOS QUE SE ENCUENTRAN ENMARCADAS EN EL PROYECTO FORTALECIMIENTO DE LA PLANIFICACION Y GESTION PARA EL DESARROLLO DEL MUNICIPIO DE IBAGUÉ </t>
  </si>
  <si>
    <t>301/2021</t>
  </si>
  <si>
    <t>CONTRATAR LA PRESTACIÓN DE SERVICIOS PROFESIONALES PARA BRINDAR  ACOMPAÑAMIENTO A LA DIRECCION DE PLANEACION DEL DESARROLLO EN LAS DIFERENTES ACTIVIDADES DEL BANCO DE PROYECTOS A CARGO DE LA SECRETARIA DE PLANEACION EN EL MARCO DEL PROYECTO FORTALECIMIENTO DE LA PLANIFICACION Y GESTION PARA EL DESARROLLO DEL MUNICIPIO DE IBAGUE</t>
  </si>
  <si>
    <t>306/2021</t>
  </si>
  <si>
    <t>PRESTACIÓN DE SERVICIOS PROFESIONALES  PARA BRINDAR ORIENTACION Y APOYO TECNICO, EN LA  IMPLEMENTACIÓN Y SEGUIMIENTO DEL PLAN DE DESARROLLO MUNICIPAL EN EL MARCO DEL PROYECTO DE FORTALECIMIENTO DE LA PLANIFICACIÓN Y GESTIÓN PARA EL DESARROLLO DEL MUNICIPIO DE IBAGUÉ</t>
  </si>
  <si>
    <t>269/2021</t>
  </si>
  <si>
    <t>PRESTACIÓN DE SERVICIOS PROFESIONALES DE UN ADMINISTRADOR FINANCIERO PARA LA ORIENTACIÓN Y APOYO TÉCNICO,  A LAS ACTIVIDADES DEL BANCO DE PROYECTOS A CARGO DE LA SECRETARIA DE PLANEACIÓN MUNICIPAL EN EL MARCO DEL PROYECTO FORTALECIMIENTO DE LA PLANIFICACIÓN Y GESTIÓN PARA EL DESARROLLO DEL MUNICIPIO DE IBAGUÉ</t>
  </si>
  <si>
    <t>313/2021</t>
  </si>
  <si>
    <t>PRESTACIÓN DE SERVICIOS PROFESIONALES DE UN INGENIERO CIVIL PARA EL FORTALECIMIENTO DEL BANCO DE PROYECTOS DE INVERSIÓN, DE LA SECRETARÍA DE PLANEACIÓN MUNICIPAL EN EL MARCO DEL PROYECTO FORTALECIMIENTO DE LA PLANIFICACION Y GESTION PARA EL DESARROLLO DEL MUNICIPIO DE IBAGUE</t>
  </si>
  <si>
    <t>351/2021</t>
  </si>
  <si>
    <t>PRESTACIÓN DE SERVICIOS PROFESIONALES DE UN ECONOMISTA PARA LA ORIENTACIÓN Y APOYO TÉCNICO, EN LA IMPLEMENTACIÓN Y SEGUIMIENTO DEL PLAN DE DESARROLLO MUNICIPAL Y ACOMPAÑAMIENTO A LAS ACTIVIDADES DEL BANCO DE PROYECTOS A CARGO DE LA SECRETARIA DE PLANEACION MUNICIPAL EN EL MARCO DEL PROYECTO FORTALECIMIENTO DE LA PLANIFICACION Y GESTION PARA EL DESARROLLO DEL MUNICIPIO DE IBAGUÉ</t>
  </si>
  <si>
    <t>407/2021</t>
  </si>
  <si>
    <t>PRESTACION DE SERVICIOS PROFESIONALES DE UN ADMINISTRADOR DE EMPRESAS PARA EL ACOMPAÑAMIENTO DE LAS ACTIVIDADES DE ESTRUCTURACION DE PROYECTOS DE INVERSION Y PARA EL FORTALECIMIENTO DLE BANCO DE PROYECTOS DE LA SECRETARIA DE PLANEACION DEL MUNICIPIO DE IBAGUE.</t>
  </si>
  <si>
    <t>423/2021</t>
  </si>
  <si>
    <t>PRESTACIÓN DE SERVICIOS DE APOYO A LA GESTIÓN DE UN BACHILLER PARA EL ACOMPAÑAMIENTO DE LOS PROCESOS  DE ORGANIZACIÓN DE LA DIRECCIÓN DE PLANEACIÓN DEL DESARROLLO DE LA SECRETARIA DE PLANEACIÓN MUNICIPAL Y LA DIGITALIZACIÓN DE LA INFORMACIÓN Y DOCUMENTACIÓN A SU CARGO EN EL MARCO DEL PROYECTO FORTALECIMIENTO DE LA PLANIFICACIÓN Y GESTION PARA EL DESARROLLO DEL MUNICIPIO DE IBAGUÉ</t>
  </si>
  <si>
    <t>312/2021</t>
  </si>
  <si>
    <t>PRESTACIÓN DE SERVICIOS DE APOYO A LA GESTIÓN EN LOS
DIFERENTES PROCESOS LIDERADOS POR LA GERENCIA
ESTRATEGICA DE PROYECTOS EN EL MARCO DEL PROYECTO
DE FORTALECIMIENTO DE LA PLANIFICACIÓN Y GESTIÓN PARA
EL DESARROLLO DEL MUNICIPIO DE IBAGUÉ</t>
  </si>
  <si>
    <t>508/2021</t>
  </si>
  <si>
    <t>PRESTACION DE SERVICIOS DE APOYO A LA GESTION DE UN TECNOLOGO EN GESTION DOCUMENTAL PARA EL ACOMPAÑAMIENTO DE LOS PROCESOS Y TRAMITES ADELANTADOS EN EL DESPACHO DE LA SECRETARIA DE PLANEACION MUNICIPAL EN EL MARCO DEL PROYECTO FORTALECIMIENTO DE LA PLANIFICACION Y GESTION PARA EL DESARROLLO DEL MUNICIPIO DE IBAGUE</t>
  </si>
  <si>
    <t>544/2021</t>
  </si>
  <si>
    <t>PRESTACIÓN DE SERVICIOS DE UN EXPERTO CALIFICADO PARA ASESORAR A LA SECRETARÍA DE PLANEACIÓN MUNICIPAL Y REALIZAR SEGUIMIENTO A LA IMPLEMANTACIÓN DEL PLAN DE DESARROLLO MUNICIPAL EN EL MARCO DEL PROYECTO FORTALECIMIENTO DE LA PLANEACIÓN Y GESTIÓN PARA EL DESARROLLO DEL MUNICIPIO DE IBAGUÉ</t>
  </si>
  <si>
    <t>711/2021</t>
  </si>
  <si>
    <t>PRESTACION DE SERVICIOS PROFESIONALES DE UN INGENIERO INDUSTRIAL PARA LA ORIENTACION Y APOYO TECNICO, EN LA IMPLEMENTACION Y SEGUIMIENTO DEL PLAN DE DESARROLLO MUNICIPAL Y ACOMPAÑAMIENTO A LAS ACTIVIDADES DEL BANCO DE PROYECTOS A CARGO DE LA SECRETARIA DE PLANEACION EN EL MARCO DEL PROYECTO FORTALECIMIENTO DE PLANIFICACION Y GESTION PARA EL DESARROLLO DEL MUNICIPIO DE IBAGUE.</t>
  </si>
  <si>
    <t>858/2021</t>
  </si>
  <si>
    <t>PRESTACIÓN DE SERVICIOS PROFESIONALES DE UN ADMINISTRADOR FINANCIERO ESPECIALIZADO PARA BRINDAR ACOMPAÑAMIENTO Y APOYO A LA SECRETARIA DE PLANEACION MUNICIPAL EN LA CONSOLIDACION DE LOS INSTRUMENTOS PARA LA FINANCIACIÓN DEL DESARROLLO TERRITORIAL, LA ASOCIATIVIDAD MUNICIPAL, APP Y PROYECTOS ESTRATEGICOS A CARGO DE LA GERENCIA ESTRATEGICA DE PROYECTOS EN EL MARCO DEL PROYECTO FORTALECIMIENTO DE LA PLANIFICACION Y GESTION PARA EL DESARROLLO DEL MUNICIPIO DE IBAGUÉ</t>
  </si>
  <si>
    <t>811/2021</t>
  </si>
  <si>
    <t>PRESTACIÓN DE SERVICIOS DE APOYO A LA GESTIÓN DE UN BACHILLER PARA EL ACOMPAÑAMIENTO DE LOS PROCESOS DE ORGANIZACIÓN DE LA DIRECCIÓN DE PLANEACIÓN DEL DESARROLLO DE LA SECRETARIA DE PLANEACIÓN MUNICIPAL EN EL MARCO DEL PROYECTO FORTALECIMIENTO DE LA PLANIFICACIÓN Y GESTIÓN PARA EL DESARROLLO DEL MUNICIPIO DE IBAGUÉ</t>
  </si>
  <si>
    <t>1108/2021</t>
  </si>
  <si>
    <t>PRESTACIÓN DE SERVICIOS PROFESIONALES DE UN ADMINISTRADOR PUBLICO ESPECIALIZADO PARA BRINDAR ACOMPAÑAMIENTO A LA SECRETARIA DE PLANEACION MUNICIPAL EN EL DESARROLLO Y FORMULACION DE LOS PROYECTOS ESTRATEGICOS DE LA ALCALDIA MUNICIPAL DE IBAGUÉ EN EL MARCO DEL PROYECTO FORTALECIMIENTO DE LA PLANIFICACION Y GESTION PARA EL DESARROLLO DEL MUNICIPIO DE IBAGUÉ</t>
  </si>
  <si>
    <t>1109/2021</t>
  </si>
  <si>
    <t>PRESTACIÓN DE SERVICIOS PROFESIONALES DE UN ARQUITECTO PARA BRINDAR ORIENTACION Y APOYO TECNICO EN LA IMPLEMENTACION Y SEGUIMIENTO DEL PLAN DE DESARROLLO MUNICIPAL EN EL MARCO DEL PROYECTO FORTALECIMIENTO DE LA PLANEACIÓN Y GESTIÓN PARA EL DESARROLLO DEL MUNICIPIO DE IBAGUE</t>
  </si>
  <si>
    <t>1348/2021</t>
  </si>
  <si>
    <t>PRESTACIÓN DE SERVICIOS DE APOYO A LA GESTIÓN DE UN BACHILLER PARA EL APOYO Y FORTALECIMIENTO DE LAS ACTIVIDADES DE LA DIRECCIÓN DE PLANEACIÓN DEL DESARROLLO EN EL MARCO DEL PROYECTO FORTALECIMIENTO DE LA PLANIFICACIÓN Y GESTIÓN PARA EL DESARROLLO DEL MUNICIPIO DE IBAGUÉ</t>
  </si>
  <si>
    <t>1359/2021</t>
  </si>
  <si>
    <t>PRESTACIÓN DE SERVICIOS PROFESIONALES PARA EL FORTALECIMIENTO DEL BANCO DE PROYECTOS DE INVERSIÓN, DE LA SECRETARÍA DE PLANEACIÓN MUNICIPAL EN EL MARCO DEL PROYECTO FORTALECIMIENTO DE LA PLANIFICACION Y GESTION PARA EL DESARROLLO DEL MUNICIPIO DE IBAGUE</t>
  </si>
  <si>
    <t>1592/2021</t>
  </si>
  <si>
    <t>1711/2021</t>
  </si>
  <si>
    <t>CONTRATAR LA PRESTACION DE SERVICIOS PROFESIONALES DE UN INGENIERO DE SISTEMAS PARA BRINDAR ACOMPAÑAMIENTO TECNICO A LA DIRECCIÓN DE PLANEACIÓN DEL DESARROLLO Y A LA SECRETARIA DE PLANEACION EN EL MARCO DEL PROYECTO FORTALECIMIENTO DE LA PLANIFICACIÓN Y GESTIÓN PARA EL DESARROLLO DEL MUNICIPIO DE IBAGUÉ</t>
  </si>
  <si>
    <t>2060/2021</t>
  </si>
  <si>
    <t xml:space="preserve"> PRESTACIÓN DE SERVICIOS DE APOYO A LA GESTIÓN PARA ACOMPAÑAR LOS PROCESOS QUE SE ADELANTAN EN LA DIRECCION DE PLANEACIÓN DEL DESARROLLO Y A LA SECRETARIA DE PLANEACION EN EL MARCO DEL PROYECTO FORTALECIMIENTO DE LA PLANIFICACIÓN Y GESTIÓN PARA EL DESARROLLO DEL MUNICIPIO DE IBAGUÉ</t>
  </si>
  <si>
    <t>2373/2021</t>
  </si>
  <si>
    <t>2394/2021</t>
  </si>
  <si>
    <t>PRESTACION DE SERVICIOS PROFESIONALES DE UN ECONOMISTA PARA LA ORIENTACION Y APOYO TECNICO, EN LA FORMULACION IMPLEMENTACION Y SEGUIMIENTO DEL PLAN DE DESARROLLO MUNICIPAL EN EL MARCO DEL PROYECTO DE FORTALECIMIENTO DE LA PLANIFICACION Y GESTION PARA EL DESARROLLO DEL MUNICIPIO DE IBAGUE</t>
  </si>
  <si>
    <t>2388/2021</t>
  </si>
  <si>
    <t>2387/2021</t>
  </si>
  <si>
    <t>PRESTACIÓN DE SERVICIOS DE APOYO A LA GESTION PARA EL DESARROLLO DE LOS PROCESOS DE PLANEACIÓN TERRITORIAL E INSTITUCIONAL DEL MUNICIPIO A CARGO DE LA SECRETARIA DE PLANEACION MUNICIPAL EN EL MARCO DEL PROYECTO FORTALECIMIENTO DE LA PLANIFICACION Y GESTION PARA EL DESARROLLO DEL MUNICIPIO DE IBAGUÉ</t>
  </si>
  <si>
    <t>2390/2021</t>
  </si>
  <si>
    <t>PRESTACIÓN DE SERVICIOS PROFESIONALES PARA EL FORTALECIMIENTO DE LA ESTRATEGIA DE COMUNICACIONES DEL PLAN DE DESARROLLO MUNICIPAL Y LOS PROGRAMAS DE LA SECRETARIA DE PLANEACIÓN EN EL MARCO DEL PROYECTO FORTALECIMIENTO DE LA PLANIFICACION Y GESTION PARA EL DESARROLLO DEL MUNICIPIO DE IBAGUE</t>
  </si>
  <si>
    <t>2386/2021</t>
  </si>
  <si>
    <t>PRESTACIÓN DE SERVICIOS PROFESIONALES DE UN ECONOMISTA PARA LA ORIENTACIÓN Y APOYO TÉCNICO, EN LA IMPLEMENTACIÓN Y SEGUIMIENTO DEL PLAN DE DESARROLLO MUNICIPAL A CARGO DE LA SECRETARIA DE PLANEACION MUNICIPAL EN EL MARCO DEL PROYECTO FORTALECIMIENTO DE LA PLANIFICACION Y GESTION PARA EL DESARROLLO DEL MUNICIPIO DE IBAGUÉ</t>
  </si>
  <si>
    <t>2397/2021</t>
  </si>
  <si>
    <t>2385/2021</t>
  </si>
  <si>
    <t>PRESTACIÓN DE SERVICIOS PROFESIONALES DE UN ADMINISTRADOR FINANCIERO ESPECIALIZADO PARA BRINDAR ACOMPAÑAMIENTO Y APOYO  A LA SECRETARIA DE PLANEACION MUNICIPAL EN LA CONSOLIDACION DE LOS INSTRUMENTOS PARA LA FINANCIACIÓN DEL DESARROLLO TERRITORIAL , LA ASOCIATIVIDAD MUNICIPAL, APP Y PROYECTOS ESTRATEGICOS A CARGO DE LA GERENCIA ESTRATEGICA DE PROYECTOS EN EL MARCO DEL PROYECTO FORTALECIMIENTO DE LA PLANIFICACION Y GESTION PARA EL DESARROLLO DEL MUNICIPIO DE IBAGUÉ</t>
  </si>
  <si>
    <t>2490/2021</t>
  </si>
  <si>
    <t>2489/2021</t>
  </si>
  <si>
    <t>2507/2021</t>
  </si>
  <si>
    <t>2536/2021</t>
  </si>
  <si>
    <t>No-</t>
  </si>
  <si>
    <t>Objeto</t>
  </si>
  <si>
    <t>Plazo</t>
  </si>
  <si>
    <t>Honorarios</t>
  </si>
  <si>
    <t xml:space="preserve">VALOR DIA </t>
  </si>
  <si>
    <t>PRESTACIÓN DE SERVICIOS DE APOYO A LA GESTIÓN DE UN BACHILLER PARA EL ACOMPAÑAMIENTO DE LOS PROCESOS DE ORGANIZACION DE LA DIRECCIÓN DE INFORMACIÓN Y APLICACIÓN DE LA NORMA URBANÍSTICA DE LA SECRETARÍA DE PLANEACIÓN MUNICIPAL EN EL MARCO DEL PROYECTO FORTALECIMIENTO DE LOS SISTEMAS DE INFORMACIÓN GEOGRAFICA DEL MUNICIPIO DE IBAGUÉ</t>
  </si>
  <si>
    <t>PRESTACIÓN DE SERVICIOS DE APOYO A LA GESTIÓN DE UN BACHILLER PARA EL ACOMPAÑAMIENTO DE LOS PROCESOS DE ORGANIZACIÓN DE LA DIRECCIÓN DE INFORMACIÓN Y APLICACIÓN DE LA NORMA URBANÍSTICA Y DEL ARCHIVO URBANÍSTICO  DEL MUNICIPIO DE IBAGUÉ EN EL MARCO DEL PROYECTO FORTALECIMIENTO DE LOS SISTEMAS DE INFORMACIÓN GEOGRÁFICA DEL MUNICIPIO DE IBAGUÉ</t>
  </si>
  <si>
    <t>PRESTACIÓN DE SERVICIOS DE APOYO A LA GESTIÓN PARA EL ACOMPAÑAMIENTO DE LOS PROCESOS DE ORGANIZACIÓN, DOCUMENTACIÓN A CARGO DE LA DIRECCIÓN DE APLICACIÓN DE LA NORMA URBANÍSTICA EN EL MARCO DEL PROYECTO FORTALECIMIENTO DE LOS SISTEMAS DE INFORMACIÓN GEOGRÁFICA DEL MUNICIPIO DE IBAGUÉ</t>
  </si>
  <si>
    <t>PRESTACIÓN DE SERVICIOS DE APOYO A LA GESTIÓN PARA ACOMPAÑAR LA ELABORACIÓN, ACTUALIZACIÓN DE LAS DEMARCACIONES Y APOYAR LOS PROCESOS Y EXPEDICIÓN DE TRÁMITES QUE ADELANTA LA DIRECCIÓN DE APLICACIÓN DE LA NORMA URBANÍSTICA EN EL MARCO DEL PROYECTO FORTALECIMIENTO DE LOS SISTEMAS DE INFORMACIÓN GEOGRÁFICA DEL MUNICIPIO DE IBAGUÉ”</t>
  </si>
  <si>
    <t>PRESTACIÓN DE SERVICIOS PROFESIONALES DE UN INGENIERO CIVIL PARA EL ACOMPAÑAMIENTO  EL SEGUIMIENTO, EVALUACIÓN Y PROYECCIÓN TERRITORIAL DEL SUELO EN EL MARCO DEL POT DE LA DIRECCIÓN DE APLICACIÓN DE LA NORMA URBANÍSTICA EN EL MARCO DEL PROYECTO FORTALECIMIENTO DE LOS SISTEMAS DE INFORMACIÓN GEOGRAFICA DEL MUNICIPIO DE IBAGUÉ.</t>
  </si>
  <si>
    <t>PRESTACIÓN DE SERVICIOS PROFESIONALES DE UN ARQUITECTO PARA EL ACOMPAÑAMIENTO, SEGUIMIENTO, EVALUACIÓN Y PROYECCIÓN TERRITORIAL DEL SUELO EN EL MARCO DEL P.O.T DE LA DIRECCIÓN DE APLICACIÓN DE LA NORMA URBANÍSTICA DE LA SECRETARIA DE PLANEACION MUNICIPAL DE IBAGUÉ, EN EL MARCO DEL PROYECTO FORTALECIMIENTO DE LOS SISTEMAS DE INFORMACIÓN GEOGRÁFICA DEL MUNICIPIO DE IBAGUÉ</t>
  </si>
  <si>
    <t>PRESTACION DE SERVICIOS PROFESIONALES DE UN ARQUITECTO  PARA EL SEGUIMIENTO, EVALUACIÓN Y PROYECCIÓN TERRITORIAL  DEL SUELO EN EL MARCO DEL P.O.T  DE LA DIRECCION  INFORMACION Y APLICACIÓN A LA NORMA URBANÍSTICA Y BRINDAR APOYO A LAS DEMAS ACTIVIDADES A CARGO DE LA DIRECCION EN EL MARCO DEL PROYECTO FORTALECIMIENTO DE LOS SISTEMAS DE INFORMACIÓN GEOGRAFICA DEL MUNICIPIO DE IBAGUÉ</t>
  </si>
  <si>
    <t>PRESTACION DE SERVICIOS PROFESIONALES DE UN INGENEIRO CIVIL PARA APOYAR EL PROCESO DE EXPEDICION DE CERTIFICADO DE NIVELES Y PARAMENTOS Y APOYAR LAS ACTIVIDADES A CARGO DE DIRECCION DE APLICACIÓN DE LA NORMA URBANISTICA EN EL MARCO DEL PROYECTO FORTALECIMIENTO DE LOS SISTEMAS DE INFORMACIÓN GEOGRAFICA DEL MUNICIPIO DE IBAGUÉ</t>
  </si>
  <si>
    <t>PRESTACIÓN DE SERVICIOS PROFESIONALES DE UN INGENIERO CIVIL PARA EL ACOMPAÑAMIENTO DEL PROCESO DE ESTRATIFICACIÓN SOCIOECONÓMICA DEL MUNICIPIO DE IBAGUÉ Y EL APOYO EN LAS ACTIVIDADES A CARGO DE LA DIRECCIÓN DE APLICACIÓN DE LA NORMA URBANÍSTICA EN EL MARCO DEL PROYECTO FORTALECIMIENTO DE LOS SISTEMAS DE INFORMACIÓN GEOGRAFICA DEL MUNICIPIO DE IBAGUÉ.</t>
  </si>
  <si>
    <t>PRESTACIÓN DE SERVICIOS DE APOYO A LA GESTIÓN PARA EL ACOMPAÑAMIENTO EN LA EJECUCIÓN DEL PROCESO DE ESTRATIFICACIÓN SOCIOECONÓMICA DE LA DIRECCIÓN DE APLICACIÓN DE LA NORMA URBANÍSTICA EN EL MARCO DEL PROYECTO FORTALECIMIENTO DE LOS SISTEMAS DE INFORMACIÓN GEOGRÁFICA DEL MUNICIPIO DE IBAGUÉ</t>
  </si>
  <si>
    <t>PRESTACIÓN DE SERVICIOS DE APOYO A LA GESTIÓN PARA ACOMPAÑAR LA ELABORACIÓN Y ACTUALIZACION E INCORPORACION DE LA CARTOGRAFIA DE LA DIRECCIÓN DE APLICACIÓN DE LA NORMA URBANÍSTICA EN EL MARCO DEL PROYECTO FORTALECIMIENTO DE LOS SISTEMAS DE INFORMACIÓN GEOGRÁFICA DEL MUNICIPIO DE IBAGUÉ</t>
  </si>
  <si>
    <t>PRESTACIÓN DE SERVICIOS PROFESIONALES PARA EL ACOMPAÑAMIENTO EN LA FORMULACIÓN ACTUALIZACIÓN E IMPLEMENTACIÓN DE LOS PROCESOS DERIVADOS DE LA GESTIÓN DEL RIESGO DENTRO DEL PROCESO DE ACTUALIZACIÓN DE LOS ESTUDIOS AMBIENTALES DE LA ZONA URBANA DE IBAGUÉ</t>
  </si>
  <si>
    <t>PRESTACION DE SERVICIOS PROFESIONALES DE UN ARQUITECTO PARA ACOMPAÑAR EL PROCESO DE EXPEDICION DE LICENCIAS DE INTERVENCION DE ESPACIO PUBLICO Y BRINDAR APOYO A LAS DEMAS ACTIVIDADES A CARGO DE LA DIRECCION DE APLCACION DE LA NORMA URBANISTICA EN EL MARCO DEL PROYECTO FORTALECIMIENTO DE LOS SISTEMAS DE INFORMACIÓN GEOGRAFICA DEL MUNICIPIO DE IBAGUÉ</t>
  </si>
  <si>
    <t>PRESTACION DE SERVICIOS PROFESIONALES DE UN ARQUITECTO PARA ACOMPAÑAR EL PROCESO DE EXPEDICION DE LICENCIAS DE INTERVENCION DE ESPACIO PUBLICO, USOS DE SUELO Y BRINDAR APOYO A LAS DEMAS ACTIVIDADES A CARGO DE LA DIRECCION DE APLICACIÓN DE LA NORMA URBANISTICA EN EL MARCO DEL PROYECTO DE FORTALECIMIENTO DE LOS SISTEMAS DE INFORMACION  GEOGRAFICA DEL MUNICIPIO DE IBAGUE</t>
  </si>
  <si>
    <t>PRESTACIÓN DE SERVICIOS  PROFESIONALES DE UN ABOGADO PARA EL ACOMPAÑAMIENTO EN LOS ASUNTOS JUDICIALES Y ADMINISTRATIVOS A CARGO DE LA DIRECCIÓN DE APLICACIÓN DE LA NORMA URBANÍSTICA DE LA SECRETARÍA DE PLANEACION MUNICIPAL DE IBAGUÉ, EN EL MARCO DEL PROYECTO FORTALECIMIENTO DE LOS SISTEMAS DE INFORMACIÓN GEOGRÁFICA DEL MUNICIPIO DE IBAGUÉ</t>
  </si>
  <si>
    <t>PRESTACIÓN DE SERVICIOS  PROFESIONALES DE UN ABOGADO ESPECIALIZADO PARA ACOMPAÑAR  LAS ACTUACIONES URBANISTICAS A CARGO DE LA DIRECCIÓN DE APLICACIÓN DE LA NORMA URBANÍSTICA DE LA SECRETARIA DE PLANEACION MUNICIPAL DE IBAGUÉ, EN EL MARCO DEL PROYECTO FORTALECIMIENTO DE LOS SISTEMAS DE INFORMACIÓN GEOGRÁFICA DEL MUNICIPIO DE IBAGUÉ.</t>
  </si>
  <si>
    <t>PRESTACION DE SERVICIOS DE APOYO A LA GESTION DE UNA PERSONA CON ESTUDIOS EN DERECHO PARA ACOMPAÑAR LOS TRAMITES QUE SE ADELANTAN EN  LA DIRECCION DE APLICACIÓN DE LA NORMA URBANISTICA EN EL MARCO DEL PROYECTO FORTALECIMIENTO DE LOS SISTEMAS DE INFORMACIÓN GEOGRAFICA DEL MUNICIPIO DE IBAGUÉ</t>
  </si>
  <si>
    <t>PRESTACIÓN DE SERVICIOS PROFESIONALES DE UN INGENIERO DE SISTEMAS PARA BRINDAR ACOMPAÑAMIENTO A LOS PROCESOS DE ACTUALIZACION, CONFIGURACIÓN Y AJUSTES TECNOLÓGICOS DE LAS BASES DE DATOS CARTOGRÁFICOS DE LA SECRETARÍA DE PLANEACIÓN Y DE LA DIRECCIÓN DE APLICACIÓN DE LA NORMA URBANÍSTICA EN EL MARCO DEL PROYECTO FORTALECIMIENTO DE LOS SISTEMAS DE INFORMACIÓN GEOGRAFICA DEL MUNICIPIO DE IBAGUÉ.</t>
  </si>
  <si>
    <t>PRESTACION DE SERVICIOS PROFESIONALES DE UN INGENIERO DE SISTEMAS PARA EL  ACOMPAÑAMIENTO EN LOS PROCESOS DE LA ESTRUCTURACION DE LA VENTANILLA UNICA DEL CONSTRUCTOR Y BRINDAR APOYO A LAS DEMAS ACTIVIDADES A CARGO DE LA DIRECCION DE APLICACION DE LA NORMA URBANISTICA EN EL MARCO DEL PROYECTO FORTALECIMIENTO DE LOS SISTEMAS DE INFORMACIÓN GEOGRAFICA DEL MUNICIPIO DE IBAGUÉ</t>
  </si>
  <si>
    <t>PRESTACIÓN DE SERVICIOS DE APOYO A LA GESTIÓN DE UN TECNOLOGO PARA EL ACOMPAÑAMIENTO EN LOS PROCESOS ORIENTADOS AL PLAN DE MEJORAMIENTO DE LA NORMA URBANÍSTICA EN EL MARCO DEL PROYECTO FORTALECIMIENTO DE LOS SISTEMAS DE INFORMACIÓN GEOGRÁFICA DEL MUNICIPIO DE IBAGUÉ</t>
  </si>
  <si>
    <t>PRESTACIÓN DE SERVICIOS DE APOYO A LA GESTIÓN PARA EL ACOMPAÑAMIENTO DE LOS PROCESOS DE ORGANIZACIÓN DE GESTIÓN DOCUMENTAL DE LA DIRECCIÓN DE INFORMACIÓN Y APLICACIÓN DE LA NORMA URBANÍSTICA DE LA SECRETARÍA DE PLANEACIÓN Y LA DIGITALIZACIÓN DE LA INFORMACIÓN DEL ARCHIVO URBANÍSTICO  DEL MUNICIPIO DE IBAGUÉ  EN EL MARCO DEL PROYECTO FORTALECIMIENTO DE LOS SISTEMAS DE INFORMACIÓN GEOGRÁFICA DEL MUNICIPIO DE IBAGUÉ</t>
  </si>
  <si>
    <t>PRESTACIÓN DE SERVICIOS DE APOYO A LA GESTIÓN DE UN BACHILLER PARA EL ACOMPAÑAMIENTO DE LOS PROCESOS DE ORGANIZACIÓN DE LA DIRECCIÓN DE INFORMACIÓN Y APLICACIÓN DE LA NORMA URBANÍSTICA DE LA SECRETARÍA DE PLANEACIÓN MUNICIPAL EN EL MARCO DEL PROYECTO FORTALECIMIENTO DE LOS SISTEMAS DE INFORMACIÓN GEOGRÁFICA DEL MUNICIPIO DE IBAGUÉ</t>
  </si>
  <si>
    <t>PRESTACIÓN DE SERVICIOS DE APOYO A LA GESTIÓN DE UN TECNÓLOGO PARA EL ACOMPAÑAMIENTO EN LOS PROCESOS CARTOGRAFICOS DE LA DIRECCIÓN DE APLICACIÓN DE LA NORMA URBANÍSTICA EN EL MARCO DEL PROYECTO FORTALECIMIENTO DE LOS SISTEMAS DE INFORMACIÓN GEOGRÁFICA DEL MUNICIPIO DE IBAGUÉ</t>
  </si>
  <si>
    <t>PRESTACION DE SERVICIOS PROFESIONALES DE UN ABOGADO PARA ACOMPAÑAR EL PROCESO DE EXPEDICION DE LICENCIAS DE INTERVENCION DE ESPACIO PUBLICO Y BRINDAR APOYO A LOS TRAMITES A CARGO DE LA DIRECCION DE APLCACION DE LA NORMA URBANISTICA EN EL MARCO DEL PROYECTO FORTALECIMIENTO DE LOS SISTEMAS DE INFORMACIÓN GEOGRAFICA DEL MUNICIPIO DE IBAGUÉ</t>
  </si>
  <si>
    <t>PRESTACIÓN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</si>
  <si>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PRESTACIÓN DE SERVICIOS PROFESIONALES DE UN ARQUITECTO  PARA EL SEGUIMIENTO, EVALUACIÓN Y PROYECCIÓN TERRITORIAL  PARA IMPLEMENTAR Y PONER EN MARCHA LA CURADURÍA CERO DE LA DIRECCIÓN  INFORMACIÓN Y APLICACIÓN A LA NORMA URBANÍSTICA Y BRINDAR APOYO A LAS DEMÁS ACTIVIDADES A CARGO DE LA DIRECCIÓN EN EL MARCO DEL PROYECTO FORTALECIMIENTO DE LOS SISTEMAS DE INFORMACIÓN GEOGRÁFICA DEL MUNICIPIO DE IBAGUÉ</t>
  </si>
  <si>
    <t>PRESTACIÓN DE SERVICIOS PROFESIONALES DE UN ABOGADO PARA EL SEGUIMIENTO, EVALUACIÓN Y PROYECCIÓN TERRITORIAL  PARA IMPLEMENTAR Y PONER EN MARCHA LA CURADURÍA CERO DE LA DIRECCIÓN  INFORMACIÓN Y APLICACIÓN A LA NORMA URBANÍSTICA Y BRINDAR APOYO A LAS DEMÁS ACTIVIDADES A CARGO DE LA DIRECCIÓN EN EL MARCO DEL PROYECTO FORTALECIMIENTO DE LOS SISTEMAS DE INFORMACIÓN GEOGRÁFICA DEL MUNICIPIO DE IBAGUÉ</t>
  </si>
  <si>
    <t>CONTRATAR LA PRESTACIÓN DE SERVICIOS DE APOYO A LA GESTIÓN PARA LA DIRECCIÓN DE INFORMACION Y APLICACIÓN DE LA NORMA URBANISTICA MARCO DEL PROYECTO FORTALECIMIENTO DE LOS SISTEMAS DE INFORMACION GEOGRAFICA DEL MUNICIPIO DE IBAGUE</t>
  </si>
  <si>
    <t>PRESTACIÓN DE SERVICIOS PROFESIONALES DE UN ARQUITECTO PARA BRINDAR APOYO EN LAS ACTIVIDADES A CARGO DE LA DIRECCIÓN, EVALUACIÓN Y PROYECCIÓN TERRITORIAL DEL SUELO EN EL MARCO DEL P.O.T DE LA DIRECCIÓN DE APLICACIÓN DE LA NORMA URBANÍSTICA DE LA SECRETARIA DE PLANEACIÓN MUNICIPAL DE IBAGUÉ, EN EL MARCO DEL PROYECTO FORTALECIMIENTO DE LOS SISTEMAS DE INFORMACIÓN GEOGRÁFICA DEL MUNICIPIO DE IBAGUÉ</t>
  </si>
  <si>
    <t>PRESTACIÓN DE SERVICIOS DE APOYO A LA GESTIÓN PARA EL ACOMPAÑAMIENTO EN LOS TRAMITES Y PROCESOS A CARGO DE LA DIRECCIÓN DE APLICACIÓN DE LA NORMA URBANÍSTICA EN EL MARCO DEL PROYECTO FORTALECIMIENTO DE LOS SISTEMAS DE INFORMACIÓN GEOGRÁFICA DEL MUNICIPIO DE IBAGUÉ</t>
  </si>
  <si>
    <t>PRESTACIÓN DE SERVICIOS PROFESIONALES DE UN INGENIERO CIVIL PARA APOYAR EL PROCESO DE EXPEDICIÓN DE CERTIFICADOS DE NIVELES Y PARAMENTOS Y BRINDAR APOYO A LAS DEMÁS ACTIVIDADES A CARGO DE LA DIRECCIÓN DE APLICACIÓN DE LA NORMA URBANÍSTICA EN EL MARCO DEL PROYECTO FORTALECIMIENTO DE LOS SISTEMAS DE INFORMACIÓN GEOGRÁFICA DEL MUNICIPIO DE IBAGUÉ</t>
  </si>
  <si>
    <t>PRESTACIÓN DE SERVICIOS PROFESIONALES DE UN INGENIERO CIVIL ESPECIALIZADO PARA EL SEGUIMIENTO, EVALUACIÓN Y PROYECCIÓN TERRITORIAL  PARA IMPLEMENTAR Y PONER EN MARCHA LA CURADURÍA CERO DE LA DIRECCIÓN  INFORMACIÓN Y APLICACIÓN A LA NORMA URBANÍSTICA Y BRINDAR APOYO A LAS DEMÁS ACTIVIDADES A CARGO DE LA DIRECCIÓN EN EL MARCO DEL PROYECTO FORTALECIMIENTO DE LOS SISTEMAS DE INFORMACIÓN GEOGRÁFICA DEL MUNICIPIO DE IBAGUÉ.</t>
  </si>
  <si>
    <r>
      <t xml:space="preserve">SECRETARÍA / ENTIDAD: </t>
    </r>
    <r>
      <rPr>
        <sz val="11"/>
        <rFont val="Arial"/>
        <family val="2"/>
      </rPr>
      <t xml:space="preserve">Planeación Municipal </t>
    </r>
    <r>
      <rPr>
        <b/>
        <sz val="11"/>
        <rFont val="Arial"/>
        <family val="2"/>
      </rPr>
      <t xml:space="preserve">            / GRUPO: </t>
    </r>
    <r>
      <rPr>
        <sz val="11"/>
        <rFont val="Arial"/>
        <family val="2"/>
      </rPr>
      <t>Administración del SISBÉN.</t>
    </r>
    <r>
      <rPr>
        <b/>
        <sz val="11"/>
        <rFont val="Arial"/>
        <family val="2"/>
      </rPr>
      <t xml:space="preserve"> </t>
    </r>
  </si>
  <si>
    <r>
      <t xml:space="preserve">DIMENSION:  </t>
    </r>
    <r>
      <rPr>
        <sz val="11"/>
        <rFont val="Arial"/>
        <family val="2"/>
      </rPr>
      <t>institucionalidad para la seguridad integral y la paz.</t>
    </r>
  </si>
  <si>
    <r>
      <t xml:space="preserve">Objetivos: 
</t>
    </r>
    <r>
      <rPr>
        <sz val="11"/>
        <rFont val="Arial"/>
        <family val="2"/>
      </rPr>
      <t>Implementar mecanismos que garantice que los ciudadanos inscritos en la Base de Datos del SISBÉN, cumplan con los requisitos exigidos por ley.</t>
    </r>
  </si>
  <si>
    <r>
      <t xml:space="preserve">PROGRAMA:  </t>
    </r>
    <r>
      <rPr>
        <sz val="11"/>
        <rFont val="Arial"/>
        <family val="2"/>
      </rPr>
      <t>Fortalecimiento de la Gestión y Dirección de la Administración Pública Territorial.</t>
    </r>
  </si>
  <si>
    <r>
      <t xml:space="preserve">NOMBRE  DEL PROYECTO: </t>
    </r>
    <r>
      <rPr>
        <i/>
        <sz val="11"/>
        <rFont val="Arial"/>
        <family val="2"/>
      </rPr>
      <t>“ACTUALIZACION DE LOS INSTRUMENTOS DE FOCALIZACION DE LOS SERVICIOS SOCIALES DEL MUNICIPIO DE IBAGUE (SISBEN) 2020 – 2023</t>
    </r>
    <r>
      <rPr>
        <sz val="11"/>
        <rFont val="Arial"/>
        <family val="2"/>
      </rPr>
      <t>.”</t>
    </r>
  </si>
  <si>
    <r>
      <t>CODIGO PRESUPUESTAL: 205300901015                      RUBRO:</t>
    </r>
    <r>
      <rPr>
        <sz val="11"/>
        <rFont val="Arial"/>
        <family val="2"/>
      </rPr>
      <t xml:space="preserve"> ACTUALIZACION DE LOS INSTRUMENTOS DE FOCALIZACION DE LOS SERVICIOS SOCIALES DEL MUNICIPI DE IBAGUE (SISBEN) 2020 – 2023.”</t>
    </r>
  </si>
  <si>
    <r>
      <t>PROG</t>
    </r>
    <r>
      <rPr>
        <b/>
        <sz val="11"/>
        <rFont val="Arial"/>
        <family val="2"/>
      </rPr>
      <t xml:space="preserve">  EJEC</t>
    </r>
  </si>
  <si>
    <t xml:space="preserve">“PRESTACIÓN DE SERVICIOS PROFESIONALES DE UN INGENIERO INDUSTRIAL PARA BRINDAR ACOMPAÑAMIENTO A LOS PROCESOS DE ACTUALIZACIÓN, IMPLEMENTACION Y SEGUIMIENTO AL SISTEMA INTEGRADO DE GESTION DE LA ALCALDIA DE IBAGUE EN EL MARCO DEL PROYECTO ACTUALIZACIÓN DE LOS INSTRUMENTOS DE FOCALIZACIÓN DE LOS SERVICIOS SOCIALES DEL MUNICIPIO DE IBAGUÉ (SISBEN)” (Andrés Felipe) </t>
  </si>
  <si>
    <r>
      <t>PRESTACIÓN DE SERVICIOS DE APOYO A LA GESTIÓN PARA FORTALECER LOS PROCESOS DE DOCUMENTACION Y DIGITALIZACION DE LA DIRECCION DE ADMINISTRACIÓN DEL SISBEN EN EL MARCO DEL PROYECTO ACTUALIZACIÓN DE LOS INSTRUMENTOS DE FOCALIZACIÓN DE LOS SERVICIOS SOCIALES DEL MUNICIPIO DE IBAGUÉ (SISBEN) (ADBY/</t>
    </r>
    <r>
      <rPr>
        <sz val="11"/>
        <color rgb="FF00B050"/>
        <rFont val="Arial"/>
        <family val="2"/>
      </rPr>
      <t xml:space="preserve"> LINA) </t>
    </r>
    <r>
      <rPr>
        <b/>
        <sz val="11"/>
        <color theme="1"/>
        <rFont val="Arial"/>
        <family val="2"/>
      </rPr>
      <t>ARCHIVISTAS</t>
    </r>
  </si>
  <si>
    <r>
      <t>“PRESTACIÓN DE SERVICIOS DE APOYO A LA GESTIÓN DE UN BACHILLER PARA FORTALECER LOS PROCESOS DE ACTUALIZACIÓN DEL SISBÉN EN EL MARCO DEL PROYECTO ACTUALIZACIÓN DE LOS INSTRUMENTOS DE FOCALIZACIÓN DE LOS SERVICIOS SOCIALES DEL MUNICIPIO DE IBAGUÉ (SISBEN)”.(</t>
    </r>
    <r>
      <rPr>
        <sz val="11"/>
        <color rgb="FF00B050"/>
        <rFont val="Arial"/>
        <family val="2"/>
      </rPr>
      <t>Yandr</t>
    </r>
    <r>
      <rPr>
        <sz val="11"/>
        <color theme="1"/>
        <rFont val="Arial"/>
        <family val="2"/>
      </rPr>
      <t xml:space="preserve">i, Sandra, </t>
    </r>
    <r>
      <rPr>
        <sz val="11"/>
        <color rgb="FF00B050"/>
        <rFont val="Arial"/>
        <family val="2"/>
      </rPr>
      <t>Mónica,</t>
    </r>
    <r>
      <rPr>
        <sz val="11"/>
        <color theme="1"/>
        <rFont val="Arial"/>
        <family val="2"/>
      </rPr>
      <t xml:space="preserve"> Nini Jhoanna, Carolina Campos) VENTANILLAS</t>
    </r>
  </si>
  <si>
    <t>Ver anexo</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</si>
  <si>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</si>
  <si>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</si>
  <si>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</si>
  <si>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</si>
  <si>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</si>
  <si>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</si>
  <si>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rPr>
        <b/>
        <sz val="11"/>
        <rFont val="Arial"/>
        <family val="2"/>
      </rPr>
      <t>META DE RESULTADO No. 1:</t>
    </r>
    <r>
      <rPr>
        <sz val="11"/>
        <rFont val="Arial"/>
        <family val="2"/>
      </rPr>
      <t xml:space="preserve"> Incrementar el índice de Desempeño Integral</t>
    </r>
  </si>
  <si>
    <r>
      <t xml:space="preserve">META DE PRODUCTO No. 1: </t>
    </r>
    <r>
      <rPr>
        <sz val="11"/>
        <rFont val="Arial"/>
        <family val="2"/>
      </rPr>
      <t>Fortalecimiento y modernización de la Secretaria de Planeación</t>
    </r>
  </si>
  <si>
    <t>Nro Contrato</t>
  </si>
  <si>
    <t>Valor</t>
  </si>
  <si>
    <t>Aumentar el índice de desempeño institucional</t>
  </si>
  <si>
    <t>Información base de datos del sisbén actualizado</t>
  </si>
  <si>
    <t>Actualizar información base de datos del Sisbén.</t>
  </si>
  <si>
    <t>Ver anexo inferior</t>
  </si>
  <si>
    <r>
      <t>SECTOR:</t>
    </r>
    <r>
      <rPr>
        <sz val="11"/>
        <rFont val="Arial"/>
        <family val="2"/>
      </rPr>
      <t xml:space="preserve"> Fortalecimiento Institucional</t>
    </r>
  </si>
  <si>
    <r>
      <t>CODIGO BPPIM:</t>
    </r>
    <r>
      <rPr>
        <sz val="11"/>
        <rFont val="Arial"/>
        <family val="2"/>
      </rPr>
      <t xml:space="preserve"> 2020730010028</t>
    </r>
  </si>
  <si>
    <t>COSTO TOTAL   ( PESOS)</t>
  </si>
  <si>
    <t>FUENTES DE FINANCIACION (PESOS)</t>
  </si>
  <si>
    <t>Incrementar el Indice de Desempeño Integral</t>
  </si>
  <si>
    <t>COSTO TOTAL (PESOS)</t>
  </si>
  <si>
    <r>
      <t xml:space="preserve">FECHA DE  SEGUIMIENTO: </t>
    </r>
    <r>
      <rPr>
        <sz val="11"/>
        <rFont val="Arial"/>
        <family val="2"/>
      </rPr>
      <t>30 de Septiembre 2021</t>
    </r>
  </si>
  <si>
    <r>
      <t xml:space="preserve">DIMENSION:  </t>
    </r>
    <r>
      <rPr>
        <sz val="11"/>
        <rFont val="Arial"/>
        <family val="2"/>
      </rPr>
      <t>IV Ibaguè Nuestro Institucional</t>
    </r>
  </si>
  <si>
    <r>
      <t xml:space="preserve">Objetivos: </t>
    </r>
    <r>
      <rPr>
        <sz val="11"/>
        <rFont val="Arial"/>
        <family val="2"/>
      </rPr>
      <t xml:space="preserve">Incrementar el nivel de conformidad de los ciudadanos y de los entes territoriales en los tiempos de respuesta del Sistema de Informacion Geografica de la Administracion central </t>
    </r>
  </si>
  <si>
    <r>
      <t xml:space="preserve">PROGRAMA:   </t>
    </r>
    <r>
      <rPr>
        <sz val="11"/>
        <rFont val="Arial"/>
        <family val="2"/>
      </rPr>
      <t>Fortalecimiento de la Gestiòn y Direccion de la Administraciòn Pùblica Territorial</t>
    </r>
  </si>
  <si>
    <r>
      <t xml:space="preserve">NOMBRE  DEL PROYECTO: </t>
    </r>
    <r>
      <rPr>
        <sz val="11"/>
        <rFont val="Arial"/>
        <family val="2"/>
      </rPr>
      <t>FORTALECIMIENTO DE LOS SISTEMAS DE INFORMACIÓN GEOGRÁFICA DEL MUNICIPIO DE IBAGUE</t>
    </r>
  </si>
  <si>
    <r>
      <t xml:space="preserve">CODIGO BPPIM: </t>
    </r>
    <r>
      <rPr>
        <sz val="11"/>
        <rFont val="Arial"/>
        <family val="2"/>
      </rPr>
      <t>2020730010015</t>
    </r>
  </si>
  <si>
    <r>
      <t xml:space="preserve">CODIGO PRESUPUESTAL:  </t>
    </r>
    <r>
      <rPr>
        <sz val="11"/>
        <rFont val="Arial"/>
        <family val="2"/>
      </rPr>
      <t xml:space="preserve">205300901016          </t>
    </r>
    <r>
      <rPr>
        <b/>
        <sz val="11"/>
        <rFont val="Arial"/>
        <family val="2"/>
      </rPr>
      <t xml:space="preserve">  </t>
    </r>
  </si>
  <si>
    <r>
      <t xml:space="preserve">RUBRO: </t>
    </r>
    <r>
      <rPr>
        <sz val="11"/>
        <rFont val="Arial"/>
        <family val="2"/>
      </rPr>
      <t>FORTALECIMIENTO DE LOS SISTEMAS   DE INFORMACIÓN GEOGRÁFICA DEL MUNICIPIO DE IBAGUE</t>
    </r>
  </si>
  <si>
    <r>
      <t xml:space="preserve">Adquirir Equipos Tecnologicos para la </t>
    </r>
    <r>
      <rPr>
        <sz val="11"/>
        <color theme="1"/>
        <rFont val="Arial"/>
        <family val="2"/>
      </rPr>
      <t xml:space="preserve"> Digitalizacón del Archivo Documental</t>
    </r>
  </si>
  <si>
    <r>
      <t>Numero (</t>
    </r>
    <r>
      <rPr>
        <i/>
        <sz val="11"/>
        <rFont val="Arial"/>
        <family val="2"/>
      </rPr>
      <t>#</t>
    </r>
    <r>
      <rPr>
        <sz val="11"/>
        <rFont val="Arial"/>
        <family val="2"/>
      </rPr>
      <t xml:space="preserve">) de PQRS contestados </t>
    </r>
  </si>
  <si>
    <r>
      <t xml:space="preserve">META DE PRODUCTO No. 1:  </t>
    </r>
    <r>
      <rPr>
        <sz val="11"/>
        <rFont val="Arial"/>
        <family val="2"/>
      </rPr>
      <t>Desarrollar la estrategia de gestión documental digital para la preservación histórica</t>
    </r>
  </si>
  <si>
    <r>
      <t xml:space="preserve">META DE PRODUCTO No. 2:  </t>
    </r>
    <r>
      <rPr>
        <sz val="11"/>
        <rFont val="Arial"/>
        <family val="2"/>
      </rPr>
      <t>Actualizar e Implementar el sitema de información geográfico SIG.</t>
    </r>
  </si>
  <si>
    <r>
      <t xml:space="preserve">PRESTACIÓN DE SERVICIOS DE APOYO A LA GESTIÓN PARA EL ACOMPAÑAMIENTO DE LOS PROCESOS DE ORGANIZACIÓN, DOCUMENTACIÓN Y TRAMITES A CARGO </t>
    </r>
    <r>
      <rPr>
        <sz val="11"/>
        <color rgb="FF000000"/>
        <rFont val="Arial"/>
        <family val="2"/>
      </rPr>
      <t>DE LA DIRECCIÓN DE APLICACIÓN DE LA NORMA URBANÍSTICA EN EL MARCO DEL PROYECTO FORTALECIMIENTO DE LOS SISTEMAS DE INFORMACIÓN GEOGRÁFICA DEL MUNICIPIO DE IBAGUÉ</t>
    </r>
  </si>
  <si>
    <r>
      <t xml:space="preserve">PRESTACIÓN DE SERVICIOS DE APOYO A LA GESTIÓN PARA EL ACOMPAÑAMIENTO EN LOS PROCESOS ORIENTADOS AL PLAN DE MEJORAMIENTO DEL ARCHIVO URBANÍSTICO ATENCIÓN Y ORIENTACIÓN AL CIUDADANO </t>
    </r>
    <r>
      <rPr>
        <sz val="11"/>
        <color rgb="FF000000"/>
        <rFont val="Arial"/>
        <family val="2"/>
      </rPr>
      <t>DE LA DIRECCIÓN DE APLICACIÓN DE LA NORMA URBANÍSTICA EN EL MARCO DEL PROYECTO FORTALECIMIENTO DE LOS SISTEMAS DE INFORMACIÓN GEOGRÁFICA DEL MUNICIPIO DE IBAGUÉ.</t>
    </r>
  </si>
  <si>
    <t>Aumentar el índice de desempeño Institucional</t>
  </si>
  <si>
    <t>Esquema de asociatividad fortalecido</t>
  </si>
  <si>
    <t xml:space="preserve"> Fortalecer el esquema de asociatividad municipal Asocentro</t>
  </si>
  <si>
    <r>
      <t xml:space="preserve">RUBRO: </t>
    </r>
    <r>
      <rPr>
        <sz val="11"/>
        <rFont val="Arial"/>
        <family val="2"/>
      </rPr>
      <t>IMPLEMENTACIÓN DE INSTRUMENTOS DE PLANEACIÓN PARA EL ORDENAMIENTO TERRITORIAL EN EL MUNICIPIO DE IBAGUÉ</t>
    </r>
  </si>
  <si>
    <t>FECHA DE PROGRAMACION: Enero de 2021</t>
  </si>
  <si>
    <r>
      <t>FECHA DE  SEGUIMIENTO:</t>
    </r>
    <r>
      <rPr>
        <sz val="11"/>
        <rFont val="Arial"/>
        <family val="2"/>
      </rPr>
      <t>SEPTIEMBRE 30 DE 2021</t>
    </r>
  </si>
  <si>
    <r>
      <t xml:space="preserve">DIMENSION: </t>
    </r>
    <r>
      <rPr>
        <sz val="11"/>
        <rFont val="Arial"/>
        <family val="2"/>
      </rPr>
      <t>IV Ibaguè Nuestro Institucional</t>
    </r>
  </si>
  <si>
    <r>
      <t xml:space="preserve">Objetivos: </t>
    </r>
    <r>
      <rPr>
        <sz val="11"/>
        <color theme="1"/>
        <rFont val="Arial"/>
        <family val="2"/>
      </rPr>
      <t xml:space="preserve"> Mejorar la gestion territorial para el desarrollo de instrumentos normativos asociados al POT.</t>
    </r>
  </si>
  <si>
    <r>
      <t xml:space="preserve">SECTOR: </t>
    </r>
    <r>
      <rPr>
        <sz val="11"/>
        <rFont val="Arial"/>
        <family val="2"/>
      </rPr>
      <t>Fortalecimiento Institucional</t>
    </r>
  </si>
  <si>
    <r>
      <t xml:space="preserve">
RUBRO: </t>
    </r>
    <r>
      <rPr>
        <sz val="11"/>
        <rFont val="Arial"/>
        <family val="2"/>
      </rPr>
      <t>IMPLEMENTACIÓN DE INSTRUMENTOS DE PLANEACIÓN PARA EL ORDENAMIENTO TERRITORIAL EN EL MUNICIPIO DE IBAGUÉ</t>
    </r>
  </si>
  <si>
    <r>
      <rPr>
        <b/>
        <sz val="11"/>
        <rFont val="Arial"/>
        <family val="2"/>
      </rPr>
      <t>META DE RESULTADO No. 3:</t>
    </r>
    <r>
      <rPr>
        <sz val="11"/>
        <rFont val="Arial"/>
        <family val="2"/>
      </rPr>
      <t xml:space="preserve">  Adopción y/o reglamentación  de áreas delimitadas para la incorporación de la gestión del riesgo</t>
    </r>
  </si>
  <si>
    <r>
      <t>META DE PRODUCTO No. 1:</t>
    </r>
    <r>
      <rPr>
        <sz val="11"/>
        <rFont val="Arial"/>
        <family val="2"/>
      </rPr>
      <t xml:space="preserve"> Adopción y/o reglamentación  de áreas delimitadas para la incorporación de la gestión del riesgo</t>
    </r>
  </si>
  <si>
    <r>
      <t xml:space="preserve">NOMBRE:                                                                                                                                                      </t>
    </r>
    <r>
      <rPr>
        <b/>
        <sz val="11"/>
        <rFont val="Arial"/>
        <family val="2"/>
      </rPr>
      <t>ING. YURI CERVERA ORTIZ</t>
    </r>
  </si>
  <si>
    <r>
      <t xml:space="preserve">FECHA DE  SEGUIMIENTO: </t>
    </r>
    <r>
      <rPr>
        <sz val="11"/>
        <rFont val="Arial"/>
        <family val="2"/>
      </rPr>
      <t>SEPTIEMBRE 30 DE 2021</t>
    </r>
  </si>
  <si>
    <r>
      <t>RUBRO:</t>
    </r>
    <r>
      <rPr>
        <sz val="11"/>
        <rFont val="Arial"/>
        <family val="2"/>
      </rPr>
      <t xml:space="preserve"> IMPLEMENTACIÓN DE HERRAMIENTAS DE PLANEACIÓN ORIENTADAS AL POT DEL MUNICIPIO DE IBAGUÉ TOLIM</t>
    </r>
    <r>
      <rPr>
        <b/>
        <sz val="11"/>
        <rFont val="Arial"/>
        <family val="2"/>
      </rPr>
      <t xml:space="preserve">A
RUBRO: </t>
    </r>
    <r>
      <rPr>
        <sz val="11"/>
        <rFont val="Arial"/>
        <family val="2"/>
      </rPr>
      <t>IMPLEMENTACIÓN DE INSTRUMENTOS DE PLANEACIÓN PARA EL ORDENAMIENTO TERRITORIAL EN EL MUNICIPIO DE IBAGUÉ</t>
    </r>
  </si>
  <si>
    <r>
      <rPr>
        <b/>
        <sz val="11"/>
        <rFont val="Arial"/>
        <family val="2"/>
      </rPr>
      <t>META DE RESULTADO No. 4:</t>
    </r>
    <r>
      <rPr>
        <sz val="11"/>
        <rFont val="Arial"/>
        <family val="2"/>
      </rPr>
      <t xml:space="preserve">   Seguimiento, Implementación y actualización del Expediente Municipal</t>
    </r>
  </si>
  <si>
    <r>
      <t xml:space="preserve">META DE PRODUCTO No. 1: </t>
    </r>
    <r>
      <rPr>
        <sz val="11"/>
        <rFont val="Arial"/>
        <family val="2"/>
      </rPr>
      <t>Seguimiento, Implementación y actualización del Expediente Municipal</t>
    </r>
  </si>
  <si>
    <t>DIMENSION:</t>
  </si>
  <si>
    <t xml:space="preserve">SECTOR: </t>
  </si>
  <si>
    <t>Fortalecimiento Institucional</t>
  </si>
  <si>
    <t xml:space="preserve">PROGRAMA: </t>
  </si>
  <si>
    <t>Fortalecimiento de la Gestiòn y Direccion de la Administraciòn Pùblica Territorial</t>
  </si>
  <si>
    <t>Ibagué nuestro compromiso institucional</t>
  </si>
  <si>
    <t>IMPLEMENTACIÓN DE INSTRUMENTOS DE PLANEACIÓN PARA EL ORDENAMIENTO TERRITORIAL EN EL MUNICIPIO DE IBAGUÉ</t>
  </si>
  <si>
    <t xml:space="preserve">
CODIGO BPPIM:</t>
  </si>
  <si>
    <r>
      <t xml:space="preserve">FECHA DE PROGRAMACION: </t>
    </r>
    <r>
      <rPr>
        <sz val="11"/>
        <rFont val="Arial"/>
        <family val="2"/>
      </rPr>
      <t>Enero de 2021</t>
    </r>
  </si>
  <si>
    <r>
      <t xml:space="preserve">FECHA DE  SEGUIMIENTO: </t>
    </r>
    <r>
      <rPr>
        <sz val="11"/>
        <rFont val="Arial"/>
        <family val="2"/>
      </rPr>
      <t xml:space="preserve">SEPTIEMBRE 30 DE 2021 </t>
    </r>
  </si>
  <si>
    <r>
      <t xml:space="preserve">Objetivos:  </t>
    </r>
    <r>
      <rPr>
        <sz val="11"/>
        <color theme="1"/>
        <rFont val="Arial"/>
        <family val="2"/>
      </rPr>
      <t>Mejorar la gestion territorial para el desarrollo de instrumentos normativos asociados al POT.</t>
    </r>
  </si>
  <si>
    <r>
      <rPr>
        <b/>
        <sz val="11"/>
        <rFont val="Arial"/>
        <family val="2"/>
      </rPr>
      <t>META DE RESULTADO No. 5:</t>
    </r>
    <r>
      <rPr>
        <sz val="11"/>
        <rFont val="Arial"/>
        <family val="2"/>
      </rPr>
      <t xml:space="preserve">   Implementar sistema de catastro multipropósito</t>
    </r>
  </si>
  <si>
    <r>
      <t xml:space="preserve">SECRETARÍA / ENTIDAD: </t>
    </r>
    <r>
      <rPr>
        <sz val="11"/>
        <rFont val="Arial"/>
        <family val="2"/>
      </rPr>
      <t>Secretarìa de planeación</t>
    </r>
    <r>
      <rPr>
        <b/>
        <sz val="11"/>
        <rFont val="Arial"/>
        <family val="2"/>
      </rPr>
      <t xml:space="preserve">     / GRUPO:   Direccion de Ortenamiento Territorial Sostenoble - DOTS</t>
    </r>
  </si>
  <si>
    <r>
      <t>FECHA DE  SEGUIMIENTO:</t>
    </r>
    <r>
      <rPr>
        <sz val="11"/>
        <rFont val="Arial"/>
        <family val="2"/>
      </rPr>
      <t xml:space="preserve"> SEPTIEMBRE 30  DE 2021</t>
    </r>
  </si>
  <si>
    <r>
      <t xml:space="preserve">DIMENSION:  </t>
    </r>
    <r>
      <rPr>
        <sz val="11"/>
        <rFont val="Arial"/>
        <family val="2"/>
      </rPr>
      <t>Ibaguè Nuestro Institucional</t>
    </r>
  </si>
  <si>
    <r>
      <t xml:space="preserve">Objetivos: </t>
    </r>
    <r>
      <rPr>
        <sz val="11"/>
        <rFont val="Arial"/>
        <family val="2"/>
      </rPr>
      <t>Promover el desarrollo del territorio de manera sostenible para la regulación urbanistica y legalización de asentamientos humanos de carácter informal en el municipio de ibagué.</t>
    </r>
  </si>
  <si>
    <r>
      <t xml:space="preserve">PROGRAMA: </t>
    </r>
    <r>
      <rPr>
        <sz val="11"/>
        <rFont val="Arial"/>
        <family val="2"/>
      </rPr>
      <t>Fortalecimiento de la Gestiòn y Direccion de la Administraciòn Pùblica Territorial</t>
    </r>
  </si>
  <si>
    <r>
      <t xml:space="preserve">NOMBRE  DEL PROYECTO POAI: </t>
    </r>
    <r>
      <rPr>
        <sz val="11"/>
        <rFont val="Arial"/>
        <family val="2"/>
      </rPr>
      <t>NORMALIZACIÓN Y LEGALIZACIÓN DE HERRAMIENTAS DE PLANEACIÓN ORIENTADAS PARA EL ORDENAMIENTO TERRITORIAL EN EL MUNICIPIO DE IBAGUE</t>
    </r>
  </si>
  <si>
    <r>
      <t xml:space="preserve">
RUBRO:</t>
    </r>
    <r>
      <rPr>
        <sz val="11"/>
        <rFont val="Arial"/>
        <family val="2"/>
      </rPr>
      <t xml:space="preserve"> NORMALIZACIÓN Y LEGALIZACIÓN DE HERRAMIENTAS DE PLANEACIÓN ORIENTADAS PARA EL ORDENAMIENTO TERRITORIAL EN EL MUNICIPIO DE IBAGUE</t>
    </r>
  </si>
  <si>
    <r>
      <rPr>
        <b/>
        <sz val="11"/>
        <rFont val="Arial"/>
        <family val="2"/>
      </rPr>
      <t xml:space="preserve">META DE RESULTADO No. 1 : </t>
    </r>
    <r>
      <rPr>
        <sz val="11"/>
        <rFont val="Arial"/>
        <family val="2"/>
      </rPr>
      <t>Normalizacion y reglamentacion de desarrollos urbaniticos irregualares.</t>
    </r>
  </si>
  <si>
    <r>
      <t xml:space="preserve">META DE PRODUCTO No. 1: </t>
    </r>
    <r>
      <rPr>
        <sz val="11"/>
        <rFont val="Arial"/>
        <family val="2"/>
      </rPr>
      <t>Normalización y reglamentación de desarrollos urbanísticos irregulares</t>
    </r>
  </si>
  <si>
    <r>
      <t>FECHA DE PROGRAMACION:</t>
    </r>
    <r>
      <rPr>
        <sz val="11"/>
        <rFont val="Arial"/>
        <family val="2"/>
      </rPr>
      <t xml:space="preserve"> Enero de 2021</t>
    </r>
  </si>
  <si>
    <r>
      <t>FECHA DE PROGRAMACION: 2</t>
    </r>
    <r>
      <rPr>
        <sz val="10"/>
        <color theme="1"/>
        <rFont val="Arial"/>
        <family val="2"/>
      </rPr>
      <t xml:space="preserve"> de enero de 2021</t>
    </r>
  </si>
  <si>
    <r>
      <t xml:space="preserve">FECHA DE PROGRAMACION: 2 </t>
    </r>
    <r>
      <rPr>
        <sz val="11"/>
        <rFont val="Arial"/>
        <family val="2"/>
      </rPr>
      <t>de Enero de 2021</t>
    </r>
  </si>
  <si>
    <r>
      <t xml:space="preserve">OBSERVACIONES: </t>
    </r>
    <r>
      <rPr>
        <b/>
        <u/>
        <sz val="11"/>
        <rFont val="Arial"/>
        <family val="2"/>
      </rPr>
      <t>Actividad 1.</t>
    </r>
    <r>
      <rPr>
        <b/>
        <sz val="11"/>
        <rFont val="Arial"/>
        <family val="2"/>
      </rPr>
      <t xml:space="preserve"> Los documents oficiales a la fecha son aquellos que son aprobados por la Junta Administradora Local o por resolución de la Secretaría de Planeación Municipal. </t>
    </r>
    <r>
      <rPr>
        <b/>
        <u/>
        <sz val="11"/>
        <rFont val="Arial"/>
        <family val="2"/>
      </rPr>
      <t>Actividad 2.</t>
    </r>
    <r>
      <rPr>
        <b/>
        <sz val="11"/>
        <rFont val="Arial"/>
        <family val="2"/>
      </rPr>
      <t xml:space="preserve"> Se inció el proceso de realización de encuentros ciudadanos preparatorios y su respectiva programación.  </t>
    </r>
    <r>
      <rPr>
        <b/>
        <u/>
        <sz val="11"/>
        <rFont val="Arial"/>
        <family val="2"/>
      </rPr>
      <t>Actividad 3.</t>
    </r>
    <r>
      <rPr>
        <b/>
        <sz val="11"/>
        <rFont val="Arial"/>
        <family val="2"/>
      </rPr>
      <t xml:space="preserve"> Los procesos del SMPPP que se han mejorado a través de acciones son el de "consecución, aprobación y apropiación de recursos" y "seguimiento y evaluación"; está en ejecución los procesos restantes ("formación y capacitación", "información y comunicación" y "participación".</t>
    </r>
    <r>
      <rPr>
        <b/>
        <u/>
        <sz val="11"/>
        <rFont val="Arial"/>
        <family val="2"/>
      </rPr>
      <t xml:space="preserve"> Actividad 4.</t>
    </r>
    <r>
      <rPr>
        <b/>
        <sz val="11"/>
        <rFont val="Arial"/>
        <family val="2"/>
      </rPr>
      <t xml:space="preserve"> Con relación a la actividad "Diseñar estrategia educativa que incida en el aumento de la participación de las instancias en los procesos del S.M.P.P.P., se celebró convenio No. 1833 de 2020 (RP 1031-510) con la universidad del Tolima para cumplir con lo proyectado por valor de $40.000.000</t>
    </r>
  </si>
  <si>
    <t xml:space="preserve">Ver anexo inferior </t>
  </si>
  <si>
    <t>Ver Anexo  parte inferior</t>
  </si>
  <si>
    <t>“CONTRATAR LA PRESTACIÓN DE SERVICIOS DE UN ARQUITECTO ESPECIALIZADO PARA APOYAR EL PROCESO DE REVISIÓN, AJUSTES Y DEFINICIÓN DEL COMPONENTE TÉCNICO NECESARIO PARA LA ADOPCIÓN DE LAS FICHAS NORMATIVAS EN EL MUNICIPIO DE IBAGUÉ, Y PARA ACOMPAÑAR LOS PROCESOS PROPIOS DE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</si>
  <si>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ABOGADO EXPERTO CALIFICADO PARA ASESORAR LOS PROCESOS DE   REVISIÓN, AJUSTES Y DEFINICIÓN DEL COMPONENTE JURIDICO NECESARIO PARA LA ADOPCIÓN DE LAS FICHAS NORMATIVAS EN EL MUNICIPIO DE IBAGUÉ, Y PARA ACOMPAÑAR LOS PROCESOS PROPIOS DE LA DIRECCIÓN DE ORDENAMIENTO TERRITORIAL SOSTENIBLE DE LA SECRETARÍA DE PLANEACIÓN EN EL MARCO DEL PROYECTO IMPLEMENTACIÓN DE INSTRUMENTOS DE PLANEACIÓN PARA EL ORDENAMIENTO TERRITORIAL EN EL MUNICIPIO DE IBAGUÉ”. ;</t>
  </si>
  <si>
    <t>VALOR PROGRAMADO</t>
  </si>
  <si>
    <t>“CONTRATAR LA PRESTACIÓN DE SERVICIOS PROFESIONALES DE UN ARQUITECTO PARA ACOMPAÑAR EL PROCESO DE REVISIÓN, AJUSTE Y DEFINICIÓN DEL COMPONENTE TÉCNICO NECESARIO PARA LA ADOPCIÓN DE PLANES PARCIALES A CARGO DE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</si>
  <si>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ARQUITECTO PARA ACOMPAÑAR EL PROCESO DE ACTUALIZACIÓN DE LA CARACTERIZACIÓN Y REGLAMENTACIÓN DE CENTROS POBLADOS EN EL MARCO DEL PROYECTO IMPLEMENTACIÓN DE INSTRUMENTOS DE PLANEACIÓN PARA EL ORDENAMIENTO TERRITORIAL EN EL MUNICIPIO DE IBAGUÉ DE LA DIRECCIÓN DE ORDENAMIENTO TERRITORIAL SOSTENIBLE DE LA SECRETARIA DE PLANEACIÓN MUNICIPAL.”;</t>
  </si>
  <si>
    <t>“CONTRATAR LA PRESTACIÓN DE SERVICIOS PROFESIONALES DE UN INGENIERO CIVIL ESPECIALIZADO PARA ACOMPAÑAR LA DEFINICIÓN DEL COMPONENTE TÉCNICO DE LOS INSTRUMENTOS DE PLANEACIÓN, GESTIÓN Y FINANCIACIÓN DEL SUELO Y LA REGLAMENTACIÓN DEL PLAN DE ORDENAMIENTO TERRITORIAL EN EL MUNICIPIO DE IBAGUÉ, EN EL MARCO DEL PROYECTO IMPLEMENTACIÓN DE INSTRUMENTOS DE PLANEACIÓN PARA EL ORDENAMIENTO TERRITORIAL EN EL MUNICIPIO DE IBAGUÉ DE LA DIRECCIÓN DE ORDENAMIENTO TERRITORIAL SOSTENIBLE DE LA SECRETARIA DE PLANEACIÓN MUNICIPAL”. ;</t>
  </si>
  <si>
    <t>: “CONTRATAR LA PRESTACION DE SERVICIOS PROFESIONALES DE UN ARQUITECTO ESPECIALISTA  PARA ACOMPAÑAR EL SEGUIMIENTO DEL PLAN MAESTRO DE ABASTECIMIENTO DE ALIMENTOS Y SEGURIDAD ALIMENTARIA DE LA DIRECCIÓN DE ORDENAMIENTO TERRITORIAL SOSTENIBLE DE LA SECRETARIA DE PLANEACIÓN MUNICIPAL EN EL MARCO DEL PROYECTO IMPLEMENTACIÓN DE INSTRUMENTOS DE PLANEACIÓN PARA EL ORDENAMIENTO TERRITORIAL EN EL MUNICIPIO DE IBAGUÉ”. ;</t>
  </si>
  <si>
    <t xml:space="preserve">
“CONTRATAR LA PRESTACIÓN DE SERVICIOS PROFESIONALES DE UN ABOGADO ESPECIALISTA PARA EL ACOMPAÑAMIENTO JURÍDICO DE LOS PRCESOS QUE SE ADELANTAN EN LA DIRECCIÓN DE ORDENAMIENTO TERRITORIAL SOSTENIBLE EN EL MARCO DEL PROYECTO IMPLEMENTACIÒN DE INSTRUMENTOS DE PLANEACIÒN PARA EL ORDENAMIENTO TERRITORIAL EN EL MUNICIPIO DE IBAGUÉ”. 
;</t>
  </si>
  <si>
    <t>“CONTRATAR LA PRESTACIÓN DE SERVICIOS PROFESIONALES DE UN ARQUITECTO  PARA REVISAR, AJUSTAR Y DEFINIR EL COMPONENTE TÉCNICO NECESARIO PARA EL SEGUIMIENTO DE PLANES MAESTROS EN EL MUNICIPIO DE IBAGUÉ, A TRAVÉS DE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</si>
  <si>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ARQUITECTO  PARA REVISAR, AJUSTAR Y DEFINIR EL COMPONENTE TÉCNICO NECESARIO PARA LA REVISION  DE LOS PLANES MAESTROS EN EL MUNICIPIO DE IBAGUÉ, A TRAVÉS DE LA DIRECCIÓN DE ORDENAMIENTO TERRITORIAL SOSTENIBLE DE LA SECRETARÍA DE PLANEACIÓN EN EL MARCO DEL PROYECTO IMPLEMENTACIÓN DE INSTRUMENTOS DE PLANEACIÓN PARA EL ORDENAMIENTO TERRITORIAL EN EL MUNICIPIO DE IBAGUÉ”. ;</t>
  </si>
  <si>
    <t>“CONTRATAR LA PRESTACIÓN DE SERVICIOS PROFESIONALES DE UN ABOGADO ESPECIALISTA  PARA BRINDAR ACOMPAÑAMIENTO A LOS PROCESOS QUE SE ADELANTAN EN LA DIRECCIÓN DE ORDENAMIENTO TERRITORIAL SOSTENIBLE DE LA SECRETARÍA DE PLANEACIÓN MUNICIPAL CON ÉNFASIS EN EL ACOMPAÑAMIENTO A LOS ASUNTOS RELACIONADOS CON  LOS INSTRUMENTOS DE FINANCIACIÓN DEL SUELO  Y CON EN LA FORMULACIÓN ADOPCIÓN Y REGLAMENTACIÓN DEL PLAN DE ORDENAMIENTO TERRITORIAL DEL MUNICIPIO DE IBAGUÉ”. ;</t>
  </si>
  <si>
    <t>“CONTRATAR LA PRESTACIÓN DE SERVICIOS PROFESIONALES DE UN ABOGADO ESPECIALISTA PARA BRINDAR ACOMPAÑAMIENTO A LOS PROCESOS QUE SE ADELANTAN EN LA DIRECCION DE ORDENAMIENTO TERRITORIAL SOSTENIBLE DE LA SECRETARIA DE PLANEACIÓN MUNICIPAL, CON ENFASIS EN LOS INSTRUMENTOS DE PLANEACIÓN, GESTIÓN Y FINANCIACIÓN DEL SUELO Y LA REGLAMENTACIÓN DEL PLAN DE ORDENAMIENTO TERRITORIAL EN EL MARCO DEL PROYECTO DE IMPLEMENTACION DE INSTRUMENTOS DE PLANEACION PARA EL ORDENAMIENTO TERRITORIAL EN EL MUNICIPIO DE IBAGUE”. ;</t>
  </si>
  <si>
    <t>“CONTRATAR LA PRESTACIÓN DE SERVICIOS PROFESIONALES DE UN ABOGADO ESPECIALISTA PARA EL ACOMPAÑAMIENTO JURÍDICO EN LA ESTRUCTURACIÓN DE LOS DIFERENTES PROCESOS CONTRACTUALES QUE REQUIERA ADELANTAR LA DIRECCIÓN DE ORDENAMIENTO TERRITORIAL SOSTENIBLE DE LA SECRETARIA DE PLANEACIÓN MUNICIPAL, EN EL MARCO DEL PROYECTO DE IMPLEMENTACIÓN DE INSTRUMENTOS DE PLANEACIÓN PARA EL ORDENAMIENTO TERRITORIAL EN EL MUNICIPIO DE IBAGUÉ”. ;</t>
  </si>
  <si>
    <t>“CONTRATAR LA PRESTACIÓN DE SERVICIOS PROFESIONALES DE UN ARQUITECTO ESPECIALISTA PARA BRINDAR ACOMPAÑAMIENTO A LOS PROCESOS QUE SE ADELANTAN EN LA DIRECCIÓN DE ORDENAMIENTO TERRITORIAL SOSTENIBLE DE LA SECRETARIA DE PLANEACIÓN MUNICIPAL, CON ÉNFASIS EN LOS INSTRUMENTOS DE PLANEACIÓN, GESTIÓN Y FINANCIACIÓN DEL SUELO Y LA REGLAMENTACIÓN DEL PLAN DE ORDENAMIENTO TERRITORIAL EN EL MARCO DEL PROYECTO DE IMPLEMENTACIÓN DE INSTRUMENTOS DE PLANEACIÓN PARA EL ORDENAMIENTO TERRITORIAL EN EL MUNICIPIO DE IBAGUÉ”. ;</t>
  </si>
  <si>
    <t>“CONTRATAR LA PRESTACIÓN DE SERVICIOS PROFESIONALES DE UN ABOGADO ESPECIALISTA PARA BRINDAR ACOMPAÑAMIENTO A LOS PROCESOS QUE SE ADELANTAN EN LA DIRECCIÓN DE ORDENAMIENTO TERRITORIAL SOSTENIBLE DE LA SECRETARIA DE PLANEACIÓN MUNICIPAL, CON ÉNFASIS EN LOS INSTRUMENTOS DE PLANEACIÓN, GESTIÓN Y FINANCIACIÓN DEL SUELO Y LA REGLAMENTACIÓN DEL PLAN DE ORDENAMIENTO TERRITORIAL EN EL MARCO DEL PROYECTO DE IMPLEMENTACIÓN DE INSTRUMENTOS DE PLANEACIÓN PARA EL ORDENAMIENTO TERRITORIAL EN EL MUNICIPIO DE IBAGUÉ”. ;</t>
  </si>
  <si>
    <t>Número de instrumentos desarrollados</t>
  </si>
  <si>
    <t xml:space="preserve">Actualizar las fichas normativas - </t>
  </si>
  <si>
    <t>Realizar la implementación del POT (revisión y aprobación de planes parciales, planes de implantacion )</t>
  </si>
  <si>
    <t># de planes maestros formulados</t>
  </si>
  <si>
    <t>formulación y adopción de planes maestros.</t>
  </si>
  <si>
    <t>% de solcitudes</t>
  </si>
  <si>
    <t>Implementar la participacion de la plusvalía (liquidación y cobro de plusvalía)</t>
  </si>
  <si>
    <t>Reglamentacion del  procedimiento para revisión, ajuste o  adopción de normas urbanisticas ( Expedición de Nomativa )</t>
  </si>
  <si>
    <t>PROGRAMACION                    (dd/mm/aa)</t>
  </si>
  <si>
    <t>PROG  EJEC</t>
  </si>
  <si>
    <t xml:space="preserve">  
CODIGO BPPIM: 2020730010017  </t>
  </si>
  <si>
    <t xml:space="preserve">Parte inferior derecha </t>
  </si>
  <si>
    <t xml:space="preserve">ver esquina inferior </t>
  </si>
  <si>
    <t xml:space="preserve">Total </t>
  </si>
  <si>
    <t>Nro Cont</t>
  </si>
  <si>
    <t>Objeto del contrato</t>
  </si>
  <si>
    <t>Valor Total</t>
  </si>
  <si>
    <t>PRESTACIÓN DE SERVICIOS PROFESIONALES DE UN ADMINISTRADOR FINANCIERO PARA EL DESARROLLO  Y SEGUIMIENTO A LAS ACTIVIDADES RELACIONADAS CON EL PROYECTO CONSOLIDACION DEL SISTEMA MUNICIPAL DE PLANEACION Y PRESUPUESTO PARTICIPATIVO EN EL MUNICIPIO DE IBAGUÉ</t>
  </si>
  <si>
    <t>PRESTACIÓN DE SERVICIOS PROFESIONALES DE UN ADMINISTRADOR FINANCIERO PARA ACOMPAÑAR LOS PROCESOS RELACIONADOS CON EL PROYECTO CONSOLIDACION DEL SISTEMA MUNICIPAL DE PLANEACION Y PRESUPUESTO PARTICIPATIVO EN EL MUNICIPIO DE IBAGUÉ</t>
  </si>
  <si>
    <t>PRESTACIÓN DE SERVICIOS PROFESIONALES DE UN ECONOMISTA PARA ACOMPAÑAR LOS PROCESOS RELACIONADOS CON EL PROYECTO CONSOLIDACION DEL SISTEMA MUNICIPAL DE PLANEACION Y PRESUPUESTO PARTICIPATIVO EN EL MUNICIPIO DE IBAGUÉ</t>
  </si>
  <si>
    <t>PRESTACIÓN DE SERVICIOS DE APOYO A LA GESTION DE UN BACHILLER PARA EL ACOMPAÑAMIENTO DE LOS PROCESOS RELACIONADOS CON EL PROYECTO CONSOLIDACION DEL SISTEMA MUNICIPAL DE PLANEACION Y PRESUPUESTO PARTICIPATIVO EN EL MUNICIPIO DE IBAGUÉ</t>
  </si>
  <si>
    <t>PRESTACIÓN DE SERVICIOS PROFESIONALES DE UN ECONOMISTA PARA EL ACOMPAÑAMIENTO DE LOS PROCESOS RELACIONADOS CON EL PROYECTO CONSOLIDACION DEL SISTEMA MUNICIPAL DE PLANEACION Y PRESUPUESTO PARTICIPATIVO EN EL MUNICIPIO DE IBAGUÉ</t>
  </si>
  <si>
    <t>PRESTACION DE SERVICIOS DE APOYO A LA GESTION PARA BRINDAR ACOMPAÑAMIENTO A LOS PROCESOS RELACIONADOS CON EL PROYECTO CONSOLIDACION DEL SISTEMA MUNICIPAL DE PLANEACION Y PRESUPUESTO PARTICIPATIVO EN EL MUNICIPIO DE IBAGUE</t>
  </si>
  <si>
    <t>PRESTACIÓN DE SERVICIOS PROFESIONALES DE UN POLITOLOGO PARA ACOMPAÑAR  LOS PROCESOS RELACIONADOS CON EL PROYECTO CONSOLIDACION DEL SISTEMA MUNICIPAL DE PLANEACION Y PRESUPUESTO PARTICIPATIVO EN EL MUNICIPIO DE IBAGUÉ</t>
  </si>
  <si>
    <t>PRESTACION DE SERVICIOS PROFESIONALES PARA FORTALECER LA ESTRATEGIA DE COMUNICACIONES DE LA SECRETARÍA DE PLANEACIÓN MUNICIPAL EN EL MARCO DEL PROYECTO "CONSOLIDACION DEL SISTEMA MUNICIPAL DE PLANEACION Y PRESUPUESTO PARTICIPATIVO EN EL MUNICIPIO DE IBAGUE" </t>
  </si>
  <si>
    <t>PRESTACIÓN DE SERVICIOS DE APOYO A LA GESTIÓN DE UN TECNÓLOGO EN CONTABILIDAD Y FINANZAS PARA ACOMPAÑAR LOS PROCESOS RELACIONADOS CON EL PROYECTO CONSOLIDACIÓN DEL SISTEMA MUNICIPAL DE PLANEACIÓN Y PRESUPUESTO PARTICIPATIVO EN EL MUNICIPIO DE IBAGUÉ</t>
  </si>
  <si>
    <t>PRESTACION DE SERVICIOS PROFESIONALES PARA EL DESARROLLO Y SEGUIMIENTO A LAS ACTIVIDADES DE LA DIRECCIÓN DE PLANEACIÓN DEL DESARROLLO  EN EL MARCO DEL PROGRAMA CIUDADANIA Y TERRITORIO PARA EL DIALOGO SOCIAL Y LA PAZ Y EL SISTEMA MUNICIPAL DE PLANEACIÓN Y PRESUPUESTOS PARTICIPATIVOS DEL MUNICIPIO DE IBAGUÉ.</t>
  </si>
  <si>
    <t>PRESTACIÓN DE SERVICIOS DE APOYO A LA GESTION  PARA EL DESARROLLO Y SEGUIMIENTO A LAS ACTIVIDADES EN EL MARCO DEL PROGRAMA CIUDADANIA Y TERRITORIO PARA EL DIALOGO SOCIAL Y LA PAZ Y EL SISTEMA MUNICIPAL DE PLANEACIÓN Y PRESUPUESTOS PARTICIPATIVOS DEL MUNICIPIO DE IBAGUÉ</t>
  </si>
  <si>
    <t>PRESTACIÓN DE SERVICIOS PROFESIONALES DE UN ADMINISTRADOR FINANCIERO PARA EL DESARROLLO Y SEGUIMIENTO DE LAS ACTIVIDADES RELACIONADAS CON EL PROYECTO DE CONSOLIDACION DEL SISTEMA MUNICIPAL DE PLANEACIÓN Y PRESUPUESTO PARTICIPATIVO EN EL MUNICIPIO DE IBAGUÉ</t>
  </si>
  <si>
    <t>PRESTACIÓN DE SERVICIOS PROFESIONALES DE UN INGENIERO DE SISTEMAS PARA ACOMPAÑAR LOS PROCESOS RELACIONADOS CON EL PROYECTO CONSOLIDACION DEL SISTEMA MUNICIPAL DE PLANEACION Y PRESUPUESTO PARTICIPATIVO EN EL MUNICIPIO DE IBAGUÉ</t>
  </si>
  <si>
    <t>PRESTACION DE SERVICIOS DE APOYO A LA GESTION DE UN TECNOLOGO EN CONTABILIDAD Y FINANZAS PARA EL ACOMPAÑAMIENTO DE LOS PROCESOS RELACIONADOS CON EL PROYECTO CONSOLIDACION DEL SISTEMA MUNICIPAL DE PLANEACION Y PRESUPUESTO PARTICIPATIVO EN EL MUNICIPIO DE IBAGUE </t>
  </si>
  <si>
    <t>PRESTACIÓN DE SERVICIOS DE APOYO A LA GESTIÓN DE UN BACHILLER PARA ACOMPAÑAR LAS ACTIVIDADES RELACIONADAS CON EL PROYECTO CONSOLIDACIÓN DEL SISTEMA MUNICIPAL DE PLANEACIÓN Y PRESUPUESTO PARTICIPATIVO EN EL MUNICIPIO DE IBAGUÉ</t>
  </si>
  <si>
    <t>PRESTACIÓN DE SERVICIOS PROFESIONALES DE UN ADMINISTRADOR DE EMPRESAS PARA ACOMPAÑAR  LOS PROCESOS RELACIONADOS CON EL PROYECTO CONSOLIDACIÓN DEL SISTEMA MUNICIPAL DE PLANEACIÓN Y PRESUPUESTO PARTICIPATIVO EN EL MUNICIPIO DE IBAGUÉ</t>
  </si>
  <si>
    <t>PRESTACION DE SERVICIOS PROFESIONALES PARA  BRINDAR ACOMPAÑAMIENTO AL DESARROLLO DE LOS PROCESOS RELACIONADOS CON EL PROYECTO CONSOLIDACION DEL SISTEMA MUNICIPAL DE PLANEACION Y PRESUPUESTO PARTICIPATIVO EN EL MUNICIPIO DE IBAGUE </t>
  </si>
  <si>
    <t>PRESTACIÓN DE SERVICIOS DE APOYO A LA GESTIÓN DE UN BACHILLER PARA ACOMPAÑAR LOS PROCESOS DE DIGITALIZACION DE LA DOCUMENTACION RELACIONADA CON EL PROYECTO CONSOLIDACION DEL SISTEMA MUNICIPAL DE PLANEACION Y PRESUPUESTO PARTICIPATIVO EN EL MUNICIPIO DE IBAGUÉ</t>
  </si>
  <si>
    <t>PRESTACION DE SERVICIOS PROFESIONALES DE UN ADMINISTRADOR PÚBLICO PARA EL ACOMPAÑAMIENTO DE LOS PROCESOS RELACIONADOS CON EL PROYECTO CONSOLIDACION DEL SISTEMA MUNICIPAL DE PLANEACION Y PRESUPUESTO PARTICIPATIVO EN EL MUNICIPIO DE IBAGUE </t>
  </si>
  <si>
    <t>PRESTACION DE SERVICIOS PROFESIONALES PARA EL SEGUIMIENTO A LAS ACTIVIDADES RELACIONADAS CON EL PROYECTO CONSOLIDACION DEL SISTEMA MUNICIPAL DE PLANEACION Y PRESUPUESTO PARTICIPATIVO EN EL MUNICIPIO DE IBAGUE</t>
  </si>
  <si>
    <t>PRESTACION DE SERVICIOS PROFESIONALES DE UN ADMINISTRADOR DE EMPRESAS PARA EL ACOMPAÑAMIENTO DE LOS PROCESOS RELACIONADOS CON EL PROYECTO CONSOLIDACION DEL SISTEMA MUNICIPAL DE PLANEACION Y PRESUPUESTO PARTICIPATIVO EN EL MUNICIPIO DE IBAGUE </t>
  </si>
  <si>
    <t>PRESTACIÓN DE SERVICIOS DE APOYO A LA GESTIÓN DE UN BACHILLER PARA EL ACOMPAÑAMIENTO DE LOS PROCESOS RELACIONADOS CON EL PROYECTO CONSOLIDACIÓN DEL SISTEMA MUNICIPAL DE PLANEACIÓN Y PRESUPUESTO PARTICIPATIVO EN EL MUNICIPIO DE IBAGUÉ”</t>
  </si>
  <si>
    <t>PRESTACIÓN DE SERVICIOS DE APOYO A LA GESTION DE UN BACHILLER PARA QUE ASISTA Y ACOMPAÑE LOS PROCESOS RELACIONADOS CON EL PROYECTO CONSOLIDACION DEL SISTEMA MUNICIPAL DE PLANEACION Y PRESUPUESTO PARTICIPATIVO EN EL MUNICIPIO DE IBAGUÉ</t>
  </si>
  <si>
    <t>PRESTACIÓN DE SERVICIOS PROFESIONALES DE UN ABOGADO PARA BRINDAR ACOMPAÑAMIENTO JURIDICO AL DESARROLLO DE LOS PROCESOS RELACIONADOS CON EL PROYECTO CONSOLIDACIÓN DEL SISTEMA MUNICIPAL DE PLANEACIÓN Y PRESUPUESTO PARTICIPATIVO EN EL MUNICIPIO DE IBAGUÉ</t>
  </si>
  <si>
    <t>PRESTACIÓN DE SERVICIOS PROFESIONALES DE UN ARQUITECTO PARA BRINDAR ACOMPAÑAMIENTO A LOS PROCESOS RELACIONADOS CON EL PROYECTO CONSOLIDACION DEL SISTEMA MUNICIPAL DE PLANEACION Y PRESUPUESTO PARTICIPATIVO EN EL MUNICIPIO DE IBAGUE</t>
  </si>
  <si>
    <t>PRESTACION DE SERVICIOS PROFESIONALES PARA BRINDAR ACOMPAÑAMIENTO AL DESARROLLO DE LOS PROCESOS RELACIONADOS CON EL PROYECTO CONSOLIDACION DEL SISTEMA MUNICIPAL DE PLANEACION Y PRESUPUESTO PARTICIPATIVO EN EL MUNICIPIO DE IBAGUÉ</t>
  </si>
  <si>
    <t>PRESTACIÓN DE SERVICIOS PROFESIONALES DE UN CONTADOR PUBLICO PARA EL ACOMPAÑAMIENTO DE LOS PROCESOS RELACIONADOS CON EL PROYECTO CONSOLIDACION DEL SISTEMA MUNICIPAL DE PLANEACION Y PRESUPUESTO PARTICIPATIVO EN EL MUNICIPIO DE IBAGUÉ</t>
  </si>
  <si>
    <t>PRESTACION DE SERVICIOS PROFESIONALES DE UN ADMINISTRADO PÚBLICO PARA EL ACOMPAÑAMIENTO DE LOS PROCESOS RELACIONADOS CON EL PROYECTO CONSOLIDACION DEL SISTEMA MUNICIPAL DE PLANEACION Y PRESUPUESTO PARTICIPATIVO EN EL MUNICIPIO DE IBAGUE </t>
  </si>
  <si>
    <t>PRESTACIÓN DE SERVICIOS DE APOYO A LA GESTIÓN PARA EL ACOMPAÑAMIENTO DE LOS PROCESOS DE ORGANIZACION DE LA DIRECCIÓN DE INFORMACIÓN Y APLICACIÓN DE LA NORMA URBANÍSTICA DE LA SECRETARÍA DE PLANEACIÓN Y LA DIGITALIZACION DE LA INFORMACION DEL ARCHIVO URBANISTICO  DEL MUNICIPIO DE IBAGUÉ  EN EL MARCO DEL PROYECTO FORTALECIMIENTO DE LOS SISTEMAS DE INFORMACIÓN GEOGRAFICA DEL MUNICIPIO DE IBAGUÉ</t>
  </si>
  <si>
    <t>PRESTACIÓN DE SERVICIOS PROFESIONALES DE UN INGENIERO CIVIL PARA EL ACOMPAÑAMIENTO EN LA PROYECCIÓN, REVISIÓN, FORMULACIÓN, ACTUALIZACIÓN E IMPLEMENTACIÓN DE LOS PROCESOS DERIVADOS DE LA GESTIÓN DEL RIESGO DENTRO DEL PROCESO DE ACTUALIZACIÓN DE LOS ESTUDIOS AMBIENTALES DE LA ZONA URBANA DE IBAGUÉ</t>
  </si>
  <si>
    <t>PRESTACION DE SERVICIOS PROFESIONALES DE UN ABOGADO PARA ACOMPAÑAR LOS TRAMITES QUE SE ADELANTAN EN LA DIRECCION DE APLICACIÓN DE LA NORMA URBANISTICA EN EL MARCO DEL PROYECTO FORTALECIMIENTO DE LOS SISTEMAS DE INFORMACIÓN GEOGRAFICA DEL MUNICIPIO DE IBAGUÉ</t>
  </si>
  <si>
    <t>PRESTACIÓN DE SERVICIOS  PROFESIONALES DE UN INGENIERO ESPECIALIZADO PARA EL ACOMPAÑAMIENTO EN LA PROYECCIÓN, REVISIÓN, FORMULACIÓN, ACTUALIZACIÓN E IMPLEMENTACIÓN DE LOS PROCESOS DERIVADOS DE LA GESTIÓN DEL RIESGO DENTRO DEL PROCESO DE ACTUALIZACIÓN DE LOS ESTUDIOS AMBIENTALES DE LA ZONA URBANA DE IBAGUÉ</t>
  </si>
  <si>
    <t>prestación de servicios profesionales de un administrador financiero  para el seguimiento, evaluación y proyección territorial  para implementar y poner en marcha la curaduría cero y el catastro multipropósito de la dirección  información y aplicación a la norma urbanística y brindar apoyo a las demás actividades a cargo de la dirección en el marco del proyecto fortalecimiento de los sistemas de información geográfica del municipio de ibagué</t>
  </si>
  <si>
    <r>
      <t>DIMENSION:</t>
    </r>
    <r>
      <rPr>
        <sz val="11"/>
        <rFont val="Arial"/>
        <family val="2"/>
      </rPr>
      <t>IV Ibaguè Nuestro Institucional</t>
    </r>
  </si>
  <si>
    <r>
      <t xml:space="preserve">Objetivos: </t>
    </r>
    <r>
      <rPr>
        <sz val="11"/>
        <color theme="1"/>
        <rFont val="Arial"/>
        <family val="2"/>
      </rPr>
      <t>Mejorar la gestion territorial para el desarrollo de instrumentos normativos asociados al POT.</t>
    </r>
  </si>
  <si>
    <r>
      <t>PROGRAMA</t>
    </r>
    <r>
      <rPr>
        <sz val="11"/>
        <rFont val="Arial"/>
        <family val="2"/>
      </rPr>
      <t>: Fortalecimiento de la Gestiòn y Direccion de la Administraciòn Pùblica Territorial</t>
    </r>
  </si>
  <si>
    <r>
      <t xml:space="preserve">NOMBRE  DEL PROYECTO POAI: </t>
    </r>
    <r>
      <rPr>
        <sz val="11"/>
        <rFont val="Arial"/>
        <family val="2"/>
      </rPr>
      <t>IMPLEMENTACIÓN DE INSTRUMENTOS DE PLANEACIÓN PARA EL ORDENAMIENTO TERRITORIAL EN EL MUNICIPIO DE IBAGUÉ</t>
    </r>
  </si>
  <si>
    <r>
      <rPr>
        <b/>
        <sz val="11"/>
        <rFont val="Arial"/>
        <family val="2"/>
      </rPr>
      <t>META DE RESULTADO No. 2:</t>
    </r>
    <r>
      <rPr>
        <sz val="11"/>
        <rFont val="Arial"/>
        <family val="2"/>
      </rPr>
      <t xml:space="preserve">  Actualización, revisión y/o  modificación  territorial para el desarrollo municipal integrado </t>
    </r>
  </si>
  <si>
    <r>
      <t xml:space="preserve">META DE PRODUCTO No. 1: </t>
    </r>
    <r>
      <rPr>
        <sz val="11"/>
        <rFont val="Arial"/>
        <family val="2"/>
      </rPr>
      <t xml:space="preserve">Actualización,revisión y/o modificación  territorial para el desarrollo municipal integrado </t>
    </r>
  </si>
  <si>
    <r>
      <t xml:space="preserve">FECHA DE  SEGUIMIENTO: </t>
    </r>
    <r>
      <rPr>
        <sz val="11"/>
        <rFont val="Arial"/>
        <family val="2"/>
      </rPr>
      <t>SEPTIEMBRE 30  DE 2021</t>
    </r>
  </si>
  <si>
    <r>
      <t xml:space="preserve">DIMENSION:   </t>
    </r>
    <r>
      <rPr>
        <sz val="11"/>
        <rFont val="Arial"/>
        <family val="2"/>
      </rPr>
      <t>IV Ibaguè Nuestro Institucional</t>
    </r>
  </si>
  <si>
    <r>
      <t xml:space="preserve">SECTOR:     </t>
    </r>
    <r>
      <rPr>
        <sz val="11"/>
        <rFont val="Arial"/>
        <family val="2"/>
      </rPr>
      <t>Fortalecimiento Institucional</t>
    </r>
  </si>
  <si>
    <r>
      <t>NOMBRE  DEL PROYECTO POAI:</t>
    </r>
    <r>
      <rPr>
        <sz val="11"/>
        <rFont val="Arial"/>
        <family val="2"/>
      </rPr>
      <t xml:space="preserve">     Implementación de los Instrumetos de Planeación para el ordenamiento Territorial en el Municipio de Ibagué </t>
    </r>
  </si>
  <si>
    <r>
      <rPr>
        <b/>
        <sz val="11"/>
        <rFont val="Arial"/>
        <family val="2"/>
      </rPr>
      <t>META DE RESULTADO No. 1:</t>
    </r>
    <r>
      <rPr>
        <sz val="11"/>
        <rFont val="Arial"/>
        <family val="2"/>
      </rPr>
      <t xml:space="preserve">  Desarrollar de forma integral los Instrumentos normativos, de planificación, de gestión y financiación del territorio </t>
    </r>
  </si>
  <si>
    <r>
      <t>META DE PRODUCTO No. 1:</t>
    </r>
    <r>
      <rPr>
        <sz val="11"/>
        <rFont val="Arial"/>
        <family val="2"/>
      </rPr>
      <t xml:space="preserve"> Desarrollar de forma integral los instrumentos normativos, de planificación, de gestión y financiación del territorioActualización,revisión y/o modificación  territorial para el desarrollo municipal integrado </t>
    </r>
  </si>
  <si>
    <r>
      <t xml:space="preserve">NOMBRE:                                                                                                                                                                                      </t>
    </r>
    <r>
      <rPr>
        <b/>
        <sz val="11"/>
        <rFont val="Arial"/>
        <family val="2"/>
      </rPr>
      <t>ING. YURI CERVERA ORTIZ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</si>
</sst>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quot;$&quot;\ #,##0"/>
    <numFmt numFmtId="167" formatCode="_ &quot;$&quot;\ * #,##0.00_ ;_ &quot;$&quot;\ * \-#,##0.00_ ;_ &quot;$&quot;\ * &quot;-&quot;??_ ;_ @_ "/>
    <numFmt numFmtId="168" formatCode="_ &quot;$&quot;\ * #,##0_ ;_ &quot;$&quot;\ * \-#,##0_ ;_ &quot;$&quot;\ * &quot;-&quot;??_ ;_ @_ "/>
    <numFmt numFmtId="169" formatCode="[$$-240A]\ #,##0"/>
    <numFmt numFmtId="170" formatCode="_ * #,##0.00_ ;_ * \-#,##0.00_ ;_ * &quot;-&quot;??_ ;_ @_ "/>
    <numFmt numFmtId="171" formatCode="_ * #,##0_ ;_ * \-#,##0_ ;_ * &quot;-&quot;??_ ;_ @_ "/>
    <numFmt numFmtId="172" formatCode="#,##0_ ;\-#,##0\ "/>
    <numFmt numFmtId="173" formatCode="#,##0.0_);\(#,##0.0\)"/>
    <numFmt numFmtId="174" formatCode="0.0%"/>
    <numFmt numFmtId="175" formatCode="#,##0.000_);\(#,##0.000\)"/>
    <numFmt numFmtId="176" formatCode="_(* #,##0.00_);_(* \(#,##0.00\);_(* &quot;-&quot;??_);_(@_)"/>
    <numFmt numFmtId="177" formatCode="&quot;$&quot;#,##0"/>
    <numFmt numFmtId="178" formatCode="\$#,##0_-"/>
    <numFmt numFmtId="179" formatCode="_(&quot;$&quot;* #,##0_);_(&quot;$&quot;* \(#,##0\);_(&quot;$&quot;* &quot;-&quot;??_);_(@_)"/>
    <numFmt numFmtId="180" formatCode="_ * #,##0.0_ ;_ * \-#,##0.0_ ;_ * &quot;-&quot;??_ ;_ @_ "/>
    <numFmt numFmtId="181" formatCode="#,##0.0\ _€;\-#,##0.0\ _€"/>
    <numFmt numFmtId="182" formatCode="_-* #,##0.00_-;\-* #,##0.00_-;_-* &quot;-&quot;_-;_-@_-"/>
    <numFmt numFmtId="183" formatCode="&quot;$&quot;#,##0.00"/>
    <numFmt numFmtId="184" formatCode="_-* #,##0_-;\-* #,##0_-;_-* &quot;-&quot;??_-;_-@_-"/>
    <numFmt numFmtId="185" formatCode="0.0"/>
  </numFmts>
  <fonts count="3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Narrow"/>
      <family val="2"/>
    </font>
    <font>
      <b/>
      <sz val="10"/>
      <color theme="1"/>
      <name val="Arial"/>
      <family val="2"/>
    </font>
    <font>
      <sz val="10"/>
      <color theme="1"/>
      <name val="Arial"/>
      <family val="2"/>
    </font>
    <font>
      <sz val="12"/>
      <color theme="1"/>
      <name val="Arial"/>
      <family val="2"/>
    </font>
    <font>
      <u/>
      <sz val="11"/>
      <color theme="10"/>
      <name val="Calibri"/>
      <family val="2"/>
      <scheme val="minor"/>
    </font>
    <font>
      <sz val="11"/>
      <color theme="1"/>
      <name val="Arial"/>
      <family val="2"/>
    </font>
    <font>
      <sz val="11"/>
      <name val="Arial"/>
      <family val="2"/>
    </font>
    <font>
      <sz val="11"/>
      <color rgb="FF000000"/>
      <name val="Calibri"/>
      <family val="2"/>
    </font>
    <font>
      <b/>
      <sz val="11"/>
      <name val="Arial"/>
      <family val="2"/>
    </font>
    <font>
      <sz val="11"/>
      <color rgb="FF000000"/>
      <name val="Arial"/>
      <family val="2"/>
    </font>
    <font>
      <b/>
      <sz val="12"/>
      <color theme="1"/>
      <name val="Arial MT"/>
    </font>
    <font>
      <sz val="7"/>
      <color theme="1"/>
      <name val="Arial"/>
      <family val="2"/>
    </font>
    <font>
      <b/>
      <u/>
      <sz val="10"/>
      <color theme="1"/>
      <name val="Arial"/>
      <family val="2"/>
    </font>
    <font>
      <sz val="10"/>
      <color theme="1"/>
      <name val="Arial MT"/>
    </font>
    <font>
      <sz val="12"/>
      <color theme="1"/>
      <name val="Arial MT"/>
    </font>
    <font>
      <sz val="8"/>
      <color theme="1"/>
      <name val="Arial MT"/>
    </font>
    <font>
      <sz val="14"/>
      <color theme="1"/>
      <name val="Arial MT"/>
    </font>
    <font>
      <sz val="9"/>
      <color theme="1"/>
      <name val="Calibri"/>
      <family val="2"/>
      <scheme val="minor"/>
    </font>
    <font>
      <u/>
      <sz val="12"/>
      <color theme="1"/>
      <name val="Arial"/>
      <family val="2"/>
    </font>
    <font>
      <sz val="11"/>
      <color rgb="FF000000"/>
      <name val="Calibri"/>
      <family val="2"/>
      <scheme val="minor"/>
    </font>
    <font>
      <sz val="11"/>
      <name val="Calibri"/>
      <family val="2"/>
      <scheme val="minor"/>
    </font>
    <font>
      <i/>
      <sz val="11"/>
      <name val="Arial"/>
      <family val="2"/>
    </font>
    <font>
      <b/>
      <u/>
      <sz val="11"/>
      <name val="Arial"/>
      <family val="2"/>
    </font>
    <font>
      <sz val="11"/>
      <color indexed="8"/>
      <name val="Arial"/>
      <family val="2"/>
    </font>
    <font>
      <b/>
      <sz val="11"/>
      <color indexed="8"/>
      <name val="Arial"/>
      <family val="2"/>
    </font>
    <font>
      <sz val="11"/>
      <color rgb="FF00B050"/>
      <name val="Arial"/>
      <family val="2"/>
    </font>
    <font>
      <b/>
      <sz val="11"/>
      <color theme="1"/>
      <name val="Arial"/>
      <family val="2"/>
    </font>
    <font>
      <b/>
      <sz val="11"/>
      <color rgb="FF000000"/>
      <name val="Arial"/>
      <family val="2"/>
    </font>
    <font>
      <b/>
      <sz val="11"/>
      <color rgb="FF222222"/>
      <name val="Arial"/>
      <family val="2"/>
    </font>
    <font>
      <sz val="11"/>
      <color rgb="FF222222"/>
      <name val="Arial"/>
      <family val="2"/>
    </font>
    <font>
      <sz val="11"/>
      <color rgb="FFFF0000"/>
      <name val="Arial"/>
      <family val="2"/>
    </font>
    <font>
      <b/>
      <sz val="11"/>
      <color rgb="FFFF0000"/>
      <name val="Arial"/>
      <family val="2"/>
    </font>
    <font>
      <i/>
      <sz val="11"/>
      <color theme="1"/>
      <name val="Arial"/>
      <family val="2"/>
    </font>
    <font>
      <b/>
      <sz val="11"/>
      <color rgb="FF00206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theme="2" tint="-9.9978637043366805E-2"/>
        <bgColor indexed="64"/>
      </patternFill>
    </fill>
    <fill>
      <patternFill patternType="solid">
        <fgColor rgb="FFFFC000"/>
        <bgColor indexed="64"/>
      </patternFill>
    </fill>
    <fill>
      <patternFill patternType="solid">
        <fgColor theme="5" tint="0.39997558519241921"/>
        <bgColor indexed="64"/>
      </patternFill>
    </fill>
  </fills>
  <borders count="79">
    <border>
      <left/>
      <right/>
      <top/>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auto="1"/>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right style="thin">
        <color auto="1"/>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0" fontId="8" fillId="0" borderId="0" applyNumberFormat="0" applyFill="0" applyBorder="0" applyAlignment="0" applyProtection="0"/>
    <xf numFmtId="0" fontId="1" fillId="0" borderId="0"/>
    <xf numFmtId="170" fontId="3" fillId="0" borderId="0" applyFont="0" applyFill="0" applyBorder="0" applyAlignment="0" applyProtection="0"/>
    <xf numFmtId="43" fontId="1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cellStyleXfs>
  <cellXfs count="2109">
    <xf numFmtId="0" fontId="0" fillId="0" borderId="0" xfId="0"/>
    <xf numFmtId="0" fontId="9" fillId="0" borderId="0" xfId="0" applyFont="1" applyAlignment="1">
      <alignment horizontal="center" vertical="center"/>
    </xf>
    <xf numFmtId="0" fontId="9" fillId="0" borderId="1" xfId="12" applyFont="1" applyBorder="1" applyAlignment="1">
      <alignment horizontal="center" vertical="center"/>
    </xf>
    <xf numFmtId="0" fontId="9" fillId="0" borderId="58" xfId="12" applyFont="1" applyBorder="1" applyAlignment="1">
      <alignment horizontal="center" vertical="center"/>
    </xf>
    <xf numFmtId="39" fontId="10" fillId="2" borderId="4" xfId="8" applyNumberFormat="1" applyFont="1" applyFill="1" applyBorder="1" applyAlignment="1" applyProtection="1">
      <alignment horizontal="center" vertical="center" wrapText="1"/>
    </xf>
    <xf numFmtId="14" fontId="10" fillId="2" borderId="4" xfId="12" applyNumberFormat="1" applyFont="1" applyFill="1" applyBorder="1" applyAlignment="1" applyProtection="1">
      <alignment horizontal="center" vertical="center" wrapText="1"/>
    </xf>
    <xf numFmtId="14" fontId="10" fillId="2" borderId="26" xfId="12"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xf>
    <xf numFmtId="0" fontId="12" fillId="0" borderId="0" xfId="0" applyFont="1" applyBorder="1" applyAlignment="1">
      <alignment horizontal="left" vertical="top"/>
    </xf>
    <xf numFmtId="0" fontId="10" fillId="0" borderId="0" xfId="0" applyFont="1" applyFill="1" applyBorder="1" applyAlignment="1">
      <alignment horizontal="center" vertical="center"/>
    </xf>
    <xf numFmtId="14"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66" fontId="10" fillId="0" borderId="0" xfId="0" applyNumberFormat="1" applyFont="1" applyFill="1" applyBorder="1" applyAlignment="1">
      <alignment horizontal="center" vertical="center"/>
    </xf>
    <xf numFmtId="0" fontId="10" fillId="0" borderId="0" xfId="0" applyFont="1"/>
    <xf numFmtId="3" fontId="10" fillId="0" borderId="0" xfId="0" applyNumberFormat="1" applyFont="1" applyFill="1" applyBorder="1" applyAlignment="1">
      <alignment vertical="center"/>
    </xf>
    <xf numFmtId="177" fontId="9" fillId="0" borderId="4" xfId="13" applyNumberFormat="1" applyFont="1" applyFill="1" applyBorder="1" applyAlignment="1">
      <alignment horizontal="center" vertical="center"/>
    </xf>
    <xf numFmtId="0" fontId="10" fillId="0" borderId="0" xfId="0" applyFont="1" applyFill="1" applyBorder="1"/>
    <xf numFmtId="178" fontId="10" fillId="0" borderId="0" xfId="0" applyNumberFormat="1" applyFont="1" applyFill="1" applyBorder="1" applyAlignment="1">
      <alignment horizontal="center" vertical="center"/>
    </xf>
    <xf numFmtId="2" fontId="10" fillId="0" borderId="0" xfId="0" applyNumberFormat="1" applyFont="1" applyFill="1" applyBorder="1" applyAlignment="1" applyProtection="1">
      <alignment horizontal="left" vertical="center" wrapText="1"/>
    </xf>
    <xf numFmtId="167" fontId="10" fillId="0" borderId="0" xfId="10" applyFont="1" applyFill="1" applyBorder="1" applyAlignment="1" applyProtection="1">
      <alignment vertical="center"/>
    </xf>
    <xf numFmtId="178" fontId="10" fillId="0" borderId="0" xfId="0" applyNumberFormat="1" applyFont="1" applyFill="1" applyBorder="1" applyAlignment="1">
      <alignment horizontal="center" vertical="center" wrapText="1"/>
    </xf>
    <xf numFmtId="177" fontId="9" fillId="0" borderId="4" xfId="17" applyNumberFormat="1" applyFont="1" applyFill="1" applyBorder="1" applyAlignment="1">
      <alignment horizontal="center" vertical="center"/>
    </xf>
    <xf numFmtId="3" fontId="12" fillId="2" borderId="0" xfId="0" applyNumberFormat="1" applyFont="1" applyFill="1" applyBorder="1" applyAlignment="1">
      <alignment horizontal="center" vertical="center" wrapText="1"/>
    </xf>
    <xf numFmtId="1" fontId="12" fillId="2"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xf>
    <xf numFmtId="178" fontId="10" fillId="0" borderId="4" xfId="0" applyNumberFormat="1" applyFont="1" applyFill="1" applyBorder="1" applyAlignment="1">
      <alignment horizontal="center" vertical="center" wrapText="1"/>
    </xf>
    <xf numFmtId="0" fontId="10" fillId="0" borderId="0" xfId="0" applyFont="1" applyBorder="1"/>
    <xf numFmtId="0" fontId="14" fillId="0" borderId="0" xfId="0" applyFont="1" applyAlignment="1"/>
    <xf numFmtId="0" fontId="7" fillId="0" borderId="0" xfId="0" applyFont="1" applyFill="1" applyAlignment="1"/>
    <xf numFmtId="0" fontId="7" fillId="0" borderId="0" xfId="0" applyFont="1"/>
    <xf numFmtId="2" fontId="14" fillId="0" borderId="0" xfId="0" applyNumberFormat="1" applyFont="1" applyBorder="1" applyAlignment="1" applyProtection="1">
      <alignment vertical="center"/>
    </xf>
    <xf numFmtId="0" fontId="6" fillId="0" borderId="0" xfId="0" applyFont="1" applyBorder="1"/>
    <xf numFmtId="0" fontId="6" fillId="0" borderId="0" xfId="0" applyFont="1"/>
    <xf numFmtId="2" fontId="5" fillId="0" borderId="24" xfId="0" applyNumberFormat="1" applyFont="1" applyBorder="1" applyAlignment="1" applyProtection="1">
      <alignment horizontal="center" vertical="center"/>
    </xf>
    <xf numFmtId="1" fontId="6" fillId="0" borderId="4" xfId="9" applyNumberFormat="1" applyFont="1" applyBorder="1" applyAlignment="1">
      <alignment horizontal="center" vertical="center"/>
    </xf>
    <xf numFmtId="2" fontId="14" fillId="0" borderId="0" xfId="0" applyNumberFormat="1" applyFont="1" applyFill="1" applyBorder="1" applyAlignment="1" applyProtection="1">
      <alignment vertical="center"/>
    </xf>
    <xf numFmtId="1" fontId="6" fillId="2" borderId="4"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4" fontId="14" fillId="0" borderId="0" xfId="4" applyNumberFormat="1" applyFont="1" applyBorder="1" applyAlignment="1" applyProtection="1">
      <alignment vertical="center"/>
    </xf>
    <xf numFmtId="0" fontId="17" fillId="0" borderId="0" xfId="0" applyFont="1"/>
    <xf numFmtId="0" fontId="17" fillId="0" borderId="0" xfId="0" applyFont="1" applyBorder="1"/>
    <xf numFmtId="1" fontId="18" fillId="0" borderId="0" xfId="0" applyNumberFormat="1" applyFont="1"/>
    <xf numFmtId="0" fontId="19" fillId="0" borderId="0" xfId="0" applyFont="1" applyBorder="1"/>
    <xf numFmtId="0" fontId="19" fillId="0" borderId="0" xfId="0" applyFont="1"/>
    <xf numFmtId="0" fontId="5" fillId="0" borderId="27" xfId="0" applyFont="1" applyBorder="1" applyAlignment="1">
      <alignment horizontal="center" vertical="center"/>
    </xf>
    <xf numFmtId="10" fontId="5" fillId="0" borderId="27" xfId="9" applyNumberFormat="1" applyFont="1" applyBorder="1" applyAlignment="1">
      <alignment horizontal="center" vertical="center"/>
    </xf>
    <xf numFmtId="0" fontId="5" fillId="0" borderId="27" xfId="0" applyFont="1" applyBorder="1" applyAlignment="1">
      <alignment horizontal="center" vertical="center" wrapText="1"/>
    </xf>
    <xf numFmtId="0" fontId="6" fillId="0" borderId="16" xfId="0" applyFont="1" applyBorder="1" applyAlignment="1">
      <alignment horizontal="center" vertical="center"/>
    </xf>
    <xf numFmtId="9" fontId="6" fillId="0" borderId="16" xfId="9" applyFont="1" applyBorder="1" applyAlignment="1">
      <alignment horizontal="center" vertical="center" wrapText="1"/>
    </xf>
    <xf numFmtId="179" fontId="6" fillId="2" borderId="16" xfId="0" applyNumberFormat="1" applyFont="1" applyFill="1" applyBorder="1" applyAlignment="1">
      <alignment horizontal="right" vertical="center" wrapText="1"/>
    </xf>
    <xf numFmtId="179" fontId="6" fillId="2" borderId="16" xfId="0" applyNumberFormat="1" applyFont="1" applyFill="1" applyBorder="1" applyAlignment="1">
      <alignment horizontal="left" vertical="center" wrapText="1"/>
    </xf>
    <xf numFmtId="2" fontId="5" fillId="0" borderId="16" xfId="0" applyNumberFormat="1" applyFont="1" applyBorder="1" applyAlignment="1" applyProtection="1">
      <alignment vertical="center"/>
    </xf>
    <xf numFmtId="2" fontId="6" fillId="0" borderId="16" xfId="9" applyNumberFormat="1" applyFont="1" applyBorder="1" applyAlignment="1" applyProtection="1">
      <alignment vertical="center"/>
    </xf>
    <xf numFmtId="14" fontId="6" fillId="0" borderId="16" xfId="0" applyNumberFormat="1" applyFont="1" applyBorder="1" applyAlignment="1" applyProtection="1">
      <alignment horizontal="center" vertical="center"/>
    </xf>
    <xf numFmtId="0" fontId="6" fillId="0" borderId="0" xfId="0" applyFont="1" applyAlignment="1">
      <alignment horizontal="right"/>
    </xf>
    <xf numFmtId="0" fontId="6" fillId="0" borderId="26" xfId="0" applyFont="1" applyBorder="1" applyAlignment="1">
      <alignment horizontal="center" vertical="center"/>
    </xf>
    <xf numFmtId="179" fontId="6" fillId="2" borderId="26" xfId="0" applyNumberFormat="1" applyFont="1" applyFill="1" applyBorder="1" applyAlignment="1">
      <alignment horizontal="right" vertical="center" wrapText="1"/>
    </xf>
    <xf numFmtId="179" fontId="6" fillId="2" borderId="26" xfId="0" applyNumberFormat="1" applyFont="1" applyFill="1" applyBorder="1" applyAlignment="1">
      <alignment horizontal="left" vertical="center" wrapText="1"/>
    </xf>
    <xf numFmtId="2" fontId="5" fillId="0" borderId="26" xfId="0" applyNumberFormat="1" applyFont="1" applyBorder="1" applyAlignment="1" applyProtection="1">
      <alignment vertical="center"/>
    </xf>
    <xf numFmtId="2" fontId="6" fillId="0" borderId="26" xfId="9" applyNumberFormat="1" applyFont="1" applyBorder="1" applyAlignment="1" applyProtection="1">
      <alignment vertical="center"/>
    </xf>
    <xf numFmtId="1" fontId="6" fillId="0" borderId="26" xfId="0" applyNumberFormat="1" applyFont="1" applyBorder="1" applyAlignment="1">
      <alignment horizontal="center" vertical="center" wrapText="1"/>
    </xf>
    <xf numFmtId="0" fontId="5" fillId="0" borderId="26" xfId="0" applyFont="1" applyBorder="1" applyAlignment="1">
      <alignment horizontal="center" vertical="center" wrapText="1"/>
    </xf>
    <xf numFmtId="168" fontId="5" fillId="0" borderId="26" xfId="10" applyNumberFormat="1" applyFont="1" applyBorder="1" applyAlignment="1" applyProtection="1">
      <alignment horizontal="right" vertical="center"/>
    </xf>
    <xf numFmtId="168" fontId="5" fillId="0" borderId="26" xfId="10" applyNumberFormat="1" applyFont="1" applyBorder="1" applyAlignment="1" applyProtection="1">
      <alignment horizontal="left" vertical="center"/>
    </xf>
    <xf numFmtId="10" fontId="6" fillId="0" borderId="26" xfId="9" applyNumberFormat="1" applyFont="1" applyBorder="1" applyAlignment="1" applyProtection="1">
      <alignment vertical="center"/>
    </xf>
    <xf numFmtId="39" fontId="6" fillId="0" borderId="26" xfId="0" applyNumberFormat="1" applyFont="1" applyBorder="1" applyAlignment="1" applyProtection="1">
      <alignment vertical="center"/>
    </xf>
    <xf numFmtId="173" fontId="5" fillId="0" borderId="42" xfId="0" applyNumberFormat="1" applyFont="1" applyBorder="1" applyAlignment="1" applyProtection="1">
      <alignment vertical="center"/>
    </xf>
    <xf numFmtId="173" fontId="6" fillId="0" borderId="47" xfId="0" applyNumberFormat="1" applyFont="1" applyBorder="1" applyAlignment="1" applyProtection="1">
      <alignment vertical="top"/>
    </xf>
    <xf numFmtId="0" fontId="6" fillId="0" borderId="4" xfId="0" applyFont="1" applyBorder="1" applyAlignment="1">
      <alignment horizontal="left" vertical="center"/>
    </xf>
    <xf numFmtId="173" fontId="6" fillId="0" borderId="4" xfId="0" applyNumberFormat="1" applyFont="1" applyBorder="1" applyAlignment="1" applyProtection="1">
      <alignment vertical="top"/>
    </xf>
    <xf numFmtId="0" fontId="6" fillId="0" borderId="0" xfId="0" applyFont="1" applyAlignment="1">
      <alignment wrapText="1"/>
    </xf>
    <xf numFmtId="0" fontId="7" fillId="0" borderId="0" xfId="0" applyFont="1" applyFill="1" applyAlignment="1">
      <alignment wrapText="1"/>
    </xf>
    <xf numFmtId="10" fontId="6" fillId="0" borderId="0" xfId="9" applyNumberFormat="1" applyFont="1" applyBorder="1"/>
    <xf numFmtId="0" fontId="20" fillId="0" borderId="0" xfId="0" applyFont="1"/>
    <xf numFmtId="10" fontId="18" fillId="0" borderId="0" xfId="9" applyNumberFormat="1" applyFont="1"/>
    <xf numFmtId="3" fontId="21" fillId="2" borderId="0"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xf>
    <xf numFmtId="0" fontId="6" fillId="0" borderId="0" xfId="0" applyFont="1" applyFill="1"/>
    <xf numFmtId="3" fontId="7"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3" fontId="22" fillId="0" borderId="0" xfId="11"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3" fontId="7" fillId="0" borderId="0" xfId="0" applyNumberFormat="1" applyFont="1" applyFill="1" applyBorder="1" applyAlignment="1">
      <alignment horizontal="center" vertical="center"/>
    </xf>
    <xf numFmtId="3" fontId="22" fillId="0" borderId="0" xfId="11" applyNumberFormat="1" applyFont="1" applyFill="1" applyBorder="1" applyAlignment="1">
      <alignment horizontal="center" vertical="center"/>
    </xf>
    <xf numFmtId="0" fontId="6" fillId="0" borderId="0" xfId="0" applyFont="1" applyFill="1" applyBorder="1"/>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177" fontId="9" fillId="0" borderId="0" xfId="17"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wrapText="1"/>
    </xf>
    <xf numFmtId="0" fontId="10" fillId="0" borderId="0" xfId="0" applyFont="1" applyFill="1"/>
    <xf numFmtId="0" fontId="12" fillId="0" borderId="0" xfId="0" applyFont="1" applyFill="1" applyBorder="1" applyAlignment="1">
      <alignment horizontal="left" vertical="top"/>
    </xf>
    <xf numFmtId="14" fontId="12"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77" fontId="10" fillId="0" borderId="4" xfId="13"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1" fontId="10" fillId="0" borderId="0" xfId="13"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2" fontId="5" fillId="0" borderId="4" xfId="0" applyNumberFormat="1" applyFont="1" applyBorder="1" applyAlignment="1" applyProtection="1">
      <alignment horizontal="center" vertical="center"/>
    </xf>
    <xf numFmtId="1" fontId="12" fillId="0" borderId="0" xfId="0" applyNumberFormat="1" applyFont="1" applyFill="1" applyBorder="1" applyAlignment="1">
      <alignment horizontal="center" vertical="center" wrapText="1"/>
    </xf>
    <xf numFmtId="166" fontId="10" fillId="0" borderId="0" xfId="13"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0" xfId="0" applyFont="1" applyFill="1" applyBorder="1" applyAlignment="1">
      <alignment vertical="top"/>
    </xf>
    <xf numFmtId="0" fontId="10" fillId="0" borderId="0" xfId="0" applyFont="1" applyFill="1" applyBorder="1" applyAlignment="1">
      <alignment vertical="top"/>
    </xf>
    <xf numFmtId="0" fontId="10" fillId="0" borderId="0" xfId="0" applyFont="1" applyFill="1" applyBorder="1" applyAlignment="1">
      <alignment horizontal="left" vertical="center" wrapText="1"/>
    </xf>
    <xf numFmtId="169" fontId="10" fillId="0" borderId="0" xfId="0" applyNumberFormat="1" applyFont="1" applyFill="1" applyBorder="1" applyAlignment="1">
      <alignment vertical="center" wrapText="1"/>
    </xf>
    <xf numFmtId="0" fontId="10" fillId="0" borderId="0" xfId="0" applyFont="1" applyFill="1" applyBorder="1" applyAlignment="1">
      <alignment vertical="center" wrapText="1"/>
    </xf>
    <xf numFmtId="169" fontId="10" fillId="0" borderId="0" xfId="0" applyNumberFormat="1" applyFont="1" applyFill="1" applyBorder="1" applyAlignment="1">
      <alignment horizontal="center" vertical="center" wrapText="1"/>
    </xf>
    <xf numFmtId="3" fontId="10"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42" fontId="6" fillId="2" borderId="4" xfId="4" applyFont="1" applyFill="1" applyBorder="1" applyAlignment="1">
      <alignment horizontal="center" vertical="center"/>
    </xf>
    <xf numFmtId="0" fontId="7" fillId="0" borderId="0" xfId="0" applyFont="1" applyFill="1" applyBorder="1" applyAlignment="1"/>
    <xf numFmtId="42" fontId="6" fillId="2" borderId="24" xfId="4" applyFont="1" applyFill="1" applyBorder="1" applyAlignment="1">
      <alignment horizontal="center" vertical="center"/>
    </xf>
    <xf numFmtId="1" fontId="6" fillId="2" borderId="27" xfId="0" applyNumberFormat="1" applyFont="1" applyFill="1" applyBorder="1" applyAlignment="1">
      <alignment horizontal="center" vertical="center"/>
    </xf>
    <xf numFmtId="42" fontId="6" fillId="2" borderId="63" xfId="4" applyFont="1" applyFill="1" applyBorder="1" applyAlignment="1">
      <alignment horizontal="center" vertical="center"/>
    </xf>
    <xf numFmtId="2" fontId="5" fillId="0" borderId="4" xfId="0" applyNumberFormat="1" applyFont="1" applyBorder="1" applyAlignment="1" applyProtection="1">
      <alignment horizontal="center" vertical="center"/>
    </xf>
    <xf numFmtId="0" fontId="5" fillId="0" borderId="3" xfId="0" applyFont="1" applyBorder="1" applyAlignment="1">
      <alignment horizontal="left" vertical="center"/>
    </xf>
    <xf numFmtId="0" fontId="5" fillId="0" borderId="20" xfId="0" applyFont="1" applyBorder="1" applyAlignment="1">
      <alignment horizontal="center" vertical="center" wrapText="1"/>
    </xf>
    <xf numFmtId="0" fontId="12" fillId="0" borderId="0" xfId="0" applyFont="1" applyFill="1" applyBorder="1" applyAlignment="1">
      <alignment horizontal="center" vertical="center"/>
    </xf>
    <xf numFmtId="0" fontId="10" fillId="0" borderId="0" xfId="0" applyFont="1" applyFill="1" applyBorder="1" applyAlignment="1">
      <alignment horizontal="left" vertical="top" wrapText="1"/>
    </xf>
    <xf numFmtId="0" fontId="9" fillId="0" borderId="4" xfId="0" applyFont="1" applyBorder="1" applyAlignment="1">
      <alignment horizontal="center" vertical="center"/>
    </xf>
    <xf numFmtId="42" fontId="2" fillId="2" borderId="4" xfId="4" applyFont="1" applyFill="1" applyBorder="1" applyAlignment="1">
      <alignment horizontal="center" vertical="center" wrapText="1"/>
    </xf>
    <xf numFmtId="0" fontId="9" fillId="0" borderId="0" xfId="0" applyFont="1" applyFill="1"/>
    <xf numFmtId="0" fontId="9" fillId="0" borderId="0" xfId="0" applyFont="1" applyFill="1" applyBorder="1"/>
    <xf numFmtId="2" fontId="12" fillId="0" borderId="4" xfId="0" applyNumberFormat="1" applyFont="1" applyFill="1" applyBorder="1" applyAlignment="1" applyProtection="1">
      <alignment horizontal="center" vertical="center"/>
    </xf>
    <xf numFmtId="10" fontId="10" fillId="0" borderId="4" xfId="9" applyNumberFormat="1" applyFont="1" applyFill="1" applyBorder="1"/>
    <xf numFmtId="0" fontId="10" fillId="0" borderId="4" xfId="0" applyFont="1" applyFill="1" applyBorder="1" applyAlignment="1">
      <alignment horizontal="center" vertical="center"/>
    </xf>
    <xf numFmtId="166" fontId="10" fillId="0" borderId="4"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xf>
    <xf numFmtId="168" fontId="10" fillId="0" borderId="4" xfId="10" applyNumberFormat="1" applyFont="1" applyFill="1" applyBorder="1" applyAlignment="1">
      <alignment horizontal="center" vertical="center"/>
    </xf>
    <xf numFmtId="0" fontId="12" fillId="0" borderId="26" xfId="0" applyFont="1" applyFill="1" applyBorder="1" applyAlignment="1">
      <alignment horizontal="center" vertical="center"/>
    </xf>
    <xf numFmtId="10" fontId="12" fillId="0" borderId="26" xfId="9" applyNumberFormat="1" applyFont="1" applyFill="1" applyBorder="1" applyAlignment="1">
      <alignment horizontal="center" vertical="center"/>
    </xf>
    <xf numFmtId="0" fontId="12" fillId="0" borderId="26" xfId="0" applyFont="1" applyFill="1" applyBorder="1" applyAlignment="1">
      <alignment horizontal="center" vertical="center" wrapText="1"/>
    </xf>
    <xf numFmtId="0" fontId="10" fillId="0" borderId="4" xfId="0" applyFont="1" applyFill="1" applyBorder="1" applyAlignment="1">
      <alignment horizontal="left" vertical="center"/>
    </xf>
    <xf numFmtId="171" fontId="12" fillId="0" borderId="20" xfId="13" applyNumberFormat="1" applyFont="1" applyFill="1" applyBorder="1" applyAlignment="1" applyProtection="1">
      <alignment vertical="center"/>
    </xf>
    <xf numFmtId="171" fontId="10" fillId="0" borderId="20" xfId="13" applyNumberFormat="1" applyFont="1" applyFill="1" applyBorder="1" applyAlignment="1" applyProtection="1">
      <alignment vertical="center"/>
    </xf>
    <xf numFmtId="1" fontId="27" fillId="0" borderId="4" xfId="0" applyNumberFormat="1" applyFont="1" applyFill="1" applyBorder="1" applyAlignment="1">
      <alignment horizontal="center" vertical="center" wrapText="1"/>
    </xf>
    <xf numFmtId="169" fontId="10" fillId="0" borderId="4" xfId="0" applyNumberFormat="1" applyFont="1" applyFill="1" applyBorder="1" applyAlignment="1">
      <alignment horizontal="right" vertical="center"/>
    </xf>
    <xf numFmtId="0" fontId="28" fillId="0" borderId="4" xfId="0" applyNumberFormat="1" applyFont="1" applyFill="1" applyBorder="1" applyAlignment="1">
      <alignment horizontal="center" vertical="center" wrapText="1"/>
    </xf>
    <xf numFmtId="169" fontId="12" fillId="0" borderId="4" xfId="0" applyNumberFormat="1" applyFont="1" applyFill="1" applyBorder="1" applyAlignment="1">
      <alignment horizontal="right" vertical="center"/>
    </xf>
    <xf numFmtId="1" fontId="28" fillId="0" borderId="4" xfId="9" applyNumberFormat="1" applyFont="1" applyFill="1" applyBorder="1" applyAlignment="1">
      <alignment horizontal="center" vertical="center" wrapText="1"/>
    </xf>
    <xf numFmtId="0" fontId="28" fillId="0" borderId="4" xfId="0" applyFont="1" applyFill="1" applyBorder="1" applyAlignment="1">
      <alignment horizontal="center" vertical="center" wrapText="1"/>
    </xf>
    <xf numFmtId="169" fontId="12" fillId="0" borderId="20" xfId="4" applyNumberFormat="1" applyFont="1" applyFill="1" applyBorder="1" applyAlignment="1" applyProtection="1">
      <alignment horizontal="right" vertical="center"/>
      <protection locked="0"/>
    </xf>
    <xf numFmtId="14" fontId="10" fillId="0" borderId="20" xfId="0" applyNumberFormat="1" applyFont="1" applyFill="1" applyBorder="1" applyAlignment="1" applyProtection="1">
      <alignment horizontal="center" vertical="center"/>
    </xf>
    <xf numFmtId="0" fontId="10" fillId="0" borderId="30" xfId="0" applyFont="1" applyFill="1" applyBorder="1" applyAlignment="1">
      <alignment horizontal="center" vertical="center"/>
    </xf>
    <xf numFmtId="0" fontId="12" fillId="0" borderId="16" xfId="0" applyFont="1" applyFill="1" applyBorder="1" applyAlignment="1">
      <alignment horizontal="center" vertical="center" wrapText="1"/>
    </xf>
    <xf numFmtId="169" fontId="12" fillId="0" borderId="16" xfId="10" applyNumberFormat="1" applyFont="1" applyFill="1" applyBorder="1" applyAlignment="1">
      <alignment horizontal="right" vertical="center" wrapText="1"/>
    </xf>
    <xf numFmtId="172" fontId="12" fillId="0" borderId="16" xfId="10" applyNumberFormat="1" applyFont="1" applyFill="1" applyBorder="1" applyAlignment="1">
      <alignment horizontal="right" vertical="center" wrapText="1"/>
    </xf>
    <xf numFmtId="2" fontId="10" fillId="0" borderId="16" xfId="0" applyNumberFormat="1" applyFont="1" applyFill="1" applyBorder="1" applyAlignment="1" applyProtection="1">
      <alignment vertical="center"/>
    </xf>
    <xf numFmtId="168" fontId="10" fillId="0" borderId="26" xfId="10" applyNumberFormat="1" applyFont="1" applyFill="1" applyBorder="1" applyAlignment="1" applyProtection="1">
      <alignment horizontal="right" vertical="center"/>
    </xf>
    <xf numFmtId="168" fontId="10" fillId="0" borderId="26" xfId="10" applyNumberFormat="1" applyFont="1" applyFill="1" applyBorder="1" applyAlignment="1" applyProtection="1">
      <alignment vertical="center"/>
    </xf>
    <xf numFmtId="2" fontId="12" fillId="0" borderId="26" xfId="0" applyNumberFormat="1" applyFont="1" applyFill="1" applyBorder="1" applyAlignment="1" applyProtection="1">
      <alignment vertical="center"/>
    </xf>
    <xf numFmtId="10" fontId="10" fillId="0" borderId="26" xfId="9" applyNumberFormat="1" applyFont="1" applyFill="1" applyBorder="1" applyAlignment="1" applyProtection="1">
      <alignment vertical="center"/>
    </xf>
    <xf numFmtId="0" fontId="10" fillId="0" borderId="15" xfId="7" applyFont="1" applyFill="1" applyBorder="1"/>
    <xf numFmtId="0" fontId="10" fillId="0" borderId="4" xfId="7" applyFont="1" applyFill="1" applyBorder="1"/>
    <xf numFmtId="0" fontId="10" fillId="0" borderId="45" xfId="7" applyFont="1" applyFill="1" applyBorder="1"/>
    <xf numFmtId="0" fontId="10" fillId="0" borderId="6" xfId="7" applyFont="1" applyFill="1" applyBorder="1" applyAlignment="1">
      <alignment horizontal="center" wrapText="1"/>
    </xf>
    <xf numFmtId="0" fontId="10" fillId="0" borderId="6" xfId="7" applyFont="1" applyFill="1" applyBorder="1"/>
    <xf numFmtId="0" fontId="10" fillId="0" borderId="40" xfId="7" applyFont="1" applyFill="1" applyBorder="1"/>
    <xf numFmtId="0" fontId="10" fillId="0" borderId="46" xfId="7" applyFont="1" applyFill="1" applyBorder="1"/>
    <xf numFmtId="0" fontId="10" fillId="0" borderId="0" xfId="7" applyFont="1" applyFill="1" applyBorder="1"/>
    <xf numFmtId="0" fontId="10" fillId="0" borderId="43" xfId="7" applyFont="1" applyFill="1" applyBorder="1"/>
    <xf numFmtId="0" fontId="10" fillId="0" borderId="51" xfId="7" applyFont="1" applyFill="1" applyBorder="1"/>
    <xf numFmtId="0" fontId="10" fillId="0" borderId="1" xfId="7" applyFont="1" applyFill="1" applyBorder="1"/>
    <xf numFmtId="0" fontId="10" fillId="0" borderId="52" xfId="7" applyFont="1" applyFill="1" applyBorder="1"/>
    <xf numFmtId="0" fontId="10" fillId="0" borderId="4" xfId="9" applyNumberFormat="1" applyFont="1" applyFill="1" applyBorder="1" applyAlignment="1">
      <alignment horizontal="center" vertical="center"/>
    </xf>
    <xf numFmtId="42" fontId="10" fillId="0" borderId="4" xfId="4" applyFont="1" applyFill="1" applyBorder="1" applyAlignment="1">
      <alignment horizontal="center" vertical="center"/>
    </xf>
    <xf numFmtId="2" fontId="12" fillId="0" borderId="0" xfId="0" applyNumberFormat="1" applyFont="1" applyFill="1" applyBorder="1" applyAlignment="1" applyProtection="1">
      <alignment horizontal="center" vertical="center"/>
    </xf>
    <xf numFmtId="10" fontId="10" fillId="0" borderId="0" xfId="9" applyNumberFormat="1" applyFont="1" applyFill="1" applyBorder="1" applyAlignment="1">
      <alignment horizontal="center"/>
    </xf>
    <xf numFmtId="10" fontId="10" fillId="0" borderId="0" xfId="9" applyNumberFormat="1" applyFont="1" applyFill="1" applyBorder="1"/>
    <xf numFmtId="2" fontId="10" fillId="0" borderId="0" xfId="0" applyNumberFormat="1" applyFont="1" applyFill="1" applyBorder="1" applyAlignment="1" applyProtection="1">
      <alignment horizontal="center" vertical="center" wrapText="1"/>
    </xf>
    <xf numFmtId="166"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168" fontId="10" fillId="0" borderId="0" xfId="1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3" fontId="9" fillId="0" borderId="4" xfId="0" applyNumberFormat="1" applyFont="1" applyFill="1" applyBorder="1" applyAlignment="1">
      <alignment horizontal="center" vertical="center" wrapText="1"/>
    </xf>
    <xf numFmtId="0" fontId="10" fillId="0" borderId="54" xfId="9" applyNumberFormat="1" applyFont="1" applyFill="1" applyBorder="1" applyAlignment="1">
      <alignment horizontal="center" vertical="center"/>
    </xf>
    <xf numFmtId="3" fontId="9" fillId="0" borderId="0" xfId="0" applyNumberFormat="1" applyFont="1" applyFill="1" applyAlignment="1">
      <alignment horizontal="center" vertical="center" wrapText="1"/>
    </xf>
    <xf numFmtId="14" fontId="10" fillId="0" borderId="4" xfId="0" applyNumberFormat="1" applyFont="1" applyFill="1" applyBorder="1" applyAlignment="1">
      <alignment horizontal="center" vertical="center"/>
    </xf>
    <xf numFmtId="3" fontId="9" fillId="0" borderId="27" xfId="0" applyNumberFormat="1" applyFont="1" applyFill="1" applyBorder="1" applyAlignment="1">
      <alignment horizontal="center" vertical="center" wrapText="1"/>
    </xf>
    <xf numFmtId="0" fontId="10" fillId="2" borderId="4" xfId="0" applyFont="1" applyFill="1" applyBorder="1"/>
    <xf numFmtId="10" fontId="10" fillId="2" borderId="4" xfId="5" applyNumberFormat="1" applyFont="1" applyFill="1" applyBorder="1"/>
    <xf numFmtId="2" fontId="10" fillId="2" borderId="4" xfId="0" applyNumberFormat="1" applyFont="1" applyFill="1" applyBorder="1"/>
    <xf numFmtId="0" fontId="10" fillId="2" borderId="0" xfId="0" applyFont="1" applyFill="1"/>
    <xf numFmtId="0" fontId="12" fillId="2" borderId="0" xfId="0" applyFont="1" applyFill="1"/>
    <xf numFmtId="2" fontId="12" fillId="2" borderId="0" xfId="0" applyNumberFormat="1" applyFont="1" applyFill="1" applyAlignment="1">
      <alignment vertical="center"/>
    </xf>
    <xf numFmtId="2" fontId="12" fillId="2" borderId="0" xfId="0" applyNumberFormat="1" applyFont="1" applyFill="1" applyAlignment="1">
      <alignment horizontal="center" vertical="center"/>
    </xf>
    <xf numFmtId="0" fontId="10" fillId="2" borderId="0" xfId="0" applyFont="1" applyFill="1" applyAlignment="1">
      <alignment horizontal="center"/>
    </xf>
    <xf numFmtId="0" fontId="12" fillId="2" borderId="4" xfId="0" applyFont="1" applyFill="1" applyBorder="1"/>
    <xf numFmtId="2" fontId="10" fillId="2" borderId="0" xfId="0" applyNumberFormat="1" applyFont="1" applyFill="1" applyAlignment="1">
      <alignment vertical="center" wrapText="1"/>
    </xf>
    <xf numFmtId="44" fontId="10" fillId="2" borderId="0" xfId="3" applyFont="1" applyFill="1" applyBorder="1" applyAlignment="1" applyProtection="1">
      <alignment vertical="center"/>
    </xf>
    <xf numFmtId="2" fontId="10" fillId="2" borderId="0" xfId="0" applyNumberFormat="1" applyFont="1" applyFill="1"/>
    <xf numFmtId="44" fontId="10" fillId="2" borderId="0" xfId="3" applyFont="1" applyFill="1" applyBorder="1"/>
    <xf numFmtId="165" fontId="10" fillId="2" borderId="0" xfId="0" applyNumberFormat="1" applyFont="1" applyFill="1"/>
    <xf numFmtId="0" fontId="12" fillId="2" borderId="4" xfId="0" applyFont="1" applyFill="1" applyBorder="1" applyAlignment="1">
      <alignment horizontal="left" vertical="center"/>
    </xf>
    <xf numFmtId="2" fontId="12" fillId="2" borderId="4" xfId="0" applyNumberFormat="1" applyFont="1" applyFill="1" applyBorder="1" applyAlignment="1">
      <alignment horizontal="center" vertical="center"/>
    </xf>
    <xf numFmtId="2" fontId="10" fillId="2" borderId="0" xfId="0" applyNumberFormat="1" applyFont="1" applyFill="1" applyAlignment="1">
      <alignment vertical="center"/>
    </xf>
    <xf numFmtId="2" fontId="10" fillId="2" borderId="0" xfId="0" applyNumberFormat="1" applyFont="1" applyFill="1" applyAlignment="1">
      <alignment horizontal="left" vertical="center" wrapText="1"/>
    </xf>
    <xf numFmtId="0" fontId="10" fillId="2" borderId="0" xfId="0" applyFont="1" applyFill="1" applyAlignment="1">
      <alignment wrapText="1"/>
    </xf>
    <xf numFmtId="0" fontId="10" fillId="2" borderId="0" xfId="0" applyFont="1" applyFill="1" applyAlignment="1">
      <alignment horizontal="left" wrapText="1"/>
    </xf>
    <xf numFmtId="0" fontId="10" fillId="2" borderId="4" xfId="0" applyFont="1" applyFill="1" applyBorder="1" applyAlignment="1">
      <alignment horizontal="center" vertical="center"/>
    </xf>
    <xf numFmtId="2" fontId="10" fillId="2" borderId="4"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xf>
    <xf numFmtId="2" fontId="10" fillId="2" borderId="0" xfId="0" applyNumberFormat="1" applyFont="1" applyFill="1" applyAlignment="1">
      <alignment horizontal="left" vertical="top" wrapText="1"/>
    </xf>
    <xf numFmtId="167" fontId="12" fillId="2" borderId="0" xfId="0" applyNumberFormat="1" applyFont="1" applyFill="1"/>
    <xf numFmtId="2" fontId="12" fillId="2" borderId="0" xfId="0" applyNumberFormat="1" applyFont="1" applyFill="1"/>
    <xf numFmtId="44" fontId="12" fillId="2" borderId="0" xfId="3" applyFont="1" applyFill="1" applyBorder="1"/>
    <xf numFmtId="165" fontId="12" fillId="2" borderId="0" xfId="0" applyNumberFormat="1" applyFont="1" applyFill="1"/>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10" fontId="12" fillId="2" borderId="4" xfId="5" applyNumberFormat="1" applyFont="1" applyFill="1" applyBorder="1" applyAlignment="1">
      <alignment horizontal="center" vertical="center"/>
    </xf>
    <xf numFmtId="0" fontId="31" fillId="2" borderId="0" xfId="0" applyFont="1" applyFill="1" applyAlignment="1">
      <alignment wrapText="1"/>
    </xf>
    <xf numFmtId="1" fontId="10" fillId="2" borderId="4" xfId="0" applyNumberFormat="1" applyFont="1" applyFill="1" applyBorder="1" applyAlignment="1">
      <alignment horizontal="center" vertical="center" wrapText="1"/>
    </xf>
    <xf numFmtId="166" fontId="32" fillId="0" borderId="4" xfId="0" applyNumberFormat="1" applyFont="1" applyBorder="1" applyAlignment="1">
      <alignment horizontal="center" vertical="center"/>
    </xf>
    <xf numFmtId="2" fontId="10" fillId="2" borderId="4" xfId="0" applyNumberFormat="1" applyFont="1" applyFill="1" applyBorder="1" applyAlignment="1">
      <alignment vertical="center"/>
    </xf>
    <xf numFmtId="2" fontId="10" fillId="2" borderId="4" xfId="5" applyNumberFormat="1" applyFont="1" applyFill="1" applyBorder="1" applyAlignment="1" applyProtection="1">
      <alignment vertical="center"/>
    </xf>
    <xf numFmtId="14" fontId="10" fillId="2" borderId="4" xfId="0" applyNumberFormat="1" applyFont="1" applyFill="1" applyBorder="1" applyAlignment="1">
      <alignment horizontal="center" vertical="center"/>
    </xf>
    <xf numFmtId="167" fontId="10" fillId="2" borderId="0" xfId="0" applyNumberFormat="1" applyFont="1" applyFill="1"/>
    <xf numFmtId="3" fontId="33" fillId="0" borderId="4" xfId="0" applyNumberFormat="1" applyFont="1" applyBorder="1" applyAlignment="1">
      <alignment horizontal="center" vertical="center"/>
    </xf>
    <xf numFmtId="2" fontId="12" fillId="2" borderId="4" xfId="0" applyNumberFormat="1" applyFont="1" applyFill="1" applyBorder="1" applyAlignment="1">
      <alignment vertical="center"/>
    </xf>
    <xf numFmtId="39" fontId="10" fillId="2" borderId="4" xfId="0" applyNumberFormat="1" applyFont="1" applyFill="1" applyBorder="1" applyAlignment="1">
      <alignment vertical="center"/>
    </xf>
    <xf numFmtId="166" fontId="33" fillId="0" borderId="4" xfId="0" applyNumberFormat="1" applyFont="1" applyBorder="1" applyAlignment="1">
      <alignment horizontal="center" vertical="center"/>
    </xf>
    <xf numFmtId="166" fontId="12" fillId="2" borderId="4" xfId="1" applyNumberFormat="1" applyFont="1" applyFill="1" applyBorder="1" applyAlignment="1" applyProtection="1">
      <alignment horizontal="center" vertical="center"/>
    </xf>
    <xf numFmtId="166" fontId="10" fillId="2" borderId="4" xfId="3" applyNumberFormat="1" applyFont="1" applyFill="1" applyBorder="1" applyAlignment="1" applyProtection="1">
      <alignment horizontal="center" vertical="center"/>
    </xf>
    <xf numFmtId="166" fontId="10" fillId="2" borderId="0" xfId="0" applyNumberFormat="1" applyFont="1" applyFill="1"/>
    <xf numFmtId="166" fontId="10" fillId="2" borderId="4" xfId="0" applyNumberFormat="1" applyFont="1" applyFill="1" applyBorder="1" applyAlignment="1">
      <alignment horizontal="center" vertical="center" wrapText="1"/>
    </xf>
    <xf numFmtId="166" fontId="12" fillId="2" borderId="4" xfId="2" applyNumberFormat="1" applyFont="1" applyFill="1" applyBorder="1" applyAlignment="1">
      <alignment horizontal="center" vertical="center" wrapText="1"/>
    </xf>
    <xf numFmtId="166" fontId="10" fillId="2" borderId="4" xfId="2" applyNumberFormat="1" applyFont="1" applyFill="1" applyBorder="1" applyAlignment="1" applyProtection="1">
      <alignment horizontal="center" vertical="center"/>
    </xf>
    <xf numFmtId="10" fontId="10" fillId="2" borderId="4" xfId="5" applyNumberFormat="1" applyFont="1" applyFill="1" applyBorder="1" applyAlignment="1" applyProtection="1">
      <alignment vertical="center"/>
    </xf>
    <xf numFmtId="41" fontId="10" fillId="2" borderId="4" xfId="2" applyFont="1" applyFill="1" applyBorder="1" applyAlignment="1" applyProtection="1">
      <alignment vertical="center"/>
    </xf>
    <xf numFmtId="173" fontId="10" fillId="2" borderId="4" xfId="0" applyNumberFormat="1" applyFont="1" applyFill="1" applyBorder="1"/>
    <xf numFmtId="2" fontId="12" fillId="2" borderId="4" xfId="0" applyNumberFormat="1" applyFont="1" applyFill="1" applyBorder="1"/>
    <xf numFmtId="10" fontId="10" fillId="2" borderId="4" xfId="5" applyNumberFormat="1" applyFont="1" applyFill="1" applyBorder="1" applyProtection="1"/>
    <xf numFmtId="39" fontId="10" fillId="2" borderId="4" xfId="0" applyNumberFormat="1" applyFont="1" applyFill="1" applyBorder="1"/>
    <xf numFmtId="173" fontId="12" fillId="2" borderId="4" xfId="0" applyNumberFormat="1" applyFont="1" applyFill="1" applyBorder="1" applyAlignment="1">
      <alignment vertical="center"/>
    </xf>
    <xf numFmtId="173" fontId="10" fillId="2" borderId="4" xfId="0" applyNumberFormat="1" applyFont="1" applyFill="1" applyBorder="1" applyAlignment="1">
      <alignment vertical="top"/>
    </xf>
    <xf numFmtId="37" fontId="10" fillId="2" borderId="4" xfId="0" applyNumberFormat="1" applyFont="1" applyFill="1" applyBorder="1" applyAlignment="1">
      <alignment horizontal="center" vertical="top"/>
    </xf>
    <xf numFmtId="175" fontId="10" fillId="2" borderId="4" xfId="0" applyNumberFormat="1" applyFont="1" applyFill="1" applyBorder="1" applyAlignment="1">
      <alignment vertical="top"/>
    </xf>
    <xf numFmtId="3" fontId="10" fillId="2" borderId="0" xfId="0" applyNumberFormat="1" applyFont="1" applyFill="1" applyAlignment="1">
      <alignment horizontal="center" vertical="center"/>
    </xf>
    <xf numFmtId="14"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wrapText="1"/>
    </xf>
    <xf numFmtId="1" fontId="10" fillId="2" borderId="0" xfId="0" applyNumberFormat="1" applyFont="1" applyFill="1" applyAlignment="1">
      <alignment horizontal="center" vertical="center" wrapText="1"/>
    </xf>
    <xf numFmtId="3" fontId="10" fillId="2" borderId="0" xfId="0" applyNumberFormat="1" applyFont="1" applyFill="1"/>
    <xf numFmtId="10" fontId="10" fillId="2" borderId="0" xfId="5" applyNumberFormat="1" applyFont="1" applyFill="1"/>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166" fontId="34" fillId="2" borderId="0" xfId="0" applyNumberFormat="1" applyFont="1" applyFill="1"/>
    <xf numFmtId="166" fontId="33" fillId="3" borderId="4" xfId="0" applyNumberFormat="1" applyFont="1" applyFill="1" applyBorder="1" applyAlignment="1">
      <alignment horizontal="center" vertical="center" wrapText="1"/>
    </xf>
    <xf numFmtId="0" fontId="10" fillId="2" borderId="0" xfId="0" applyFont="1" applyFill="1" applyAlignment="1">
      <alignment vertical="center"/>
    </xf>
    <xf numFmtId="3" fontId="10" fillId="2" borderId="0" xfId="0" applyNumberFormat="1" applyFont="1" applyFill="1" applyAlignment="1">
      <alignment vertical="center"/>
    </xf>
    <xf numFmtId="14" fontId="10" fillId="2" borderId="0" xfId="0" applyNumberFormat="1" applyFont="1" applyFill="1" applyAlignment="1">
      <alignment vertical="center"/>
    </xf>
    <xf numFmtId="166" fontId="10" fillId="2" borderId="4" xfId="0" applyNumberFormat="1" applyFont="1" applyFill="1" applyBorder="1"/>
    <xf numFmtId="166" fontId="32" fillId="0" borderId="4" xfId="0" applyNumberFormat="1" applyFont="1" applyFill="1" applyBorder="1" applyAlignment="1">
      <alignment horizontal="center" vertical="center"/>
    </xf>
    <xf numFmtId="3" fontId="33" fillId="0" borderId="4" xfId="0" applyNumberFormat="1" applyFont="1" applyFill="1" applyBorder="1" applyAlignment="1">
      <alignment horizontal="center" vertical="center"/>
    </xf>
    <xf numFmtId="166" fontId="33" fillId="0" borderId="4" xfId="0" applyNumberFormat="1" applyFont="1" applyFill="1" applyBorder="1" applyAlignment="1">
      <alignment horizontal="center" vertical="center"/>
    </xf>
    <xf numFmtId="166" fontId="12" fillId="0" borderId="4" xfId="1" applyNumberFormat="1" applyFont="1" applyFill="1" applyBorder="1" applyAlignment="1" applyProtection="1">
      <alignment horizontal="center" vertical="center"/>
    </xf>
    <xf numFmtId="166" fontId="10" fillId="0" borderId="4" xfId="3" applyNumberFormat="1" applyFont="1" applyFill="1" applyBorder="1" applyAlignment="1" applyProtection="1">
      <alignment horizontal="center" vertical="center"/>
    </xf>
    <xf numFmtId="166" fontId="9" fillId="0" borderId="4" xfId="0" applyNumberFormat="1" applyFont="1" applyFill="1" applyBorder="1" applyAlignment="1">
      <alignment horizontal="center" vertical="center" wrapText="1"/>
    </xf>
    <xf numFmtId="166" fontId="12" fillId="0" borderId="4" xfId="2" applyNumberFormat="1" applyFont="1" applyFill="1" applyBorder="1" applyAlignment="1">
      <alignment horizontal="center" vertical="center" wrapText="1"/>
    </xf>
    <xf numFmtId="166" fontId="10" fillId="0" borderId="4" xfId="2" applyNumberFormat="1" applyFont="1" applyFill="1" applyBorder="1" applyAlignment="1" applyProtection="1">
      <alignment horizontal="center" vertical="center"/>
    </xf>
    <xf numFmtId="0" fontId="10" fillId="2" borderId="4" xfId="8" applyFont="1" applyFill="1" applyBorder="1" applyAlignment="1">
      <alignment horizontal="center" vertical="center"/>
    </xf>
    <xf numFmtId="0" fontId="10" fillId="2" borderId="15" xfId="0" applyFont="1" applyFill="1" applyBorder="1"/>
    <xf numFmtId="0" fontId="10" fillId="2" borderId="16" xfId="0" applyFont="1" applyFill="1" applyBorder="1"/>
    <xf numFmtId="10" fontId="10" fillId="2" borderId="16" xfId="5" applyNumberFormat="1" applyFont="1" applyFill="1" applyBorder="1"/>
    <xf numFmtId="2" fontId="10" fillId="2" borderId="32" xfId="0" applyNumberFormat="1" applyFont="1" applyFill="1" applyBorder="1"/>
    <xf numFmtId="0" fontId="12" fillId="0" borderId="51" xfId="0" applyFont="1" applyFill="1" applyBorder="1"/>
    <xf numFmtId="0" fontId="10" fillId="0" borderId="1" xfId="0" applyFont="1" applyFill="1" applyBorder="1"/>
    <xf numFmtId="0" fontId="10" fillId="0" borderId="58" xfId="0" applyFont="1" applyFill="1" applyBorder="1"/>
    <xf numFmtId="0" fontId="12" fillId="0" borderId="3" xfId="0" applyFont="1" applyFill="1" applyBorder="1" applyAlignment="1">
      <alignment horizontal="left" vertical="center"/>
    </xf>
    <xf numFmtId="2" fontId="12" fillId="0" borderId="24" xfId="0" applyNumberFormat="1" applyFont="1" applyFill="1" applyBorder="1" applyAlignment="1" applyProtection="1">
      <alignment horizontal="center" vertical="center"/>
    </xf>
    <xf numFmtId="0" fontId="10" fillId="0" borderId="24" xfId="0" applyFont="1" applyFill="1" applyBorder="1"/>
    <xf numFmtId="166" fontId="10" fillId="0" borderId="24" xfId="0" applyNumberFormat="1" applyFont="1" applyFill="1" applyBorder="1" applyAlignment="1">
      <alignment horizontal="center" vertical="center" wrapText="1"/>
    </xf>
    <xf numFmtId="0" fontId="10" fillId="0" borderId="26" xfId="0" applyFont="1" applyFill="1" applyBorder="1" applyAlignment="1">
      <alignment horizontal="center" vertical="center"/>
    </xf>
    <xf numFmtId="168" fontId="10" fillId="0" borderId="28" xfId="1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0" fillId="0" borderId="23" xfId="0" applyFont="1" applyFill="1" applyBorder="1" applyAlignment="1">
      <alignment horizontal="center" vertical="center"/>
    </xf>
    <xf numFmtId="2" fontId="12" fillId="0" borderId="4" xfId="0" applyNumberFormat="1" applyFont="1" applyFill="1" applyBorder="1" applyAlignment="1" applyProtection="1">
      <alignment horizontal="center" vertical="center" wrapText="1"/>
    </xf>
    <xf numFmtId="42" fontId="9" fillId="0" borderId="4" xfId="0" applyNumberFormat="1" applyFont="1" applyFill="1" applyBorder="1"/>
    <xf numFmtId="0" fontId="27" fillId="0" borderId="54" xfId="0" applyFont="1" applyFill="1" applyBorder="1" applyAlignment="1">
      <alignment horizontal="center" vertical="center" wrapText="1"/>
    </xf>
    <xf numFmtId="0" fontId="27" fillId="0" borderId="20" xfId="0" applyFont="1" applyFill="1" applyBorder="1" applyAlignment="1">
      <alignment horizontal="center" vertical="center" wrapText="1"/>
    </xf>
    <xf numFmtId="169" fontId="10" fillId="0" borderId="20" xfId="0" applyNumberFormat="1" applyFont="1" applyFill="1" applyBorder="1" applyAlignment="1">
      <alignment horizontal="right" vertical="center"/>
    </xf>
    <xf numFmtId="39" fontId="10" fillId="0" borderId="54" xfId="0" applyNumberFormat="1" applyFont="1" applyFill="1" applyBorder="1" applyAlignment="1" applyProtection="1">
      <alignment horizontal="center" vertical="center"/>
    </xf>
    <xf numFmtId="0" fontId="10" fillId="0" borderId="16" xfId="0" applyFont="1" applyFill="1" applyBorder="1" applyAlignment="1">
      <alignment horizontal="center" vertical="center"/>
    </xf>
    <xf numFmtId="1" fontId="28" fillId="0" borderId="16" xfId="0" applyNumberFormat="1" applyFont="1" applyFill="1" applyBorder="1" applyAlignment="1">
      <alignment horizontal="center" vertical="center" wrapText="1"/>
    </xf>
    <xf numFmtId="169" fontId="12" fillId="0" borderId="16" xfId="6" applyNumberFormat="1" applyFont="1" applyFill="1" applyBorder="1" applyAlignment="1">
      <alignment horizontal="right" vertical="center"/>
    </xf>
    <xf numFmtId="171" fontId="12" fillId="0" borderId="16" xfId="13" applyNumberFormat="1" applyFont="1" applyFill="1" applyBorder="1" applyAlignment="1" applyProtection="1">
      <alignment vertical="center"/>
    </xf>
    <xf numFmtId="171" fontId="10" fillId="0" borderId="16" xfId="13" applyNumberFormat="1" applyFont="1" applyFill="1" applyBorder="1" applyAlignment="1" applyProtection="1">
      <alignment vertical="center"/>
    </xf>
    <xf numFmtId="0" fontId="27" fillId="0" borderId="26" xfId="0" applyFont="1" applyFill="1" applyBorder="1" applyAlignment="1">
      <alignment horizontal="center" vertical="center" wrapText="1"/>
    </xf>
    <xf numFmtId="169" fontId="10" fillId="0" borderId="13" xfId="4" applyNumberFormat="1" applyFont="1" applyFill="1" applyBorder="1" applyAlignment="1" applyProtection="1">
      <alignment horizontal="right" vertical="center"/>
      <protection locked="0"/>
    </xf>
    <xf numFmtId="171" fontId="10" fillId="0" borderId="13" xfId="13" applyNumberFormat="1" applyFont="1" applyFill="1" applyBorder="1" applyAlignment="1" applyProtection="1">
      <alignment vertical="center"/>
    </xf>
    <xf numFmtId="0" fontId="10" fillId="0" borderId="34" xfId="0" applyFont="1" applyFill="1" applyBorder="1" applyAlignment="1">
      <alignment horizontal="center" vertical="center"/>
    </xf>
    <xf numFmtId="0" fontId="10" fillId="0" borderId="4" xfId="7" applyFont="1" applyFill="1" applyBorder="1" applyAlignment="1">
      <alignment horizontal="center"/>
    </xf>
    <xf numFmtId="9" fontId="10" fillId="2" borderId="4" xfId="0" applyNumberFormat="1" applyFont="1" applyFill="1" applyBorder="1" applyAlignment="1">
      <alignment horizontal="center" vertical="center"/>
    </xf>
    <xf numFmtId="9" fontId="10" fillId="0" borderId="4" xfId="7" applyNumberFormat="1" applyFont="1" applyFill="1" applyBorder="1" applyAlignment="1">
      <alignment horizontal="center"/>
    </xf>
    <xf numFmtId="0" fontId="12" fillId="2" borderId="46" xfId="8" applyFont="1" applyFill="1" applyBorder="1" applyAlignment="1">
      <alignment horizontal="center" vertical="center"/>
    </xf>
    <xf numFmtId="0" fontId="12" fillId="2" borderId="0" xfId="8" applyFont="1" applyFill="1" applyBorder="1" applyAlignment="1">
      <alignment horizontal="center" vertical="center"/>
    </xf>
    <xf numFmtId="0" fontId="12" fillId="2" borderId="47" xfId="8" applyFont="1" applyFill="1" applyBorder="1" applyAlignment="1">
      <alignment horizontal="center" vertical="center"/>
    </xf>
    <xf numFmtId="0" fontId="12" fillId="2" borderId="51" xfId="8" applyFont="1" applyFill="1" applyBorder="1" applyAlignment="1">
      <alignment horizontal="center" vertical="center" wrapText="1"/>
    </xf>
    <xf numFmtId="0" fontId="10" fillId="2" borderId="1" xfId="8" applyFont="1" applyFill="1" applyBorder="1" applyAlignment="1">
      <alignment horizontal="center" vertical="center"/>
    </xf>
    <xf numFmtId="2" fontId="12" fillId="2" borderId="4" xfId="8" applyNumberFormat="1" applyFont="1" applyFill="1" applyBorder="1" applyAlignment="1" applyProtection="1">
      <alignment horizontal="center" vertical="center"/>
    </xf>
    <xf numFmtId="2" fontId="12" fillId="2" borderId="24" xfId="8" applyNumberFormat="1" applyFont="1" applyFill="1" applyBorder="1" applyAlignment="1" applyProtection="1">
      <alignment horizontal="center" vertical="center"/>
    </xf>
    <xf numFmtId="10" fontId="10" fillId="2" borderId="4" xfId="9" applyNumberFormat="1" applyFont="1" applyFill="1" applyBorder="1" applyAlignment="1">
      <alignment horizontal="center" vertical="center"/>
    </xf>
    <xf numFmtId="0" fontId="10" fillId="2" borderId="47" xfId="8" applyFont="1" applyFill="1" applyBorder="1" applyAlignment="1">
      <alignment horizontal="center" vertical="center"/>
    </xf>
    <xf numFmtId="166" fontId="10" fillId="2" borderId="24" xfId="8" applyNumberFormat="1" applyFont="1" applyFill="1" applyBorder="1" applyAlignment="1">
      <alignment horizontal="center" vertical="center" wrapText="1"/>
    </xf>
    <xf numFmtId="3" fontId="10" fillId="2" borderId="4" xfId="8" applyNumberFormat="1" applyFont="1" applyFill="1" applyBorder="1" applyAlignment="1">
      <alignment horizontal="center" vertical="center"/>
    </xf>
    <xf numFmtId="0" fontId="10" fillId="2" borderId="26" xfId="8" applyFont="1" applyFill="1" applyBorder="1" applyAlignment="1">
      <alignment horizontal="center" vertical="center"/>
    </xf>
    <xf numFmtId="168" fontId="10" fillId="2" borderId="28" xfId="10" applyNumberFormat="1" applyFont="1" applyFill="1" applyBorder="1" applyAlignment="1">
      <alignment horizontal="center" vertical="center"/>
    </xf>
    <xf numFmtId="0" fontId="12" fillId="2" borderId="27" xfId="8" applyFont="1" applyFill="1" applyBorder="1" applyAlignment="1">
      <alignment horizontal="center" vertical="center"/>
    </xf>
    <xf numFmtId="10" fontId="12" fillId="2" borderId="27" xfId="9" applyNumberFormat="1" applyFont="1" applyFill="1" applyBorder="1" applyAlignment="1">
      <alignment horizontal="center" vertical="center"/>
    </xf>
    <xf numFmtId="0" fontId="10" fillId="2" borderId="16" xfId="8" applyFont="1" applyFill="1" applyBorder="1" applyAlignment="1">
      <alignment horizontal="center" vertical="center"/>
    </xf>
    <xf numFmtId="1" fontId="10" fillId="2" borderId="16" xfId="8" applyNumberFormat="1" applyFont="1" applyFill="1" applyBorder="1" applyAlignment="1">
      <alignment horizontal="center" vertical="center" wrapText="1"/>
    </xf>
    <xf numFmtId="171" fontId="12" fillId="2" borderId="16" xfId="13" applyNumberFormat="1" applyFont="1" applyFill="1" applyBorder="1" applyAlignment="1" applyProtection="1">
      <alignment horizontal="center" vertical="center"/>
    </xf>
    <xf numFmtId="2" fontId="10" fillId="2" borderId="16" xfId="8" applyNumberFormat="1" applyFont="1" applyFill="1" applyBorder="1" applyAlignment="1" applyProtection="1">
      <alignment horizontal="center" vertical="center"/>
    </xf>
    <xf numFmtId="2" fontId="10" fillId="2" borderId="16" xfId="9" applyNumberFormat="1" applyFont="1" applyFill="1" applyBorder="1" applyAlignment="1" applyProtection="1">
      <alignment horizontal="center" vertical="center"/>
    </xf>
    <xf numFmtId="14" fontId="10" fillId="2" borderId="16" xfId="12" applyNumberFormat="1" applyFont="1" applyFill="1" applyBorder="1" applyAlignment="1" applyProtection="1">
      <alignment horizontal="center" vertical="center"/>
    </xf>
    <xf numFmtId="1" fontId="10" fillId="2" borderId="4" xfId="8" applyNumberFormat="1" applyFont="1" applyFill="1" applyBorder="1" applyAlignment="1">
      <alignment horizontal="center" vertical="center" wrapText="1"/>
    </xf>
    <xf numFmtId="3" fontId="10" fillId="2" borderId="4" xfId="13" applyNumberFormat="1" applyFont="1" applyFill="1" applyBorder="1" applyAlignment="1" applyProtection="1">
      <alignment horizontal="center" vertical="center"/>
    </xf>
    <xf numFmtId="2" fontId="10" fillId="2" borderId="4" xfId="9" applyNumberFormat="1" applyFont="1" applyFill="1" applyBorder="1" applyAlignment="1" applyProtection="1">
      <alignment horizontal="center" vertical="center"/>
    </xf>
    <xf numFmtId="39" fontId="10" fillId="2" borderId="4" xfId="8" applyNumberFormat="1" applyFont="1" applyFill="1" applyBorder="1" applyAlignment="1" applyProtection="1">
      <alignment horizontal="center" vertical="center"/>
    </xf>
    <xf numFmtId="1" fontId="10" fillId="2" borderId="4" xfId="9" applyNumberFormat="1" applyFont="1" applyFill="1" applyBorder="1" applyAlignment="1">
      <alignment horizontal="center" vertical="center" wrapText="1"/>
    </xf>
    <xf numFmtId="171" fontId="12" fillId="2" borderId="4" xfId="13" applyNumberFormat="1" applyFont="1" applyFill="1" applyBorder="1" applyAlignment="1" applyProtection="1">
      <alignment horizontal="center" vertical="center"/>
    </xf>
    <xf numFmtId="14" fontId="10" fillId="2" borderId="4" xfId="12" applyNumberFormat="1" applyFont="1" applyFill="1" applyBorder="1" applyAlignment="1" applyProtection="1">
      <alignment horizontal="center" vertical="center"/>
    </xf>
    <xf numFmtId="3" fontId="10" fillId="0" borderId="4" xfId="13" applyNumberFormat="1" applyFont="1" applyFill="1" applyBorder="1" applyAlignment="1" applyProtection="1">
      <alignment horizontal="center" vertical="center"/>
    </xf>
    <xf numFmtId="171" fontId="12" fillId="0" borderId="4" xfId="13" applyNumberFormat="1" applyFont="1" applyFill="1" applyBorder="1" applyAlignment="1" applyProtection="1">
      <alignment horizontal="center" vertical="center"/>
    </xf>
    <xf numFmtId="171" fontId="10" fillId="0" borderId="4" xfId="13" applyNumberFormat="1" applyFont="1" applyFill="1" applyBorder="1" applyAlignment="1" applyProtection="1">
      <alignment horizontal="center" vertical="center"/>
    </xf>
    <xf numFmtId="171" fontId="10" fillId="2" borderId="4" xfId="13" applyNumberFormat="1" applyFont="1" applyFill="1" applyBorder="1" applyAlignment="1" applyProtection="1">
      <alignment horizontal="center" vertical="center"/>
    </xf>
    <xf numFmtId="0" fontId="10" fillId="2" borderId="4" xfId="8" applyFont="1" applyFill="1" applyBorder="1" applyAlignment="1">
      <alignment horizontal="center" vertical="center" wrapText="1"/>
    </xf>
    <xf numFmtId="171" fontId="12" fillId="0" borderId="4" xfId="13" applyNumberFormat="1" applyFont="1" applyFill="1" applyBorder="1" applyAlignment="1" applyProtection="1">
      <alignment horizontal="center" vertical="center" wrapText="1"/>
    </xf>
    <xf numFmtId="2" fontId="10" fillId="2" borderId="4" xfId="8" applyNumberFormat="1" applyFont="1" applyFill="1" applyBorder="1" applyAlignment="1" applyProtection="1">
      <alignment horizontal="center" vertical="center" wrapText="1"/>
    </xf>
    <xf numFmtId="2" fontId="10" fillId="2" borderId="4" xfId="9" applyNumberFormat="1" applyFont="1" applyFill="1" applyBorder="1" applyAlignment="1" applyProtection="1">
      <alignment horizontal="center" vertical="center" wrapText="1"/>
    </xf>
    <xf numFmtId="171" fontId="10" fillId="0" borderId="4" xfId="13" applyNumberFormat="1" applyFont="1" applyFill="1" applyBorder="1" applyAlignment="1" applyProtection="1">
      <alignment horizontal="center" vertical="center" wrapText="1"/>
    </xf>
    <xf numFmtId="171" fontId="12" fillId="2" borderId="4" xfId="13" applyNumberFormat="1" applyFont="1" applyFill="1" applyBorder="1" applyAlignment="1" applyProtection="1">
      <alignment horizontal="center" vertical="center" wrapText="1"/>
    </xf>
    <xf numFmtId="10" fontId="10" fillId="2" borderId="4" xfId="9" applyNumberFormat="1" applyFont="1" applyFill="1" applyBorder="1" applyAlignment="1">
      <alignment horizontal="center" vertical="center" wrapText="1"/>
    </xf>
    <xf numFmtId="171" fontId="10" fillId="2" borderId="4" xfId="13" applyNumberFormat="1" applyFont="1" applyFill="1" applyBorder="1" applyAlignment="1" applyProtection="1">
      <alignment horizontal="center" vertical="center" wrapText="1"/>
    </xf>
    <xf numFmtId="2" fontId="12" fillId="2" borderId="4" xfId="8" applyNumberFormat="1" applyFont="1" applyFill="1" applyBorder="1" applyAlignment="1" applyProtection="1">
      <alignment horizontal="center" vertical="center" wrapText="1"/>
    </xf>
    <xf numFmtId="3" fontId="9" fillId="0" borderId="4" xfId="0" applyNumberFormat="1" applyFont="1" applyFill="1" applyBorder="1" applyAlignment="1">
      <alignment horizontal="center" vertical="center"/>
    </xf>
    <xf numFmtId="3" fontId="9" fillId="0" borderId="4" xfId="0" applyNumberFormat="1" applyFont="1" applyBorder="1" applyAlignment="1">
      <alignment horizontal="center" vertical="center"/>
    </xf>
    <xf numFmtId="0" fontId="10" fillId="2" borderId="27" xfId="8" applyFont="1" applyFill="1" applyBorder="1" applyAlignment="1">
      <alignment horizontal="center" vertical="center" wrapText="1"/>
    </xf>
    <xf numFmtId="0" fontId="10" fillId="2" borderId="26" xfId="8" applyFont="1" applyFill="1" applyBorder="1" applyAlignment="1">
      <alignment horizontal="center" vertical="center" wrapText="1"/>
    </xf>
    <xf numFmtId="1" fontId="10" fillId="2" borderId="26" xfId="8" applyNumberFormat="1" applyFont="1" applyFill="1" applyBorder="1" applyAlignment="1">
      <alignment horizontal="center" vertical="center" wrapText="1"/>
    </xf>
    <xf numFmtId="2" fontId="12" fillId="2" borderId="26" xfId="8" applyNumberFormat="1" applyFont="1" applyFill="1" applyBorder="1" applyAlignment="1" applyProtection="1">
      <alignment horizontal="center" vertical="center" wrapText="1"/>
    </xf>
    <xf numFmtId="2" fontId="10" fillId="2" borderId="26" xfId="9" applyNumberFormat="1" applyFont="1" applyFill="1" applyBorder="1" applyAlignment="1" applyProtection="1">
      <alignment horizontal="center" vertical="center" wrapText="1"/>
    </xf>
    <xf numFmtId="2" fontId="10" fillId="2" borderId="26" xfId="8" applyNumberFormat="1" applyFont="1" applyFill="1" applyBorder="1" applyAlignment="1" applyProtection="1">
      <alignment horizontal="center" vertical="center" wrapText="1"/>
    </xf>
    <xf numFmtId="0" fontId="10" fillId="2" borderId="34" xfId="8" applyFont="1" applyFill="1" applyBorder="1" applyAlignment="1">
      <alignment horizontal="center" vertical="center"/>
    </xf>
    <xf numFmtId="0" fontId="12" fillId="2" borderId="26" xfId="8" applyFont="1" applyFill="1" applyBorder="1" applyAlignment="1">
      <alignment horizontal="center" vertical="center" wrapText="1"/>
    </xf>
    <xf numFmtId="2" fontId="12" fillId="2" borderId="26" xfId="8" applyNumberFormat="1" applyFont="1" applyFill="1" applyBorder="1" applyAlignment="1" applyProtection="1">
      <alignment horizontal="center" vertical="center"/>
    </xf>
    <xf numFmtId="10" fontId="10" fillId="2" borderId="26" xfId="9" applyNumberFormat="1" applyFont="1" applyFill="1" applyBorder="1" applyAlignment="1" applyProtection="1">
      <alignment horizontal="center" vertical="center"/>
    </xf>
    <xf numFmtId="39" fontId="10" fillId="2" borderId="26" xfId="8" applyNumberFormat="1" applyFont="1" applyFill="1" applyBorder="1" applyAlignment="1" applyProtection="1">
      <alignment horizontal="center" vertical="center"/>
    </xf>
    <xf numFmtId="2" fontId="12" fillId="2" borderId="0" xfId="8" applyNumberFormat="1" applyFont="1" applyFill="1" applyBorder="1" applyAlignment="1" applyProtection="1">
      <alignment horizontal="center" vertical="center"/>
    </xf>
    <xf numFmtId="173" fontId="12" fillId="2" borderId="56" xfId="8" applyNumberFormat="1" applyFont="1" applyFill="1" applyBorder="1" applyAlignment="1" applyProtection="1">
      <alignment horizontal="center" vertical="center"/>
    </xf>
    <xf numFmtId="173" fontId="10" fillId="2" borderId="57" xfId="8" applyNumberFormat="1" applyFont="1" applyFill="1" applyBorder="1" applyAlignment="1" applyProtection="1">
      <alignment horizontal="center" vertical="center"/>
    </xf>
    <xf numFmtId="9" fontId="10" fillId="2" borderId="16" xfId="8" applyNumberFormat="1" applyFont="1" applyFill="1" applyBorder="1" applyAlignment="1">
      <alignment horizontal="center" vertical="center"/>
    </xf>
    <xf numFmtId="9" fontId="10" fillId="2" borderId="4" xfId="8" applyNumberFormat="1" applyFont="1" applyFill="1" applyBorder="1" applyAlignment="1">
      <alignment horizontal="center" vertical="center"/>
    </xf>
    <xf numFmtId="37" fontId="10" fillId="2" borderId="7" xfId="8" applyNumberFormat="1" applyFont="1" applyFill="1" applyBorder="1" applyAlignment="1" applyProtection="1">
      <alignment horizontal="center" vertical="center"/>
    </xf>
    <xf numFmtId="1" fontId="10" fillId="2" borderId="4" xfId="8" applyNumberFormat="1" applyFont="1" applyFill="1" applyBorder="1" applyAlignment="1" applyProtection="1">
      <alignment horizontal="center" vertical="center"/>
    </xf>
    <xf numFmtId="9" fontId="10" fillId="2" borderId="4" xfId="8" applyNumberFormat="1" applyFont="1" applyFill="1" applyBorder="1" applyAlignment="1" applyProtection="1">
      <alignment horizontal="center" vertical="center"/>
    </xf>
    <xf numFmtId="0" fontId="9" fillId="0" borderId="4" xfId="3" applyNumberFormat="1" applyFont="1" applyBorder="1" applyAlignment="1">
      <alignment horizontal="center" vertical="center"/>
    </xf>
    <xf numFmtId="44" fontId="9" fillId="0" borderId="4" xfId="3" applyFont="1" applyBorder="1" applyAlignment="1">
      <alignment horizontal="center" vertical="center"/>
    </xf>
    <xf numFmtId="44" fontId="9" fillId="0" borderId="24" xfId="3" applyFont="1" applyFill="1" applyBorder="1" applyAlignment="1">
      <alignment horizontal="center" vertical="center"/>
    </xf>
    <xf numFmtId="44" fontId="9" fillId="0" borderId="24" xfId="3" applyFont="1" applyBorder="1" applyAlignment="1">
      <alignment horizontal="center" vertical="center"/>
    </xf>
    <xf numFmtId="0" fontId="12" fillId="2" borderId="5" xfId="8" applyFont="1" applyFill="1" applyBorder="1" applyAlignment="1">
      <alignment horizontal="center" vertical="center" wrapText="1"/>
    </xf>
    <xf numFmtId="3" fontId="9" fillId="0" borderId="0" xfId="0" applyNumberFormat="1" applyFont="1" applyFill="1" applyBorder="1" applyAlignment="1">
      <alignment horizontal="center" vertical="center"/>
    </xf>
    <xf numFmtId="171" fontId="10" fillId="0" borderId="26" xfId="13" applyNumberFormat="1" applyFont="1" applyFill="1" applyBorder="1" applyAlignment="1" applyProtection="1">
      <alignment horizontal="center" vertical="center"/>
    </xf>
    <xf numFmtId="171" fontId="10" fillId="2" borderId="26" xfId="13" applyNumberFormat="1" applyFont="1" applyFill="1" applyBorder="1" applyAlignment="1" applyProtection="1">
      <alignment horizontal="center" vertical="center"/>
    </xf>
    <xf numFmtId="14" fontId="10" fillId="2" borderId="26" xfId="12" applyNumberFormat="1" applyFont="1" applyFill="1" applyBorder="1" applyAlignment="1" applyProtection="1">
      <alignment horizontal="center" vertical="center"/>
    </xf>
    <xf numFmtId="0" fontId="10" fillId="2" borderId="37" xfId="8" applyFont="1" applyFill="1" applyBorder="1" applyAlignment="1">
      <alignment horizontal="center" vertical="center"/>
    </xf>
    <xf numFmtId="0" fontId="12" fillId="2" borderId="16" xfId="8" applyFont="1" applyFill="1" applyBorder="1" applyAlignment="1">
      <alignment horizontal="center" vertical="center" wrapText="1"/>
    </xf>
    <xf numFmtId="171" fontId="12" fillId="2" borderId="16" xfId="13" applyNumberFormat="1" applyFont="1" applyFill="1" applyBorder="1" applyAlignment="1">
      <alignment horizontal="center" vertical="center" wrapText="1"/>
    </xf>
    <xf numFmtId="39" fontId="10" fillId="2" borderId="16" xfId="8" applyNumberFormat="1" applyFont="1" applyFill="1" applyBorder="1" applyAlignment="1" applyProtection="1">
      <alignment horizontal="center" vertical="center"/>
    </xf>
    <xf numFmtId="171" fontId="10" fillId="2" borderId="13" xfId="13" applyNumberFormat="1" applyFont="1" applyFill="1" applyBorder="1" applyAlignment="1">
      <alignment horizontal="center" vertical="center" wrapText="1"/>
    </xf>
    <xf numFmtId="0" fontId="10" fillId="2" borderId="59" xfId="8" applyFont="1" applyFill="1" applyBorder="1" applyAlignment="1">
      <alignment horizontal="center" vertical="center"/>
    </xf>
    <xf numFmtId="0" fontId="10" fillId="2" borderId="18" xfId="8" applyFont="1" applyFill="1" applyBorder="1" applyAlignment="1">
      <alignment horizontal="center" vertical="center"/>
    </xf>
    <xf numFmtId="171" fontId="10" fillId="2" borderId="18" xfId="8" applyNumberFormat="1" applyFont="1" applyFill="1" applyBorder="1" applyAlignment="1">
      <alignment horizontal="center" vertical="center"/>
    </xf>
    <xf numFmtId="173" fontId="10" fillId="2" borderId="18" xfId="8" applyNumberFormat="1" applyFont="1" applyFill="1" applyBorder="1" applyAlignment="1" applyProtection="1">
      <alignment horizontal="center" vertical="center"/>
    </xf>
    <xf numFmtId="2" fontId="12" fillId="2" borderId="18" xfId="8" applyNumberFormat="1" applyFont="1" applyFill="1" applyBorder="1" applyAlignment="1" applyProtection="1">
      <alignment horizontal="center" vertical="center"/>
    </xf>
    <xf numFmtId="10" fontId="10" fillId="2" borderId="18" xfId="9" applyNumberFormat="1" applyFont="1" applyFill="1" applyBorder="1" applyAlignment="1" applyProtection="1">
      <alignment horizontal="center" vertical="center"/>
    </xf>
    <xf numFmtId="39" fontId="10" fillId="2" borderId="18" xfId="8" applyNumberFormat="1" applyFont="1" applyFill="1" applyBorder="1" applyAlignment="1" applyProtection="1">
      <alignment horizontal="center" vertical="center"/>
    </xf>
    <xf numFmtId="39" fontId="10" fillId="2" borderId="57" xfId="8" applyNumberFormat="1" applyFont="1" applyFill="1" applyBorder="1" applyAlignment="1" applyProtection="1">
      <alignment horizontal="center" vertical="center"/>
    </xf>
    <xf numFmtId="0" fontId="13"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13" fillId="0" borderId="55" xfId="0" applyFont="1" applyBorder="1" applyAlignment="1">
      <alignment horizontal="center" vertical="center" wrapText="1"/>
    </xf>
    <xf numFmtId="0" fontId="9" fillId="0" borderId="20" xfId="3" applyNumberFormat="1" applyFont="1" applyBorder="1" applyAlignment="1">
      <alignment horizontal="center" vertical="center"/>
    </xf>
    <xf numFmtId="44" fontId="9" fillId="0" borderId="20" xfId="3" applyFont="1" applyBorder="1" applyAlignment="1">
      <alignment horizontal="center" vertical="center"/>
    </xf>
    <xf numFmtId="44" fontId="9" fillId="0" borderId="30" xfId="3" applyFont="1" applyFill="1" applyBorder="1" applyAlignment="1">
      <alignment horizontal="center" vertical="center"/>
    </xf>
    <xf numFmtId="0" fontId="31" fillId="0" borderId="68" xfId="0" applyFont="1" applyFill="1" applyBorder="1" applyAlignment="1">
      <alignment horizontal="center" vertical="center" wrapText="1"/>
    </xf>
    <xf numFmtId="0" fontId="31" fillId="0" borderId="76" xfId="3" applyNumberFormat="1" applyFont="1" applyFill="1" applyBorder="1" applyAlignment="1">
      <alignment horizontal="center" vertical="center" wrapText="1"/>
    </xf>
    <xf numFmtId="44" fontId="31" fillId="0" borderId="76" xfId="3" applyFont="1" applyFill="1" applyBorder="1" applyAlignment="1">
      <alignment horizontal="center" vertical="center" wrapText="1"/>
    </xf>
    <xf numFmtId="44" fontId="31" fillId="0" borderId="77" xfId="3"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7" xfId="3" applyNumberFormat="1" applyFont="1" applyBorder="1" applyAlignment="1">
      <alignment horizontal="center" vertical="center"/>
    </xf>
    <xf numFmtId="44" fontId="9" fillId="0" borderId="27" xfId="3" applyFont="1" applyBorder="1" applyAlignment="1">
      <alignment horizontal="center" vertical="center"/>
    </xf>
    <xf numFmtId="44" fontId="9" fillId="0" borderId="63" xfId="3" applyFont="1" applyBorder="1" applyAlignment="1">
      <alignment horizontal="center" vertical="center"/>
    </xf>
    <xf numFmtId="0" fontId="9" fillId="0" borderId="56" xfId="0" applyFont="1" applyBorder="1" applyAlignment="1">
      <alignment horizontal="center" vertical="center"/>
    </xf>
    <xf numFmtId="0" fontId="9" fillId="0" borderId="29" xfId="0" applyFont="1" applyBorder="1" applyAlignment="1">
      <alignment horizontal="center" vertical="center"/>
    </xf>
    <xf numFmtId="44" fontId="9" fillId="0" borderId="29" xfId="0" applyNumberFormat="1" applyFont="1" applyBorder="1" applyAlignment="1">
      <alignment horizontal="center" vertical="center"/>
    </xf>
    <xf numFmtId="44" fontId="9" fillId="0" borderId="71" xfId="0" applyNumberFormat="1" applyFont="1" applyBorder="1" applyAlignment="1">
      <alignment horizontal="center" vertical="center"/>
    </xf>
    <xf numFmtId="0" fontId="6" fillId="0" borderId="20" xfId="0" applyFont="1" applyBorder="1" applyAlignment="1">
      <alignment horizontal="center" vertical="center"/>
    </xf>
    <xf numFmtId="168" fontId="5" fillId="2" borderId="20" xfId="10" applyNumberFormat="1" applyFont="1" applyFill="1" applyBorder="1" applyAlignment="1">
      <alignment horizontal="right" vertical="center" wrapText="1"/>
    </xf>
    <xf numFmtId="168" fontId="5" fillId="2" borderId="20" xfId="10" applyNumberFormat="1" applyFont="1" applyFill="1" applyBorder="1" applyAlignment="1">
      <alignment horizontal="left" vertical="center" wrapText="1"/>
    </xf>
    <xf numFmtId="2" fontId="6" fillId="0" borderId="20" xfId="0" applyNumberFormat="1" applyFont="1" applyBorder="1" applyAlignment="1" applyProtection="1">
      <alignment vertical="center"/>
    </xf>
    <xf numFmtId="39" fontId="6" fillId="0" borderId="20" xfId="0" applyNumberFormat="1" applyFont="1" applyBorder="1" applyAlignment="1" applyProtection="1">
      <alignment vertical="center"/>
    </xf>
    <xf numFmtId="0" fontId="6" fillId="0" borderId="4" xfId="0" applyFont="1" applyBorder="1" applyAlignment="1">
      <alignment horizontal="center" vertical="center"/>
    </xf>
    <xf numFmtId="179" fontId="6" fillId="2" borderId="4" xfId="0" applyNumberFormat="1" applyFont="1" applyFill="1" applyBorder="1" applyAlignment="1">
      <alignment horizontal="right" vertical="center" wrapText="1"/>
    </xf>
    <xf numFmtId="179" fontId="6" fillId="2" borderId="4" xfId="0" applyNumberFormat="1" applyFont="1" applyFill="1" applyBorder="1" applyAlignment="1">
      <alignment horizontal="left" vertical="center" wrapText="1"/>
    </xf>
    <xf numFmtId="2" fontId="5" fillId="0" borderId="4" xfId="0" applyNumberFormat="1" applyFont="1" applyBorder="1" applyAlignment="1" applyProtection="1">
      <alignment vertical="center"/>
    </xf>
    <xf numFmtId="2" fontId="6" fillId="0" borderId="4" xfId="9" applyNumberFormat="1" applyFont="1" applyBorder="1" applyAlignment="1" applyProtection="1">
      <alignment vertical="center"/>
    </xf>
    <xf numFmtId="14" fontId="6" fillId="0" borderId="4" xfId="0" applyNumberFormat="1" applyFont="1" applyBorder="1" applyAlignment="1" applyProtection="1">
      <alignment horizontal="center" vertical="center"/>
    </xf>
    <xf numFmtId="9"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2" fontId="6" fillId="0" borderId="4" xfId="0" applyNumberFormat="1" applyFont="1" applyBorder="1" applyAlignment="1" applyProtection="1">
      <alignment vertical="center"/>
    </xf>
    <xf numFmtId="10" fontId="6" fillId="0" borderId="4" xfId="9" applyNumberFormat="1" applyFont="1" applyBorder="1" applyAlignment="1">
      <alignment vertical="center"/>
    </xf>
    <xf numFmtId="10" fontId="18" fillId="0" borderId="4" xfId="9" applyNumberFormat="1" applyFont="1" applyBorder="1"/>
    <xf numFmtId="10" fontId="18" fillId="0" borderId="4" xfId="9" applyNumberFormat="1" applyFont="1" applyBorder="1" applyAlignment="1">
      <alignment vertical="center" wrapText="1"/>
    </xf>
    <xf numFmtId="0" fontId="6" fillId="0" borderId="24" xfId="0" applyFont="1" applyBorder="1"/>
    <xf numFmtId="10" fontId="18" fillId="0" borderId="24" xfId="9" applyNumberFormat="1" applyFont="1" applyBorder="1" applyAlignment="1">
      <alignment vertical="center" wrapText="1"/>
    </xf>
    <xf numFmtId="10" fontId="18" fillId="0" borderId="26" xfId="9" applyNumberFormat="1" applyFont="1" applyBorder="1"/>
    <xf numFmtId="0" fontId="6" fillId="0" borderId="28" xfId="0" applyFont="1" applyBorder="1"/>
    <xf numFmtId="14" fontId="5" fillId="0" borderId="35" xfId="0" applyNumberFormat="1" applyFont="1" applyBorder="1" applyAlignment="1" applyProtection="1">
      <alignment horizontal="right" vertical="center"/>
    </xf>
    <xf numFmtId="39" fontId="5" fillId="0" borderId="7" xfId="0" applyNumberFormat="1" applyFont="1" applyBorder="1" applyAlignment="1" applyProtection="1">
      <alignment horizontal="right" vertical="center"/>
    </xf>
    <xf numFmtId="14" fontId="5" fillId="0" borderId="7" xfId="0" applyNumberFormat="1" applyFont="1" applyBorder="1" applyAlignment="1" applyProtection="1">
      <alignment horizontal="right" vertical="center"/>
    </xf>
    <xf numFmtId="39" fontId="5" fillId="0" borderId="61" xfId="0" applyNumberFormat="1" applyFont="1" applyBorder="1" applyAlignment="1" applyProtection="1">
      <alignment horizontal="right" vertical="center"/>
    </xf>
    <xf numFmtId="0" fontId="12" fillId="2" borderId="0" xfId="8" applyFont="1" applyFill="1" applyAlignment="1"/>
    <xf numFmtId="0" fontId="10" fillId="2" borderId="0" xfId="8" applyFont="1" applyFill="1"/>
    <xf numFmtId="0" fontId="12" fillId="2" borderId="4" xfId="8" applyFont="1" applyFill="1" applyBorder="1"/>
    <xf numFmtId="0" fontId="12" fillId="2" borderId="55" xfId="8" applyFont="1" applyFill="1" applyBorder="1" applyAlignment="1">
      <alignment vertical="center"/>
    </xf>
    <xf numFmtId="2" fontId="12" fillId="2" borderId="0" xfId="8" applyNumberFormat="1" applyFont="1" applyFill="1" applyBorder="1" applyAlignment="1" applyProtection="1">
      <alignment vertical="center"/>
    </xf>
    <xf numFmtId="0" fontId="10" fillId="2" borderId="0" xfId="8" applyFont="1" applyFill="1" applyBorder="1"/>
    <xf numFmtId="0" fontId="12" fillId="2" borderId="3" xfId="8" applyFont="1" applyFill="1" applyBorder="1" applyAlignment="1">
      <alignment horizontal="left" vertical="center"/>
    </xf>
    <xf numFmtId="2" fontId="12" fillId="2" borderId="0" xfId="8" applyNumberFormat="1" applyFont="1" applyFill="1" applyBorder="1" applyAlignment="1" applyProtection="1">
      <alignment horizontal="center" vertical="center" wrapText="1"/>
    </xf>
    <xf numFmtId="0" fontId="12" fillId="2" borderId="11" xfId="8" applyFont="1" applyFill="1" applyBorder="1" applyAlignment="1">
      <alignment vertical="center" wrapText="1"/>
    </xf>
    <xf numFmtId="1" fontId="10" fillId="2" borderId="4" xfId="9" applyNumberFormat="1" applyFont="1" applyFill="1" applyBorder="1" applyAlignment="1">
      <alignment horizontal="center" vertical="center"/>
    </xf>
    <xf numFmtId="3" fontId="10" fillId="4" borderId="4" xfId="0" applyNumberFormat="1" applyFont="1" applyFill="1" applyBorder="1" applyAlignment="1">
      <alignment horizontal="center" vertical="center"/>
    </xf>
    <xf numFmtId="0" fontId="10" fillId="2" borderId="0" xfId="8" applyFont="1" applyFill="1" applyBorder="1" applyAlignment="1">
      <alignment horizontal="center"/>
    </xf>
    <xf numFmtId="1" fontId="10" fillId="2" borderId="4" xfId="8" applyNumberFormat="1" applyFont="1" applyFill="1" applyBorder="1" applyAlignment="1">
      <alignment horizontal="center" vertical="center"/>
    </xf>
    <xf numFmtId="2" fontId="10" fillId="2" borderId="0" xfId="8" applyNumberFormat="1" applyFont="1" applyFill="1" applyBorder="1" applyAlignment="1" applyProtection="1">
      <alignment vertical="center" wrapText="1"/>
    </xf>
    <xf numFmtId="167" fontId="10" fillId="2" borderId="0" xfId="10" applyFont="1" applyFill="1" applyBorder="1" applyAlignment="1" applyProtection="1">
      <alignment vertical="center"/>
    </xf>
    <xf numFmtId="2" fontId="10" fillId="2" borderId="0" xfId="8" applyNumberFormat="1" applyFont="1" applyFill="1" applyBorder="1"/>
    <xf numFmtId="167" fontId="10" fillId="2" borderId="0" xfId="10" applyFont="1" applyFill="1" applyBorder="1"/>
    <xf numFmtId="165" fontId="10" fillId="2" borderId="0" xfId="8" applyNumberFormat="1" applyFont="1" applyFill="1" applyBorder="1"/>
    <xf numFmtId="0" fontId="12" fillId="2" borderId="3" xfId="8" applyFont="1" applyFill="1" applyBorder="1" applyAlignment="1">
      <alignment vertical="center"/>
    </xf>
    <xf numFmtId="0" fontId="12" fillId="2" borderId="4" xfId="8" applyFont="1" applyFill="1" applyBorder="1" applyAlignment="1">
      <alignment vertical="center" wrapText="1"/>
    </xf>
    <xf numFmtId="2" fontId="10" fillId="2" borderId="0" xfId="8" applyNumberFormat="1" applyFont="1" applyFill="1" applyBorder="1" applyAlignment="1" applyProtection="1">
      <alignment vertical="center"/>
    </xf>
    <xf numFmtId="2" fontId="10" fillId="2" borderId="0" xfId="8" applyNumberFormat="1" applyFont="1" applyFill="1" applyBorder="1" applyAlignment="1" applyProtection="1">
      <alignment horizontal="left" vertical="center" wrapText="1"/>
    </xf>
    <xf numFmtId="0" fontId="10" fillId="2" borderId="0" xfId="8" applyFont="1" applyFill="1" applyBorder="1" applyAlignment="1">
      <alignment wrapText="1"/>
    </xf>
    <xf numFmtId="0" fontId="10" fillId="2" borderId="0" xfId="8" applyFont="1" applyFill="1" applyBorder="1" applyAlignment="1">
      <alignment horizontal="left" wrapText="1"/>
    </xf>
    <xf numFmtId="43" fontId="12" fillId="2" borderId="4" xfId="1" applyFont="1" applyFill="1" applyBorder="1" applyAlignment="1">
      <alignment horizontal="center" vertical="center"/>
    </xf>
    <xf numFmtId="0" fontId="12" fillId="2" borderId="4" xfId="8" applyFont="1" applyFill="1" applyBorder="1" applyAlignment="1">
      <alignment horizontal="center" vertical="center"/>
    </xf>
    <xf numFmtId="10" fontId="12" fillId="2" borderId="4" xfId="9" applyNumberFormat="1" applyFont="1" applyFill="1" applyBorder="1" applyAlignment="1">
      <alignment horizontal="center" vertical="center"/>
    </xf>
    <xf numFmtId="0" fontId="12" fillId="2" borderId="4" xfId="8" applyFont="1" applyFill="1" applyBorder="1" applyAlignment="1">
      <alignment horizontal="center" vertical="center" wrapText="1"/>
    </xf>
    <xf numFmtId="0" fontId="12" fillId="2" borderId="4" xfId="8" applyFont="1" applyFill="1" applyBorder="1" applyAlignment="1">
      <alignment horizontal="left" vertical="center"/>
    </xf>
    <xf numFmtId="1" fontId="12" fillId="2" borderId="4" xfId="8" applyNumberFormat="1" applyFont="1" applyFill="1" applyBorder="1" applyAlignment="1">
      <alignment horizontal="center" vertical="center" wrapText="1"/>
    </xf>
    <xf numFmtId="166" fontId="12" fillId="2" borderId="4" xfId="3" applyNumberFormat="1" applyFont="1" applyFill="1" applyBorder="1" applyAlignment="1" applyProtection="1">
      <alignment horizontal="center" vertical="center"/>
    </xf>
    <xf numFmtId="2" fontId="10" fillId="2" borderId="4" xfId="8" applyNumberFormat="1" applyFont="1" applyFill="1" applyBorder="1" applyAlignment="1" applyProtection="1">
      <alignment vertical="center"/>
    </xf>
    <xf numFmtId="2" fontId="10" fillId="2" borderId="4" xfId="9" applyNumberFormat="1" applyFont="1" applyFill="1" applyBorder="1" applyAlignment="1" applyProtection="1">
      <alignment vertical="center"/>
    </xf>
    <xf numFmtId="14" fontId="10" fillId="2" borderId="4" xfId="8" applyNumberFormat="1" applyFont="1" applyFill="1" applyBorder="1" applyAlignment="1" applyProtection="1">
      <alignment horizontal="center" vertical="center"/>
    </xf>
    <xf numFmtId="39" fontId="10" fillId="2" borderId="4" xfId="8" applyNumberFormat="1" applyFont="1" applyFill="1" applyBorder="1" applyAlignment="1" applyProtection="1">
      <alignment vertical="center"/>
    </xf>
    <xf numFmtId="167" fontId="10" fillId="2" borderId="0" xfId="8" applyNumberFormat="1" applyFont="1" applyFill="1" applyBorder="1"/>
    <xf numFmtId="44" fontId="10" fillId="2" borderId="4" xfId="3" applyFont="1" applyFill="1" applyBorder="1" applyAlignment="1" applyProtection="1">
      <alignment vertical="center"/>
    </xf>
    <xf numFmtId="2" fontId="10" fillId="2" borderId="20" xfId="8" applyNumberFormat="1" applyFont="1" applyFill="1" applyBorder="1" applyAlignment="1" applyProtection="1">
      <alignment vertical="center"/>
    </xf>
    <xf numFmtId="39" fontId="10" fillId="2" borderId="20" xfId="8" applyNumberFormat="1" applyFont="1" applyFill="1" applyBorder="1" applyAlignment="1" applyProtection="1">
      <alignment vertical="center"/>
    </xf>
    <xf numFmtId="9" fontId="12" fillId="2" borderId="4" xfId="8" applyNumberFormat="1" applyFont="1" applyFill="1" applyBorder="1" applyAlignment="1">
      <alignment horizontal="center" vertical="center" wrapText="1"/>
    </xf>
    <xf numFmtId="10" fontId="10" fillId="2" borderId="4" xfId="9" applyNumberFormat="1" applyFont="1" applyFill="1" applyBorder="1" applyAlignment="1">
      <alignment vertical="center"/>
    </xf>
    <xf numFmtId="9" fontId="10" fillId="2" borderId="4" xfId="8" applyNumberFormat="1" applyFont="1" applyFill="1" applyBorder="1" applyAlignment="1">
      <alignment horizontal="center" vertical="center" wrapText="1"/>
    </xf>
    <xf numFmtId="166" fontId="12" fillId="2" borderId="4" xfId="3" applyNumberFormat="1" applyFont="1" applyFill="1" applyBorder="1" applyAlignment="1">
      <alignment horizontal="center" vertical="center" wrapText="1"/>
    </xf>
    <xf numFmtId="10" fontId="10" fillId="2" borderId="4" xfId="9" applyNumberFormat="1" applyFont="1" applyFill="1" applyBorder="1" applyAlignment="1" applyProtection="1">
      <alignment vertical="center"/>
    </xf>
    <xf numFmtId="0" fontId="10" fillId="2" borderId="10" xfId="8" applyFont="1" applyFill="1" applyBorder="1"/>
    <xf numFmtId="43" fontId="10" fillId="2" borderId="0" xfId="1" applyFont="1" applyFill="1" applyBorder="1" applyAlignment="1">
      <alignment horizontal="left" vertical="center"/>
    </xf>
    <xf numFmtId="43" fontId="10" fillId="2" borderId="0" xfId="1" applyFont="1" applyFill="1" applyBorder="1" applyProtection="1"/>
    <xf numFmtId="2" fontId="10" fillId="2" borderId="0" xfId="8" applyNumberFormat="1" applyFont="1" applyFill="1" applyBorder="1" applyProtection="1"/>
    <xf numFmtId="10" fontId="10" fillId="2" borderId="0" xfId="9" applyNumberFormat="1" applyFont="1" applyFill="1" applyBorder="1" applyProtection="1"/>
    <xf numFmtId="173" fontId="10" fillId="2" borderId="0" xfId="8" applyNumberFormat="1" applyFont="1" applyFill="1" applyBorder="1" applyProtection="1"/>
    <xf numFmtId="39" fontId="10" fillId="2" borderId="0" xfId="8" applyNumberFormat="1" applyFont="1" applyFill="1" applyBorder="1" applyProtection="1"/>
    <xf numFmtId="39" fontId="10" fillId="2" borderId="43" xfId="8" applyNumberFormat="1" applyFont="1" applyFill="1" applyBorder="1" applyProtection="1"/>
    <xf numFmtId="173" fontId="12" fillId="2" borderId="7" xfId="8" applyNumberFormat="1" applyFont="1" applyFill="1" applyBorder="1" applyAlignment="1" applyProtection="1">
      <alignment vertical="center"/>
    </xf>
    <xf numFmtId="173" fontId="12" fillId="2" borderId="9" xfId="8" applyNumberFormat="1" applyFont="1" applyFill="1" applyBorder="1" applyAlignment="1" applyProtection="1">
      <alignment vertical="top"/>
    </xf>
    <xf numFmtId="174" fontId="12" fillId="2" borderId="5" xfId="8" applyNumberFormat="1" applyFont="1" applyFill="1" applyBorder="1" applyAlignment="1" applyProtection="1">
      <alignment vertical="top" wrapText="1"/>
    </xf>
    <xf numFmtId="174" fontId="12" fillId="2" borderId="6" xfId="8" applyNumberFormat="1" applyFont="1" applyFill="1" applyBorder="1" applyAlignment="1" applyProtection="1">
      <alignment vertical="top" wrapText="1"/>
    </xf>
    <xf numFmtId="174" fontId="12" fillId="2" borderId="40" xfId="8" applyNumberFormat="1" applyFont="1" applyFill="1" applyBorder="1" applyAlignment="1" applyProtection="1">
      <alignment vertical="top" wrapText="1"/>
    </xf>
    <xf numFmtId="43" fontId="10" fillId="2" borderId="0" xfId="1" applyFont="1" applyFill="1" applyBorder="1"/>
    <xf numFmtId="10" fontId="10" fillId="2" borderId="0" xfId="9" applyNumberFormat="1" applyFont="1" applyFill="1" applyBorder="1"/>
    <xf numFmtId="43" fontId="10" fillId="2" borderId="0" xfId="1" applyFont="1" applyFill="1"/>
    <xf numFmtId="10" fontId="10" fillId="2" borderId="0" xfId="9" applyNumberFormat="1" applyFont="1" applyFill="1"/>
    <xf numFmtId="0" fontId="9" fillId="2" borderId="0" xfId="0" applyFont="1" applyFill="1"/>
    <xf numFmtId="0" fontId="12" fillId="2" borderId="20" xfId="8" applyFont="1" applyFill="1" applyBorder="1" applyAlignment="1">
      <alignment horizontal="center" vertical="center"/>
    </xf>
    <xf numFmtId="9" fontId="12" fillId="2" borderId="20" xfId="8" applyNumberFormat="1" applyFont="1" applyFill="1" applyBorder="1" applyAlignment="1" applyProtection="1">
      <alignment horizontal="center" vertical="top"/>
    </xf>
    <xf numFmtId="9" fontId="12" fillId="2" borderId="4" xfId="8" applyNumberFormat="1" applyFont="1" applyFill="1" applyBorder="1" applyAlignment="1" applyProtection="1">
      <alignment horizontal="center" vertical="top"/>
    </xf>
    <xf numFmtId="0" fontId="12" fillId="2" borderId="3" xfId="0" applyFont="1" applyFill="1" applyBorder="1" applyAlignment="1">
      <alignment horizontal="left" vertical="center"/>
    </xf>
    <xf numFmtId="2" fontId="12" fillId="2" borderId="24" xfId="0" applyNumberFormat="1" applyFont="1" applyFill="1" applyBorder="1" applyAlignment="1" applyProtection="1">
      <alignment horizontal="center" vertical="center"/>
    </xf>
    <xf numFmtId="0" fontId="10" fillId="2" borderId="47" xfId="0" applyFont="1" applyFill="1" applyBorder="1"/>
    <xf numFmtId="166" fontId="10" fillId="2" borderId="24" xfId="0" applyNumberFormat="1" applyFont="1" applyFill="1" applyBorder="1" applyAlignment="1">
      <alignment horizontal="center" vertical="center" wrapText="1"/>
    </xf>
    <xf numFmtId="0" fontId="12" fillId="2" borderId="27" xfId="0" applyFont="1" applyFill="1" applyBorder="1" applyAlignment="1">
      <alignment horizontal="center" vertical="center"/>
    </xf>
    <xf numFmtId="10" fontId="12" fillId="2" borderId="27" xfId="5" applyNumberFormat="1" applyFont="1" applyFill="1" applyBorder="1" applyAlignment="1">
      <alignment horizontal="center" vertical="center"/>
    </xf>
    <xf numFmtId="0" fontId="12" fillId="2" borderId="27" xfId="0" applyFont="1" applyFill="1" applyBorder="1" applyAlignment="1">
      <alignment horizontal="center" vertical="center" wrapText="1"/>
    </xf>
    <xf numFmtId="0" fontId="10" fillId="2" borderId="16" xfId="0" applyFont="1" applyFill="1" applyBorder="1" applyAlignment="1">
      <alignment horizontal="center" vertical="center"/>
    </xf>
    <xf numFmtId="1" fontId="10" fillId="2" borderId="16" xfId="0" applyNumberFormat="1" applyFont="1" applyFill="1" applyBorder="1" applyAlignment="1">
      <alignment horizontal="center" vertical="center" wrapText="1"/>
    </xf>
    <xf numFmtId="166" fontId="12" fillId="2" borderId="16" xfId="14" applyNumberFormat="1" applyFont="1" applyFill="1" applyBorder="1" applyAlignment="1" applyProtection="1">
      <alignment horizontal="center" vertical="center"/>
    </xf>
    <xf numFmtId="2" fontId="10" fillId="2" borderId="16" xfId="0" applyNumberFormat="1" applyFont="1" applyFill="1" applyBorder="1" applyAlignment="1" applyProtection="1">
      <alignment vertical="center"/>
    </xf>
    <xf numFmtId="2" fontId="10" fillId="2" borderId="16" xfId="5" applyNumberFormat="1" applyFont="1" applyFill="1" applyBorder="1" applyAlignment="1" applyProtection="1">
      <alignment vertical="center"/>
    </xf>
    <xf numFmtId="14" fontId="10" fillId="2" borderId="16" xfId="0" applyNumberFormat="1" applyFont="1" applyFill="1" applyBorder="1" applyAlignment="1" applyProtection="1">
      <alignment horizontal="center" vertical="center"/>
    </xf>
    <xf numFmtId="0" fontId="10" fillId="2" borderId="34" xfId="0" applyFont="1" applyFill="1" applyBorder="1" applyAlignment="1">
      <alignment horizontal="center" vertical="center"/>
    </xf>
    <xf numFmtId="0" fontId="12" fillId="2" borderId="26" xfId="0" applyFont="1" applyFill="1" applyBorder="1" applyAlignment="1">
      <alignment horizontal="center" vertical="center" wrapText="1"/>
    </xf>
    <xf numFmtId="166" fontId="10" fillId="2" borderId="26" xfId="16" applyNumberFormat="1" applyFont="1" applyFill="1" applyBorder="1" applyAlignment="1" applyProtection="1">
      <alignment horizontal="center" vertical="center"/>
    </xf>
    <xf numFmtId="2" fontId="12" fillId="2" borderId="26" xfId="0" applyNumberFormat="1" applyFont="1" applyFill="1" applyBorder="1" applyAlignment="1" applyProtection="1">
      <alignment vertical="center"/>
    </xf>
    <xf numFmtId="10" fontId="10" fillId="2" borderId="26" xfId="5" applyNumberFormat="1" applyFont="1" applyFill="1" applyBorder="1" applyAlignment="1" applyProtection="1">
      <alignment vertical="center"/>
    </xf>
    <xf numFmtId="39" fontId="10" fillId="2" borderId="26" xfId="0" applyNumberFormat="1" applyFont="1" applyFill="1" applyBorder="1" applyAlignment="1" applyProtection="1">
      <alignment vertical="center"/>
    </xf>
    <xf numFmtId="0" fontId="10" fillId="2" borderId="0" xfId="0" applyFont="1" applyFill="1" applyBorder="1"/>
    <xf numFmtId="173" fontId="10" fillId="2" borderId="0" xfId="0" applyNumberFormat="1" applyFont="1" applyFill="1" applyBorder="1" applyProtection="1"/>
    <xf numFmtId="2" fontId="12" fillId="2" borderId="0" xfId="0" applyNumberFormat="1" applyFont="1" applyFill="1" applyBorder="1" applyProtection="1"/>
    <xf numFmtId="10" fontId="10" fillId="2" borderId="0" xfId="5" applyNumberFormat="1" applyFont="1" applyFill="1" applyBorder="1" applyProtection="1"/>
    <xf numFmtId="39" fontId="10" fillId="2" borderId="0" xfId="0" applyNumberFormat="1" applyFont="1" applyFill="1" applyBorder="1" applyProtection="1"/>
    <xf numFmtId="173" fontId="12" fillId="2" borderId="68" xfId="0" applyNumberFormat="1" applyFont="1" applyFill="1" applyBorder="1" applyAlignment="1" applyProtection="1">
      <alignment vertical="center"/>
    </xf>
    <xf numFmtId="173" fontId="10" fillId="2" borderId="50" xfId="0" applyNumberFormat="1" applyFont="1" applyFill="1" applyBorder="1" applyAlignment="1" applyProtection="1">
      <alignment vertical="top"/>
    </xf>
    <xf numFmtId="0" fontId="10" fillId="2" borderId="20" xfId="0" applyFont="1" applyFill="1" applyBorder="1" applyAlignment="1">
      <alignment horizontal="center" vertical="center"/>
    </xf>
    <xf numFmtId="37" fontId="10" fillId="2" borderId="20" xfId="0" applyNumberFormat="1" applyFont="1" applyFill="1" applyBorder="1" applyAlignment="1" applyProtection="1">
      <alignment horizontal="center" vertical="top"/>
    </xf>
    <xf numFmtId="37" fontId="10" fillId="2" borderId="4" xfId="0" applyNumberFormat="1" applyFont="1" applyFill="1" applyBorder="1" applyAlignment="1" applyProtection="1">
      <alignment horizontal="center" vertical="top"/>
    </xf>
    <xf numFmtId="175" fontId="10" fillId="2" borderId="4" xfId="0" applyNumberFormat="1" applyFont="1" applyFill="1" applyBorder="1" applyAlignment="1" applyProtection="1">
      <alignment vertical="top"/>
    </xf>
    <xf numFmtId="173" fontId="10" fillId="2" borderId="4" xfId="0" applyNumberFormat="1" applyFont="1" applyFill="1" applyBorder="1" applyAlignment="1" applyProtection="1">
      <alignment vertical="top"/>
    </xf>
    <xf numFmtId="0" fontId="9" fillId="0" borderId="0" xfId="0" applyFont="1"/>
    <xf numFmtId="0" fontId="12" fillId="2" borderId="46" xfId="0" applyFont="1" applyFill="1" applyBorder="1"/>
    <xf numFmtId="2" fontId="12" fillId="2" borderId="4" xfId="0" applyNumberFormat="1" applyFont="1" applyFill="1" applyBorder="1" applyAlignment="1" applyProtection="1">
      <alignment horizontal="center" vertical="center"/>
    </xf>
    <xf numFmtId="2" fontId="10" fillId="2" borderId="4" xfId="0" applyNumberFormat="1" applyFont="1" applyFill="1" applyBorder="1" applyAlignment="1" applyProtection="1">
      <alignment horizontal="center" vertical="center" wrapText="1"/>
    </xf>
    <xf numFmtId="0" fontId="10" fillId="2" borderId="24" xfId="0" applyFont="1" applyFill="1" applyBorder="1"/>
    <xf numFmtId="3" fontId="10" fillId="2" borderId="26" xfId="0" applyNumberFormat="1" applyFont="1" applyFill="1" applyBorder="1" applyAlignment="1">
      <alignment horizontal="center" vertical="center"/>
    </xf>
    <xf numFmtId="166" fontId="10" fillId="2" borderId="28"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1" fontId="10" fillId="2" borderId="26" xfId="0" applyNumberFormat="1" applyFont="1" applyFill="1" applyBorder="1" applyAlignment="1">
      <alignment horizontal="center" vertical="center" wrapText="1"/>
    </xf>
    <xf numFmtId="166" fontId="10" fillId="2" borderId="26" xfId="15" applyNumberFormat="1" applyFont="1" applyFill="1" applyBorder="1" applyAlignment="1" applyProtection="1">
      <alignment horizontal="center" vertical="center"/>
    </xf>
    <xf numFmtId="2" fontId="10" fillId="2" borderId="26" xfId="5" applyNumberFormat="1" applyFont="1" applyFill="1" applyBorder="1" applyAlignment="1" applyProtection="1">
      <alignment vertical="center"/>
    </xf>
    <xf numFmtId="41" fontId="10" fillId="2" borderId="20" xfId="16" applyFont="1" applyFill="1" applyBorder="1" applyAlignment="1" applyProtection="1">
      <alignment vertical="center"/>
    </xf>
    <xf numFmtId="0" fontId="10" fillId="2" borderId="37" xfId="0" applyFont="1" applyFill="1" applyBorder="1" applyAlignment="1">
      <alignment horizontal="center" vertical="center"/>
    </xf>
    <xf numFmtId="0" fontId="12" fillId="2" borderId="16" xfId="0" applyFont="1" applyFill="1" applyBorder="1" applyAlignment="1">
      <alignment horizontal="center" vertical="center" wrapText="1"/>
    </xf>
    <xf numFmtId="166" fontId="12" fillId="2" borderId="16" xfId="16" applyNumberFormat="1" applyFont="1" applyFill="1" applyBorder="1" applyAlignment="1">
      <alignment horizontal="center" vertical="center" wrapText="1"/>
    </xf>
    <xf numFmtId="39" fontId="10" fillId="2" borderId="16" xfId="0" applyNumberFormat="1" applyFont="1" applyFill="1" applyBorder="1" applyAlignment="1" applyProtection="1">
      <alignment vertical="center"/>
    </xf>
    <xf numFmtId="0" fontId="12" fillId="0" borderId="0" xfId="0" applyFont="1" applyAlignment="1"/>
    <xf numFmtId="0" fontId="12" fillId="0" borderId="46" xfId="0" applyFont="1" applyBorder="1" applyAlignment="1">
      <alignment vertical="center"/>
    </xf>
    <xf numFmtId="0" fontId="12" fillId="0" borderId="27" xfId="0" applyFont="1" applyBorder="1" applyAlignment="1">
      <alignment vertical="center" wrapText="1"/>
    </xf>
    <xf numFmtId="2" fontId="12" fillId="0" borderId="0" xfId="0" applyNumberFormat="1" applyFont="1" applyBorder="1" applyAlignment="1" applyProtection="1">
      <alignment vertical="center"/>
    </xf>
    <xf numFmtId="0" fontId="12" fillId="0" borderId="39" xfId="0" applyFont="1" applyBorder="1" applyAlignment="1">
      <alignment vertical="center" wrapText="1"/>
    </xf>
    <xf numFmtId="2" fontId="12" fillId="0" borderId="4" xfId="0" applyNumberFormat="1" applyFont="1" applyBorder="1" applyAlignment="1" applyProtection="1">
      <alignment horizontal="center" vertical="center"/>
    </xf>
    <xf numFmtId="2" fontId="12" fillId="0" borderId="24" xfId="0" applyNumberFormat="1" applyFont="1" applyBorder="1" applyAlignment="1" applyProtection="1">
      <alignment horizontal="center" vertical="center"/>
    </xf>
    <xf numFmtId="2" fontId="12" fillId="0" borderId="0" xfId="0" applyNumberFormat="1" applyFont="1" applyBorder="1" applyAlignment="1" applyProtection="1">
      <alignment horizontal="center" vertical="center" wrapText="1"/>
    </xf>
    <xf numFmtId="0" fontId="10" fillId="0" borderId="4" xfId="0" applyFont="1" applyBorder="1" applyAlignment="1">
      <alignment horizontal="center" vertical="center"/>
    </xf>
    <xf numFmtId="2" fontId="12" fillId="0" borderId="0" xfId="0" applyNumberFormat="1" applyFont="1" applyBorder="1" applyAlignment="1" applyProtection="1">
      <alignment horizontal="center" vertical="center"/>
    </xf>
    <xf numFmtId="0" fontId="10" fillId="0" borderId="0" xfId="0" applyFont="1" applyBorder="1" applyAlignment="1">
      <alignment horizontal="center"/>
    </xf>
    <xf numFmtId="2" fontId="10" fillId="0" borderId="0" xfId="0" applyNumberFormat="1" applyFont="1" applyBorder="1" applyAlignment="1" applyProtection="1">
      <alignment vertical="center" wrapText="1"/>
    </xf>
    <xf numFmtId="167" fontId="10" fillId="0" borderId="0" xfId="10" applyFont="1" applyBorder="1" applyAlignment="1" applyProtection="1">
      <alignment vertical="center"/>
    </xf>
    <xf numFmtId="2" fontId="10" fillId="0" borderId="0" xfId="0" applyNumberFormat="1" applyFont="1" applyBorder="1"/>
    <xf numFmtId="167" fontId="10" fillId="0" borderId="0" xfId="10" applyFont="1" applyBorder="1"/>
    <xf numFmtId="165" fontId="10" fillId="0" borderId="0" xfId="0" applyNumberFormat="1" applyFont="1" applyBorder="1"/>
    <xf numFmtId="0" fontId="0" fillId="0" borderId="4" xfId="0" applyFont="1" applyBorder="1" applyAlignment="1">
      <alignment horizontal="center" vertical="center"/>
    </xf>
    <xf numFmtId="2" fontId="10" fillId="0" borderId="0" xfId="0" applyNumberFormat="1" applyFont="1" applyBorder="1" applyAlignment="1" applyProtection="1">
      <alignment horizontal="left" vertical="center" wrapText="1"/>
    </xf>
    <xf numFmtId="0" fontId="10" fillId="0" borderId="0" xfId="0" applyFont="1" applyBorder="1" applyAlignment="1">
      <alignment horizontal="left" wrapText="1"/>
    </xf>
    <xf numFmtId="0" fontId="10" fillId="0" borderId="0" xfId="0" applyFont="1" applyBorder="1" applyAlignment="1">
      <alignment wrapText="1"/>
    </xf>
    <xf numFmtId="0" fontId="12" fillId="0" borderId="26" xfId="0" applyFont="1" applyBorder="1" applyAlignment="1">
      <alignment horizontal="center" vertical="center"/>
    </xf>
    <xf numFmtId="0" fontId="12" fillId="0" borderId="26" xfId="0" applyFont="1" applyBorder="1" applyAlignment="1">
      <alignment horizontal="center" vertical="center" wrapText="1"/>
    </xf>
    <xf numFmtId="0" fontId="10" fillId="0" borderId="4" xfId="0" applyFont="1" applyBorder="1" applyAlignment="1">
      <alignment horizontal="left" vertical="center"/>
    </xf>
    <xf numFmtId="2" fontId="12" fillId="0" borderId="4" xfId="0" applyNumberFormat="1" applyFont="1" applyBorder="1" applyAlignment="1" applyProtection="1">
      <alignment vertical="center"/>
    </xf>
    <xf numFmtId="39" fontId="10" fillId="0" borderId="4" xfId="0" applyNumberFormat="1" applyFont="1" applyBorder="1" applyAlignment="1" applyProtection="1">
      <alignment vertical="center"/>
    </xf>
    <xf numFmtId="167" fontId="10" fillId="0" borderId="0" xfId="0" applyNumberFormat="1" applyFont="1" applyBorder="1"/>
    <xf numFmtId="0" fontId="10" fillId="2" borderId="4"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26" xfId="0" applyFont="1" applyBorder="1" applyAlignment="1">
      <alignment horizontal="left" vertical="center"/>
    </xf>
    <xf numFmtId="168" fontId="10" fillId="0" borderId="4" xfId="10" applyNumberFormat="1" applyFont="1" applyBorder="1" applyAlignment="1" applyProtection="1">
      <alignment vertical="center"/>
    </xf>
    <xf numFmtId="0" fontId="35" fillId="0" borderId="26" xfId="0" applyFont="1" applyBorder="1" applyAlignment="1">
      <alignment horizontal="center" vertical="center" wrapText="1"/>
    </xf>
    <xf numFmtId="168" fontId="10" fillId="0" borderId="26" xfId="10" applyNumberFormat="1" applyFont="1" applyBorder="1" applyAlignment="1" applyProtection="1">
      <alignment horizontal="center" vertical="center" wrapText="1"/>
    </xf>
    <xf numFmtId="2" fontId="12" fillId="0" borderId="26" xfId="0" applyNumberFormat="1" applyFont="1" applyBorder="1" applyAlignment="1" applyProtection="1">
      <alignment vertical="center"/>
    </xf>
    <xf numFmtId="2" fontId="12" fillId="0" borderId="26" xfId="13" applyNumberFormat="1" applyFont="1" applyBorder="1" applyAlignment="1" applyProtection="1">
      <alignment vertical="center"/>
    </xf>
    <xf numFmtId="39" fontId="10" fillId="0" borderId="26" xfId="0" applyNumberFormat="1" applyFont="1" applyBorder="1" applyAlignment="1" applyProtection="1">
      <alignment vertical="center"/>
    </xf>
    <xf numFmtId="0" fontId="10" fillId="0" borderId="0" xfId="0" applyFont="1" applyBorder="1" applyAlignment="1">
      <alignment horizontal="left" vertical="center"/>
    </xf>
    <xf numFmtId="173" fontId="10" fillId="0" borderId="0" xfId="0" applyNumberFormat="1" applyFont="1" applyBorder="1" applyProtection="1"/>
    <xf numFmtId="2" fontId="12" fillId="0" borderId="0" xfId="0" applyNumberFormat="1" applyFont="1" applyBorder="1" applyProtection="1"/>
    <xf numFmtId="10" fontId="10" fillId="0" borderId="0" xfId="9" applyNumberFormat="1" applyFont="1" applyBorder="1" applyProtection="1"/>
    <xf numFmtId="39" fontId="10" fillId="0" borderId="0" xfId="0" applyNumberFormat="1" applyFont="1" applyBorder="1" applyProtection="1"/>
    <xf numFmtId="173" fontId="12" fillId="0" borderId="68" xfId="0" applyNumberFormat="1" applyFont="1" applyBorder="1" applyAlignment="1" applyProtection="1">
      <alignment vertical="center"/>
    </xf>
    <xf numFmtId="173" fontId="10" fillId="0" borderId="57" xfId="0" applyNumberFormat="1" applyFont="1" applyBorder="1" applyAlignment="1" applyProtection="1">
      <alignment vertical="top"/>
    </xf>
    <xf numFmtId="181" fontId="10" fillId="0" borderId="4" xfId="0" applyNumberFormat="1" applyFont="1" applyBorder="1" applyAlignment="1" applyProtection="1">
      <alignment vertical="top"/>
    </xf>
    <xf numFmtId="180" fontId="10" fillId="0" borderId="4" xfId="13" applyNumberFormat="1" applyFont="1" applyBorder="1" applyAlignment="1" applyProtection="1">
      <alignment vertical="top"/>
    </xf>
    <xf numFmtId="180" fontId="10" fillId="0" borderId="7" xfId="13" applyNumberFormat="1" applyFont="1" applyBorder="1" applyAlignment="1" applyProtection="1">
      <alignment vertical="top"/>
    </xf>
    <xf numFmtId="173" fontId="10" fillId="0" borderId="7" xfId="0" applyNumberFormat="1" applyFont="1" applyBorder="1" applyAlignment="1" applyProtection="1">
      <alignment vertical="top"/>
    </xf>
    <xf numFmtId="10" fontId="10" fillId="0" borderId="0" xfId="9" applyNumberFormat="1" applyFont="1"/>
    <xf numFmtId="0" fontId="0" fillId="0" borderId="4" xfId="0" applyFont="1" applyFill="1" applyBorder="1" applyAlignment="1">
      <alignment horizontal="center" vertical="center"/>
    </xf>
    <xf numFmtId="0" fontId="11" fillId="0" borderId="4" xfId="0" applyFont="1" applyFill="1" applyBorder="1" applyAlignment="1">
      <alignment horizontal="left" vertical="top" wrapText="1"/>
    </xf>
    <xf numFmtId="3" fontId="10" fillId="0" borderId="4" xfId="0" applyNumberFormat="1" applyFont="1" applyFill="1" applyBorder="1" applyAlignment="1">
      <alignment horizontal="center" vertical="center" wrapText="1"/>
    </xf>
    <xf numFmtId="0" fontId="10" fillId="0" borderId="0" xfId="0" applyFont="1" applyAlignment="1">
      <alignment horizontal="center" vertical="center"/>
    </xf>
    <xf numFmtId="3" fontId="10" fillId="0" borderId="0" xfId="0" applyNumberFormat="1" applyFont="1" applyFill="1" applyBorder="1" applyAlignment="1">
      <alignment horizontal="left" vertical="center" wrapText="1"/>
    </xf>
    <xf numFmtId="14" fontId="10" fillId="0" borderId="0" xfId="0" applyNumberFormat="1" applyFont="1" applyFill="1" applyBorder="1" applyAlignment="1">
      <alignment vertical="center"/>
    </xf>
    <xf numFmtId="0" fontId="10" fillId="0" borderId="0" xfId="0" applyFont="1" applyFill="1" applyBorder="1" applyAlignment="1">
      <alignment vertical="center"/>
    </xf>
    <xf numFmtId="166" fontId="10" fillId="0" borderId="4" xfId="13" applyNumberFormat="1" applyFont="1" applyFill="1" applyBorder="1" applyAlignment="1">
      <alignment horizontal="center" vertical="center"/>
    </xf>
    <xf numFmtId="0" fontId="13" fillId="0" borderId="0" xfId="0" applyFont="1" applyFill="1" applyBorder="1" applyAlignment="1">
      <alignment horizontal="left" vertical="center" wrapText="1"/>
    </xf>
    <xf numFmtId="178" fontId="10" fillId="0" borderId="0" xfId="0" applyNumberFormat="1" applyFont="1" applyFill="1" applyBorder="1"/>
    <xf numFmtId="0" fontId="9" fillId="0" borderId="0" xfId="0" applyFont="1" applyFill="1" applyBorder="1" applyAlignment="1">
      <alignment vertical="center" wrapText="1"/>
    </xf>
    <xf numFmtId="178" fontId="10" fillId="0" borderId="0" xfId="0" applyNumberFormat="1" applyFont="1" applyBorder="1" applyAlignment="1">
      <alignment horizontal="center" vertical="center"/>
    </xf>
    <xf numFmtId="0" fontId="10" fillId="0" borderId="16" xfId="0" applyFont="1" applyBorder="1" applyAlignment="1">
      <alignment horizontal="left" vertical="center"/>
    </xf>
    <xf numFmtId="14" fontId="10" fillId="0" borderId="16" xfId="0" applyNumberFormat="1" applyFont="1" applyBorder="1" applyAlignment="1" applyProtection="1">
      <alignment horizontal="center" vertical="center"/>
    </xf>
    <xf numFmtId="0" fontId="0" fillId="0" borderId="0" xfId="0" applyFont="1" applyBorder="1" applyAlignment="1">
      <alignment horizontal="center" vertical="center"/>
    </xf>
    <xf numFmtId="0" fontId="9" fillId="0" borderId="0" xfId="0" applyFont="1" applyBorder="1" applyAlignment="1">
      <alignment horizontal="center" vertical="center"/>
    </xf>
    <xf numFmtId="0" fontId="12" fillId="0" borderId="46" xfId="0" applyFont="1" applyBorder="1"/>
    <xf numFmtId="0" fontId="12" fillId="0" borderId="39" xfId="0" applyFont="1" applyBorder="1" applyAlignment="1">
      <alignment horizontal="left" vertical="center" wrapText="1"/>
    </xf>
    <xf numFmtId="0" fontId="12" fillId="0" borderId="11" xfId="0" applyFont="1" applyBorder="1" applyAlignment="1">
      <alignment vertical="center" wrapText="1"/>
    </xf>
    <xf numFmtId="0" fontId="13" fillId="0" borderId="4" xfId="0" applyFont="1" applyBorder="1" applyAlignment="1">
      <alignment horizontal="center" vertical="center"/>
    </xf>
    <xf numFmtId="0" fontId="10" fillId="0" borderId="27" xfId="0" applyFont="1" applyBorder="1" applyAlignment="1">
      <alignment horizontal="center" vertical="center"/>
    </xf>
    <xf numFmtId="42" fontId="13" fillId="0" borderId="4" xfId="4" applyFont="1" applyFill="1" applyBorder="1" applyAlignment="1">
      <alignment horizontal="right" vertical="center"/>
    </xf>
    <xf numFmtId="0" fontId="13" fillId="0" borderId="27" xfId="0" applyFont="1" applyBorder="1" applyAlignment="1">
      <alignment horizontal="center" vertical="center"/>
    </xf>
    <xf numFmtId="10" fontId="12" fillId="0" borderId="26" xfId="9" applyNumberFormat="1" applyFont="1" applyBorder="1" applyAlignment="1">
      <alignment horizontal="center" vertical="center"/>
    </xf>
    <xf numFmtId="166" fontId="10" fillId="0" borderId="4" xfId="10" applyNumberFormat="1" applyFont="1" applyBorder="1" applyAlignment="1" applyProtection="1">
      <alignment horizontal="center" vertical="center"/>
    </xf>
    <xf numFmtId="166" fontId="12" fillId="0" borderId="4" xfId="10" applyNumberFormat="1" applyFont="1" applyBorder="1" applyAlignment="1" applyProtection="1">
      <alignment horizontal="center" vertical="center"/>
    </xf>
    <xf numFmtId="2" fontId="35" fillId="0" borderId="26" xfId="0" applyNumberFormat="1" applyFont="1" applyBorder="1" applyAlignment="1">
      <alignment horizontal="center" vertical="center" wrapText="1"/>
    </xf>
    <xf numFmtId="166" fontId="12" fillId="0" borderId="26" xfId="10" applyNumberFormat="1" applyFont="1" applyBorder="1" applyAlignment="1" applyProtection="1">
      <alignment horizontal="center" vertical="center" wrapText="1"/>
    </xf>
    <xf numFmtId="166" fontId="12" fillId="0" borderId="26" xfId="4" applyNumberFormat="1" applyFont="1" applyBorder="1" applyAlignment="1" applyProtection="1">
      <alignment horizontal="center" vertical="center"/>
    </xf>
    <xf numFmtId="0" fontId="12" fillId="0" borderId="0" xfId="0" applyFont="1" applyBorder="1" applyAlignment="1">
      <alignment horizontal="center" vertical="center" wrapText="1"/>
    </xf>
    <xf numFmtId="10" fontId="10" fillId="0" borderId="0" xfId="9" applyNumberFormat="1" applyFont="1" applyAlignment="1">
      <alignment horizontal="center" vertical="center"/>
    </xf>
    <xf numFmtId="168" fontId="10" fillId="0" borderId="0" xfId="10" applyNumberFormat="1" applyFont="1" applyFill="1" applyBorder="1" applyAlignment="1">
      <alignment horizontal="center" vertical="center" wrapText="1"/>
    </xf>
    <xf numFmtId="3" fontId="10" fillId="0" borderId="0" xfId="0" applyNumberFormat="1" applyFont="1" applyFill="1" applyBorder="1"/>
    <xf numFmtId="169" fontId="9"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Alignment="1">
      <alignment horizontal="left" vertical="top" wrapText="1"/>
    </xf>
    <xf numFmtId="178" fontId="10" fillId="0" borderId="0" xfId="0" applyNumberFormat="1" applyFont="1" applyFill="1" applyBorder="1" applyAlignment="1">
      <alignment horizontal="center"/>
    </xf>
    <xf numFmtId="169" fontId="9" fillId="0" borderId="0" xfId="0" applyNumberFormat="1" applyFont="1" applyFill="1" applyBorder="1" applyAlignment="1">
      <alignment vertical="center" wrapText="1"/>
    </xf>
    <xf numFmtId="0" fontId="12" fillId="0" borderId="27" xfId="0" applyFont="1" applyBorder="1" applyAlignment="1">
      <alignment horizontal="center" vertical="center"/>
    </xf>
    <xf numFmtId="10" fontId="12" fillId="0" borderId="27" xfId="9" applyNumberFormat="1" applyFont="1" applyBorder="1" applyAlignment="1">
      <alignment horizontal="center" vertical="center"/>
    </xf>
    <xf numFmtId="0" fontId="12" fillId="0" borderId="27" xfId="0" applyFont="1" applyBorder="1" applyAlignment="1">
      <alignment horizontal="center" vertical="center" wrapText="1"/>
    </xf>
    <xf numFmtId="2" fontId="10" fillId="0" borderId="4" xfId="0" applyNumberFormat="1" applyFont="1" applyBorder="1" applyAlignment="1">
      <alignment horizontal="center" vertical="center" wrapText="1"/>
    </xf>
    <xf numFmtId="166" fontId="12" fillId="0" borderId="4" xfId="0" applyNumberFormat="1" applyFont="1" applyBorder="1" applyAlignment="1">
      <alignment horizontal="center" vertical="center" wrapText="1"/>
    </xf>
    <xf numFmtId="14" fontId="10" fillId="0" borderId="4" xfId="0" applyNumberFormat="1" applyFont="1" applyBorder="1" applyAlignment="1" applyProtection="1">
      <alignment horizontal="center" vertical="center"/>
    </xf>
    <xf numFmtId="2" fontId="10" fillId="0" borderId="4" xfId="0" applyNumberFormat="1" applyFont="1" applyBorder="1" applyAlignment="1">
      <alignment horizontal="center" vertical="center"/>
    </xf>
    <xf numFmtId="2" fontId="10" fillId="0" borderId="16" xfId="0" applyNumberFormat="1" applyFont="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16" xfId="10" applyNumberFormat="1" applyFont="1" applyBorder="1" applyAlignment="1" applyProtection="1">
      <alignment horizontal="center" vertical="center"/>
    </xf>
    <xf numFmtId="2" fontId="10" fillId="0" borderId="26" xfId="0" applyNumberFormat="1" applyFont="1" applyBorder="1" applyAlignment="1">
      <alignment horizontal="center" vertical="center" wrapText="1"/>
    </xf>
    <xf numFmtId="166" fontId="10" fillId="0" borderId="26" xfId="10" applyNumberFormat="1" applyFont="1" applyBorder="1" applyAlignment="1" applyProtection="1">
      <alignment horizontal="center" vertical="center"/>
    </xf>
    <xf numFmtId="2" fontId="10" fillId="0" borderId="26" xfId="0" applyNumberFormat="1" applyFont="1" applyBorder="1" applyAlignment="1" applyProtection="1">
      <alignment vertical="center"/>
    </xf>
    <xf numFmtId="2" fontId="12" fillId="0" borderId="16" xfId="0" applyNumberFormat="1" applyFont="1" applyBorder="1" applyAlignment="1">
      <alignment horizontal="center" vertical="center" wrapText="1"/>
    </xf>
    <xf numFmtId="166" fontId="12" fillId="0" borderId="16" xfId="10" applyNumberFormat="1" applyFont="1" applyBorder="1" applyAlignment="1">
      <alignment horizontal="center" vertical="center" wrapText="1"/>
    </xf>
    <xf numFmtId="166" fontId="10" fillId="0" borderId="16" xfId="0" applyNumberFormat="1" applyFont="1" applyBorder="1" applyAlignment="1" applyProtection="1">
      <alignment horizontal="center" vertical="center"/>
    </xf>
    <xf numFmtId="2" fontId="12" fillId="0" borderId="16" xfId="0" applyNumberFormat="1" applyFont="1" applyBorder="1" applyAlignment="1" applyProtection="1">
      <alignment vertical="center"/>
    </xf>
    <xf numFmtId="2" fontId="10" fillId="0" borderId="16" xfId="0" applyNumberFormat="1" applyFont="1" applyBorder="1" applyAlignment="1" applyProtection="1">
      <alignment vertical="center"/>
    </xf>
    <xf numFmtId="39" fontId="10" fillId="0" borderId="16" xfId="0" applyNumberFormat="1" applyFont="1" applyBorder="1" applyAlignment="1" applyProtection="1">
      <alignment vertical="center"/>
    </xf>
    <xf numFmtId="0" fontId="10" fillId="0" borderId="16" xfId="0" applyFont="1" applyBorder="1" applyAlignment="1">
      <alignment horizontal="center" vertical="center"/>
    </xf>
    <xf numFmtId="0" fontId="10" fillId="0" borderId="26" xfId="0" applyFont="1" applyBorder="1" applyAlignment="1">
      <alignment horizontal="center" vertical="center"/>
    </xf>
    <xf numFmtId="0" fontId="10" fillId="0" borderId="56" xfId="0" applyFont="1" applyBorder="1" applyAlignment="1">
      <alignment vertical="center" wrapText="1"/>
    </xf>
    <xf numFmtId="0" fontId="10" fillId="0" borderId="42" xfId="0" applyFont="1" applyBorder="1" applyAlignment="1">
      <alignment vertical="center" wrapText="1"/>
    </xf>
    <xf numFmtId="180" fontId="10" fillId="0" borderId="4" xfId="13" applyNumberFormat="1" applyFont="1" applyFill="1" applyBorder="1" applyAlignment="1" applyProtection="1">
      <alignment horizontal="center" vertical="center"/>
    </xf>
    <xf numFmtId="0" fontId="12" fillId="2"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42" fontId="10" fillId="2" borderId="0" xfId="4" applyFont="1" applyFill="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178" fontId="10" fillId="5" borderId="0" xfId="0" applyNumberFormat="1" applyFont="1" applyFill="1" applyBorder="1" applyAlignment="1">
      <alignment horizontal="center" vertical="center" wrapText="1"/>
    </xf>
    <xf numFmtId="177" fontId="13" fillId="0" borderId="24" xfId="4" applyNumberFormat="1" applyFont="1" applyFill="1" applyBorder="1" applyAlignment="1">
      <alignment horizontal="center" vertical="center"/>
    </xf>
    <xf numFmtId="177" fontId="10" fillId="0" borderId="24" xfId="0" applyNumberFormat="1" applyFont="1" applyFill="1" applyBorder="1" applyAlignment="1">
      <alignment horizontal="center" vertical="center" wrapText="1"/>
    </xf>
    <xf numFmtId="42" fontId="13" fillId="0" borderId="24" xfId="4" applyFont="1" applyFill="1" applyBorder="1" applyAlignment="1">
      <alignment horizontal="right" vertical="center"/>
    </xf>
    <xf numFmtId="0" fontId="12" fillId="0" borderId="25" xfId="0" applyFont="1" applyBorder="1" applyAlignment="1">
      <alignment horizontal="left" vertical="center" wrapText="1"/>
    </xf>
    <xf numFmtId="0" fontId="13" fillId="0" borderId="26" xfId="0" applyFont="1" applyBorder="1" applyAlignment="1">
      <alignment horizontal="center" vertical="center"/>
    </xf>
    <xf numFmtId="42" fontId="13" fillId="0" borderId="28" xfId="4" applyFont="1" applyFill="1" applyBorder="1" applyAlignment="1">
      <alignment horizontal="right"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Fill="1" applyBorder="1" applyAlignment="1">
      <alignment horizontal="center" vertical="center"/>
    </xf>
    <xf numFmtId="0" fontId="9" fillId="0" borderId="27" xfId="0" applyFont="1" applyFill="1" applyBorder="1" applyAlignment="1">
      <alignment horizontal="center" vertical="center"/>
    </xf>
    <xf numFmtId="178" fontId="9" fillId="0" borderId="4" xfId="0" applyNumberFormat="1" applyFont="1" applyFill="1" applyBorder="1" applyAlignment="1">
      <alignment horizontal="center" vertical="center"/>
    </xf>
    <xf numFmtId="177" fontId="10" fillId="2" borderId="4" xfId="0" applyNumberFormat="1" applyFont="1" applyFill="1" applyBorder="1" applyAlignment="1">
      <alignment horizontal="center" vertical="center" wrapText="1"/>
    </xf>
    <xf numFmtId="42" fontId="12" fillId="2" borderId="4" xfId="4" applyFont="1" applyFill="1" applyBorder="1" applyAlignment="1">
      <alignment horizontal="center" vertical="center" wrapText="1"/>
    </xf>
    <xf numFmtId="168" fontId="12" fillId="0" borderId="4" xfId="10" applyNumberFormat="1" applyFont="1" applyBorder="1" applyAlignment="1" applyProtection="1">
      <alignment vertical="center"/>
    </xf>
    <xf numFmtId="42" fontId="10" fillId="2" borderId="4" xfId="4" applyFont="1" applyFill="1" applyBorder="1" applyAlignment="1" applyProtection="1">
      <alignment vertical="center"/>
    </xf>
    <xf numFmtId="9" fontId="10" fillId="0" borderId="4" xfId="9" applyFont="1" applyBorder="1" applyAlignment="1">
      <alignment horizontal="center" vertical="center" wrapText="1"/>
    </xf>
    <xf numFmtId="42" fontId="12" fillId="2" borderId="4" xfId="4" applyFont="1" applyFill="1" applyBorder="1" applyAlignment="1" applyProtection="1">
      <alignment horizontal="center" vertical="center"/>
    </xf>
    <xf numFmtId="0" fontId="13" fillId="0" borderId="4" xfId="0" applyFont="1" applyFill="1" applyBorder="1" applyAlignment="1">
      <alignment horizontal="left" vertical="top" wrapText="1"/>
    </xf>
    <xf numFmtId="0" fontId="13" fillId="0" borderId="4" xfId="0" applyFont="1" applyFill="1" applyBorder="1" applyAlignment="1">
      <alignment horizontal="left" wrapText="1"/>
    </xf>
    <xf numFmtId="0" fontId="12" fillId="0" borderId="42" xfId="0" applyFont="1" applyBorder="1" applyAlignment="1">
      <alignment vertical="center" wrapText="1"/>
    </xf>
    <xf numFmtId="9" fontId="10" fillId="0" borderId="26" xfId="9" applyFont="1" applyBorder="1" applyAlignment="1">
      <alignment horizontal="center" vertical="center" wrapText="1"/>
    </xf>
    <xf numFmtId="42" fontId="10" fillId="2" borderId="26" xfId="4" applyFont="1" applyFill="1" applyBorder="1" applyAlignment="1" applyProtection="1">
      <alignment vertical="center"/>
    </xf>
    <xf numFmtId="168" fontId="10" fillId="0" borderId="26" xfId="10" applyNumberFormat="1" applyFont="1" applyBorder="1" applyAlignment="1" applyProtection="1">
      <alignment vertical="center"/>
    </xf>
    <xf numFmtId="42" fontId="12" fillId="2" borderId="16" xfId="4" applyFont="1" applyFill="1" applyBorder="1" applyAlignment="1">
      <alignment horizontal="center" vertical="center" wrapText="1"/>
    </xf>
    <xf numFmtId="168" fontId="12" fillId="0" borderId="16" xfId="10" applyNumberFormat="1" applyFont="1" applyBorder="1" applyAlignment="1" applyProtection="1">
      <alignment vertical="center"/>
    </xf>
    <xf numFmtId="42" fontId="12" fillId="0" borderId="16" xfId="4" applyFont="1" applyBorder="1" applyAlignment="1">
      <alignment horizontal="center" vertical="center" wrapText="1"/>
    </xf>
    <xf numFmtId="166" fontId="12" fillId="0" borderId="16" xfId="0" applyNumberFormat="1" applyFont="1" applyBorder="1" applyAlignment="1" applyProtection="1">
      <alignment vertical="center"/>
    </xf>
    <xf numFmtId="0" fontId="10" fillId="0" borderId="0" xfId="0" applyFont="1" applyAlignment="1">
      <alignment horizontal="center" vertical="center" wrapText="1"/>
    </xf>
    <xf numFmtId="42" fontId="10" fillId="2" borderId="4" xfId="4" applyFont="1" applyFill="1" applyBorder="1" applyAlignment="1">
      <alignment horizontal="center" vertical="center" wrapText="1"/>
    </xf>
    <xf numFmtId="2" fontId="10" fillId="0" borderId="0" xfId="0" applyNumberFormat="1" applyFont="1" applyBorder="1" applyAlignment="1" applyProtection="1">
      <alignment horizontal="center" vertical="center" wrapText="1"/>
    </xf>
    <xf numFmtId="42" fontId="10" fillId="0" borderId="26" xfId="4" applyFont="1" applyBorder="1" applyAlignment="1" applyProtection="1">
      <alignment vertical="center"/>
    </xf>
    <xf numFmtId="2" fontId="12" fillId="0" borderId="26" xfId="0" applyNumberFormat="1" applyFont="1" applyBorder="1" applyAlignment="1" applyProtection="1">
      <alignment horizontal="center" vertical="center"/>
    </xf>
    <xf numFmtId="2" fontId="12" fillId="0" borderId="26" xfId="13" applyNumberFormat="1" applyFont="1" applyBorder="1" applyAlignment="1" applyProtection="1">
      <alignment horizontal="center" vertical="center"/>
    </xf>
    <xf numFmtId="0" fontId="10" fillId="0" borderId="0" xfId="0" applyFont="1" applyFill="1" applyAlignment="1">
      <alignment horizontal="center" vertical="center" wrapText="1"/>
    </xf>
    <xf numFmtId="42" fontId="10" fillId="2" borderId="0" xfId="4" applyFont="1" applyFill="1" applyBorder="1" applyAlignment="1">
      <alignment horizontal="center" vertical="center" wrapText="1"/>
    </xf>
    <xf numFmtId="42" fontId="10" fillId="0" borderId="0" xfId="4" applyFont="1" applyFill="1" applyBorder="1" applyAlignment="1">
      <alignment horizontal="center" vertical="center" wrapText="1"/>
    </xf>
    <xf numFmtId="178" fontId="13" fillId="0" borderId="0" xfId="0" applyNumberFormat="1" applyFont="1" applyFill="1" applyBorder="1" applyAlignment="1">
      <alignment horizontal="center" vertical="center"/>
    </xf>
    <xf numFmtId="179" fontId="12" fillId="0" borderId="16" xfId="0" applyNumberFormat="1" applyFont="1" applyBorder="1" applyAlignment="1">
      <alignment horizontal="center" vertical="center" wrapText="1"/>
    </xf>
    <xf numFmtId="0" fontId="35" fillId="0" borderId="16" xfId="0" applyFont="1" applyBorder="1" applyAlignment="1">
      <alignment horizontal="center" vertical="center" wrapText="1"/>
    </xf>
    <xf numFmtId="168" fontId="12" fillId="0" borderId="16" xfId="10" applyNumberFormat="1" applyFont="1" applyBorder="1" applyAlignment="1">
      <alignment horizontal="center" vertical="center" wrapText="1"/>
    </xf>
    <xf numFmtId="2" fontId="12" fillId="0" borderId="16" xfId="0" applyNumberFormat="1" applyFont="1" applyBorder="1" applyAlignment="1" applyProtection="1">
      <alignment horizontal="center" vertical="center"/>
    </xf>
    <xf numFmtId="1" fontId="10" fillId="0" borderId="4" xfId="13" applyNumberFormat="1" applyFont="1" applyFill="1" applyBorder="1" applyAlignment="1" applyProtection="1">
      <alignment vertical="top"/>
    </xf>
    <xf numFmtId="1" fontId="10" fillId="0" borderId="4" xfId="0" applyNumberFormat="1" applyFont="1" applyBorder="1" applyAlignment="1" applyProtection="1">
      <alignment vertical="top"/>
    </xf>
    <xf numFmtId="3" fontId="12" fillId="2" borderId="75" xfId="0" applyNumberFormat="1" applyFont="1" applyFill="1" applyBorder="1" applyAlignment="1">
      <alignment horizontal="center" vertical="center" wrapText="1"/>
    </xf>
    <xf numFmtId="42" fontId="10" fillId="2" borderId="24" xfId="4"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25" xfId="0" applyFont="1" applyFill="1" applyBorder="1" applyAlignment="1">
      <alignment horizontal="center" vertical="center"/>
    </xf>
    <xf numFmtId="0" fontId="13" fillId="0" borderId="26" xfId="0" applyFont="1" applyFill="1" applyBorder="1" applyAlignment="1">
      <alignment horizontal="left" vertical="top" wrapText="1"/>
    </xf>
    <xf numFmtId="42" fontId="10" fillId="2" borderId="28" xfId="4" applyFont="1" applyFill="1" applyBorder="1" applyAlignment="1">
      <alignment horizontal="center" vertical="center" wrapText="1"/>
    </xf>
    <xf numFmtId="0" fontId="9" fillId="0" borderId="55" xfId="0" applyFont="1" applyBorder="1" applyAlignment="1">
      <alignment horizontal="center" vertical="center"/>
    </xf>
    <xf numFmtId="0" fontId="13" fillId="0" borderId="20" xfId="0" applyFont="1" applyBorder="1" applyAlignment="1">
      <alignment horizontal="left" vertical="top" wrapText="1"/>
    </xf>
    <xf numFmtId="42" fontId="10" fillId="2" borderId="30" xfId="4" applyFont="1" applyFill="1" applyBorder="1" applyAlignment="1">
      <alignment horizontal="center" vertical="center" wrapText="1"/>
    </xf>
    <xf numFmtId="0" fontId="12" fillId="2" borderId="68" xfId="0" applyFont="1" applyFill="1" applyBorder="1" applyAlignment="1">
      <alignment horizontal="center" vertical="center" wrapText="1"/>
    </xf>
    <xf numFmtId="3" fontId="12" fillId="2" borderId="76" xfId="0" applyNumberFormat="1" applyFont="1" applyFill="1" applyBorder="1" applyAlignment="1">
      <alignment horizontal="center" vertical="center" wrapText="1"/>
    </xf>
    <xf numFmtId="1" fontId="12" fillId="2" borderId="77" xfId="0" applyNumberFormat="1" applyFont="1" applyFill="1" applyBorder="1" applyAlignment="1">
      <alignment horizontal="center" vertical="center" wrapText="1"/>
    </xf>
    <xf numFmtId="0" fontId="12" fillId="0" borderId="51" xfId="0" applyFont="1" applyBorder="1" applyAlignment="1">
      <alignment horizontal="left" vertical="center"/>
    </xf>
    <xf numFmtId="0" fontId="12" fillId="0" borderId="66" xfId="0" applyFont="1" applyBorder="1" applyAlignment="1">
      <alignment horizontal="left" vertical="center" wrapText="1"/>
    </xf>
    <xf numFmtId="177" fontId="13" fillId="2" borderId="4" xfId="2" applyNumberFormat="1" applyFont="1" applyFill="1" applyBorder="1" applyAlignment="1">
      <alignment horizontal="center" vertical="center"/>
    </xf>
    <xf numFmtId="166" fontId="10" fillId="0" borderId="4" xfId="13" applyNumberFormat="1" applyFont="1" applyBorder="1" applyAlignment="1">
      <alignment horizontal="center" vertical="center" wrapText="1"/>
    </xf>
    <xf numFmtId="166" fontId="10" fillId="0" borderId="26" xfId="13" applyNumberFormat="1" applyFont="1" applyBorder="1" applyAlignment="1">
      <alignment horizontal="right" vertical="center"/>
    </xf>
    <xf numFmtId="2" fontId="12" fillId="0" borderId="0" xfId="0" applyNumberFormat="1" applyFont="1" applyBorder="1" applyAlignment="1" applyProtection="1">
      <alignment vertical="center" wrapText="1"/>
    </xf>
    <xf numFmtId="0" fontId="10" fillId="0" borderId="0" xfId="0" applyFont="1" applyAlignment="1">
      <alignment wrapText="1"/>
    </xf>
    <xf numFmtId="167" fontId="10" fillId="0" borderId="0" xfId="10" applyFont="1" applyBorder="1" applyAlignment="1" applyProtection="1">
      <alignment vertical="center" wrapText="1"/>
    </xf>
    <xf numFmtId="2" fontId="10" fillId="0" borderId="0" xfId="0" applyNumberFormat="1" applyFont="1" applyBorder="1" applyAlignment="1">
      <alignment wrapText="1"/>
    </xf>
    <xf numFmtId="167" fontId="10" fillId="0" borderId="0" xfId="10" applyFont="1" applyBorder="1" applyAlignment="1">
      <alignment wrapText="1"/>
    </xf>
    <xf numFmtId="165" fontId="10" fillId="0" borderId="0" xfId="0" applyNumberFormat="1" applyFont="1" applyBorder="1" applyAlignment="1">
      <alignment wrapText="1"/>
    </xf>
    <xf numFmtId="166" fontId="12" fillId="0" borderId="29" xfId="10" applyNumberFormat="1" applyFont="1" applyFill="1" applyBorder="1" applyAlignment="1">
      <alignment vertical="center" wrapText="1"/>
    </xf>
    <xf numFmtId="166" fontId="10" fillId="0" borderId="4" xfId="10" applyNumberFormat="1" applyFont="1" applyFill="1" applyBorder="1" applyAlignment="1" applyProtection="1">
      <alignment horizontal="center" vertical="center"/>
    </xf>
    <xf numFmtId="2" fontId="12" fillId="0" borderId="4" xfId="0" applyNumberFormat="1" applyFont="1" applyFill="1" applyBorder="1" applyAlignment="1" applyProtection="1">
      <alignment vertical="center"/>
    </xf>
    <xf numFmtId="166" fontId="12" fillId="0" borderId="4" xfId="10" applyNumberFormat="1" applyFont="1" applyFill="1" applyBorder="1" applyAlignment="1" applyProtection="1">
      <alignment horizontal="center" vertical="center"/>
    </xf>
    <xf numFmtId="168" fontId="10" fillId="0" borderId="0" xfId="0" applyNumberFormat="1" applyFont="1"/>
    <xf numFmtId="0" fontId="10" fillId="0" borderId="34" xfId="0" applyFont="1" applyBorder="1" applyAlignment="1">
      <alignment horizontal="left" vertical="center"/>
    </xf>
    <xf numFmtId="166" fontId="10" fillId="0" borderId="0" xfId="0" applyNumberFormat="1" applyFont="1" applyBorder="1" applyAlignment="1">
      <alignment horizontal="left" vertical="center"/>
    </xf>
    <xf numFmtId="166" fontId="10" fillId="0" borderId="0" xfId="0" applyNumberFormat="1" applyFont="1" applyBorder="1" applyProtection="1"/>
    <xf numFmtId="173" fontId="10" fillId="0" borderId="50" xfId="0" applyNumberFormat="1" applyFont="1" applyBorder="1" applyAlignment="1" applyProtection="1">
      <alignment vertical="top"/>
    </xf>
    <xf numFmtId="37" fontId="10" fillId="0" borderId="20" xfId="0" applyNumberFormat="1" applyFont="1" applyBorder="1" applyAlignment="1" applyProtection="1">
      <alignment horizontal="center" vertical="center"/>
    </xf>
    <xf numFmtId="37" fontId="10" fillId="0" borderId="4" xfId="0" applyNumberFormat="1" applyFont="1" applyBorder="1" applyAlignment="1" applyProtection="1">
      <alignment horizontal="center" vertical="center"/>
    </xf>
    <xf numFmtId="173" fontId="10" fillId="0" borderId="4" xfId="0" applyNumberFormat="1" applyFont="1" applyBorder="1" applyAlignment="1" applyProtection="1">
      <alignment vertical="top"/>
    </xf>
    <xf numFmtId="0" fontId="12" fillId="0" borderId="0" xfId="0" applyFont="1" applyFill="1" applyAlignment="1">
      <alignment horizontal="center" vertical="center"/>
    </xf>
    <xf numFmtId="0" fontId="10" fillId="0" borderId="0" xfId="0" applyFont="1" applyFill="1" applyAlignment="1">
      <alignment vertical="top"/>
    </xf>
    <xf numFmtId="0" fontId="12" fillId="0" borderId="0" xfId="0" applyFont="1" applyBorder="1" applyAlignment="1">
      <alignment horizontal="center" vertical="center"/>
    </xf>
    <xf numFmtId="14" fontId="12" fillId="0" borderId="4" xfId="0" applyNumberFormat="1" applyFont="1" applyFill="1" applyBorder="1" applyAlignment="1">
      <alignment horizontal="center" vertical="center"/>
    </xf>
    <xf numFmtId="0" fontId="10" fillId="0" borderId="4" xfId="0" applyFont="1" applyFill="1" applyBorder="1" applyAlignment="1">
      <alignment horizontal="right" wrapText="1"/>
    </xf>
    <xf numFmtId="177" fontId="13" fillId="0" borderId="4" xfId="2" applyNumberFormat="1" applyFont="1" applyFill="1" applyBorder="1" applyAlignment="1">
      <alignment horizontal="center" vertical="center"/>
    </xf>
    <xf numFmtId="166" fontId="10" fillId="0" borderId="0" xfId="13" applyNumberFormat="1" applyFont="1" applyFill="1" applyBorder="1" applyAlignment="1">
      <alignment horizontal="center" vertical="center" wrapText="1"/>
    </xf>
    <xf numFmtId="0" fontId="10" fillId="0" borderId="0" xfId="0" applyFont="1" applyFill="1" applyBorder="1" applyAlignment="1">
      <alignment horizontal="right" wrapText="1"/>
    </xf>
    <xf numFmtId="166" fontId="10" fillId="0" borderId="0" xfId="13" applyNumberFormat="1" applyFont="1" applyBorder="1" applyAlignment="1">
      <alignment horizontal="center" vertical="center" wrapText="1"/>
    </xf>
    <xf numFmtId="183" fontId="10" fillId="0" borderId="0" xfId="0" applyNumberFormat="1" applyFont="1" applyFill="1" applyBorder="1" applyAlignment="1">
      <alignment horizontal="center" vertical="center" wrapText="1"/>
    </xf>
    <xf numFmtId="0" fontId="12" fillId="0" borderId="0" xfId="0" applyFont="1" applyFill="1" applyAlignment="1">
      <alignment horizontal="left" vertical="top"/>
    </xf>
    <xf numFmtId="166" fontId="10" fillId="0" borderId="4" xfId="13" applyNumberFormat="1" applyFont="1" applyFill="1" applyBorder="1" applyAlignment="1">
      <alignment horizontal="center" vertical="center" wrapText="1"/>
    </xf>
    <xf numFmtId="0" fontId="11" fillId="0" borderId="4" xfId="0" applyFont="1" applyFill="1" applyBorder="1" applyAlignment="1">
      <alignment horizontal="left" wrapText="1"/>
    </xf>
    <xf numFmtId="14" fontId="13" fillId="0" borderId="0" xfId="0" applyNumberFormat="1" applyFont="1" applyFill="1" applyBorder="1" applyAlignment="1">
      <alignment horizontal="center" vertical="center"/>
    </xf>
    <xf numFmtId="0" fontId="12" fillId="0" borderId="0" xfId="0" applyFont="1" applyFill="1" applyBorder="1"/>
    <xf numFmtId="177" fontId="10" fillId="0" borderId="0" xfId="2" applyNumberFormat="1" applyFont="1" applyFill="1" applyBorder="1" applyAlignment="1">
      <alignment horizontal="center" vertical="center"/>
    </xf>
    <xf numFmtId="177" fontId="10" fillId="0" borderId="0" xfId="4" applyNumberFormat="1" applyFont="1" applyFill="1" applyBorder="1" applyAlignment="1">
      <alignment horizontal="center" vertical="center"/>
    </xf>
    <xf numFmtId="0" fontId="13" fillId="0" borderId="0" xfId="0" applyFont="1" applyBorder="1" applyAlignment="1">
      <alignment horizontal="left" wrapText="1"/>
    </xf>
    <xf numFmtId="0" fontId="13" fillId="0" borderId="0" xfId="0" applyFont="1" applyBorder="1" applyAlignment="1">
      <alignment horizontal="left" vertical="top" wrapText="1"/>
    </xf>
    <xf numFmtId="0" fontId="10" fillId="6" borderId="0" xfId="0" applyFont="1" applyFill="1" applyBorder="1" applyAlignment="1">
      <alignment horizontal="center" vertical="center" wrapText="1"/>
    </xf>
    <xf numFmtId="178" fontId="10" fillId="6" borderId="0" xfId="0" applyNumberFormat="1" applyFont="1" applyFill="1" applyBorder="1" applyAlignment="1">
      <alignment horizontal="center" vertical="center" wrapText="1"/>
    </xf>
    <xf numFmtId="166" fontId="10" fillId="0" borderId="0" xfId="0" applyNumberFormat="1" applyFont="1" applyBorder="1" applyAlignment="1">
      <alignment horizontal="center" vertical="center"/>
    </xf>
    <xf numFmtId="178" fontId="10" fillId="7" borderId="0" xfId="0" applyNumberFormat="1" applyFont="1" applyFill="1" applyBorder="1" applyAlignment="1">
      <alignment horizontal="center" vertical="center"/>
    </xf>
    <xf numFmtId="0" fontId="10" fillId="0" borderId="0" xfId="0" applyFont="1" applyFill="1" applyBorder="1" applyAlignment="1">
      <alignment horizontal="center"/>
    </xf>
    <xf numFmtId="2" fontId="10" fillId="0" borderId="0" xfId="0" applyNumberFormat="1" applyFont="1" applyFill="1" applyBorder="1" applyAlignment="1" applyProtection="1">
      <alignment vertical="center" wrapText="1"/>
    </xf>
    <xf numFmtId="167" fontId="10" fillId="0" borderId="0" xfId="10" applyFont="1" applyFill="1" applyBorder="1" applyAlignment="1" applyProtection="1">
      <alignment horizontal="center" vertical="center" wrapText="1"/>
    </xf>
    <xf numFmtId="167" fontId="10" fillId="0" borderId="0" xfId="10" applyFont="1" applyFill="1" applyBorder="1" applyAlignment="1">
      <alignment horizontal="center" vertical="center" wrapText="1"/>
    </xf>
    <xf numFmtId="167" fontId="10" fillId="0" borderId="0" xfId="10" applyFont="1" applyBorder="1" applyAlignment="1">
      <alignment horizontal="center" vertical="center" wrapText="1"/>
    </xf>
    <xf numFmtId="2" fontId="10" fillId="0" borderId="4" xfId="0" applyNumberFormat="1" applyFont="1" applyFill="1" applyBorder="1" applyAlignment="1">
      <alignment horizontal="center" vertical="center" wrapText="1"/>
    </xf>
    <xf numFmtId="166" fontId="12" fillId="0" borderId="4" xfId="0" applyNumberFormat="1" applyFont="1" applyFill="1" applyBorder="1" applyAlignment="1">
      <alignment horizontal="center" vertical="center" wrapText="1"/>
    </xf>
    <xf numFmtId="166" fontId="12" fillId="0" borderId="4" xfId="10" applyNumberFormat="1" applyFont="1" applyFill="1" applyBorder="1" applyAlignment="1">
      <alignment vertical="center" wrapText="1"/>
    </xf>
    <xf numFmtId="166" fontId="10" fillId="0" borderId="4" xfId="10" applyNumberFormat="1" applyFont="1" applyFill="1" applyBorder="1" applyAlignment="1">
      <alignment vertical="center" wrapText="1"/>
    </xf>
    <xf numFmtId="0" fontId="10" fillId="0" borderId="16" xfId="0" applyFont="1" applyFill="1" applyBorder="1" applyAlignment="1">
      <alignment horizontal="left" vertical="center"/>
    </xf>
    <xf numFmtId="2" fontId="10" fillId="0" borderId="16" xfId="0" applyNumberFormat="1" applyFont="1" applyFill="1" applyBorder="1" applyAlignment="1">
      <alignment horizontal="center" vertical="center" wrapText="1"/>
    </xf>
    <xf numFmtId="166" fontId="12" fillId="0" borderId="16" xfId="0" applyNumberFormat="1" applyFont="1" applyFill="1" applyBorder="1" applyAlignment="1">
      <alignment horizontal="center" vertical="center" wrapText="1"/>
    </xf>
    <xf numFmtId="166" fontId="12" fillId="0" borderId="16" xfId="10" applyNumberFormat="1" applyFont="1" applyFill="1" applyBorder="1" applyAlignment="1">
      <alignment vertical="center" wrapText="1"/>
    </xf>
    <xf numFmtId="0" fontId="10" fillId="0" borderId="26" xfId="0" applyFont="1" applyFill="1" applyBorder="1" applyAlignment="1">
      <alignment horizontal="left" vertical="center"/>
    </xf>
    <xf numFmtId="2" fontId="10" fillId="0" borderId="26" xfId="0" applyNumberFormat="1" applyFont="1" applyFill="1" applyBorder="1" applyAlignment="1">
      <alignment horizontal="center" vertical="center" wrapText="1"/>
    </xf>
    <xf numFmtId="166" fontId="10" fillId="0" borderId="26" xfId="10" applyNumberFormat="1" applyFont="1" applyFill="1" applyBorder="1" applyAlignment="1" applyProtection="1">
      <alignment horizontal="center" vertical="center"/>
    </xf>
    <xf numFmtId="166" fontId="10" fillId="0" borderId="26" xfId="10" applyNumberFormat="1" applyFont="1" applyFill="1" applyBorder="1" applyAlignment="1">
      <alignment vertical="center" wrapText="1"/>
    </xf>
    <xf numFmtId="0" fontId="10" fillId="0" borderId="37" xfId="0" applyFont="1" applyBorder="1" applyAlignment="1">
      <alignment horizontal="left" vertical="center"/>
    </xf>
    <xf numFmtId="0" fontId="12" fillId="0" borderId="16" xfId="0" applyFont="1" applyBorder="1" applyAlignment="1">
      <alignment horizontal="center" vertical="center" wrapText="1"/>
    </xf>
    <xf numFmtId="166" fontId="10" fillId="0" borderId="13" xfId="10" applyNumberFormat="1" applyFont="1" applyFill="1" applyBorder="1" applyAlignment="1">
      <alignment vertical="center" wrapText="1"/>
    </xf>
    <xf numFmtId="1" fontId="10" fillId="0" borderId="4" xfId="0" applyNumberFormat="1" applyFont="1" applyBorder="1" applyAlignment="1" applyProtection="1">
      <alignment horizontal="center" vertical="center"/>
    </xf>
    <xf numFmtId="0" fontId="12" fillId="0" borderId="55" xfId="8" applyFont="1" applyBorder="1" applyAlignment="1">
      <alignment horizontal="center" vertical="center" wrapText="1"/>
    </xf>
    <xf numFmtId="0" fontId="12" fillId="0" borderId="3" xfId="8" applyFont="1" applyBorder="1" applyAlignment="1">
      <alignment horizontal="center" vertical="center" wrapText="1"/>
    </xf>
    <xf numFmtId="2" fontId="12" fillId="0" borderId="4" xfId="8" applyNumberFormat="1" applyFont="1" applyBorder="1" applyAlignment="1">
      <alignment horizontal="center" vertical="center" wrapText="1"/>
    </xf>
    <xf numFmtId="0" fontId="12" fillId="0" borderId="11" xfId="8" applyFont="1" applyBorder="1" applyAlignment="1">
      <alignment horizontal="center" vertical="center" wrapText="1"/>
    </xf>
    <xf numFmtId="10" fontId="10" fillId="0" borderId="4" xfId="9" applyNumberFormat="1" applyFont="1" applyFill="1" applyBorder="1" applyAlignment="1">
      <alignment horizontal="center" vertical="center" wrapText="1"/>
    </xf>
    <xf numFmtId="0" fontId="10" fillId="0" borderId="4" xfId="8" applyFont="1" applyBorder="1" applyAlignment="1">
      <alignment horizontal="center" vertical="center" wrapText="1"/>
    </xf>
    <xf numFmtId="3" fontId="10" fillId="0" borderId="4" xfId="8" applyNumberFormat="1" applyFont="1" applyBorder="1" applyAlignment="1">
      <alignment horizontal="center" vertical="center" wrapText="1"/>
    </xf>
    <xf numFmtId="0" fontId="12" fillId="0" borderId="4" xfId="8" applyFont="1" applyBorder="1" applyAlignment="1">
      <alignment horizontal="center" vertical="center"/>
    </xf>
    <xf numFmtId="1" fontId="12" fillId="0" borderId="4" xfId="0" applyNumberFormat="1" applyFont="1" applyBorder="1" applyAlignment="1">
      <alignment horizontal="center" vertical="center" wrapText="1"/>
    </xf>
    <xf numFmtId="42" fontId="30" fillId="0" borderId="4" xfId="4" applyFont="1" applyFill="1" applyBorder="1" applyAlignment="1">
      <alignment horizontal="center" vertical="center"/>
    </xf>
    <xf numFmtId="2" fontId="10" fillId="0" borderId="4" xfId="8" applyNumberFormat="1" applyFont="1" applyBorder="1" applyAlignment="1">
      <alignment horizontal="center" vertical="center"/>
    </xf>
    <xf numFmtId="2" fontId="10" fillId="0" borderId="4" xfId="9" applyNumberFormat="1" applyFont="1" applyFill="1" applyBorder="1" applyAlignment="1" applyProtection="1">
      <alignment horizontal="center" vertical="center"/>
    </xf>
    <xf numFmtId="14" fontId="10" fillId="0" borderId="4" xfId="8" applyNumberFormat="1" applyFont="1" applyBorder="1" applyAlignment="1">
      <alignment horizontal="center" vertical="center"/>
    </xf>
    <xf numFmtId="1" fontId="10" fillId="0" borderId="4" xfId="0" applyNumberFormat="1" applyFont="1" applyFill="1" applyBorder="1" applyAlignment="1">
      <alignment horizontal="center" vertical="center" wrapText="1"/>
    </xf>
    <xf numFmtId="42" fontId="10" fillId="0" borderId="4" xfId="4" applyFont="1" applyFill="1" applyBorder="1" applyAlignment="1">
      <alignment horizontal="center" vertical="center" wrapText="1"/>
    </xf>
    <xf numFmtId="14" fontId="10" fillId="0" borderId="4" xfId="8" applyNumberFormat="1" applyFont="1" applyBorder="1" applyAlignment="1">
      <alignment vertical="center"/>
    </xf>
    <xf numFmtId="39" fontId="10" fillId="0" borderId="4" xfId="8" applyNumberFormat="1" applyFont="1" applyBorder="1" applyAlignment="1">
      <alignment vertical="center"/>
    </xf>
    <xf numFmtId="0" fontId="10" fillId="0" borderId="4" xfId="8" applyFont="1" applyBorder="1" applyAlignment="1">
      <alignment horizontal="center" vertical="center"/>
    </xf>
    <xf numFmtId="14" fontId="10" fillId="0" borderId="20" xfId="8" applyNumberFormat="1" applyFont="1" applyBorder="1" applyAlignment="1">
      <alignment vertical="center"/>
    </xf>
    <xf numFmtId="39" fontId="10" fillId="0" borderId="20" xfId="8" applyNumberFormat="1" applyFont="1" applyBorder="1" applyAlignment="1">
      <alignment vertical="center"/>
    </xf>
    <xf numFmtId="10" fontId="10" fillId="0" borderId="4" xfId="9" applyNumberFormat="1" applyFont="1" applyFill="1" applyBorder="1" applyAlignment="1">
      <alignment horizontal="center" vertical="center"/>
    </xf>
    <xf numFmtId="10" fontId="10" fillId="0" borderId="0" xfId="9" applyNumberFormat="1" applyFont="1" applyFill="1" applyBorder="1" applyProtection="1"/>
    <xf numFmtId="173" fontId="10" fillId="0" borderId="0" xfId="8" applyNumberFormat="1" applyFont="1"/>
    <xf numFmtId="39" fontId="10" fillId="0" borderId="0" xfId="8" applyNumberFormat="1" applyFont="1"/>
    <xf numFmtId="39" fontId="10" fillId="0" borderId="43" xfId="8" applyNumberFormat="1" applyFont="1" applyBorder="1"/>
    <xf numFmtId="39" fontId="12" fillId="0" borderId="4" xfId="8" applyNumberFormat="1" applyFont="1" applyBorder="1" applyAlignment="1">
      <alignment horizontal="center" vertical="center"/>
    </xf>
    <xf numFmtId="2" fontId="12" fillId="0" borderId="24" xfId="8" applyNumberFormat="1" applyFont="1" applyBorder="1" applyAlignment="1">
      <alignment horizontal="center" vertical="center" wrapText="1"/>
    </xf>
    <xf numFmtId="0" fontId="10" fillId="0" borderId="47" xfId="8" applyFont="1" applyBorder="1" applyAlignment="1">
      <alignment horizontal="center" vertical="center" wrapText="1"/>
    </xf>
    <xf numFmtId="166" fontId="10" fillId="0" borderId="24" xfId="8" applyNumberFormat="1" applyFont="1" applyBorder="1" applyAlignment="1">
      <alignment horizontal="center" vertical="center" wrapText="1"/>
    </xf>
    <xf numFmtId="0" fontId="12" fillId="0" borderId="26" xfId="8" applyFont="1" applyBorder="1" applyAlignment="1">
      <alignment horizontal="center" vertical="center"/>
    </xf>
    <xf numFmtId="0" fontId="12" fillId="0" borderId="26" xfId="8" applyFont="1" applyBorder="1" applyAlignment="1">
      <alignment horizontal="center" vertical="center" wrapText="1"/>
    </xf>
    <xf numFmtId="0" fontId="10" fillId="0" borderId="27" xfId="8" applyFont="1" applyBorder="1" applyAlignment="1">
      <alignment horizontal="center" vertical="center" wrapText="1"/>
    </xf>
    <xf numFmtId="168" fontId="10" fillId="0" borderId="63" xfId="10" applyNumberFormat="1" applyFont="1" applyFill="1" applyBorder="1" applyAlignment="1">
      <alignment horizontal="center" vertical="center" wrapText="1"/>
    </xf>
    <xf numFmtId="0" fontId="12" fillId="0" borderId="16" xfId="8" applyFont="1" applyBorder="1" applyAlignment="1">
      <alignment horizontal="center" vertical="center"/>
    </xf>
    <xf numFmtId="1" fontId="12" fillId="0" borderId="16" xfId="0" applyNumberFormat="1" applyFont="1" applyBorder="1" applyAlignment="1">
      <alignment horizontal="center" vertical="center" wrapText="1"/>
    </xf>
    <xf numFmtId="42" fontId="30" fillId="0" borderId="16" xfId="4" applyFont="1" applyFill="1" applyBorder="1" applyAlignment="1">
      <alignment horizontal="center" vertical="center"/>
    </xf>
    <xf numFmtId="2" fontId="10" fillId="0" borderId="16" xfId="8" applyNumberFormat="1" applyFont="1" applyBorder="1" applyAlignment="1">
      <alignment horizontal="center" vertical="center"/>
    </xf>
    <xf numFmtId="2" fontId="10" fillId="0" borderId="16" xfId="9" applyNumberFormat="1" applyFont="1" applyFill="1" applyBorder="1" applyAlignment="1" applyProtection="1">
      <alignment horizontal="center" vertical="center"/>
    </xf>
    <xf numFmtId="14" fontId="10" fillId="0" borderId="16" xfId="8" applyNumberFormat="1" applyFont="1" applyBorder="1" applyAlignment="1">
      <alignment horizontal="center" vertical="center"/>
    </xf>
    <xf numFmtId="1" fontId="10" fillId="0" borderId="26" xfId="0" applyNumberFormat="1" applyFont="1" applyFill="1" applyBorder="1" applyAlignment="1">
      <alignment horizontal="center" vertical="center" wrapText="1"/>
    </xf>
    <xf numFmtId="42" fontId="10" fillId="0" borderId="26" xfId="4" applyFont="1" applyFill="1" applyBorder="1" applyAlignment="1">
      <alignment horizontal="center" vertical="center" wrapText="1"/>
    </xf>
    <xf numFmtId="2" fontId="10" fillId="0" borderId="26" xfId="8" applyNumberFormat="1" applyFont="1" applyBorder="1" applyAlignment="1">
      <alignment horizontal="center" vertical="center"/>
    </xf>
    <xf numFmtId="2" fontId="10" fillId="0" borderId="26" xfId="9" applyNumberFormat="1" applyFont="1" applyFill="1" applyBorder="1" applyAlignment="1" applyProtection="1">
      <alignment horizontal="center" vertical="center"/>
    </xf>
    <xf numFmtId="14" fontId="10" fillId="0" borderId="26" xfId="8" applyNumberFormat="1" applyFont="1" applyBorder="1" applyAlignment="1">
      <alignment vertical="center"/>
    </xf>
    <xf numFmtId="39" fontId="10" fillId="0" borderId="26" xfId="8" applyNumberFormat="1" applyFont="1" applyBorder="1" applyAlignment="1">
      <alignment vertical="center"/>
    </xf>
    <xf numFmtId="0" fontId="10" fillId="0" borderId="16" xfId="8" applyFont="1" applyBorder="1" applyAlignment="1">
      <alignment horizontal="center" vertical="center" wrapText="1"/>
    </xf>
    <xf numFmtId="42" fontId="12" fillId="0" borderId="16" xfId="4" applyFont="1" applyFill="1" applyBorder="1" applyAlignment="1">
      <alignment horizontal="center" vertical="center" wrapText="1"/>
    </xf>
    <xf numFmtId="0" fontId="10" fillId="0" borderId="26" xfId="8" applyFont="1" applyBorder="1" applyAlignment="1">
      <alignment horizontal="center" vertical="center" wrapText="1"/>
    </xf>
    <xf numFmtId="42" fontId="9" fillId="0" borderId="26" xfId="4" applyFont="1" applyFill="1" applyBorder="1" applyAlignment="1">
      <alignment horizontal="center" vertical="center"/>
    </xf>
    <xf numFmtId="10" fontId="10" fillId="0" borderId="26" xfId="9" applyNumberFormat="1" applyFont="1" applyFill="1" applyBorder="1" applyAlignment="1" applyProtection="1">
      <alignment horizontal="center" vertical="center"/>
    </xf>
    <xf numFmtId="2" fontId="10" fillId="0" borderId="26" xfId="8" applyNumberFormat="1" applyFont="1" applyBorder="1" applyAlignment="1">
      <alignment vertical="center"/>
    </xf>
    <xf numFmtId="0" fontId="10" fillId="0" borderId="54" xfId="8" applyFont="1" applyBorder="1" applyAlignment="1">
      <alignment horizontal="center" vertical="center"/>
    </xf>
    <xf numFmtId="42" fontId="10" fillId="0" borderId="54" xfId="4" applyFont="1" applyFill="1" applyBorder="1" applyAlignment="1">
      <alignment horizontal="center" vertical="center"/>
    </xf>
    <xf numFmtId="2" fontId="10" fillId="0" borderId="54" xfId="8" applyNumberFormat="1" applyFont="1" applyBorder="1" applyAlignment="1">
      <alignment horizontal="center" vertical="center"/>
    </xf>
    <xf numFmtId="173" fontId="12" fillId="0" borderId="15" xfId="8" applyNumberFormat="1" applyFont="1" applyBorder="1" applyAlignment="1">
      <alignment horizontal="center" vertical="center"/>
    </xf>
    <xf numFmtId="173" fontId="12" fillId="0" borderId="16" xfId="8" applyNumberFormat="1" applyFont="1" applyBorder="1" applyAlignment="1">
      <alignment horizontal="center" vertical="center"/>
    </xf>
    <xf numFmtId="0" fontId="10" fillId="2" borderId="4" xfId="0" applyFont="1" applyFill="1" applyBorder="1" applyAlignment="1">
      <alignment horizontal="center" vertical="center" wrapText="1"/>
    </xf>
    <xf numFmtId="0" fontId="10" fillId="2" borderId="4" xfId="8" applyFont="1" applyFill="1" applyBorder="1" applyAlignment="1">
      <alignment horizontal="center" vertical="center"/>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wrapText="1"/>
    </xf>
    <xf numFmtId="42" fontId="10" fillId="0" borderId="4" xfId="4" applyFont="1" applyFill="1" applyBorder="1" applyAlignment="1" applyProtection="1">
      <alignment horizontal="center" vertical="center" wrapText="1"/>
    </xf>
    <xf numFmtId="42" fontId="10" fillId="0" borderId="26" xfId="4" applyFont="1" applyBorder="1" applyAlignment="1" applyProtection="1">
      <alignment horizontal="center" vertical="center"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wrapText="1"/>
    </xf>
    <xf numFmtId="0" fontId="10" fillId="0" borderId="4" xfId="0" applyFont="1" applyBorder="1" applyAlignment="1">
      <alignment wrapText="1"/>
    </xf>
    <xf numFmtId="0" fontId="10" fillId="2"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2" fontId="12" fillId="0" borderId="0" xfId="0" applyNumberFormat="1" applyFont="1" applyBorder="1" applyAlignment="1" applyProtection="1">
      <alignment horizontal="center" vertical="center" wrapText="1"/>
    </xf>
    <xf numFmtId="2" fontId="12" fillId="0" borderId="0" xfId="0" applyNumberFormat="1" applyFont="1" applyBorder="1" applyAlignment="1" applyProtection="1">
      <alignment horizontal="center" vertical="center"/>
    </xf>
    <xf numFmtId="2" fontId="10" fillId="0" borderId="0" xfId="0" applyNumberFormat="1" applyFont="1" applyBorder="1" applyAlignment="1" applyProtection="1">
      <alignment horizontal="left" vertical="center" wrapText="1"/>
    </xf>
    <xf numFmtId="39" fontId="10" fillId="0" borderId="26" xfId="0" applyNumberFormat="1" applyFont="1" applyBorder="1" applyAlignment="1" applyProtection="1">
      <alignment horizontal="center" vertical="center"/>
    </xf>
    <xf numFmtId="0" fontId="10" fillId="0" borderId="25" xfId="0" applyFont="1" applyBorder="1" applyAlignment="1">
      <alignment horizontal="left" vertical="center" wrapText="1"/>
    </xf>
    <xf numFmtId="0" fontId="12" fillId="0" borderId="0" xfId="0" applyFont="1" applyFill="1" applyBorder="1" applyAlignment="1">
      <alignment horizontal="left" vertical="top" wrapText="1"/>
    </xf>
    <xf numFmtId="0" fontId="10" fillId="0" borderId="28" xfId="0" applyFont="1" applyBorder="1" applyAlignment="1">
      <alignment horizontal="center"/>
    </xf>
    <xf numFmtId="0" fontId="10" fillId="0" borderId="0" xfId="0" applyFont="1" applyFill="1" applyBorder="1" applyAlignment="1">
      <alignment horizontal="left" vertical="top" wrapText="1"/>
    </xf>
    <xf numFmtId="0" fontId="10" fillId="0" borderId="4" xfId="0" applyFont="1" applyBorder="1" applyAlignment="1">
      <alignment horizontal="left" vertical="center"/>
    </xf>
    <xf numFmtId="0" fontId="12" fillId="0" borderId="27" xfId="0" applyFont="1" applyBorder="1" applyAlignment="1">
      <alignment horizontal="center" vertical="center" wrapText="1"/>
    </xf>
    <xf numFmtId="0" fontId="25" fillId="0" borderId="26" xfId="0" applyFont="1" applyBorder="1" applyAlignment="1">
      <alignment horizontal="center" vertical="center" wrapText="1"/>
    </xf>
    <xf numFmtId="2" fontId="10" fillId="0" borderId="0" xfId="0" applyNumberFormat="1" applyFont="1" applyFill="1" applyBorder="1" applyAlignment="1" applyProtection="1">
      <alignment horizontal="left" vertical="center" wrapText="1"/>
    </xf>
    <xf numFmtId="0" fontId="2"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0" fontId="23" fillId="0" borderId="4" xfId="0" applyFont="1" applyFill="1" applyBorder="1" applyAlignment="1">
      <alignment horizontal="center" vertical="center"/>
    </xf>
    <xf numFmtId="0" fontId="0" fillId="0" borderId="0" xfId="0" applyFont="1" applyFill="1" applyAlignment="1">
      <alignment horizontal="center" vertical="center"/>
    </xf>
    <xf numFmtId="3" fontId="0" fillId="0" borderId="4" xfId="0" applyNumberFormat="1" applyFont="1" applyFill="1" applyBorder="1" applyAlignment="1">
      <alignment horizontal="center" vertical="center"/>
    </xf>
    <xf numFmtId="0" fontId="2" fillId="2" borderId="0" xfId="0" applyFont="1" applyFill="1"/>
    <xf numFmtId="0" fontId="2"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applyAlignment="1">
      <alignment horizontal="center" vertical="center" wrapText="1"/>
    </xf>
    <xf numFmtId="3" fontId="23" fillId="4" borderId="4" xfId="0" applyNumberFormat="1" applyFont="1" applyFill="1" applyBorder="1" applyAlignment="1">
      <alignment horizontal="center" vertical="center" wrapText="1"/>
    </xf>
    <xf numFmtId="42" fontId="23" fillId="4" borderId="4" xfId="4"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9" fillId="0" borderId="0" xfId="0" applyFont="1" applyAlignment="1">
      <alignment horizontal="center" vertical="center" wrapText="1"/>
    </xf>
    <xf numFmtId="3" fontId="1" fillId="2" borderId="4" xfId="2" applyNumberFormat="1" applyFont="1" applyFill="1" applyBorder="1" applyAlignment="1">
      <alignment horizontal="center" vertical="center" wrapText="1"/>
    </xf>
    <xf numFmtId="0" fontId="23" fillId="2" borderId="4" xfId="0" applyFont="1" applyFill="1" applyBorder="1" applyAlignment="1">
      <alignment horizontal="center" vertical="center" wrapText="1"/>
    </xf>
    <xf numFmtId="3" fontId="24" fillId="2" borderId="4" xfId="2" applyNumberFormat="1" applyFont="1" applyFill="1" applyBorder="1" applyAlignment="1">
      <alignment horizontal="center" vertical="center" wrapText="1"/>
    </xf>
    <xf numFmtId="3" fontId="24" fillId="4" borderId="4" xfId="0" applyNumberFormat="1" applyFont="1" applyFill="1" applyBorder="1" applyAlignment="1">
      <alignment horizontal="center" vertical="center" wrapText="1"/>
    </xf>
    <xf numFmtId="42" fontId="24" fillId="4" borderId="4" xfId="4" applyFont="1" applyFill="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1" fillId="0" borderId="0" xfId="0" applyFont="1" applyAlignment="1">
      <alignment horizontal="center" vertical="center" wrapText="1"/>
    </xf>
    <xf numFmtId="171" fontId="24" fillId="2" borderId="27" xfId="1" applyNumberFormat="1" applyFont="1" applyFill="1" applyBorder="1" applyAlignment="1">
      <alignment horizontal="center" vertical="center" wrapText="1"/>
    </xf>
    <xf numFmtId="0" fontId="1" fillId="2" borderId="0" xfId="0" applyFont="1" applyFill="1" applyAlignment="1">
      <alignment horizontal="center" vertical="center" wrapText="1"/>
    </xf>
    <xf numFmtId="42" fontId="1" fillId="2" borderId="4" xfId="4" applyFont="1" applyFill="1" applyBorder="1" applyAlignment="1">
      <alignment horizontal="center" vertical="center" wrapText="1"/>
    </xf>
    <xf numFmtId="0" fontId="10" fillId="2" borderId="4" xfId="8" applyFont="1" applyFill="1" applyBorder="1"/>
    <xf numFmtId="42" fontId="10" fillId="2" borderId="4" xfId="8" applyNumberFormat="1" applyFont="1" applyFill="1" applyBorder="1" applyAlignment="1">
      <alignment horizontal="center" vertical="center"/>
    </xf>
    <xf numFmtId="0" fontId="12" fillId="2" borderId="4" xfId="0" applyFont="1" applyFill="1" applyBorder="1" applyAlignment="1">
      <alignment horizontal="left" vertical="top" wrapText="1"/>
    </xf>
    <xf numFmtId="174" fontId="10" fillId="2" borderId="4" xfId="0" applyNumberFormat="1" applyFont="1" applyFill="1" applyBorder="1" applyAlignment="1">
      <alignment horizontal="left" vertical="top"/>
    </xf>
    <xf numFmtId="0" fontId="12" fillId="2" borderId="4" xfId="0" applyFont="1" applyFill="1" applyBorder="1" applyAlignment="1">
      <alignment horizontal="left" vertical="top"/>
    </xf>
    <xf numFmtId="0" fontId="10" fillId="2" borderId="4" xfId="0" applyFont="1" applyFill="1" applyBorder="1" applyAlignment="1">
      <alignment horizontal="left" vertical="top"/>
    </xf>
    <xf numFmtId="39" fontId="10" fillId="2" borderId="4" xfId="0" applyNumberFormat="1" applyFont="1" applyFill="1" applyBorder="1" applyAlignment="1">
      <alignment horizontal="center" vertical="center"/>
    </xf>
    <xf numFmtId="0" fontId="10" fillId="2" borderId="4" xfId="0" applyFont="1" applyFill="1" applyBorder="1" applyAlignment="1">
      <alignment horizontal="left" vertical="top" wrapText="1"/>
    </xf>
    <xf numFmtId="0" fontId="10" fillId="2" borderId="4"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39" fontId="10" fillId="2" borderId="27" xfId="0" applyNumberFormat="1" applyFont="1" applyFill="1" applyBorder="1" applyAlignment="1">
      <alignment horizontal="center" vertical="center"/>
    </xf>
    <xf numFmtId="39" fontId="10" fillId="2" borderId="20" xfId="0" applyNumberFormat="1" applyFont="1" applyFill="1" applyBorder="1" applyAlignment="1">
      <alignment horizontal="center" vertical="center"/>
    </xf>
    <xf numFmtId="2" fontId="10" fillId="2" borderId="4" xfId="0" applyNumberFormat="1" applyFont="1" applyFill="1" applyBorder="1" applyAlignment="1">
      <alignment horizontal="center" vertical="center"/>
    </xf>
    <xf numFmtId="0" fontId="12" fillId="2" borderId="4" xfId="0" applyFont="1" applyFill="1" applyBorder="1" applyAlignment="1">
      <alignment horizontal="center" vertical="center"/>
    </xf>
    <xf numFmtId="173" fontId="12" fillId="2" borderId="4" xfId="0" applyNumberFormat="1" applyFont="1" applyFill="1" applyBorder="1" applyAlignment="1">
      <alignment horizontal="center" vertical="top"/>
    </xf>
    <xf numFmtId="2" fontId="12" fillId="2" borderId="4" xfId="0" applyNumberFormat="1" applyFont="1" applyFill="1" applyBorder="1" applyAlignment="1">
      <alignment horizontal="left" vertical="center"/>
    </xf>
    <xf numFmtId="39" fontId="10" fillId="2" borderId="54" xfId="0" applyNumberFormat="1"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xf>
    <xf numFmtId="2" fontId="12" fillId="2" borderId="4" xfId="0" applyNumberFormat="1" applyFont="1" applyFill="1" applyBorder="1" applyAlignment="1">
      <alignment horizontal="center" vertical="center"/>
    </xf>
    <xf numFmtId="2" fontId="12" fillId="2" borderId="0" xfId="0" applyNumberFormat="1" applyFont="1" applyFill="1" applyAlignment="1">
      <alignment horizontal="center" vertical="center"/>
    </xf>
    <xf numFmtId="0" fontId="12" fillId="2" borderId="4" xfId="0" applyFont="1" applyFill="1" applyBorder="1" applyAlignment="1">
      <alignment horizontal="left"/>
    </xf>
    <xf numFmtId="2" fontId="10" fillId="2" borderId="0" xfId="0" applyNumberFormat="1" applyFont="1" applyFill="1" applyAlignment="1">
      <alignment horizontal="left" vertical="center" wrapText="1"/>
    </xf>
    <xf numFmtId="0" fontId="12" fillId="2" borderId="4" xfId="0" applyFont="1" applyFill="1" applyBorder="1" applyAlignment="1">
      <alignment horizontal="left" vertical="center"/>
    </xf>
    <xf numFmtId="0" fontId="10" fillId="2" borderId="4" xfId="0" applyFont="1" applyFill="1" applyBorder="1" applyAlignment="1">
      <alignment horizontal="center" vertical="top" wrapText="1"/>
    </xf>
    <xf numFmtId="2" fontId="12" fillId="2" borderId="4" xfId="0" applyNumberFormat="1" applyFont="1" applyFill="1" applyBorder="1" applyAlignment="1">
      <alignment horizontal="center" vertical="center" wrapText="1"/>
    </xf>
    <xf numFmtId="0" fontId="12" fillId="2" borderId="4" xfId="0" applyFont="1" applyFill="1" applyBorder="1" applyAlignment="1">
      <alignment horizontal="left" vertical="center" wrapText="1"/>
    </xf>
    <xf numFmtId="2" fontId="10" fillId="2" borderId="0" xfId="0" applyNumberFormat="1" applyFont="1" applyFill="1" applyAlignment="1">
      <alignment horizontal="left" vertical="top" wrapText="1"/>
    </xf>
    <xf numFmtId="10" fontId="10" fillId="2" borderId="5" xfId="5" applyNumberFormat="1" applyFont="1" applyFill="1" applyBorder="1" applyAlignment="1">
      <alignment horizontal="center" vertical="center"/>
    </xf>
    <xf numFmtId="10" fontId="10" fillId="2" borderId="6" xfId="5" applyNumberFormat="1" applyFont="1" applyFill="1" applyBorder="1" applyAlignment="1">
      <alignment horizontal="center" vertical="center"/>
    </xf>
    <xf numFmtId="10" fontId="10" fillId="2" borderId="40" xfId="5" applyNumberFormat="1" applyFont="1" applyFill="1" applyBorder="1" applyAlignment="1">
      <alignment horizontal="center" vertical="center"/>
    </xf>
    <xf numFmtId="10" fontId="10" fillId="2" borderId="10" xfId="5" applyNumberFormat="1" applyFont="1" applyFill="1" applyBorder="1" applyAlignment="1">
      <alignment horizontal="center" vertical="center"/>
    </xf>
    <xf numFmtId="10" fontId="10" fillId="2" borderId="0" xfId="5" applyNumberFormat="1" applyFont="1" applyFill="1" applyBorder="1" applyAlignment="1">
      <alignment horizontal="center" vertical="center"/>
    </xf>
    <xf numFmtId="10" fontId="10" fillId="2" borderId="43" xfId="5" applyNumberFormat="1" applyFont="1" applyFill="1" applyBorder="1" applyAlignment="1">
      <alignment horizontal="center" vertical="center"/>
    </xf>
    <xf numFmtId="10" fontId="10" fillId="2" borderId="22" xfId="5" applyNumberFormat="1" applyFont="1" applyFill="1" applyBorder="1" applyAlignment="1">
      <alignment horizontal="center" vertical="center"/>
    </xf>
    <xf numFmtId="10" fontId="10" fillId="2" borderId="2" xfId="5" applyNumberFormat="1" applyFont="1" applyFill="1" applyBorder="1" applyAlignment="1">
      <alignment horizontal="center" vertical="center"/>
    </xf>
    <xf numFmtId="10" fontId="10" fillId="2" borderId="23" xfId="5" applyNumberFormat="1" applyFont="1" applyFill="1" applyBorder="1" applyAlignment="1">
      <alignment horizontal="center" vertical="center"/>
    </xf>
    <xf numFmtId="0" fontId="10" fillId="2" borderId="4" xfId="8" applyFont="1" applyFill="1" applyBorder="1" applyAlignment="1">
      <alignment horizontal="center"/>
    </xf>
    <xf numFmtId="0" fontId="10" fillId="2" borderId="4" xfId="8" applyFont="1" applyFill="1" applyBorder="1" applyAlignment="1">
      <alignment horizontal="center" vertical="center"/>
    </xf>
    <xf numFmtId="0" fontId="12" fillId="2" borderId="4" xfId="8" applyFont="1" applyFill="1" applyBorder="1" applyAlignment="1">
      <alignment horizontal="left"/>
    </xf>
    <xf numFmtId="0" fontId="12" fillId="0" borderId="4" xfId="0" applyFont="1" applyBorder="1" applyAlignment="1">
      <alignment horizontal="left" vertical="center" wrapText="1"/>
    </xf>
    <xf numFmtId="0" fontId="26" fillId="2" borderId="4" xfId="0" applyFont="1" applyFill="1" applyBorder="1" applyAlignment="1">
      <alignment horizontal="center" vertical="center" wrapText="1"/>
    </xf>
    <xf numFmtId="0" fontId="6" fillId="0" borderId="3" xfId="0" applyFont="1" applyBorder="1" applyAlignment="1">
      <alignment horizontal="left" vertical="center" wrapText="1"/>
    </xf>
    <xf numFmtId="2" fontId="5" fillId="0" borderId="7" xfId="0" applyNumberFormat="1" applyFont="1" applyBorder="1" applyAlignment="1" applyProtection="1">
      <alignment horizontal="center" vertical="center"/>
    </xf>
    <xf numFmtId="2" fontId="5" fillId="0" borderId="8" xfId="0" applyNumberFormat="1" applyFont="1" applyBorder="1" applyAlignment="1" applyProtection="1">
      <alignment horizontal="center" vertical="center"/>
    </xf>
    <xf numFmtId="2" fontId="5" fillId="0" borderId="9" xfId="0" applyNumberFormat="1" applyFont="1" applyBorder="1" applyAlignment="1" applyProtection="1">
      <alignment horizontal="center" vertical="center"/>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24" xfId="0" applyFont="1" applyBorder="1" applyAlignment="1">
      <alignment horizontal="left" vertical="top"/>
    </xf>
    <xf numFmtId="0" fontId="5" fillId="0" borderId="45" xfId="0" applyFont="1" applyBorder="1" applyAlignment="1">
      <alignment horizontal="left" vertical="top" wrapText="1"/>
    </xf>
    <xf numFmtId="0" fontId="5" fillId="0" borderId="6" xfId="0" applyFont="1" applyBorder="1" applyAlignment="1">
      <alignment horizontal="left" vertical="top" wrapText="1"/>
    </xf>
    <xf numFmtId="0" fontId="5" fillId="0" borderId="40" xfId="0" applyFont="1" applyBorder="1" applyAlignment="1">
      <alignment horizontal="left" vertical="top" wrapText="1"/>
    </xf>
    <xf numFmtId="0" fontId="5" fillId="0" borderId="51" xfId="0" applyFont="1" applyBorder="1" applyAlignment="1">
      <alignment horizontal="left" vertical="top" wrapText="1"/>
    </xf>
    <xf numFmtId="0" fontId="5" fillId="0" borderId="1" xfId="0" applyFont="1" applyBorder="1" applyAlignment="1">
      <alignment horizontal="left" vertical="top" wrapText="1"/>
    </xf>
    <xf numFmtId="0" fontId="5" fillId="0" borderId="52" xfId="0" applyFont="1" applyBorder="1" applyAlignment="1">
      <alignment horizontal="left" vertical="top" wrapText="1"/>
    </xf>
    <xf numFmtId="174" fontId="6" fillId="0" borderId="4" xfId="0" applyNumberFormat="1" applyFont="1" applyBorder="1" applyAlignment="1" applyProtection="1">
      <alignment horizontal="left" vertical="top"/>
    </xf>
    <xf numFmtId="174" fontId="6" fillId="0" borderId="24" xfId="0" applyNumberFormat="1" applyFont="1" applyBorder="1" applyAlignment="1" applyProtection="1">
      <alignment horizontal="left" vertical="top"/>
    </xf>
    <xf numFmtId="174" fontId="6" fillId="0" borderId="26" xfId="0" applyNumberFormat="1" applyFont="1" applyBorder="1" applyAlignment="1" applyProtection="1">
      <alignment horizontal="left" vertical="top"/>
    </xf>
    <xf numFmtId="174" fontId="6" fillId="0" borderId="28" xfId="0" applyNumberFormat="1" applyFont="1" applyBorder="1" applyAlignment="1" applyProtection="1">
      <alignment horizontal="left" vertical="top"/>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9" xfId="0" applyFont="1" applyBorder="1" applyAlignment="1">
      <alignment horizontal="left" vertical="center"/>
    </xf>
    <xf numFmtId="0" fontId="6" fillId="0" borderId="20" xfId="0" applyFont="1" applyBorder="1" applyAlignment="1">
      <alignment horizontal="left" vertical="center"/>
    </xf>
    <xf numFmtId="39" fontId="6" fillId="0" borderId="29" xfId="0" applyNumberFormat="1" applyFont="1" applyBorder="1" applyAlignment="1" applyProtection="1">
      <alignment horizontal="center" vertical="top"/>
    </xf>
    <xf numFmtId="39" fontId="6" fillId="0" borderId="20" xfId="0" applyNumberFormat="1" applyFont="1" applyBorder="1" applyAlignment="1" applyProtection="1">
      <alignment horizontal="center" vertical="top"/>
    </xf>
    <xf numFmtId="0" fontId="6" fillId="0" borderId="16" xfId="0" applyFont="1" applyFill="1" applyBorder="1" applyAlignment="1">
      <alignment horizontal="left" vertical="top" wrapText="1"/>
    </xf>
    <xf numFmtId="0" fontId="6" fillId="0" borderId="16" xfId="0" applyFont="1" applyFill="1" applyBorder="1" applyAlignment="1">
      <alignment horizontal="left" vertical="top"/>
    </xf>
    <xf numFmtId="0" fontId="6" fillId="0" borderId="32" xfId="0" applyFont="1" applyFill="1" applyBorder="1" applyAlignment="1">
      <alignment horizontal="left" vertical="top"/>
    </xf>
    <xf numFmtId="0" fontId="6" fillId="0" borderId="4" xfId="0" applyFont="1" applyFill="1" applyBorder="1" applyAlignment="1">
      <alignment horizontal="left" vertical="top"/>
    </xf>
    <xf numFmtId="0" fontId="6" fillId="0" borderId="24" xfId="0" applyFont="1" applyFill="1" applyBorder="1" applyAlignment="1">
      <alignment horizontal="left" vertical="top"/>
    </xf>
    <xf numFmtId="0" fontId="6" fillId="0" borderId="27" xfId="0" applyFont="1" applyBorder="1" applyAlignment="1">
      <alignment horizontal="left" vertical="center"/>
    </xf>
    <xf numFmtId="9" fontId="6" fillId="0" borderId="27" xfId="0" applyNumberFormat="1" applyFont="1" applyBorder="1" applyAlignment="1" applyProtection="1">
      <alignment horizontal="center" vertical="top"/>
    </xf>
    <xf numFmtId="9" fontId="6" fillId="0" borderId="20" xfId="0" applyNumberFormat="1" applyFont="1" applyBorder="1" applyAlignment="1" applyProtection="1">
      <alignment horizontal="center" vertical="top"/>
    </xf>
    <xf numFmtId="10" fontId="15" fillId="0" borderId="7" xfId="9" applyNumberFormat="1" applyFont="1" applyBorder="1" applyAlignment="1">
      <alignment horizontal="left" vertical="center" wrapText="1"/>
    </xf>
    <xf numFmtId="10" fontId="15" fillId="0" borderId="8" xfId="9" applyNumberFormat="1" applyFont="1" applyBorder="1" applyAlignment="1">
      <alignment horizontal="left" vertical="center" wrapText="1"/>
    </xf>
    <xf numFmtId="10" fontId="15" fillId="0" borderId="9" xfId="9" applyNumberFormat="1" applyFont="1" applyBorder="1" applyAlignment="1">
      <alignment horizontal="left" vertical="center" wrapText="1"/>
    </xf>
    <xf numFmtId="10" fontId="15" fillId="0" borderId="5" xfId="9" applyNumberFormat="1" applyFont="1" applyBorder="1" applyAlignment="1">
      <alignment horizontal="left" vertical="center" wrapText="1"/>
    </xf>
    <xf numFmtId="10" fontId="15" fillId="0" borderId="6" xfId="9" applyNumberFormat="1" applyFont="1" applyBorder="1" applyAlignment="1">
      <alignment horizontal="left" vertical="center" wrapText="1"/>
    </xf>
    <xf numFmtId="10" fontId="15" fillId="0" borderId="40" xfId="9" applyNumberFormat="1" applyFont="1" applyBorder="1" applyAlignment="1">
      <alignment horizontal="left" vertical="center" wrapText="1"/>
    </xf>
    <xf numFmtId="0" fontId="5" fillId="0" borderId="55"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16" fillId="0" borderId="2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10" fontId="15" fillId="0" borderId="7" xfId="9" applyNumberFormat="1" applyFont="1" applyFill="1" applyBorder="1" applyAlignment="1">
      <alignment horizontal="left" vertical="center" wrapText="1"/>
    </xf>
    <xf numFmtId="10" fontId="15" fillId="0" borderId="8" xfId="9" applyNumberFormat="1" applyFont="1" applyFill="1" applyBorder="1" applyAlignment="1">
      <alignment horizontal="left" vertical="center" wrapText="1"/>
    </xf>
    <xf numFmtId="10" fontId="15" fillId="0" borderId="9" xfId="9" applyNumberFormat="1"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39" fontId="6" fillId="0" borderId="3" xfId="0" applyNumberFormat="1" applyFont="1" applyBorder="1" applyAlignment="1" applyProtection="1">
      <alignment horizontal="center" vertical="center"/>
    </xf>
    <xf numFmtId="39" fontId="6" fillId="0" borderId="15" xfId="0" applyNumberFormat="1" applyFont="1" applyBorder="1" applyAlignment="1" applyProtection="1">
      <alignment horizontal="center" vertical="center"/>
    </xf>
    <xf numFmtId="0" fontId="5" fillId="0" borderId="20" xfId="0" applyFont="1" applyBorder="1" applyAlignment="1">
      <alignment horizontal="center"/>
    </xf>
    <xf numFmtId="0" fontId="5" fillId="0" borderId="30" xfId="0" applyFont="1" applyBorder="1" applyAlignment="1">
      <alignment horizontal="center"/>
    </xf>
    <xf numFmtId="0" fontId="6" fillId="0" borderId="56"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55" xfId="0" applyFont="1" applyBorder="1" applyAlignment="1">
      <alignment horizontal="center" vertical="center" wrapText="1"/>
    </xf>
    <xf numFmtId="39" fontId="6" fillId="0" borderId="4" xfId="0" applyNumberFormat="1" applyFont="1" applyBorder="1" applyAlignment="1" applyProtection="1">
      <alignment horizontal="center" vertical="center"/>
    </xf>
    <xf numFmtId="39" fontId="6" fillId="0" borderId="24"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left" vertical="center" wrapText="1"/>
    </xf>
    <xf numFmtId="0" fontId="6" fillId="0" borderId="26" xfId="0" applyFont="1" applyBorder="1" applyAlignment="1">
      <alignment horizontal="center" vertical="center" wrapText="1"/>
    </xf>
    <xf numFmtId="0" fontId="6" fillId="0" borderId="4" xfId="0" applyFont="1" applyFill="1" applyBorder="1" applyAlignment="1">
      <alignment horizontal="center" vertical="center" wrapText="1"/>
    </xf>
    <xf numFmtId="0" fontId="5" fillId="0" borderId="25" xfId="0" applyFont="1" applyBorder="1" applyAlignment="1">
      <alignment horizontal="center" vertical="center"/>
    </xf>
    <xf numFmtId="39" fontId="6" fillId="0" borderId="20" xfId="0" applyNumberFormat="1" applyFont="1" applyBorder="1" applyAlignment="1" applyProtection="1">
      <alignment horizontal="center" vertical="center"/>
    </xf>
    <xf numFmtId="39" fontId="6" fillId="0" borderId="26" xfId="0" applyNumberFormat="1" applyFont="1" applyBorder="1" applyAlignment="1" applyProtection="1">
      <alignment horizontal="center" vertical="center"/>
    </xf>
    <xf numFmtId="39" fontId="6" fillId="0" borderId="54" xfId="0" applyNumberFormat="1" applyFont="1" applyBorder="1" applyAlignment="1" applyProtection="1">
      <alignment horizontal="center" vertical="center"/>
    </xf>
    <xf numFmtId="39" fontId="6" fillId="0" borderId="13" xfId="0" applyNumberFormat="1" applyFont="1" applyBorder="1" applyAlignment="1" applyProtection="1">
      <alignment horizontal="center" vertical="center"/>
    </xf>
    <xf numFmtId="39" fontId="6" fillId="0" borderId="64" xfId="0" applyNumberFormat="1" applyFont="1" applyBorder="1" applyAlignment="1">
      <alignment horizontal="center" vertical="center"/>
    </xf>
    <xf numFmtId="0" fontId="6" fillId="0" borderId="6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173" fontId="5" fillId="0" borderId="10" xfId="0" applyNumberFormat="1" applyFont="1" applyBorder="1" applyAlignment="1" applyProtection="1">
      <alignment horizontal="center" vertical="top"/>
    </xf>
    <xf numFmtId="173" fontId="5" fillId="0" borderId="0" xfId="0" applyNumberFormat="1" applyFont="1" applyBorder="1" applyAlignment="1" applyProtection="1">
      <alignment horizontal="center" vertical="top"/>
    </xf>
    <xf numFmtId="2" fontId="5" fillId="0" borderId="43" xfId="0" applyNumberFormat="1" applyFont="1" applyBorder="1" applyAlignment="1" applyProtection="1">
      <alignment horizontal="left" vertical="center"/>
    </xf>
    <xf numFmtId="2" fontId="5" fillId="0" borderId="54" xfId="0" applyNumberFormat="1" applyFont="1" applyBorder="1" applyAlignment="1" applyProtection="1">
      <alignment horizontal="left" vertical="center"/>
    </xf>
    <xf numFmtId="2" fontId="5" fillId="0" borderId="64" xfId="0" applyNumberFormat="1" applyFont="1" applyBorder="1" applyAlignment="1" applyProtection="1">
      <alignment horizontal="left" vertical="center"/>
    </xf>
    <xf numFmtId="0" fontId="5" fillId="0" borderId="0" xfId="0" applyFont="1" applyAlignment="1">
      <alignment horizontal="center"/>
    </xf>
    <xf numFmtId="0" fontId="5" fillId="0" borderId="15" xfId="0" applyFont="1" applyBorder="1" applyAlignment="1">
      <alignment horizontal="left"/>
    </xf>
    <xf numFmtId="0" fontId="5" fillId="0" borderId="16" xfId="0" applyFont="1" applyBorder="1" applyAlignment="1">
      <alignment horizontal="left"/>
    </xf>
    <xf numFmtId="0" fontId="5" fillId="0" borderId="32" xfId="0" applyFont="1" applyBorder="1" applyAlignment="1">
      <alignment horizontal="left"/>
    </xf>
    <xf numFmtId="0" fontId="5" fillId="0" borderId="4" xfId="0" applyFont="1" applyBorder="1" applyAlignment="1">
      <alignment horizontal="left" vertic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1" xfId="0" applyFont="1" applyBorder="1" applyAlignment="1">
      <alignment horizontal="center"/>
    </xf>
    <xf numFmtId="39" fontId="6" fillId="0" borderId="25" xfId="0" applyNumberFormat="1" applyFont="1" applyBorder="1" applyAlignment="1" applyProtection="1">
      <alignment horizontal="center" vertical="center"/>
    </xf>
    <xf numFmtId="39" fontId="6" fillId="0" borderId="32" xfId="0" applyNumberFormat="1" applyFont="1" applyBorder="1" applyAlignment="1">
      <alignment horizontal="center" vertical="center"/>
    </xf>
    <xf numFmtId="0" fontId="6" fillId="0" borderId="28" xfId="0" applyFont="1" applyBorder="1" applyAlignment="1">
      <alignment horizontal="center" vertical="center"/>
    </xf>
    <xf numFmtId="39" fontId="6" fillId="0" borderId="16" xfId="0" applyNumberFormat="1" applyFont="1" applyBorder="1" applyAlignment="1" applyProtection="1">
      <alignment horizontal="center" vertical="center"/>
    </xf>
    <xf numFmtId="0" fontId="5" fillId="0" borderId="55"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2" xfId="0" applyFont="1" applyBorder="1" applyAlignment="1">
      <alignment horizontal="center" vertical="center" wrapText="1"/>
    </xf>
    <xf numFmtId="2" fontId="5" fillId="0" borderId="22" xfId="0" applyNumberFormat="1" applyFont="1" applyBorder="1" applyAlignment="1" applyProtection="1">
      <alignment horizontal="center" vertical="center" wrapText="1"/>
    </xf>
    <xf numFmtId="2" fontId="5" fillId="0" borderId="2" xfId="0" applyNumberFormat="1" applyFont="1" applyBorder="1" applyAlignment="1" applyProtection="1">
      <alignment horizontal="center" vertical="center" wrapText="1"/>
    </xf>
    <xf numFmtId="2" fontId="5" fillId="0" borderId="44" xfId="0" applyNumberFormat="1" applyFont="1" applyBorder="1" applyAlignment="1" applyProtection="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2" fontId="5" fillId="0" borderId="4" xfId="0" applyNumberFormat="1" applyFont="1" applyBorder="1" applyAlignment="1" applyProtection="1">
      <alignment horizontal="center" vertical="center"/>
    </xf>
    <xf numFmtId="0" fontId="5" fillId="0" borderId="45" xfId="0" applyFont="1" applyBorder="1" applyAlignment="1">
      <alignment vertical="center" wrapText="1"/>
    </xf>
    <xf numFmtId="0" fontId="5" fillId="0" borderId="6" xfId="0" applyFont="1" applyBorder="1" applyAlignment="1">
      <alignment vertical="center" wrapText="1"/>
    </xf>
    <xf numFmtId="0" fontId="5" fillId="0" borderId="40" xfId="0" applyFont="1" applyBorder="1" applyAlignment="1">
      <alignment vertical="center" wrapText="1"/>
    </xf>
    <xf numFmtId="0" fontId="5" fillId="0" borderId="46" xfId="0" applyFont="1" applyBorder="1" applyAlignment="1">
      <alignment vertical="center" wrapText="1"/>
    </xf>
    <xf numFmtId="0" fontId="5" fillId="0" borderId="0" xfId="0" applyFont="1" applyBorder="1" applyAlignment="1">
      <alignment vertical="center" wrapText="1"/>
    </xf>
    <xf numFmtId="0" fontId="5" fillId="0" borderId="43" xfId="0" applyFont="1" applyBorder="1" applyAlignment="1">
      <alignment vertical="center" wrapText="1"/>
    </xf>
    <xf numFmtId="0" fontId="6" fillId="0" borderId="4" xfId="0" applyFont="1" applyFill="1" applyBorder="1" applyAlignment="1">
      <alignment horizontal="center"/>
    </xf>
    <xf numFmtId="0" fontId="10" fillId="2" borderId="56" xfId="8" applyFont="1" applyFill="1" applyBorder="1" applyAlignment="1">
      <alignment horizontal="center" vertical="center"/>
    </xf>
    <xf numFmtId="0" fontId="10" fillId="2" borderId="42" xfId="8" applyFont="1" applyFill="1" applyBorder="1" applyAlignment="1">
      <alignment horizontal="center" vertical="center"/>
    </xf>
    <xf numFmtId="0" fontId="10" fillId="2" borderId="55"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8"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22" xfId="8" applyFont="1" applyFill="1" applyBorder="1" applyAlignment="1">
      <alignment horizontal="center" vertical="center"/>
    </xf>
    <xf numFmtId="0" fontId="10" fillId="2" borderId="2" xfId="8" applyFont="1" applyFill="1" applyBorder="1" applyAlignment="1">
      <alignment horizontal="center" vertical="center"/>
    </xf>
    <xf numFmtId="0" fontId="10" fillId="2" borderId="23" xfId="8" applyFont="1" applyFill="1" applyBorder="1" applyAlignment="1">
      <alignment horizontal="center" vertical="center"/>
    </xf>
    <xf numFmtId="0" fontId="12" fillId="2" borderId="35" xfId="8" applyFont="1" applyFill="1" applyBorder="1" applyAlignment="1">
      <alignment horizontal="center" vertical="center"/>
    </xf>
    <xf numFmtId="0" fontId="12" fillId="2" borderId="36" xfId="8" applyFont="1" applyFill="1" applyBorder="1" applyAlignment="1">
      <alignment horizontal="center" vertical="center"/>
    </xf>
    <xf numFmtId="0" fontId="12" fillId="2" borderId="37" xfId="8" applyFont="1" applyFill="1" applyBorder="1" applyAlignment="1">
      <alignment horizontal="center" vertical="center"/>
    </xf>
    <xf numFmtId="0" fontId="10" fillId="2" borderId="57" xfId="8" applyFont="1" applyFill="1" applyBorder="1" applyAlignment="1">
      <alignment horizontal="center" vertical="center"/>
    </xf>
    <xf numFmtId="0" fontId="10" fillId="2" borderId="10" xfId="8" applyFont="1" applyFill="1" applyBorder="1" applyAlignment="1">
      <alignment horizontal="center" vertical="center"/>
    </xf>
    <xf numFmtId="0" fontId="10" fillId="2" borderId="47" xfId="8" applyFont="1" applyFill="1" applyBorder="1" applyAlignment="1">
      <alignment horizontal="center" vertical="center"/>
    </xf>
    <xf numFmtId="0" fontId="10" fillId="2" borderId="44" xfId="8" applyFont="1" applyFill="1" applyBorder="1" applyAlignment="1">
      <alignment horizontal="center" vertical="center"/>
    </xf>
    <xf numFmtId="0" fontId="12" fillId="2" borderId="7" xfId="8" applyFont="1" applyFill="1" applyBorder="1" applyAlignment="1">
      <alignment horizontal="center" vertical="center"/>
    </xf>
    <xf numFmtId="0" fontId="12" fillId="2" borderId="8" xfId="8" applyFont="1" applyFill="1" applyBorder="1" applyAlignment="1">
      <alignment horizontal="center" vertical="center"/>
    </xf>
    <xf numFmtId="0" fontId="12" fillId="2" borderId="9" xfId="8" applyFont="1" applyFill="1" applyBorder="1" applyAlignment="1">
      <alignment horizontal="center" vertical="center"/>
    </xf>
    <xf numFmtId="0" fontId="10" fillId="2" borderId="5"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40" xfId="8" applyFont="1" applyFill="1" applyBorder="1" applyAlignment="1">
      <alignment horizontal="center" vertical="center" wrapText="1"/>
    </xf>
    <xf numFmtId="0" fontId="10" fillId="2" borderId="22" xfId="8" applyFont="1" applyFill="1" applyBorder="1" applyAlignment="1">
      <alignment horizontal="center" vertical="center" wrapText="1"/>
    </xf>
    <xf numFmtId="0" fontId="10" fillId="2" borderId="2" xfId="8" applyFont="1" applyFill="1" applyBorder="1" applyAlignment="1">
      <alignment horizontal="center" vertical="center" wrapText="1"/>
    </xf>
    <xf numFmtId="0" fontId="10" fillId="2" borderId="23" xfId="8" applyFont="1" applyFill="1" applyBorder="1" applyAlignment="1">
      <alignment horizontal="center" vertical="center" wrapText="1"/>
    </xf>
    <xf numFmtId="10" fontId="18" fillId="0" borderId="5" xfId="9" applyNumberFormat="1" applyFont="1" applyBorder="1" applyAlignment="1">
      <alignment horizontal="center" vertical="center"/>
    </xf>
    <xf numFmtId="10" fontId="18" fillId="0" borderId="6" xfId="9" applyNumberFormat="1" applyFont="1" applyBorder="1" applyAlignment="1">
      <alignment horizontal="center" vertical="center"/>
    </xf>
    <xf numFmtId="10" fontId="18" fillId="0" borderId="40" xfId="9" applyNumberFormat="1" applyFont="1" applyBorder="1" applyAlignment="1">
      <alignment horizontal="center" vertical="center"/>
    </xf>
    <xf numFmtId="10" fontId="18" fillId="0" borderId="10" xfId="9" applyNumberFormat="1" applyFont="1" applyBorder="1" applyAlignment="1">
      <alignment horizontal="center" vertical="center"/>
    </xf>
    <xf numFmtId="10" fontId="18" fillId="0" borderId="0" xfId="9" applyNumberFormat="1" applyFont="1" applyBorder="1" applyAlignment="1">
      <alignment horizontal="center" vertical="center"/>
    </xf>
    <xf numFmtId="10" fontId="18" fillId="0" borderId="43" xfId="9" applyNumberFormat="1" applyFont="1" applyBorder="1" applyAlignment="1">
      <alignment horizontal="center" vertical="center"/>
    </xf>
    <xf numFmtId="10" fontId="18" fillId="0" borderId="14" xfId="9" applyNumberFormat="1" applyFont="1" applyBorder="1" applyAlignment="1">
      <alignment horizontal="center" vertical="center"/>
    </xf>
    <xf numFmtId="10" fontId="18" fillId="0" borderId="1" xfId="9" applyNumberFormat="1" applyFont="1" applyBorder="1" applyAlignment="1">
      <alignment horizontal="center" vertical="center"/>
    </xf>
    <xf numFmtId="10" fontId="18" fillId="0" borderId="52" xfId="9" applyNumberFormat="1" applyFont="1" applyBorder="1" applyAlignment="1">
      <alignment horizontal="center" vertical="center"/>
    </xf>
    <xf numFmtId="10" fontId="15" fillId="0" borderId="4" xfId="9" applyNumberFormat="1" applyFont="1" applyBorder="1" applyAlignment="1">
      <alignment horizontal="left" vertical="center" wrapText="1"/>
    </xf>
    <xf numFmtId="0" fontId="5" fillId="0" borderId="45" xfId="0" applyFont="1" applyBorder="1" applyAlignment="1">
      <alignment horizontal="left" vertical="center" wrapText="1"/>
    </xf>
    <xf numFmtId="0" fontId="5" fillId="0" borderId="6" xfId="0" applyFont="1" applyBorder="1" applyAlignment="1">
      <alignment horizontal="left" vertical="center"/>
    </xf>
    <xf numFmtId="0" fontId="5" fillId="0" borderId="40" xfId="0" applyFont="1" applyBorder="1" applyAlignment="1">
      <alignment horizontal="left" vertical="center"/>
    </xf>
    <xf numFmtId="0" fontId="5" fillId="0" borderId="46" xfId="0" applyFont="1" applyBorder="1" applyAlignment="1">
      <alignment horizontal="left" vertical="center" wrapText="1"/>
    </xf>
    <xf numFmtId="0" fontId="5" fillId="0" borderId="0" xfId="0" applyFont="1" applyBorder="1" applyAlignment="1">
      <alignment horizontal="left" vertical="center"/>
    </xf>
    <xf numFmtId="0" fontId="5" fillId="0" borderId="43" xfId="0" applyFont="1" applyBorder="1" applyAlignment="1">
      <alignment horizontal="left" vertical="center"/>
    </xf>
    <xf numFmtId="0" fontId="5" fillId="0" borderId="46" xfId="0" applyFont="1" applyBorder="1" applyAlignment="1">
      <alignment horizontal="left" vertical="center"/>
    </xf>
    <xf numFmtId="0" fontId="5" fillId="0" borderId="3" xfId="0" applyFont="1" applyBorder="1" applyAlignment="1">
      <alignment horizontal="left" vertical="center"/>
    </xf>
    <xf numFmtId="0" fontId="5" fillId="0" borderId="39" xfId="0" applyFont="1" applyBorder="1" applyAlignment="1">
      <alignment horizontal="left"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4" xfId="0" applyFont="1" applyBorder="1" applyAlignment="1">
      <alignment horizontal="center" vertical="center"/>
    </xf>
    <xf numFmtId="0" fontId="5" fillId="0" borderId="63" xfId="0" applyFont="1" applyBorder="1" applyAlignment="1">
      <alignment horizontal="center" vertical="center"/>
    </xf>
    <xf numFmtId="0" fontId="12" fillId="2" borderId="3" xfId="0" applyFont="1" applyFill="1" applyBorder="1" applyAlignment="1">
      <alignment horizontal="left" vertical="top"/>
    </xf>
    <xf numFmtId="0" fontId="12" fillId="2" borderId="10" xfId="0" applyFont="1" applyFill="1" applyBorder="1" applyAlignment="1">
      <alignment horizontal="left" vertical="top"/>
    </xf>
    <xf numFmtId="0" fontId="12" fillId="2" borderId="0" xfId="0" applyFont="1" applyFill="1" applyBorder="1" applyAlignment="1">
      <alignment horizontal="left" vertical="top"/>
    </xf>
    <xf numFmtId="0" fontId="12" fillId="2" borderId="43" xfId="0" applyFont="1" applyFill="1" applyBorder="1" applyAlignment="1">
      <alignment horizontal="left" vertical="top"/>
    </xf>
    <xf numFmtId="0" fontId="12" fillId="2" borderId="22" xfId="0" applyFont="1" applyFill="1" applyBorder="1" applyAlignment="1">
      <alignment horizontal="left" vertical="top"/>
    </xf>
    <xf numFmtId="0" fontId="12" fillId="2" borderId="2" xfId="0" applyFont="1" applyFill="1" applyBorder="1" applyAlignment="1">
      <alignment horizontal="left" vertical="top"/>
    </xf>
    <xf numFmtId="0" fontId="12" fillId="2" borderId="23" xfId="0" applyFont="1" applyFill="1" applyBorder="1" applyAlignment="1">
      <alignment horizontal="left" vertical="top"/>
    </xf>
    <xf numFmtId="0" fontId="12" fillId="2" borderId="5" xfId="0" applyFont="1" applyFill="1" applyBorder="1" applyAlignment="1">
      <alignment horizontal="left" vertical="top"/>
    </xf>
    <xf numFmtId="0" fontId="12" fillId="2" borderId="6" xfId="0" applyFont="1" applyFill="1" applyBorder="1" applyAlignment="1">
      <alignment horizontal="left" vertical="top"/>
    </xf>
    <xf numFmtId="0" fontId="12" fillId="2" borderId="40" xfId="0" applyFont="1" applyFill="1" applyBorder="1" applyAlignment="1">
      <alignment horizontal="left" vertical="top"/>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10" fillId="2" borderId="41" xfId="0" applyFont="1" applyFill="1" applyBorder="1" applyAlignment="1">
      <alignment horizontal="left" vertical="top"/>
    </xf>
    <xf numFmtId="0" fontId="10" fillId="2" borderId="22" xfId="0" applyFont="1" applyFill="1" applyBorder="1" applyAlignment="1">
      <alignment horizontal="left" vertical="top"/>
    </xf>
    <xf numFmtId="0" fontId="10" fillId="2" borderId="2" xfId="0" applyFont="1" applyFill="1" applyBorder="1" applyAlignment="1">
      <alignment horizontal="left" vertical="top"/>
    </xf>
    <xf numFmtId="0" fontId="10" fillId="2" borderId="44" xfId="0" applyFont="1" applyFill="1" applyBorder="1" applyAlignment="1">
      <alignment horizontal="left" vertical="top"/>
    </xf>
    <xf numFmtId="0" fontId="12" fillId="2" borderId="4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40"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52" xfId="0" applyFont="1" applyFill="1" applyBorder="1" applyAlignment="1">
      <alignment horizontal="left" vertical="top" wrapText="1"/>
    </xf>
    <xf numFmtId="174" fontId="10" fillId="2" borderId="5" xfId="0" applyNumberFormat="1" applyFont="1" applyFill="1" applyBorder="1" applyAlignment="1" applyProtection="1">
      <alignment horizontal="left" vertical="top"/>
    </xf>
    <xf numFmtId="174" fontId="10" fillId="2" borderId="6" xfId="0" applyNumberFormat="1" applyFont="1" applyFill="1" applyBorder="1" applyAlignment="1" applyProtection="1">
      <alignment horizontal="left" vertical="top"/>
    </xf>
    <xf numFmtId="174" fontId="10" fillId="2" borderId="41" xfId="0" applyNumberFormat="1" applyFont="1" applyFill="1" applyBorder="1" applyAlignment="1" applyProtection="1">
      <alignment horizontal="left" vertical="top"/>
    </xf>
    <xf numFmtId="174" fontId="10" fillId="2" borderId="14" xfId="0" applyNumberFormat="1" applyFont="1" applyFill="1" applyBorder="1" applyAlignment="1" applyProtection="1">
      <alignment horizontal="left" vertical="top"/>
    </xf>
    <xf numFmtId="174" fontId="10" fillId="2" borderId="1" xfId="0" applyNumberFormat="1" applyFont="1" applyFill="1" applyBorder="1" applyAlignment="1" applyProtection="1">
      <alignment horizontal="left" vertical="top"/>
    </xf>
    <xf numFmtId="174" fontId="10" fillId="2" borderId="58" xfId="0" applyNumberFormat="1" applyFont="1" applyFill="1" applyBorder="1" applyAlignment="1" applyProtection="1">
      <alignment horizontal="left" vertical="top"/>
    </xf>
    <xf numFmtId="0" fontId="10" fillId="2" borderId="56" xfId="0" applyFont="1" applyFill="1" applyBorder="1" applyAlignment="1">
      <alignment horizontal="left" vertical="top" wrapText="1"/>
    </xf>
    <xf numFmtId="0" fontId="10" fillId="2" borderId="55" xfId="0" applyFont="1" applyFill="1" applyBorder="1" applyAlignment="1">
      <alignment horizontal="left" vertical="top" wrapText="1"/>
    </xf>
    <xf numFmtId="0" fontId="10" fillId="2" borderId="17" xfId="0" applyNumberFormat="1" applyFont="1" applyFill="1" applyBorder="1" applyAlignment="1">
      <alignment horizontal="left" vertical="top" wrapText="1"/>
    </xf>
    <xf numFmtId="0" fontId="10" fillId="2" borderId="18" xfId="0" applyNumberFormat="1" applyFont="1" applyFill="1" applyBorder="1" applyAlignment="1">
      <alignment horizontal="left" vertical="top" wrapText="1"/>
    </xf>
    <xf numFmtId="0" fontId="10" fillId="2" borderId="19" xfId="0" applyNumberFormat="1" applyFont="1" applyFill="1" applyBorder="1" applyAlignment="1">
      <alignment horizontal="left" vertical="top" wrapText="1"/>
    </xf>
    <xf numFmtId="0" fontId="10" fillId="2" borderId="22" xfId="0" applyNumberFormat="1" applyFont="1" applyFill="1" applyBorder="1" applyAlignment="1">
      <alignment horizontal="left" vertical="top" wrapText="1"/>
    </xf>
    <xf numFmtId="0" fontId="10" fillId="2" borderId="2" xfId="0" applyNumberFormat="1" applyFont="1" applyFill="1" applyBorder="1" applyAlignment="1">
      <alignment horizontal="left" vertical="top" wrapText="1"/>
    </xf>
    <xf numFmtId="0" fontId="10" fillId="2" borderId="23" xfId="0" applyNumberFormat="1"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23" xfId="0" applyFont="1" applyFill="1" applyBorder="1" applyAlignment="1">
      <alignment horizontal="left" vertical="top" wrapText="1"/>
    </xf>
    <xf numFmtId="174" fontId="10" fillId="2" borderId="22" xfId="0" applyNumberFormat="1" applyFont="1" applyFill="1" applyBorder="1" applyAlignment="1" applyProtection="1">
      <alignment horizontal="left" vertical="top"/>
    </xf>
    <xf numFmtId="174" fontId="10" fillId="2" borderId="2" xfId="0" applyNumberFormat="1" applyFont="1" applyFill="1" applyBorder="1" applyAlignment="1" applyProtection="1">
      <alignment horizontal="left" vertical="top"/>
    </xf>
    <xf numFmtId="174" fontId="10" fillId="2" borderId="44" xfId="0" applyNumberFormat="1" applyFont="1" applyFill="1" applyBorder="1" applyAlignment="1" applyProtection="1">
      <alignment horizontal="left" vertical="top"/>
    </xf>
    <xf numFmtId="0" fontId="12" fillId="2" borderId="31" xfId="0" applyFont="1" applyFill="1" applyBorder="1" applyAlignment="1">
      <alignment horizontal="center" vertical="center"/>
    </xf>
    <xf numFmtId="0" fontId="12" fillId="2" borderId="33" xfId="0" applyFont="1" applyFill="1" applyBorder="1" applyAlignment="1">
      <alignment horizontal="center" vertical="center"/>
    </xf>
    <xf numFmtId="39" fontId="10" fillId="2" borderId="16" xfId="0" applyNumberFormat="1" applyFont="1" applyFill="1" applyBorder="1" applyAlignment="1" applyProtection="1">
      <alignment horizontal="center" vertical="center"/>
    </xf>
    <xf numFmtId="39" fontId="10" fillId="2" borderId="26" xfId="0" applyNumberFormat="1" applyFont="1" applyFill="1" applyBorder="1" applyAlignment="1" applyProtection="1">
      <alignment horizontal="center" vertical="center"/>
    </xf>
    <xf numFmtId="39" fontId="10" fillId="2" borderId="32" xfId="0" applyNumberFormat="1" applyFont="1" applyFill="1" applyBorder="1" applyAlignment="1">
      <alignment horizontal="center"/>
    </xf>
    <xf numFmtId="0" fontId="10" fillId="2" borderId="28" xfId="0" applyFont="1" applyFill="1" applyBorder="1" applyAlignment="1">
      <alignment horizontal="center"/>
    </xf>
    <xf numFmtId="0" fontId="12" fillId="2" borderId="53"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69" xfId="0" applyFont="1" applyFill="1" applyBorder="1" applyAlignment="1">
      <alignment horizontal="center" vertical="center"/>
    </xf>
    <xf numFmtId="173" fontId="12" fillId="2" borderId="53" xfId="0" applyNumberFormat="1" applyFont="1" applyFill="1" applyBorder="1" applyAlignment="1" applyProtection="1">
      <alignment horizontal="center" vertical="top"/>
    </xf>
    <xf numFmtId="173" fontId="12" fillId="2" borderId="49" xfId="0" applyNumberFormat="1" applyFont="1" applyFill="1" applyBorder="1" applyAlignment="1" applyProtection="1">
      <alignment horizontal="center" vertical="top"/>
    </xf>
    <xf numFmtId="2" fontId="12" fillId="2" borderId="67" xfId="0" applyNumberFormat="1" applyFont="1" applyFill="1" applyBorder="1" applyAlignment="1" applyProtection="1">
      <alignment horizontal="left" vertical="center"/>
    </xf>
    <xf numFmtId="2" fontId="12" fillId="2" borderId="36" xfId="0" applyNumberFormat="1" applyFont="1" applyFill="1" applyBorder="1" applyAlignment="1" applyProtection="1">
      <alignment horizontal="left" vertical="center"/>
    </xf>
    <xf numFmtId="2" fontId="12" fillId="2" borderId="38" xfId="0" applyNumberFormat="1" applyFont="1" applyFill="1" applyBorder="1" applyAlignment="1" applyProtection="1">
      <alignment horizontal="left" vertical="center"/>
    </xf>
    <xf numFmtId="9" fontId="10" fillId="2" borderId="32" xfId="0" applyNumberFormat="1" applyFont="1" applyFill="1" applyBorder="1" applyAlignment="1">
      <alignment horizontal="center" vertical="center"/>
    </xf>
    <xf numFmtId="9" fontId="10" fillId="2" borderId="28" xfId="0" applyNumberFormat="1"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22" xfId="0" applyFont="1" applyFill="1" applyBorder="1" applyAlignment="1">
      <alignment horizontal="center" wrapText="1"/>
    </xf>
    <xf numFmtId="0" fontId="12" fillId="2" borderId="2" xfId="0" applyFont="1" applyFill="1" applyBorder="1" applyAlignment="1">
      <alignment horizontal="center" wrapText="1"/>
    </xf>
    <xf numFmtId="0" fontId="12" fillId="2" borderId="44" xfId="0" applyFont="1" applyFill="1" applyBorder="1" applyAlignment="1">
      <alignment horizontal="center" wrapText="1"/>
    </xf>
    <xf numFmtId="0" fontId="12" fillId="2" borderId="27"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0" fillId="2" borderId="15"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2" fillId="2" borderId="5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9" xfId="0" applyFont="1" applyFill="1" applyBorder="1" applyAlignment="1">
      <alignment horizontal="center" vertical="center"/>
    </xf>
    <xf numFmtId="0" fontId="26" fillId="2" borderId="20" xfId="0" applyFont="1" applyFill="1" applyBorder="1" applyAlignment="1">
      <alignment horizontal="center" vertical="center" wrapText="1"/>
    </xf>
    <xf numFmtId="0" fontId="12" fillId="2" borderId="46" xfId="0" applyFont="1" applyFill="1" applyBorder="1" applyAlignment="1">
      <alignment horizontal="left"/>
    </xf>
    <xf numFmtId="0" fontId="12" fillId="2" borderId="0" xfId="0" applyFont="1" applyFill="1" applyBorder="1" applyAlignment="1">
      <alignment horizontal="left"/>
    </xf>
    <xf numFmtId="0" fontId="12" fillId="2" borderId="47" xfId="0" applyFont="1" applyFill="1" applyBorder="1" applyAlignment="1">
      <alignment horizontal="left"/>
    </xf>
    <xf numFmtId="0" fontId="12" fillId="2" borderId="15"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6" xfId="0" applyFont="1" applyFill="1" applyBorder="1" applyAlignment="1">
      <alignment horizontal="justify" vertical="top" wrapText="1"/>
    </xf>
    <xf numFmtId="0" fontId="12" fillId="2" borderId="4" xfId="0" applyFont="1" applyFill="1" applyBorder="1" applyAlignment="1">
      <alignment horizontal="justify" vertical="top" wrapText="1"/>
    </xf>
    <xf numFmtId="0" fontId="12" fillId="2" borderId="26" xfId="0" applyFont="1" applyFill="1" applyBorder="1" applyAlignment="1">
      <alignment horizontal="justify" vertical="top" wrapText="1"/>
    </xf>
    <xf numFmtId="2" fontId="12" fillId="2" borderId="16" xfId="0" applyNumberFormat="1" applyFont="1" applyFill="1" applyBorder="1" applyAlignment="1" applyProtection="1">
      <alignment horizontal="center" vertical="center" wrapText="1"/>
    </xf>
    <xf numFmtId="2" fontId="12" fillId="2" borderId="32" xfId="0" applyNumberFormat="1" applyFont="1" applyFill="1" applyBorder="1" applyAlignment="1" applyProtection="1">
      <alignment horizontal="center" vertical="center" wrapText="1"/>
    </xf>
    <xf numFmtId="2" fontId="12" fillId="2" borderId="4" xfId="0" applyNumberFormat="1" applyFont="1" applyFill="1" applyBorder="1" applyAlignment="1" applyProtection="1">
      <alignment horizontal="center" vertical="center"/>
    </xf>
    <xf numFmtId="0" fontId="12" fillId="2" borderId="3" xfId="0" applyFont="1" applyFill="1" applyBorder="1" applyAlignment="1">
      <alignment horizontal="left" vertical="center" wrapText="1"/>
    </xf>
    <xf numFmtId="10" fontId="10" fillId="2" borderId="4" xfId="5" applyNumberFormat="1" applyFont="1" applyFill="1" applyBorder="1" applyAlignment="1">
      <alignment horizontal="center"/>
    </xf>
    <xf numFmtId="2" fontId="10" fillId="2" borderId="4" xfId="0" applyNumberFormat="1" applyFont="1" applyFill="1" applyBorder="1" applyAlignment="1" applyProtection="1">
      <alignment horizontal="center" vertical="center" wrapText="1"/>
    </xf>
    <xf numFmtId="0" fontId="12" fillId="2" borderId="3" xfId="0" applyFont="1" applyFill="1" applyBorder="1" applyAlignment="1">
      <alignment horizontal="left"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2" fontId="10" fillId="2" borderId="26" xfId="0" applyNumberFormat="1" applyFont="1" applyFill="1" applyBorder="1" applyAlignment="1" applyProtection="1">
      <alignment horizontal="left" vertical="center" wrapText="1"/>
    </xf>
    <xf numFmtId="0" fontId="10" fillId="2" borderId="56" xfId="8" applyFont="1" applyFill="1" applyBorder="1" applyAlignment="1">
      <alignment horizontal="center"/>
    </xf>
    <xf numFmtId="0" fontId="10" fillId="2" borderId="42" xfId="8" applyFont="1" applyFill="1" applyBorder="1" applyAlignment="1">
      <alignment horizontal="center"/>
    </xf>
    <xf numFmtId="0" fontId="10" fillId="2" borderId="55" xfId="8" applyFont="1" applyFill="1" applyBorder="1" applyAlignment="1">
      <alignment horizontal="center"/>
    </xf>
    <xf numFmtId="0" fontId="12" fillId="2" borderId="35" xfId="8" applyFont="1" applyFill="1" applyBorder="1" applyAlignment="1">
      <alignment horizontal="left"/>
    </xf>
    <xf numFmtId="0" fontId="12" fillId="2" borderId="36" xfId="8" applyFont="1" applyFill="1" applyBorder="1" applyAlignment="1">
      <alignment horizontal="left"/>
    </xf>
    <xf numFmtId="0" fontId="12" fillId="2" borderId="37" xfId="8" applyFont="1" applyFill="1" applyBorder="1" applyAlignment="1">
      <alignment horizontal="left"/>
    </xf>
    <xf numFmtId="0" fontId="10" fillId="2" borderId="17" xfId="8" applyFont="1" applyFill="1" applyBorder="1" applyAlignment="1">
      <alignment horizontal="center"/>
    </xf>
    <xf numFmtId="0" fontId="10" fillId="2" borderId="57" xfId="8" applyFont="1" applyFill="1" applyBorder="1" applyAlignment="1">
      <alignment horizontal="center"/>
    </xf>
    <xf numFmtId="0" fontId="10" fillId="2" borderId="10" xfId="8" applyFont="1" applyFill="1" applyBorder="1" applyAlignment="1">
      <alignment horizontal="center"/>
    </xf>
    <xf numFmtId="0" fontId="10" fillId="2" borderId="47" xfId="8" applyFont="1" applyFill="1" applyBorder="1" applyAlignment="1">
      <alignment horizontal="center"/>
    </xf>
    <xf numFmtId="0" fontId="10" fillId="2" borderId="22" xfId="8" applyFont="1" applyFill="1" applyBorder="1" applyAlignment="1">
      <alignment horizontal="center"/>
    </xf>
    <xf numFmtId="0" fontId="10" fillId="2" borderId="44" xfId="8" applyFont="1" applyFill="1" applyBorder="1" applyAlignment="1">
      <alignment horizontal="center"/>
    </xf>
    <xf numFmtId="0" fontId="12" fillId="2" borderId="7" xfId="8" applyFont="1" applyFill="1" applyBorder="1" applyAlignment="1">
      <alignment horizontal="left"/>
    </xf>
    <xf numFmtId="0" fontId="12" fillId="2" borderId="8" xfId="8" applyFont="1" applyFill="1" applyBorder="1" applyAlignment="1">
      <alignment horizontal="left"/>
    </xf>
    <xf numFmtId="0" fontId="12" fillId="2" borderId="9" xfId="8" applyFont="1" applyFill="1" applyBorder="1" applyAlignment="1">
      <alignment horizontal="left"/>
    </xf>
    <xf numFmtId="0" fontId="10" fillId="2" borderId="5" xfId="8" applyFont="1" applyFill="1" applyBorder="1" applyAlignment="1">
      <alignment horizontal="center" vertical="center"/>
    </xf>
    <xf numFmtId="0" fontId="10" fillId="2" borderId="6" xfId="8" applyFont="1" applyFill="1" applyBorder="1" applyAlignment="1">
      <alignment horizontal="center" vertical="center"/>
    </xf>
    <xf numFmtId="0" fontId="10" fillId="2" borderId="40" xfId="8"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3" xfId="0" applyFont="1" applyFill="1" applyBorder="1" applyAlignment="1">
      <alignment horizontal="center" vertical="center" wrapText="1"/>
    </xf>
    <xf numFmtId="2" fontId="12" fillId="0" borderId="4" xfId="0" applyNumberFormat="1" applyFont="1" applyFill="1" applyBorder="1" applyAlignment="1" applyProtection="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2" fontId="10" fillId="0" borderId="7" xfId="7" applyNumberFormat="1" applyFont="1" applyFill="1" applyBorder="1" applyAlignment="1" applyProtection="1">
      <alignment horizontal="center" vertical="center" wrapText="1"/>
    </xf>
    <xf numFmtId="2" fontId="10" fillId="0" borderId="8" xfId="7" applyNumberFormat="1" applyFont="1" applyFill="1" applyBorder="1" applyAlignment="1" applyProtection="1">
      <alignment horizontal="center" vertical="center" wrapText="1"/>
    </xf>
    <xf numFmtId="2" fontId="10" fillId="0" borderId="9" xfId="7"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2" fillId="0" borderId="5" xfId="7" applyFont="1" applyFill="1" applyBorder="1" applyAlignment="1">
      <alignment horizontal="left" vertical="top"/>
    </xf>
    <xf numFmtId="0" fontId="12" fillId="0" borderId="6" xfId="7" applyFont="1" applyFill="1" applyBorder="1" applyAlignment="1">
      <alignment horizontal="left" vertical="top"/>
    </xf>
    <xf numFmtId="0" fontId="12" fillId="0" borderId="41" xfId="7" applyFont="1" applyFill="1" applyBorder="1" applyAlignment="1">
      <alignment horizontal="left" vertical="top"/>
    </xf>
    <xf numFmtId="0" fontId="12" fillId="0" borderId="10" xfId="7" applyFont="1" applyFill="1" applyBorder="1" applyAlignment="1">
      <alignment horizontal="left" vertical="top"/>
    </xf>
    <xf numFmtId="0" fontId="12" fillId="0" borderId="0" xfId="7" applyFont="1" applyFill="1" applyBorder="1" applyAlignment="1">
      <alignment horizontal="left" vertical="top"/>
    </xf>
    <xf numFmtId="0" fontId="12" fillId="0" borderId="47" xfId="7" applyFont="1" applyFill="1" applyBorder="1" applyAlignment="1">
      <alignment horizontal="left" vertical="top"/>
    </xf>
    <xf numFmtId="0" fontId="12" fillId="0" borderId="48" xfId="7" applyFont="1" applyFill="1" applyBorder="1" applyAlignment="1">
      <alignment horizontal="center"/>
    </xf>
    <xf numFmtId="0" fontId="12" fillId="0" borderId="49" xfId="7" applyFont="1" applyFill="1" applyBorder="1" applyAlignment="1">
      <alignment horizontal="center"/>
    </xf>
    <xf numFmtId="0" fontId="12" fillId="0" borderId="50" xfId="7" applyFont="1" applyFill="1" applyBorder="1" applyAlignment="1">
      <alignment horizontal="center"/>
    </xf>
    <xf numFmtId="0" fontId="12" fillId="0" borderId="53" xfId="7" applyFont="1" applyFill="1" applyBorder="1" applyAlignment="1">
      <alignment horizontal="left" vertical="center" wrapText="1"/>
    </xf>
    <xf numFmtId="0" fontId="12" fillId="0" borderId="49" xfId="7" applyFont="1" applyFill="1" applyBorder="1" applyAlignment="1">
      <alignment horizontal="left" vertical="center" wrapText="1"/>
    </xf>
    <xf numFmtId="0" fontId="12" fillId="0" borderId="50" xfId="7" applyFont="1" applyFill="1" applyBorder="1" applyAlignment="1">
      <alignment horizontal="left" vertical="center" wrapText="1"/>
    </xf>
    <xf numFmtId="9" fontId="10" fillId="0" borderId="32" xfId="0" applyNumberFormat="1" applyFont="1" applyFill="1" applyBorder="1" applyAlignment="1">
      <alignment horizontal="center" vertical="center"/>
    </xf>
    <xf numFmtId="0" fontId="10" fillId="0" borderId="28" xfId="0" applyFont="1" applyFill="1" applyBorder="1" applyAlignment="1">
      <alignment horizontal="center" vertical="center"/>
    </xf>
    <xf numFmtId="2" fontId="10" fillId="0" borderId="29" xfId="0" applyNumberFormat="1" applyFont="1" applyFill="1" applyBorder="1" applyAlignment="1" applyProtection="1">
      <alignment horizontal="center" vertical="center"/>
    </xf>
    <xf numFmtId="2" fontId="10" fillId="0" borderId="13" xfId="0" applyNumberFormat="1" applyFont="1" applyFill="1" applyBorder="1" applyAlignment="1" applyProtection="1">
      <alignment horizontal="center" vertical="center"/>
    </xf>
    <xf numFmtId="0" fontId="10" fillId="0" borderId="35" xfId="7" applyFont="1" applyFill="1" applyBorder="1" applyAlignment="1">
      <alignment horizontal="center"/>
    </xf>
    <xf numFmtId="0" fontId="10" fillId="0" borderId="36" xfId="7" applyFont="1" applyFill="1" applyBorder="1" applyAlignment="1">
      <alignment horizontal="center"/>
    </xf>
    <xf numFmtId="0" fontId="10" fillId="0" borderId="37" xfId="7" applyFont="1" applyFill="1" applyBorder="1" applyAlignment="1">
      <alignment horizontal="center"/>
    </xf>
    <xf numFmtId="0" fontId="12" fillId="0" borderId="35" xfId="7" applyFont="1" applyFill="1" applyBorder="1" applyAlignment="1">
      <alignment horizontal="center"/>
    </xf>
    <xf numFmtId="0" fontId="12" fillId="0" borderId="36" xfId="7" applyFont="1" applyFill="1" applyBorder="1" applyAlignment="1">
      <alignment horizontal="center"/>
    </xf>
    <xf numFmtId="0" fontId="12" fillId="0" borderId="38" xfId="7" applyFont="1" applyFill="1" applyBorder="1" applyAlignment="1">
      <alignment horizontal="center"/>
    </xf>
    <xf numFmtId="0" fontId="10" fillId="0" borderId="39" xfId="7" applyFont="1" applyFill="1" applyBorder="1" applyAlignment="1">
      <alignment horizontal="center" vertical="center"/>
    </xf>
    <xf numFmtId="0" fontId="10" fillId="0" borderId="42" xfId="7" applyFont="1" applyFill="1" applyBorder="1" applyAlignment="1">
      <alignment horizontal="center" vertical="center"/>
    </xf>
    <xf numFmtId="0" fontId="10" fillId="0" borderId="55" xfId="7" applyFont="1" applyFill="1" applyBorder="1" applyAlignment="1">
      <alignment horizontal="center" vertical="center"/>
    </xf>
    <xf numFmtId="0" fontId="10" fillId="0" borderId="5" xfId="7" applyFont="1" applyFill="1" applyBorder="1" applyAlignment="1">
      <alignment horizontal="center" vertical="center" wrapText="1"/>
    </xf>
    <xf numFmtId="0" fontId="10" fillId="0" borderId="6" xfId="7" applyFont="1" applyFill="1" applyBorder="1" applyAlignment="1">
      <alignment horizontal="center" vertical="center" wrapText="1"/>
    </xf>
    <xf numFmtId="0" fontId="10" fillId="0" borderId="40" xfId="7" applyFont="1" applyFill="1" applyBorder="1" applyAlignment="1">
      <alignment horizontal="center" vertical="center" wrapText="1"/>
    </xf>
    <xf numFmtId="0" fontId="10" fillId="0" borderId="10" xfId="7" applyFont="1" applyFill="1" applyBorder="1" applyAlignment="1">
      <alignment horizontal="center" vertical="center" wrapText="1"/>
    </xf>
    <xf numFmtId="0" fontId="10" fillId="0" borderId="0" xfId="7" applyFont="1" applyFill="1" applyBorder="1" applyAlignment="1">
      <alignment horizontal="center" vertical="center" wrapText="1"/>
    </xf>
    <xf numFmtId="0" fontId="10" fillId="0" borderId="43" xfId="7" applyFont="1" applyFill="1" applyBorder="1" applyAlignment="1">
      <alignment horizontal="center" vertical="center" wrapText="1"/>
    </xf>
    <xf numFmtId="0" fontId="10" fillId="0" borderId="22" xfId="7" applyFont="1" applyFill="1" applyBorder="1" applyAlignment="1">
      <alignment horizontal="center" vertical="center" wrapText="1"/>
    </xf>
    <xf numFmtId="0" fontId="10" fillId="0" borderId="2" xfId="7" applyFont="1" applyFill="1" applyBorder="1" applyAlignment="1">
      <alignment horizontal="center" vertical="center" wrapText="1"/>
    </xf>
    <xf numFmtId="0" fontId="10" fillId="0" borderId="23" xfId="7" applyFont="1" applyFill="1" applyBorder="1" applyAlignment="1">
      <alignment horizontal="center" vertical="center" wrapText="1"/>
    </xf>
    <xf numFmtId="0" fontId="10" fillId="0" borderId="5" xfId="7" applyFont="1" applyFill="1" applyBorder="1" applyAlignment="1">
      <alignment horizontal="center" vertical="center"/>
    </xf>
    <xf numFmtId="0" fontId="10" fillId="0" borderId="6" xfId="7" applyFont="1" applyFill="1" applyBorder="1" applyAlignment="1">
      <alignment horizontal="center" vertical="center"/>
    </xf>
    <xf numFmtId="0" fontId="10" fillId="0" borderId="40" xfId="7" applyFont="1" applyFill="1" applyBorder="1" applyAlignment="1">
      <alignment horizontal="center" vertical="center"/>
    </xf>
    <xf numFmtId="0" fontId="10" fillId="0" borderId="10" xfId="7" applyFont="1" applyFill="1" applyBorder="1" applyAlignment="1">
      <alignment horizontal="center" vertical="center"/>
    </xf>
    <xf numFmtId="0" fontId="10" fillId="0" borderId="0" xfId="7" applyFont="1" applyFill="1" applyBorder="1" applyAlignment="1">
      <alignment horizontal="center" vertical="center"/>
    </xf>
    <xf numFmtId="0" fontId="10" fillId="0" borderId="43" xfId="7" applyFont="1" applyFill="1" applyBorder="1" applyAlignment="1">
      <alignment horizontal="center" vertical="center"/>
    </xf>
    <xf numFmtId="0" fontId="10" fillId="0" borderId="22" xfId="7" applyFont="1" applyFill="1" applyBorder="1" applyAlignment="1">
      <alignment horizontal="center" vertical="center"/>
    </xf>
    <xf numFmtId="0" fontId="10" fillId="0" borderId="2" xfId="7" applyFont="1" applyFill="1" applyBorder="1" applyAlignment="1">
      <alignment horizontal="center" vertical="center"/>
    </xf>
    <xf numFmtId="0" fontId="10" fillId="0" borderId="23" xfId="7" applyFont="1" applyFill="1" applyBorder="1" applyAlignment="1">
      <alignment horizontal="center" vertical="center"/>
    </xf>
    <xf numFmtId="0" fontId="12" fillId="0" borderId="22" xfId="7" applyFont="1" applyFill="1" applyBorder="1" applyAlignment="1">
      <alignment horizontal="left" vertical="top"/>
    </xf>
    <xf numFmtId="0" fontId="12" fillId="0" borderId="2" xfId="7" applyFont="1" applyFill="1" applyBorder="1" applyAlignment="1">
      <alignment horizontal="left" vertical="top"/>
    </xf>
    <xf numFmtId="0" fontId="12" fillId="0" borderId="44" xfId="7" applyFont="1" applyFill="1" applyBorder="1" applyAlignment="1">
      <alignment horizontal="left" vertical="top"/>
    </xf>
    <xf numFmtId="0" fontId="12" fillId="0" borderId="7" xfId="7" applyFont="1" applyFill="1" applyBorder="1" applyAlignment="1">
      <alignment horizontal="center" vertical="top"/>
    </xf>
    <xf numFmtId="0" fontId="12" fillId="0" borderId="8" xfId="7" applyFont="1" applyFill="1" applyBorder="1" applyAlignment="1">
      <alignment horizontal="center" vertical="top"/>
    </xf>
    <xf numFmtId="0" fontId="12" fillId="0" borderId="21" xfId="7" applyFont="1" applyFill="1" applyBorder="1" applyAlignment="1">
      <alignment horizontal="center" vertical="top"/>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9" fontId="10" fillId="0" borderId="30" xfId="0" applyNumberFormat="1" applyFont="1" applyFill="1" applyBorder="1" applyAlignment="1">
      <alignment horizontal="center" vertical="center"/>
    </xf>
    <xf numFmtId="0" fontId="10" fillId="0" borderId="24"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6" xfId="0" applyFont="1" applyFill="1" applyBorder="1" applyAlignment="1">
      <alignment horizontal="center" vertical="center" wrapText="1"/>
    </xf>
    <xf numFmtId="14" fontId="10" fillId="0" borderId="27" xfId="0" applyNumberFormat="1" applyFont="1" applyFill="1" applyBorder="1" applyAlignment="1" applyProtection="1">
      <alignment horizontal="center" vertical="center"/>
    </xf>
    <xf numFmtId="14" fontId="10" fillId="0" borderId="13" xfId="0" applyNumberFormat="1" applyFont="1" applyFill="1" applyBorder="1" applyAlignment="1" applyProtection="1">
      <alignment horizontal="center" vertical="center"/>
    </xf>
    <xf numFmtId="39" fontId="10" fillId="0" borderId="20" xfId="0" applyNumberFormat="1" applyFont="1" applyFill="1" applyBorder="1" applyAlignment="1" applyProtection="1">
      <alignment horizontal="center" vertical="center"/>
    </xf>
    <xf numFmtId="39" fontId="10" fillId="0" borderId="26" xfId="0" applyNumberFormat="1" applyFont="1" applyFill="1" applyBorder="1" applyAlignment="1" applyProtection="1">
      <alignment horizontal="center" vertical="center"/>
    </xf>
    <xf numFmtId="39" fontId="10" fillId="0" borderId="27" xfId="0" applyNumberFormat="1" applyFont="1" applyFill="1" applyBorder="1" applyAlignment="1" applyProtection="1">
      <alignment horizontal="center" vertical="center"/>
    </xf>
    <xf numFmtId="39" fontId="10" fillId="0" borderId="13" xfId="0" applyNumberFormat="1" applyFont="1" applyFill="1" applyBorder="1" applyAlignment="1" applyProtection="1">
      <alignment horizontal="center" vertical="center"/>
    </xf>
    <xf numFmtId="0" fontId="27" fillId="0" borderId="39"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20" xfId="0" applyFont="1" applyFill="1" applyBorder="1" applyAlignment="1">
      <alignment horizontal="center" vertical="center" wrapText="1"/>
    </xf>
    <xf numFmtId="14" fontId="10" fillId="0" borderId="20" xfId="0" applyNumberFormat="1" applyFont="1" applyFill="1" applyBorder="1" applyAlignment="1" applyProtection="1">
      <alignment horizontal="center" vertical="center"/>
    </xf>
    <xf numFmtId="39" fontId="10" fillId="0" borderId="4" xfId="0" applyNumberFormat="1" applyFont="1" applyFill="1" applyBorder="1" applyAlignment="1" applyProtection="1">
      <alignment horizontal="center" vertical="center"/>
    </xf>
    <xf numFmtId="39" fontId="10" fillId="0" borderId="16" xfId="0" applyNumberFormat="1" applyFont="1" applyFill="1" applyBorder="1" applyAlignment="1" applyProtection="1">
      <alignment horizontal="center" vertical="center"/>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14" fontId="10" fillId="0" borderId="29" xfId="0" applyNumberFormat="1" applyFont="1" applyFill="1" applyBorder="1" applyAlignment="1" applyProtection="1">
      <alignment horizontal="center" vertical="center"/>
    </xf>
    <xf numFmtId="0" fontId="12" fillId="0" borderId="22" xfId="0" applyFont="1" applyFill="1" applyBorder="1" applyAlignment="1">
      <alignment horizontal="center"/>
    </xf>
    <xf numFmtId="0" fontId="12" fillId="0" borderId="2" xfId="0" applyFont="1" applyFill="1" applyBorder="1" applyAlignment="1">
      <alignment horizontal="center"/>
    </xf>
    <xf numFmtId="0" fontId="12" fillId="0" borderId="44" xfId="0" applyFont="1" applyFill="1" applyBorder="1" applyAlignment="1">
      <alignment horizontal="center"/>
    </xf>
    <xf numFmtId="0" fontId="12" fillId="0" borderId="24"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5" xfId="0" applyFont="1" applyFill="1" applyBorder="1" applyAlignment="1">
      <alignment horizontal="center" vertical="center"/>
    </xf>
    <xf numFmtId="0" fontId="26" fillId="0" borderId="2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9" fillId="0" borderId="4" xfId="0" applyFont="1" applyFill="1" applyBorder="1" applyAlignment="1">
      <alignment horizontal="center"/>
    </xf>
    <xf numFmtId="0" fontId="10" fillId="2" borderId="3" xfId="8" applyFont="1" applyFill="1" applyBorder="1" applyAlignment="1">
      <alignment horizontal="center"/>
    </xf>
    <xf numFmtId="0" fontId="10" fillId="2" borderId="24" xfId="8" applyFont="1" applyFill="1" applyBorder="1" applyAlignment="1">
      <alignment horizontal="center"/>
    </xf>
    <xf numFmtId="0" fontId="12" fillId="0" borderId="46" xfId="0" applyFont="1" applyFill="1" applyBorder="1" applyAlignment="1">
      <alignment horizontal="left"/>
    </xf>
    <xf numFmtId="0" fontId="12" fillId="0" borderId="0" xfId="0" applyFont="1" applyFill="1" applyBorder="1" applyAlignment="1">
      <alignment horizontal="left"/>
    </xf>
    <xf numFmtId="0" fontId="12" fillId="0" borderId="47" xfId="0" applyFont="1" applyFill="1" applyBorder="1" applyAlignment="1">
      <alignment horizontal="left"/>
    </xf>
    <xf numFmtId="0" fontId="12" fillId="0" borderId="1" xfId="0" applyFont="1" applyFill="1" applyBorder="1" applyAlignment="1">
      <alignment horizontal="left"/>
    </xf>
    <xf numFmtId="0" fontId="10" fillId="0" borderId="1" xfId="0" applyFont="1" applyFill="1" applyBorder="1" applyAlignment="1">
      <alignment horizont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17" xfId="0" applyFont="1" applyFill="1" applyBorder="1" applyAlignment="1">
      <alignment horizontal="justify" vertical="top" wrapText="1"/>
    </xf>
    <xf numFmtId="0" fontId="12" fillId="0" borderId="18" xfId="0" applyFont="1" applyFill="1" applyBorder="1" applyAlignment="1">
      <alignment horizontal="justify" vertical="top" wrapText="1"/>
    </xf>
    <xf numFmtId="0" fontId="12" fillId="0" borderId="10"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4" xfId="0" applyFont="1" applyFill="1" applyBorder="1" applyAlignment="1">
      <alignment horizontal="justify" vertical="top" wrapText="1"/>
    </xf>
    <xf numFmtId="0" fontId="12" fillId="0" borderId="1" xfId="0" applyFont="1" applyFill="1" applyBorder="1" applyAlignment="1">
      <alignment horizontal="justify" vertical="top" wrapText="1"/>
    </xf>
    <xf numFmtId="2" fontId="12" fillId="0" borderId="35" xfId="0" applyNumberFormat="1" applyFont="1" applyFill="1" applyBorder="1" applyAlignment="1" applyProtection="1">
      <alignment horizontal="center" vertical="center" wrapText="1"/>
    </xf>
    <xf numFmtId="2" fontId="12" fillId="0" borderId="36" xfId="0" applyNumberFormat="1" applyFont="1" applyFill="1" applyBorder="1" applyAlignment="1" applyProtection="1">
      <alignment horizontal="center" vertical="center" wrapText="1"/>
    </xf>
    <xf numFmtId="2" fontId="12" fillId="0" borderId="38" xfId="0" applyNumberFormat="1" applyFont="1" applyFill="1" applyBorder="1" applyAlignment="1" applyProtection="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2" fontId="12" fillId="0" borderId="4" xfId="0" applyNumberFormat="1" applyFont="1" applyFill="1" applyBorder="1" applyAlignment="1" applyProtection="1">
      <alignment horizontal="center" vertical="center"/>
    </xf>
    <xf numFmtId="0" fontId="12" fillId="0" borderId="1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2" fontId="10" fillId="0" borderId="5" xfId="0" applyNumberFormat="1" applyFont="1" applyFill="1" applyBorder="1" applyAlignment="1" applyProtection="1">
      <alignment horizontal="center" vertical="center" wrapText="1"/>
    </xf>
    <xf numFmtId="2" fontId="10" fillId="0" borderId="6" xfId="0" applyNumberFormat="1" applyFont="1" applyFill="1" applyBorder="1" applyAlignment="1" applyProtection="1">
      <alignment horizontal="center" vertical="center" wrapText="1"/>
    </xf>
    <xf numFmtId="2" fontId="10" fillId="0" borderId="40" xfId="0" applyNumberFormat="1" applyFont="1" applyFill="1" applyBorder="1" applyAlignment="1" applyProtection="1">
      <alignment horizontal="center" vertical="center" wrapText="1"/>
    </xf>
    <xf numFmtId="2" fontId="10" fillId="0" borderId="10" xfId="0" applyNumberFormat="1" applyFont="1" applyFill="1" applyBorder="1" applyAlignment="1" applyProtection="1">
      <alignment horizontal="center" vertical="center" wrapText="1"/>
    </xf>
    <xf numFmtId="2" fontId="10" fillId="0" borderId="0" xfId="0" applyNumberFormat="1" applyFont="1" applyFill="1" applyBorder="1" applyAlignment="1" applyProtection="1">
      <alignment horizontal="center" vertical="center" wrapText="1"/>
    </xf>
    <xf numFmtId="2" fontId="10" fillId="0" borderId="43" xfId="0" applyNumberFormat="1" applyFont="1" applyFill="1" applyBorder="1" applyAlignment="1" applyProtection="1">
      <alignment horizontal="center" vertical="center" wrapText="1"/>
    </xf>
    <xf numFmtId="2" fontId="10" fillId="0" borderId="14" xfId="0" applyNumberFormat="1" applyFont="1" applyFill="1" applyBorder="1" applyAlignment="1" applyProtection="1">
      <alignment horizontal="center" vertical="center" wrapText="1"/>
    </xf>
    <xf numFmtId="2" fontId="10" fillId="0" borderId="1" xfId="0" applyNumberFormat="1" applyFont="1" applyFill="1" applyBorder="1" applyAlignment="1" applyProtection="1">
      <alignment horizontal="center" vertical="center" wrapText="1"/>
    </xf>
    <xf numFmtId="2" fontId="10" fillId="0" borderId="52" xfId="0" applyNumberFormat="1" applyFont="1" applyFill="1" applyBorder="1" applyAlignment="1" applyProtection="1">
      <alignment horizontal="center"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69" xfId="0" applyFont="1" applyBorder="1" applyAlignment="1">
      <alignment horizontal="center" vertical="center"/>
    </xf>
    <xf numFmtId="44" fontId="30" fillId="0" borderId="53" xfId="0" applyNumberFormat="1" applyFont="1" applyBorder="1" applyAlignment="1">
      <alignment horizontal="center"/>
    </xf>
    <xf numFmtId="44" fontId="30" fillId="0" borderId="50" xfId="0" applyNumberFormat="1" applyFont="1" applyBorder="1" applyAlignment="1">
      <alignment horizontal="center"/>
    </xf>
    <xf numFmtId="0" fontId="12" fillId="2" borderId="3" xfId="8" applyFont="1" applyFill="1" applyBorder="1" applyAlignment="1">
      <alignment horizontal="center" vertical="center" wrapText="1"/>
    </xf>
    <xf numFmtId="0" fontId="12" fillId="2" borderId="4" xfId="8" applyFont="1" applyFill="1" applyBorder="1" applyAlignment="1">
      <alignment horizontal="center" vertical="center" wrapText="1"/>
    </xf>
    <xf numFmtId="0" fontId="12" fillId="2" borderId="25" xfId="8" applyFont="1" applyFill="1" applyBorder="1" applyAlignment="1">
      <alignment horizontal="center" vertical="center" wrapText="1"/>
    </xf>
    <xf numFmtId="0" fontId="12" fillId="2" borderId="26" xfId="8" applyFont="1" applyFill="1" applyBorder="1" applyAlignment="1">
      <alignment horizontal="center" vertical="center" wrapText="1"/>
    </xf>
    <xf numFmtId="174" fontId="10" fillId="2" borderId="4" xfId="8" applyNumberFormat="1" applyFont="1" applyFill="1" applyBorder="1" applyAlignment="1" applyProtection="1">
      <alignment horizontal="center" vertical="center"/>
    </xf>
    <xf numFmtId="174" fontId="10" fillId="2" borderId="24" xfId="8" applyNumberFormat="1" applyFont="1" applyFill="1" applyBorder="1" applyAlignment="1" applyProtection="1">
      <alignment horizontal="center" vertical="center"/>
    </xf>
    <xf numFmtId="174" fontId="10" fillId="2" borderId="26" xfId="8" applyNumberFormat="1" applyFont="1" applyFill="1" applyBorder="1" applyAlignment="1" applyProtection="1">
      <alignment horizontal="center" vertical="center"/>
    </xf>
    <xf numFmtId="174" fontId="10" fillId="2" borderId="28" xfId="8" applyNumberFormat="1" applyFont="1" applyFill="1" applyBorder="1" applyAlignment="1" applyProtection="1">
      <alignment horizontal="center" vertical="center"/>
    </xf>
    <xf numFmtId="0" fontId="12" fillId="2" borderId="5"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40" xfId="8" applyFont="1" applyFill="1" applyBorder="1" applyAlignment="1">
      <alignment horizontal="center" vertical="center" wrapText="1"/>
    </xf>
    <xf numFmtId="0" fontId="12" fillId="2" borderId="22" xfId="8" applyFont="1" applyFill="1" applyBorder="1" applyAlignment="1">
      <alignment horizontal="center" vertical="center" wrapText="1"/>
    </xf>
    <xf numFmtId="0" fontId="12" fillId="2" borderId="2" xfId="8" applyFont="1" applyFill="1" applyBorder="1" applyAlignment="1">
      <alignment horizontal="center" vertical="center" wrapText="1"/>
    </xf>
    <xf numFmtId="0" fontId="12" fillId="2" borderId="23" xfId="8" applyFont="1" applyFill="1" applyBorder="1" applyAlignment="1">
      <alignment horizontal="center" vertical="center" wrapText="1"/>
    </xf>
    <xf numFmtId="174" fontId="10" fillId="2" borderId="5" xfId="8" applyNumberFormat="1" applyFont="1" applyFill="1" applyBorder="1" applyAlignment="1" applyProtection="1">
      <alignment horizontal="center" vertical="center"/>
    </xf>
    <xf numFmtId="174" fontId="10" fillId="2" borderId="6" xfId="8" applyNumberFormat="1" applyFont="1" applyFill="1" applyBorder="1" applyAlignment="1" applyProtection="1">
      <alignment horizontal="center" vertical="center"/>
    </xf>
    <xf numFmtId="174" fontId="10" fillId="2" borderId="41" xfId="8" applyNumberFormat="1" applyFont="1" applyFill="1" applyBorder="1" applyAlignment="1" applyProtection="1">
      <alignment horizontal="center" vertical="center"/>
    </xf>
    <xf numFmtId="174" fontId="10" fillId="2" borderId="22" xfId="8" applyNumberFormat="1" applyFont="1" applyFill="1" applyBorder="1" applyAlignment="1" applyProtection="1">
      <alignment horizontal="center" vertical="center"/>
    </xf>
    <xf numFmtId="174" fontId="10" fillId="2" borderId="2" xfId="8" applyNumberFormat="1" applyFont="1" applyFill="1" applyBorder="1" applyAlignment="1" applyProtection="1">
      <alignment horizontal="center" vertical="center"/>
    </xf>
    <xf numFmtId="174" fontId="10" fillId="2" borderId="44" xfId="8" applyNumberFormat="1" applyFont="1" applyFill="1" applyBorder="1" applyAlignment="1" applyProtection="1">
      <alignment horizontal="center" vertical="center"/>
    </xf>
    <xf numFmtId="0" fontId="10" fillId="2" borderId="4" xfId="8" applyFont="1" applyFill="1" applyBorder="1" applyAlignment="1">
      <alignment horizontal="center" vertical="center" wrapText="1"/>
    </xf>
    <xf numFmtId="0" fontId="12" fillId="2" borderId="15" xfId="8" applyFont="1" applyFill="1" applyBorder="1" applyAlignment="1">
      <alignment horizontal="center" vertical="center" wrapText="1"/>
    </xf>
    <xf numFmtId="0" fontId="12" fillId="2" borderId="16" xfId="8" applyFont="1" applyFill="1" applyBorder="1" applyAlignment="1">
      <alignment horizontal="center" vertical="center" wrapText="1"/>
    </xf>
    <xf numFmtId="0" fontId="10" fillId="2" borderId="16" xfId="8" applyFont="1" applyFill="1" applyBorder="1" applyAlignment="1">
      <alignment horizontal="center" vertical="center" wrapText="1"/>
    </xf>
    <xf numFmtId="0" fontId="10" fillId="2" borderId="16" xfId="8" applyFont="1" applyFill="1" applyBorder="1" applyAlignment="1">
      <alignment horizontal="center" vertical="center"/>
    </xf>
    <xf numFmtId="0" fontId="10" fillId="2" borderId="32" xfId="8" applyFont="1" applyFill="1" applyBorder="1" applyAlignment="1">
      <alignment horizontal="center" vertical="center"/>
    </xf>
    <xf numFmtId="0" fontId="10" fillId="2" borderId="27" xfId="8" applyFont="1" applyFill="1" applyBorder="1" applyAlignment="1">
      <alignment horizontal="center" vertical="center"/>
    </xf>
    <xf numFmtId="0" fontId="10" fillId="2" borderId="63" xfId="8" applyFont="1" applyFill="1" applyBorder="1" applyAlignment="1">
      <alignment horizontal="center" vertical="center"/>
    </xf>
    <xf numFmtId="0" fontId="12" fillId="2" borderId="73" xfId="8" applyFont="1" applyFill="1" applyBorder="1" applyAlignment="1">
      <alignment horizontal="center" vertical="center"/>
    </xf>
    <xf numFmtId="0" fontId="12" fillId="2" borderId="65" xfId="8" applyFont="1" applyFill="1" applyBorder="1" applyAlignment="1">
      <alignment horizontal="center" vertical="center"/>
    </xf>
    <xf numFmtId="9" fontId="10" fillId="2" borderId="29" xfId="9" applyFont="1" applyFill="1" applyBorder="1" applyAlignment="1" applyProtection="1">
      <alignment horizontal="center" vertical="center" wrapText="1"/>
    </xf>
    <xf numFmtId="9" fontId="10" fillId="2" borderId="13" xfId="9" applyFont="1" applyFill="1" applyBorder="1" applyAlignment="1" applyProtection="1">
      <alignment horizontal="center" vertical="center" wrapText="1"/>
    </xf>
    <xf numFmtId="9" fontId="10" fillId="2" borderId="29" xfId="9" applyFont="1" applyFill="1" applyBorder="1" applyAlignment="1" applyProtection="1">
      <alignment horizontal="center" vertical="center"/>
    </xf>
    <xf numFmtId="9" fontId="10" fillId="2" borderId="13" xfId="9" applyFont="1" applyFill="1" applyBorder="1" applyAlignment="1" applyProtection="1">
      <alignment horizontal="center" vertical="center"/>
    </xf>
    <xf numFmtId="9" fontId="10" fillId="2" borderId="71" xfId="8" applyNumberFormat="1" applyFont="1" applyFill="1" applyBorder="1" applyAlignment="1">
      <alignment horizontal="center" vertical="center"/>
    </xf>
    <xf numFmtId="9" fontId="10" fillId="2" borderId="60" xfId="8" applyNumberFormat="1" applyFont="1" applyFill="1" applyBorder="1" applyAlignment="1">
      <alignment horizontal="center" vertical="center"/>
    </xf>
    <xf numFmtId="0" fontId="12" fillId="2" borderId="17" xfId="8" applyFont="1" applyFill="1" applyBorder="1" applyAlignment="1">
      <alignment horizontal="center" vertical="center"/>
    </xf>
    <xf numFmtId="0" fontId="12" fillId="2" borderId="18" xfId="8" applyFont="1" applyFill="1" applyBorder="1" applyAlignment="1">
      <alignment horizontal="center" vertical="center"/>
    </xf>
    <xf numFmtId="0" fontId="12" fillId="2" borderId="19" xfId="8" applyFont="1" applyFill="1" applyBorder="1" applyAlignment="1">
      <alignment horizontal="center" vertical="center"/>
    </xf>
    <xf numFmtId="173" fontId="12" fillId="2" borderId="17" xfId="8" applyNumberFormat="1" applyFont="1" applyFill="1" applyBorder="1" applyAlignment="1" applyProtection="1">
      <alignment horizontal="center" vertical="center"/>
    </xf>
    <xf numFmtId="173" fontId="12" fillId="2" borderId="18" xfId="8" applyNumberFormat="1" applyFont="1" applyFill="1" applyBorder="1" applyAlignment="1" applyProtection="1">
      <alignment horizontal="center" vertical="center"/>
    </xf>
    <xf numFmtId="2" fontId="12" fillId="2" borderId="59" xfId="8" applyNumberFormat="1" applyFont="1" applyFill="1" applyBorder="1" applyAlignment="1" applyProtection="1">
      <alignment horizontal="center" vertical="center"/>
    </xf>
    <xf numFmtId="2" fontId="12" fillId="2" borderId="18" xfId="8" applyNumberFormat="1" applyFont="1" applyFill="1" applyBorder="1" applyAlignment="1" applyProtection="1">
      <alignment horizontal="center" vertical="center"/>
    </xf>
    <xf numFmtId="2" fontId="12" fillId="2" borderId="57" xfId="8" applyNumberFormat="1" applyFont="1" applyFill="1" applyBorder="1" applyAlignment="1" applyProtection="1">
      <alignment horizontal="center" vertical="center"/>
    </xf>
    <xf numFmtId="0" fontId="10" fillId="2" borderId="3" xfId="8" applyFont="1" applyFill="1" applyBorder="1" applyAlignment="1">
      <alignment horizontal="center" vertical="center" wrapText="1"/>
    </xf>
    <xf numFmtId="9" fontId="10" fillId="2" borderId="4" xfId="9" applyFont="1" applyFill="1" applyBorder="1" applyAlignment="1" applyProtection="1">
      <alignment horizontal="center" vertical="center"/>
    </xf>
    <xf numFmtId="9" fontId="10" fillId="2" borderId="30" xfId="8" applyNumberFormat="1" applyFont="1" applyFill="1" applyBorder="1" applyAlignment="1">
      <alignment horizontal="center" vertical="center"/>
    </xf>
    <xf numFmtId="9" fontId="10" fillId="2" borderId="24" xfId="8" applyNumberFormat="1" applyFont="1" applyFill="1" applyBorder="1" applyAlignment="1">
      <alignment horizontal="center" vertical="center"/>
    </xf>
    <xf numFmtId="0" fontId="10" fillId="2" borderId="25" xfId="8" applyFont="1" applyFill="1" applyBorder="1" applyAlignment="1">
      <alignment horizontal="center" vertical="center" wrapText="1"/>
    </xf>
    <xf numFmtId="0" fontId="10" fillId="2" borderId="26" xfId="8" applyFont="1" applyFill="1" applyBorder="1" applyAlignment="1">
      <alignment horizontal="center" vertical="center" wrapText="1"/>
    </xf>
    <xf numFmtId="9" fontId="10" fillId="2" borderId="26" xfId="9" applyFont="1" applyFill="1" applyBorder="1" applyAlignment="1" applyProtection="1">
      <alignment horizontal="center" vertical="center"/>
    </xf>
    <xf numFmtId="0" fontId="10" fillId="2" borderId="15" xfId="8" applyFont="1" applyFill="1" applyBorder="1" applyAlignment="1">
      <alignment horizontal="center" vertical="center" wrapText="1"/>
    </xf>
    <xf numFmtId="9" fontId="10" fillId="2" borderId="16" xfId="9" applyFont="1" applyFill="1" applyBorder="1" applyAlignment="1" applyProtection="1">
      <alignment horizontal="center" vertical="center"/>
    </xf>
    <xf numFmtId="9" fontId="10" fillId="2" borderId="32" xfId="8" applyNumberFormat="1" applyFont="1" applyFill="1" applyBorder="1" applyAlignment="1">
      <alignment horizontal="center" vertical="center"/>
    </xf>
    <xf numFmtId="0" fontId="12" fillId="2" borderId="63" xfId="8" applyFont="1" applyFill="1" applyBorder="1" applyAlignment="1">
      <alignment horizontal="center" vertical="center" wrapText="1"/>
    </xf>
    <xf numFmtId="0" fontId="12" fillId="2" borderId="60" xfId="8" applyFont="1" applyFill="1" applyBorder="1" applyAlignment="1">
      <alignment horizontal="center" vertical="center" wrapText="1"/>
    </xf>
    <xf numFmtId="2" fontId="10" fillId="2" borderId="7" xfId="8" applyNumberFormat="1" applyFont="1" applyFill="1" applyBorder="1" applyAlignment="1" applyProtection="1">
      <alignment horizontal="center" vertical="center" wrapText="1"/>
    </xf>
    <xf numFmtId="2" fontId="10" fillId="2" borderId="8" xfId="8" applyNumberFormat="1" applyFont="1" applyFill="1" applyBorder="1" applyAlignment="1" applyProtection="1">
      <alignment horizontal="center" vertical="center" wrapText="1"/>
    </xf>
    <xf numFmtId="2" fontId="10" fillId="2" borderId="9" xfId="8" applyNumberFormat="1" applyFont="1" applyFill="1" applyBorder="1" applyAlignment="1" applyProtection="1">
      <alignment horizontal="center" vertical="center" wrapText="1"/>
    </xf>
    <xf numFmtId="0" fontId="12" fillId="2" borderId="3" xfId="8" applyFont="1" applyFill="1" applyBorder="1" applyAlignment="1">
      <alignment horizontal="center" vertical="center"/>
    </xf>
    <xf numFmtId="0" fontId="12" fillId="2" borderId="4" xfId="8" applyFont="1" applyFill="1" applyBorder="1" applyAlignment="1">
      <alignment horizontal="center" vertical="center"/>
    </xf>
    <xf numFmtId="0" fontId="12" fillId="2" borderId="24" xfId="8" applyFont="1" applyFill="1" applyBorder="1" applyAlignment="1">
      <alignment horizontal="center" vertical="center"/>
    </xf>
    <xf numFmtId="0" fontId="12" fillId="2" borderId="12" xfId="8" applyFont="1" applyFill="1" applyBorder="1" applyAlignment="1">
      <alignment horizontal="center" vertical="center" wrapText="1"/>
    </xf>
    <xf numFmtId="0" fontId="12" fillId="2" borderId="13" xfId="8" applyFont="1" applyFill="1" applyBorder="1" applyAlignment="1">
      <alignment horizontal="center" vertical="center" wrapText="1"/>
    </xf>
    <xf numFmtId="2" fontId="10" fillId="2" borderId="61" xfId="8" applyNumberFormat="1" applyFont="1" applyFill="1" applyBorder="1" applyAlignment="1" applyProtection="1">
      <alignment horizontal="center" vertical="center" wrapText="1"/>
    </xf>
    <xf numFmtId="2" fontId="10" fillId="2" borderId="62" xfId="8" applyNumberFormat="1" applyFont="1" applyFill="1" applyBorder="1" applyAlignment="1" applyProtection="1">
      <alignment horizontal="center" vertical="center" wrapText="1"/>
    </xf>
    <xf numFmtId="2" fontId="10" fillId="2" borderId="34" xfId="8" applyNumberFormat="1" applyFont="1" applyFill="1" applyBorder="1" applyAlignment="1" applyProtection="1">
      <alignment horizontal="center" vertical="center" wrapText="1"/>
    </xf>
    <xf numFmtId="0" fontId="12" fillId="2" borderId="15" xfId="8" applyFont="1" applyFill="1" applyBorder="1" applyAlignment="1">
      <alignment horizontal="center" vertical="center"/>
    </xf>
    <xf numFmtId="0" fontId="12" fillId="2" borderId="39" xfId="8" applyFont="1" applyFill="1" applyBorder="1" applyAlignment="1">
      <alignment horizontal="center" vertical="center"/>
    </xf>
    <xf numFmtId="0" fontId="26" fillId="2" borderId="16" xfId="8" applyFont="1" applyFill="1" applyBorder="1" applyAlignment="1">
      <alignment horizontal="center" vertical="center" wrapText="1"/>
    </xf>
    <xf numFmtId="0" fontId="12" fillId="2" borderId="27" xfId="8" applyFont="1" applyFill="1" applyBorder="1" applyAlignment="1">
      <alignment horizontal="center" vertical="center" wrapText="1"/>
    </xf>
    <xf numFmtId="0" fontId="12" fillId="2" borderId="17" xfId="8" applyFont="1" applyFill="1" applyBorder="1" applyAlignment="1">
      <alignment horizontal="center" vertical="center" wrapText="1"/>
    </xf>
    <xf numFmtId="0" fontId="12" fillId="2" borderId="18" xfId="8" applyFont="1" applyFill="1" applyBorder="1" applyAlignment="1">
      <alignment horizontal="center" vertical="center" wrapText="1"/>
    </xf>
    <xf numFmtId="0" fontId="12" fillId="2" borderId="19" xfId="8" applyFont="1" applyFill="1" applyBorder="1" applyAlignment="1">
      <alignment horizontal="center" vertical="center" wrapText="1"/>
    </xf>
    <xf numFmtId="0" fontId="12" fillId="2" borderId="3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6" xfId="8" applyFont="1" applyFill="1" applyBorder="1" applyAlignment="1">
      <alignment horizontal="center" vertical="center"/>
    </xf>
    <xf numFmtId="0" fontId="12" fillId="2" borderId="32" xfId="8" applyFont="1" applyFill="1" applyBorder="1" applyAlignment="1">
      <alignment horizontal="center" vertical="center"/>
    </xf>
    <xf numFmtId="0" fontId="12" fillId="2" borderId="46" xfId="8" applyFont="1" applyFill="1" applyBorder="1" applyAlignment="1">
      <alignment horizontal="center" vertical="center"/>
    </xf>
    <xf numFmtId="0" fontId="12" fillId="2" borderId="0" xfId="8" applyFont="1" applyFill="1" applyBorder="1" applyAlignment="1">
      <alignment horizontal="center" vertical="center"/>
    </xf>
    <xf numFmtId="0" fontId="12" fillId="2" borderId="47"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59" xfId="8" applyFont="1" applyFill="1" applyBorder="1" applyAlignment="1">
      <alignment horizontal="center" vertical="center" wrapText="1"/>
    </xf>
    <xf numFmtId="0" fontId="12" fillId="2" borderId="46" xfId="8" applyFont="1" applyFill="1" applyBorder="1" applyAlignment="1">
      <alignment horizontal="center" vertical="center" wrapText="1"/>
    </xf>
    <xf numFmtId="0" fontId="12" fillId="2" borderId="0" xfId="8" applyFont="1" applyFill="1" applyBorder="1" applyAlignment="1">
      <alignment horizontal="center" vertical="center" wrapText="1"/>
    </xf>
    <xf numFmtId="0" fontId="12" fillId="2" borderId="43" xfId="8" applyFont="1" applyFill="1" applyBorder="1" applyAlignment="1">
      <alignment horizontal="center" vertical="center" wrapText="1"/>
    </xf>
    <xf numFmtId="0" fontId="12" fillId="2" borderId="5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52" xfId="8" applyFont="1" applyFill="1" applyBorder="1" applyAlignment="1">
      <alignment horizontal="center" vertical="center" wrapText="1"/>
    </xf>
    <xf numFmtId="2" fontId="12" fillId="2" borderId="35" xfId="8" applyNumberFormat="1" applyFont="1" applyFill="1" applyBorder="1" applyAlignment="1" applyProtection="1">
      <alignment horizontal="center" vertical="center" wrapText="1"/>
    </xf>
    <xf numFmtId="2" fontId="12" fillId="2" borderId="36" xfId="8" applyNumberFormat="1" applyFont="1" applyFill="1" applyBorder="1" applyAlignment="1" applyProtection="1">
      <alignment horizontal="center" vertical="center" wrapText="1"/>
    </xf>
    <xf numFmtId="2" fontId="12" fillId="2" borderId="38" xfId="8" applyNumberFormat="1" applyFont="1" applyFill="1" applyBorder="1" applyAlignment="1" applyProtection="1">
      <alignment horizontal="center" vertical="center" wrapText="1"/>
    </xf>
    <xf numFmtId="0" fontId="12" fillId="2" borderId="11" xfId="8"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21" xfId="8" applyFont="1" applyFill="1" applyBorder="1" applyAlignment="1">
      <alignment horizontal="center" vertical="center" wrapText="1"/>
    </xf>
    <xf numFmtId="2" fontId="12" fillId="2" borderId="4" xfId="8" applyNumberFormat="1" applyFont="1" applyFill="1" applyBorder="1" applyAlignment="1" applyProtection="1">
      <alignment horizontal="center" vertical="center"/>
    </xf>
    <xf numFmtId="10" fontId="10" fillId="2" borderId="7" xfId="9" applyNumberFormat="1" applyFont="1" applyFill="1" applyBorder="1" applyAlignment="1">
      <alignment horizontal="center" vertical="center"/>
    </xf>
    <xf numFmtId="10" fontId="10" fillId="2" borderId="8" xfId="9" applyNumberFormat="1" applyFont="1" applyFill="1" applyBorder="1" applyAlignment="1">
      <alignment horizontal="center" vertical="center"/>
    </xf>
    <xf numFmtId="10" fontId="10" fillId="2" borderId="9" xfId="9" applyNumberFormat="1" applyFont="1" applyFill="1" applyBorder="1" applyAlignment="1">
      <alignment horizontal="center" vertical="center"/>
    </xf>
    <xf numFmtId="39" fontId="10" fillId="2" borderId="4" xfId="8" applyNumberFormat="1" applyFont="1" applyFill="1" applyBorder="1" applyAlignment="1" applyProtection="1">
      <alignment horizontal="center" vertical="center"/>
    </xf>
    <xf numFmtId="0" fontId="12" fillId="2" borderId="10" xfId="8" applyFont="1" applyFill="1" applyBorder="1" applyAlignment="1">
      <alignment horizontal="left" vertical="top" wrapText="1"/>
    </xf>
    <xf numFmtId="0" fontId="12" fillId="2" borderId="0" xfId="8" applyFont="1" applyFill="1" applyBorder="1" applyAlignment="1">
      <alignment horizontal="left" vertical="top" wrapText="1"/>
    </xf>
    <xf numFmtId="0" fontId="12" fillId="2" borderId="43" xfId="8" applyFont="1" applyFill="1" applyBorder="1" applyAlignment="1">
      <alignment horizontal="left" vertical="top" wrapText="1"/>
    </xf>
    <xf numFmtId="0" fontId="12" fillId="2" borderId="22" xfId="8" applyFont="1" applyFill="1" applyBorder="1" applyAlignment="1">
      <alignment horizontal="left" vertical="top" wrapText="1"/>
    </xf>
    <xf numFmtId="0" fontId="12" fillId="2" borderId="2" xfId="8" applyFont="1" applyFill="1" applyBorder="1" applyAlignment="1">
      <alignment horizontal="left" vertical="top" wrapText="1"/>
    </xf>
    <xf numFmtId="0" fontId="12" fillId="2" borderId="23" xfId="8" applyFont="1" applyFill="1" applyBorder="1" applyAlignment="1">
      <alignment horizontal="left" vertical="top" wrapText="1"/>
    </xf>
    <xf numFmtId="0" fontId="12" fillId="2" borderId="5" xfId="8" applyFont="1" applyFill="1" applyBorder="1" applyAlignment="1">
      <alignment horizontal="left" vertical="top"/>
    </xf>
    <xf numFmtId="0" fontId="12" fillId="2" borderId="6" xfId="8" applyFont="1" applyFill="1" applyBorder="1" applyAlignment="1">
      <alignment horizontal="left" vertical="top"/>
    </xf>
    <xf numFmtId="0" fontId="12" fillId="2" borderId="40" xfId="8" applyFont="1" applyFill="1" applyBorder="1" applyAlignment="1">
      <alignment horizontal="left" vertical="top"/>
    </xf>
    <xf numFmtId="0" fontId="12" fillId="2" borderId="22" xfId="8" applyFont="1" applyFill="1" applyBorder="1" applyAlignment="1">
      <alignment horizontal="left" vertical="top"/>
    </xf>
    <xf numFmtId="0" fontId="12" fillId="2" borderId="2" xfId="8" applyFont="1" applyFill="1" applyBorder="1" applyAlignment="1">
      <alignment horizontal="left" vertical="top"/>
    </xf>
    <xf numFmtId="0" fontId="12" fillId="2" borderId="23" xfId="8" applyFont="1" applyFill="1" applyBorder="1" applyAlignment="1">
      <alignment horizontal="left" vertical="top"/>
    </xf>
    <xf numFmtId="174" fontId="12" fillId="2" borderId="22" xfId="8" applyNumberFormat="1" applyFont="1" applyFill="1" applyBorder="1" applyAlignment="1" applyProtection="1">
      <alignment horizontal="left" vertical="top" wrapText="1"/>
    </xf>
    <xf numFmtId="174" fontId="12" fillId="2" borderId="2" xfId="8" applyNumberFormat="1" applyFont="1" applyFill="1" applyBorder="1" applyAlignment="1" applyProtection="1">
      <alignment horizontal="left" vertical="top" wrapText="1"/>
    </xf>
    <xf numFmtId="174" fontId="12" fillId="2" borderId="23" xfId="8" applyNumberFormat="1" applyFont="1" applyFill="1" applyBorder="1" applyAlignment="1" applyProtection="1">
      <alignment horizontal="left" vertical="top" wrapText="1"/>
    </xf>
    <xf numFmtId="0" fontId="12" fillId="2" borderId="5" xfId="8" applyFont="1" applyFill="1" applyBorder="1" applyAlignment="1">
      <alignment horizontal="left" vertical="top" wrapText="1"/>
    </xf>
    <xf numFmtId="0" fontId="12" fillId="2" borderId="6" xfId="8" applyFont="1" applyFill="1" applyBorder="1" applyAlignment="1">
      <alignment horizontal="left" vertical="top" wrapText="1"/>
    </xf>
    <xf numFmtId="0" fontId="12" fillId="2" borderId="40" xfId="8" applyFont="1" applyFill="1" applyBorder="1" applyAlignment="1">
      <alignment horizontal="left" vertical="top" wrapText="1"/>
    </xf>
    <xf numFmtId="174" fontId="12" fillId="2" borderId="20" xfId="8" applyNumberFormat="1" applyFont="1" applyFill="1" applyBorder="1" applyAlignment="1" applyProtection="1">
      <alignment horizontal="left" vertical="top"/>
    </xf>
    <xf numFmtId="174" fontId="12" fillId="2" borderId="4" xfId="8" applyNumberFormat="1" applyFont="1" applyFill="1" applyBorder="1" applyAlignment="1" applyProtection="1">
      <alignment horizontal="left" vertical="top"/>
    </xf>
    <xf numFmtId="173" fontId="12" fillId="2" borderId="7" xfId="8" applyNumberFormat="1" applyFont="1" applyFill="1" applyBorder="1" applyAlignment="1" applyProtection="1">
      <alignment horizontal="center" vertical="top"/>
    </xf>
    <xf numFmtId="173" fontId="12" fillId="2" borderId="8" xfId="8" applyNumberFormat="1" applyFont="1" applyFill="1" applyBorder="1" applyAlignment="1" applyProtection="1">
      <alignment horizontal="center" vertical="top"/>
    </xf>
    <xf numFmtId="2" fontId="12" fillId="2" borderId="9" xfId="8" applyNumberFormat="1" applyFont="1" applyFill="1" applyBorder="1" applyAlignment="1" applyProtection="1">
      <alignment horizontal="left" vertical="center"/>
    </xf>
    <xf numFmtId="2" fontId="12" fillId="2" borderId="4" xfId="8" applyNumberFormat="1" applyFont="1" applyFill="1" applyBorder="1" applyAlignment="1" applyProtection="1">
      <alignment horizontal="left" vertical="center"/>
    </xf>
    <xf numFmtId="0" fontId="12" fillId="2" borderId="4" xfId="8" applyFont="1" applyFill="1" applyBorder="1" applyAlignment="1">
      <alignment horizontal="left" vertical="top"/>
    </xf>
    <xf numFmtId="0" fontId="12" fillId="2" borderId="27" xfId="8" applyFont="1" applyFill="1" applyBorder="1" applyAlignment="1">
      <alignment horizontal="left" vertical="top"/>
    </xf>
    <xf numFmtId="0" fontId="10" fillId="2" borderId="46" xfId="8" applyFont="1" applyFill="1" applyBorder="1" applyAlignment="1">
      <alignment horizontal="left" vertical="top" wrapText="1"/>
    </xf>
    <xf numFmtId="0" fontId="10" fillId="2" borderId="66" xfId="8" applyFont="1" applyFill="1" applyBorder="1" applyAlignment="1">
      <alignment horizontal="left" vertical="top" wrapText="1"/>
    </xf>
    <xf numFmtId="0" fontId="10" fillId="2" borderId="27" xfId="8" applyFont="1" applyFill="1" applyBorder="1" applyAlignment="1">
      <alignment horizontal="center" vertical="center" wrapText="1"/>
    </xf>
    <xf numFmtId="0" fontId="10" fillId="2" borderId="20" xfId="8" applyFont="1" applyFill="1" applyBorder="1" applyAlignment="1">
      <alignment horizontal="center" vertical="center" wrapText="1"/>
    </xf>
    <xf numFmtId="9" fontId="10" fillId="2" borderId="4" xfId="8" applyNumberFormat="1" applyFont="1" applyFill="1" applyBorder="1" applyAlignment="1">
      <alignment horizontal="center" vertical="center"/>
    </xf>
    <xf numFmtId="0" fontId="10" fillId="2" borderId="11" xfId="8" applyFont="1" applyFill="1" applyBorder="1" applyAlignment="1">
      <alignment horizontal="left" vertical="center" wrapText="1"/>
    </xf>
    <xf numFmtId="0" fontId="10" fillId="2" borderId="66" xfId="8" applyFont="1" applyFill="1" applyBorder="1" applyAlignment="1">
      <alignment horizontal="left" vertical="center" wrapText="1"/>
    </xf>
    <xf numFmtId="39" fontId="10" fillId="2" borderId="4" xfId="8" applyNumberFormat="1" applyFont="1" applyFill="1" applyBorder="1" applyAlignment="1">
      <alignment horizontal="center" vertical="center"/>
    </xf>
    <xf numFmtId="2" fontId="10" fillId="2" borderId="0" xfId="8" applyNumberFormat="1" applyFont="1" applyFill="1" applyBorder="1" applyAlignment="1" applyProtection="1">
      <alignment horizontal="left" vertical="top" wrapText="1"/>
    </xf>
    <xf numFmtId="0" fontId="12" fillId="2" borderId="4" xfId="8" applyFont="1" applyFill="1" applyBorder="1" applyAlignment="1">
      <alignment horizontal="center"/>
    </xf>
    <xf numFmtId="0" fontId="26" fillId="2" borderId="4" xfId="8" applyFont="1" applyFill="1" applyBorder="1" applyAlignment="1">
      <alignment horizontal="center" vertical="center" wrapText="1"/>
    </xf>
    <xf numFmtId="2" fontId="10" fillId="2" borderId="0" xfId="8" applyNumberFormat="1" applyFont="1" applyFill="1" applyBorder="1" applyAlignment="1" applyProtection="1">
      <alignment horizontal="left" vertical="center" wrapText="1"/>
    </xf>
    <xf numFmtId="1" fontId="10" fillId="2" borderId="7" xfId="8" applyNumberFormat="1" applyFont="1" applyFill="1" applyBorder="1" applyAlignment="1">
      <alignment horizontal="center" vertical="center"/>
    </xf>
    <xf numFmtId="1" fontId="10" fillId="2" borderId="8" xfId="8" applyNumberFormat="1" applyFont="1" applyFill="1" applyBorder="1" applyAlignment="1">
      <alignment horizontal="center" vertical="center"/>
    </xf>
    <xf numFmtId="1" fontId="10" fillId="2" borderId="9" xfId="8" applyNumberFormat="1" applyFont="1" applyFill="1" applyBorder="1" applyAlignment="1">
      <alignment horizontal="center" vertical="center"/>
    </xf>
    <xf numFmtId="0" fontId="12" fillId="2" borderId="7" xfId="8" applyFont="1" applyFill="1" applyBorder="1" applyAlignment="1">
      <alignment vertical="center" wrapText="1"/>
    </xf>
    <xf numFmtId="0" fontId="12" fillId="2" borderId="8" xfId="8" applyFont="1" applyFill="1" applyBorder="1" applyAlignment="1">
      <alignment vertical="center" wrapText="1"/>
    </xf>
    <xf numFmtId="0" fontId="12" fillId="2" borderId="9" xfId="8" applyFont="1" applyFill="1" applyBorder="1" applyAlignment="1">
      <alignment vertical="center" wrapText="1"/>
    </xf>
    <xf numFmtId="0" fontId="10" fillId="2" borderId="7" xfId="8" applyFont="1" applyFill="1" applyBorder="1" applyAlignment="1">
      <alignment horizontal="center" vertical="center" wrapText="1"/>
    </xf>
    <xf numFmtId="0" fontId="10" fillId="2" borderId="8" xfId="8" applyFont="1" applyFill="1" applyBorder="1" applyAlignment="1">
      <alignment horizontal="center" vertical="center" wrapText="1"/>
    </xf>
    <xf numFmtId="0" fontId="10" fillId="2" borderId="9" xfId="8"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3" xfId="0" applyFont="1" applyFill="1" applyBorder="1" applyAlignment="1">
      <alignment horizontal="center" vertical="center" wrapText="1"/>
    </xf>
    <xf numFmtId="2" fontId="12" fillId="2" borderId="0" xfId="8" applyNumberFormat="1" applyFont="1" applyFill="1" applyBorder="1" applyAlignment="1" applyProtection="1">
      <alignment horizontal="center" vertical="center" wrapText="1"/>
    </xf>
    <xf numFmtId="0" fontId="10" fillId="2" borderId="8" xfId="8" applyFont="1" applyFill="1" applyBorder="1" applyAlignment="1">
      <alignment horizontal="center" vertical="center"/>
    </xf>
    <xf numFmtId="0" fontId="10" fillId="2" borderId="9" xfId="8" applyFont="1" applyFill="1" applyBorder="1" applyAlignment="1">
      <alignment horizontal="center" vertical="center"/>
    </xf>
    <xf numFmtId="2" fontId="12" fillId="2" borderId="0" xfId="8" applyNumberFormat="1" applyFont="1" applyFill="1" applyBorder="1" applyAlignment="1" applyProtection="1">
      <alignment horizontal="center" vertical="center"/>
    </xf>
    <xf numFmtId="0" fontId="10" fillId="2" borderId="27" xfId="8" applyFont="1" applyFill="1" applyBorder="1" applyAlignment="1">
      <alignment horizontal="center"/>
    </xf>
    <xf numFmtId="0" fontId="10" fillId="2" borderId="54" xfId="8" applyFont="1" applyFill="1" applyBorder="1" applyAlignment="1">
      <alignment horizontal="center"/>
    </xf>
    <xf numFmtId="0" fontId="10" fillId="2" borderId="20" xfId="8" applyFont="1" applyFill="1" applyBorder="1" applyAlignment="1">
      <alignment horizontal="center"/>
    </xf>
    <xf numFmtId="0" fontId="10" fillId="2" borderId="5" xfId="8" applyFont="1" applyFill="1" applyBorder="1" applyAlignment="1">
      <alignment horizontal="center"/>
    </xf>
    <xf numFmtId="0" fontId="10" fillId="2" borderId="40" xfId="8" applyFont="1" applyFill="1" applyBorder="1" applyAlignment="1">
      <alignment horizontal="center"/>
    </xf>
    <xf numFmtId="0" fontId="10" fillId="2" borderId="43" xfId="8" applyFont="1" applyFill="1" applyBorder="1" applyAlignment="1">
      <alignment horizontal="center"/>
    </xf>
    <xf numFmtId="0" fontId="10" fillId="2" borderId="23" xfId="8" applyFont="1" applyFill="1" applyBorder="1" applyAlignment="1">
      <alignment horizontal="center"/>
    </xf>
    <xf numFmtId="0" fontId="10" fillId="2" borderId="0" xfId="8" applyFont="1" applyFill="1" applyBorder="1" applyAlignment="1">
      <alignment horizontal="center"/>
    </xf>
    <xf numFmtId="0" fontId="12" fillId="2" borderId="5" xfId="8" applyFont="1" applyFill="1" applyBorder="1" applyAlignment="1">
      <alignment horizontal="left"/>
    </xf>
    <xf numFmtId="0" fontId="12" fillId="2" borderId="6" xfId="8" applyFont="1" applyFill="1" applyBorder="1" applyAlignment="1">
      <alignment horizontal="left"/>
    </xf>
    <xf numFmtId="0" fontId="10" fillId="2" borderId="7" xfId="8" applyFont="1" applyFill="1" applyBorder="1" applyAlignment="1">
      <alignment horizontal="center" vertical="center"/>
    </xf>
    <xf numFmtId="2" fontId="12" fillId="2" borderId="7" xfId="8" applyNumberFormat="1" applyFont="1" applyFill="1" applyBorder="1" applyAlignment="1" applyProtection="1">
      <alignment horizontal="center" vertical="center" wrapText="1"/>
    </xf>
    <xf numFmtId="2" fontId="12" fillId="2" borderId="8" xfId="8" applyNumberFormat="1" applyFont="1" applyFill="1" applyBorder="1" applyAlignment="1" applyProtection="1">
      <alignment horizontal="center" vertical="center" wrapText="1"/>
    </xf>
    <xf numFmtId="2" fontId="12" fillId="2" borderId="9" xfId="8" applyNumberFormat="1" applyFont="1" applyFill="1" applyBorder="1" applyAlignment="1" applyProtection="1">
      <alignment horizontal="center" vertical="center" wrapText="1"/>
    </xf>
    <xf numFmtId="0" fontId="12" fillId="2" borderId="54" xfId="8" applyFont="1" applyFill="1" applyBorder="1" applyAlignment="1">
      <alignment horizontal="center" vertical="center" wrapText="1"/>
    </xf>
    <xf numFmtId="0" fontId="12" fillId="2" borderId="20" xfId="8" applyFont="1" applyFill="1" applyBorder="1" applyAlignment="1">
      <alignment horizontal="center" vertical="center" wrapText="1"/>
    </xf>
    <xf numFmtId="0" fontId="10" fillId="2" borderId="4" xfId="8" applyFont="1" applyFill="1" applyBorder="1" applyAlignment="1">
      <alignment horizontal="left" vertical="top" wrapText="1"/>
    </xf>
    <xf numFmtId="0" fontId="10" fillId="2" borderId="27" xfId="8" applyFont="1" applyFill="1" applyBorder="1" applyAlignment="1">
      <alignment horizontal="left" vertical="top" wrapText="1"/>
    </xf>
    <xf numFmtId="0" fontId="10" fillId="2" borderId="20" xfId="8" applyFont="1" applyFill="1" applyBorder="1" applyAlignment="1">
      <alignment horizontal="left" vertical="top" wrapText="1"/>
    </xf>
    <xf numFmtId="39" fontId="10" fillId="2" borderId="4" xfId="8" applyNumberFormat="1" applyFont="1" applyFill="1" applyBorder="1" applyAlignment="1">
      <alignment horizontal="center"/>
    </xf>
    <xf numFmtId="0" fontId="10" fillId="0" borderId="0" xfId="0" applyFont="1" applyFill="1" applyBorder="1" applyAlignment="1">
      <alignment horizontal="left" vertical="top" wrapText="1"/>
    </xf>
    <xf numFmtId="0" fontId="12" fillId="0" borderId="4" xfId="0" applyFont="1" applyBorder="1" applyAlignment="1">
      <alignment horizontal="left" vertical="top"/>
    </xf>
    <xf numFmtId="0" fontId="10" fillId="0" borderId="4" xfId="0" applyFont="1" applyFill="1" applyBorder="1" applyAlignment="1">
      <alignment horizontal="left" vertical="top" wrapText="1"/>
    </xf>
    <xf numFmtId="2" fontId="12" fillId="0" borderId="15" xfId="0" applyNumberFormat="1" applyFont="1" applyBorder="1" applyAlignment="1" applyProtection="1">
      <alignment horizontal="left" vertical="center"/>
    </xf>
    <xf numFmtId="2" fontId="12" fillId="0" borderId="16" xfId="0" applyNumberFormat="1" applyFont="1" applyBorder="1" applyAlignment="1" applyProtection="1">
      <alignment horizontal="left" vertical="center"/>
    </xf>
    <xf numFmtId="2" fontId="12" fillId="0" borderId="32" xfId="0" applyNumberFormat="1" applyFont="1" applyBorder="1" applyAlignment="1" applyProtection="1">
      <alignment horizontal="left" vertical="center"/>
    </xf>
    <xf numFmtId="0" fontId="10" fillId="0" borderId="11"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21" xfId="0" applyFont="1" applyFill="1" applyBorder="1" applyAlignment="1">
      <alignment horizontal="left" vertical="top" wrapText="1"/>
    </xf>
    <xf numFmtId="0" fontId="12" fillId="0" borderId="45" xfId="0" applyFont="1" applyBorder="1" applyAlignment="1">
      <alignment horizontal="left" vertical="top" wrapText="1"/>
    </xf>
    <xf numFmtId="0" fontId="12" fillId="0" borderId="6" xfId="0" applyFont="1" applyBorder="1" applyAlignment="1">
      <alignment horizontal="left" vertical="top" wrapText="1"/>
    </xf>
    <xf numFmtId="0" fontId="12" fillId="0" borderId="40" xfId="0" applyFont="1" applyBorder="1" applyAlignment="1">
      <alignment horizontal="left" vertical="top" wrapText="1"/>
    </xf>
    <xf numFmtId="0" fontId="12" fillId="0" borderId="51" xfId="0" applyFont="1" applyBorder="1" applyAlignment="1">
      <alignment horizontal="left" vertical="top" wrapText="1"/>
    </xf>
    <xf numFmtId="0" fontId="12" fillId="0" borderId="1" xfId="0" applyFont="1" applyBorder="1" applyAlignment="1">
      <alignment horizontal="left" vertical="top" wrapText="1"/>
    </xf>
    <xf numFmtId="0" fontId="12" fillId="0" borderId="52" xfId="0" applyFont="1" applyBorder="1" applyAlignment="1">
      <alignment horizontal="left" vertical="top" wrapText="1"/>
    </xf>
    <xf numFmtId="174" fontId="10" fillId="0" borderId="3" xfId="0" applyNumberFormat="1" applyFont="1" applyBorder="1" applyAlignment="1" applyProtection="1">
      <alignment horizontal="left" vertical="top"/>
    </xf>
    <xf numFmtId="174" fontId="10" fillId="0" borderId="4" xfId="0" applyNumberFormat="1" applyFont="1" applyBorder="1" applyAlignment="1" applyProtection="1">
      <alignment horizontal="left" vertical="top"/>
    </xf>
    <xf numFmtId="174" fontId="10" fillId="0" borderId="24" xfId="0" applyNumberFormat="1" applyFont="1" applyBorder="1" applyAlignment="1" applyProtection="1">
      <alignment horizontal="left" vertical="top"/>
    </xf>
    <xf numFmtId="174" fontId="10" fillId="0" borderId="25" xfId="0" applyNumberFormat="1" applyFont="1" applyBorder="1" applyAlignment="1" applyProtection="1">
      <alignment horizontal="left" vertical="top"/>
    </xf>
    <xf numFmtId="174" fontId="10" fillId="0" borderId="26" xfId="0" applyNumberFormat="1" applyFont="1" applyBorder="1" applyAlignment="1" applyProtection="1">
      <alignment horizontal="left" vertical="top"/>
    </xf>
    <xf numFmtId="174" fontId="10" fillId="0" borderId="28" xfId="0" applyNumberFormat="1" applyFont="1" applyBorder="1" applyAlignment="1" applyProtection="1">
      <alignment horizontal="left" vertical="top"/>
    </xf>
    <xf numFmtId="0" fontId="12" fillId="0" borderId="0" xfId="0" applyFont="1" applyFill="1" applyBorder="1" applyAlignment="1">
      <alignment horizontal="left" vertical="top" wrapText="1"/>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25" fillId="2" borderId="29" xfId="0" applyFont="1" applyFill="1" applyBorder="1" applyAlignment="1">
      <alignment horizontal="center" vertical="center" wrapText="1"/>
    </xf>
    <xf numFmtId="0" fontId="25" fillId="2" borderId="13" xfId="0" applyFont="1" applyFill="1" applyBorder="1" applyAlignment="1">
      <alignment horizontal="center" vertical="center" wrapText="1"/>
    </xf>
    <xf numFmtId="39" fontId="10" fillId="0" borderId="16" xfId="0" applyNumberFormat="1" applyFont="1" applyBorder="1" applyAlignment="1" applyProtection="1">
      <alignment horizontal="center" vertical="center"/>
    </xf>
    <xf numFmtId="39" fontId="10" fillId="0" borderId="26" xfId="0" applyNumberFormat="1" applyFont="1" applyBorder="1" applyAlignment="1" applyProtection="1">
      <alignment horizontal="center" vertical="center"/>
    </xf>
    <xf numFmtId="9" fontId="10" fillId="0" borderId="16" xfId="9" applyFont="1" applyBorder="1" applyAlignment="1" applyProtection="1">
      <alignment horizontal="center" vertical="center"/>
    </xf>
    <xf numFmtId="9" fontId="10" fillId="0" borderId="26" xfId="9" applyFont="1" applyBorder="1" applyAlignment="1" applyProtection="1">
      <alignment horizontal="center" vertical="center"/>
    </xf>
    <xf numFmtId="39" fontId="10" fillId="0" borderId="32" xfId="0" applyNumberFormat="1" applyFont="1" applyBorder="1" applyAlignment="1">
      <alignment horizontal="center"/>
    </xf>
    <xf numFmtId="0" fontId="10" fillId="0" borderId="28" xfId="0" applyFont="1" applyBorder="1" applyAlignment="1">
      <alignment horizont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3" fontId="12" fillId="0" borderId="17" xfId="0" applyNumberFormat="1" applyFont="1" applyBorder="1" applyAlignment="1" applyProtection="1">
      <alignment horizontal="center" vertical="top"/>
    </xf>
    <xf numFmtId="173" fontId="12" fillId="0" borderId="18" xfId="0" applyNumberFormat="1" applyFont="1" applyBorder="1" applyAlignment="1" applyProtection="1">
      <alignment horizontal="center" vertical="top"/>
    </xf>
    <xf numFmtId="2" fontId="12" fillId="0" borderId="37" xfId="0" applyNumberFormat="1" applyFont="1" applyBorder="1" applyAlignment="1" applyProtection="1">
      <alignment horizontal="left" vertical="center"/>
    </xf>
    <xf numFmtId="0" fontId="12" fillId="0" borderId="4" xfId="0" applyFont="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4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44" xfId="0" applyFont="1" applyFill="1" applyBorder="1" applyAlignment="1">
      <alignment horizontal="left" vertical="top" wrapText="1"/>
    </xf>
    <xf numFmtId="39" fontId="10" fillId="0" borderId="4" xfId="0" applyNumberFormat="1" applyFont="1" applyBorder="1" applyAlignment="1" applyProtection="1">
      <alignment horizontal="center" vertical="center"/>
    </xf>
    <xf numFmtId="9" fontId="10" fillId="0" borderId="24" xfId="0" applyNumberFormat="1" applyFont="1" applyBorder="1" applyAlignment="1">
      <alignment horizontal="center" vertical="center"/>
    </xf>
    <xf numFmtId="9" fontId="10" fillId="0" borderId="28" xfId="0" applyNumberFormat="1" applyFont="1" applyBorder="1" applyAlignment="1">
      <alignment horizontal="center" vertical="center"/>
    </xf>
    <xf numFmtId="0" fontId="10" fillId="0" borderId="3"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center" vertical="center" wrapText="1"/>
    </xf>
    <xf numFmtId="2" fontId="10" fillId="0" borderId="4" xfId="0" applyNumberFormat="1" applyFont="1" applyBorder="1" applyAlignment="1" applyProtection="1">
      <alignment horizontal="center" vertical="center"/>
    </xf>
    <xf numFmtId="2" fontId="10" fillId="0" borderId="26" xfId="0" applyNumberFormat="1" applyFont="1" applyBorder="1" applyAlignment="1" applyProtection="1">
      <alignment horizontal="center" vertical="center"/>
    </xf>
    <xf numFmtId="9" fontId="10" fillId="0" borderId="32" xfId="0" applyNumberFormat="1" applyFont="1" applyBorder="1" applyAlignment="1">
      <alignment horizontal="center" vertical="center"/>
    </xf>
    <xf numFmtId="2" fontId="10" fillId="0" borderId="0" xfId="0" applyNumberFormat="1" applyFont="1" applyBorder="1" applyAlignment="1" applyProtection="1">
      <alignment horizontal="left" vertical="top" wrapText="1"/>
    </xf>
    <xf numFmtId="0" fontId="10" fillId="0" borderId="15" xfId="0" applyFont="1" applyBorder="1" applyAlignment="1">
      <alignment horizontal="left" vertical="center" wrapText="1"/>
    </xf>
    <xf numFmtId="0" fontId="10" fillId="0" borderId="16" xfId="0" applyFont="1" applyBorder="1" applyAlignment="1">
      <alignment horizontal="center" vertical="center" wrapText="1"/>
    </xf>
    <xf numFmtId="2" fontId="10" fillId="0" borderId="16" xfId="0" applyNumberFormat="1" applyFont="1" applyBorder="1" applyAlignment="1" applyProtection="1">
      <alignment horizontal="center" vertical="center"/>
    </xf>
    <xf numFmtId="0" fontId="12" fillId="0" borderId="3" xfId="0" applyFont="1" applyBorder="1" applyAlignment="1">
      <alignment horizontal="center" vertical="center"/>
    </xf>
    <xf numFmtId="0" fontId="26" fillId="0" borderId="1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34" xfId="0" applyFont="1" applyBorder="1" applyAlignment="1">
      <alignment horizontal="left" vertical="center" wrapText="1"/>
    </xf>
    <xf numFmtId="2" fontId="10" fillId="0" borderId="61" xfId="0" applyNumberFormat="1" applyFont="1" applyBorder="1" applyAlignment="1" applyProtection="1">
      <alignment horizontal="left" vertical="top" wrapText="1"/>
    </xf>
    <xf numFmtId="2" fontId="10" fillId="0" borderId="62" xfId="0" applyNumberFormat="1" applyFont="1" applyBorder="1" applyAlignment="1" applyProtection="1">
      <alignment horizontal="left" vertical="top" wrapText="1"/>
    </xf>
    <xf numFmtId="2" fontId="10" fillId="0" borderId="34" xfId="0" applyNumberFormat="1" applyFont="1" applyBorder="1" applyAlignment="1" applyProtection="1">
      <alignment horizontal="left" vertical="top"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3" xfId="0" applyFont="1" applyBorder="1" applyAlignment="1">
      <alignment horizontal="center" vertical="center" wrapText="1"/>
    </xf>
    <xf numFmtId="2" fontId="12" fillId="0" borderId="0" xfId="0" applyNumberFormat="1" applyFont="1" applyBorder="1" applyAlignment="1" applyProtection="1">
      <alignment horizontal="center" vertical="center" wrapText="1"/>
    </xf>
    <xf numFmtId="2" fontId="12" fillId="0" borderId="7" xfId="0" applyNumberFormat="1" applyFont="1" applyBorder="1" applyAlignment="1" applyProtection="1">
      <alignment horizontal="center" vertical="center"/>
    </xf>
    <xf numFmtId="2" fontId="12" fillId="0" borderId="8" xfId="0" applyNumberFormat="1" applyFont="1" applyBorder="1" applyAlignment="1" applyProtection="1">
      <alignment horizontal="center" vertical="center"/>
    </xf>
    <xf numFmtId="2" fontId="12" fillId="0" borderId="9" xfId="0" applyNumberFormat="1" applyFont="1" applyBorder="1" applyAlignment="1" applyProtection="1">
      <alignment horizontal="center" vertical="center"/>
    </xf>
    <xf numFmtId="10" fontId="10" fillId="0" borderId="7" xfId="9" applyNumberFormat="1" applyFont="1" applyBorder="1" applyAlignment="1">
      <alignment vertical="top" wrapText="1"/>
    </xf>
    <xf numFmtId="10" fontId="10" fillId="0" borderId="8" xfId="9" applyNumberFormat="1" applyFont="1" applyBorder="1" applyAlignment="1">
      <alignment vertical="top" wrapText="1"/>
    </xf>
    <xf numFmtId="10" fontId="10" fillId="0" borderId="9" xfId="9" applyNumberFormat="1" applyFont="1" applyBorder="1" applyAlignment="1">
      <alignment vertical="top" wrapText="1"/>
    </xf>
    <xf numFmtId="2" fontId="12" fillId="0" borderId="0" xfId="0" applyNumberFormat="1" applyFont="1" applyBorder="1" applyAlignment="1" applyProtection="1">
      <alignment horizontal="center" vertical="center"/>
    </xf>
    <xf numFmtId="10" fontId="10" fillId="0" borderId="7" xfId="9" applyNumberFormat="1" applyFont="1" applyBorder="1" applyAlignment="1">
      <alignment horizontal="left" vertical="top" wrapText="1"/>
    </xf>
    <xf numFmtId="10" fontId="10" fillId="0" borderId="8" xfId="9" applyNumberFormat="1" applyFont="1" applyBorder="1" applyAlignment="1">
      <alignment horizontal="left" vertical="top" wrapText="1"/>
    </xf>
    <xf numFmtId="10" fontId="10" fillId="0" borderId="9" xfId="9" applyNumberFormat="1" applyFont="1" applyBorder="1" applyAlignment="1">
      <alignment horizontal="left" vertical="top" wrapText="1"/>
    </xf>
    <xf numFmtId="2" fontId="10" fillId="0" borderId="7" xfId="0" applyNumberFormat="1" applyFont="1" applyBorder="1" applyAlignment="1" applyProtection="1">
      <alignment vertical="top" wrapText="1"/>
    </xf>
    <xf numFmtId="2" fontId="10" fillId="0" borderId="8" xfId="0" applyNumberFormat="1" applyFont="1" applyBorder="1" applyAlignment="1" applyProtection="1">
      <alignment vertical="top" wrapText="1"/>
    </xf>
    <xf numFmtId="2" fontId="10" fillId="0" borderId="9" xfId="0" applyNumberFormat="1" applyFont="1" applyBorder="1" applyAlignment="1" applyProtection="1">
      <alignment vertical="top" wrapText="1"/>
    </xf>
    <xf numFmtId="2" fontId="10" fillId="0" borderId="0" xfId="0" applyNumberFormat="1" applyFont="1" applyBorder="1" applyAlignment="1" applyProtection="1">
      <alignment horizontal="left" vertical="center" wrapText="1"/>
    </xf>
    <xf numFmtId="0" fontId="12" fillId="0" borderId="16" xfId="0" applyFont="1" applyBorder="1" applyAlignment="1">
      <alignment horizontal="center"/>
    </xf>
    <xf numFmtId="0" fontId="12" fillId="0" borderId="32" xfId="0" applyFont="1" applyBorder="1" applyAlignment="1">
      <alignment horizontal="center"/>
    </xf>
    <xf numFmtId="0" fontId="12" fillId="0" borderId="24" xfId="0" applyFont="1" applyBorder="1" applyAlignment="1">
      <alignment horizontal="center" vertical="center"/>
    </xf>
    <xf numFmtId="0" fontId="12" fillId="0" borderId="28" xfId="0" applyFont="1" applyBorder="1" applyAlignment="1">
      <alignment horizontal="center" vertical="center"/>
    </xf>
    <xf numFmtId="0" fontId="10" fillId="0" borderId="56" xfId="6" applyFont="1" applyBorder="1" applyAlignment="1">
      <alignment horizontal="center"/>
    </xf>
    <xf numFmtId="0" fontId="10" fillId="0" borderId="42" xfId="6" applyFont="1" applyBorder="1" applyAlignment="1">
      <alignment horizontal="center"/>
    </xf>
    <xf numFmtId="0" fontId="10" fillId="0" borderId="12" xfId="6" applyFont="1" applyBorder="1" applyAlignment="1">
      <alignment horizontal="center"/>
    </xf>
    <xf numFmtId="0" fontId="12" fillId="0" borderId="17" xfId="6" applyFont="1" applyBorder="1" applyAlignment="1">
      <alignment horizontal="center" vertical="center"/>
    </xf>
    <xf numFmtId="0" fontId="12" fillId="0" borderId="18" xfId="6" applyFont="1" applyBorder="1" applyAlignment="1">
      <alignment horizontal="center" vertical="center"/>
    </xf>
    <xf numFmtId="0" fontId="12" fillId="0" borderId="19" xfId="6" applyFont="1" applyBorder="1" applyAlignment="1">
      <alignment horizontal="center" vertical="center"/>
    </xf>
    <xf numFmtId="0" fontId="12" fillId="0" borderId="22" xfId="6" applyFont="1" applyBorder="1" applyAlignment="1">
      <alignment horizontal="center" vertical="center"/>
    </xf>
    <xf numFmtId="0" fontId="12" fillId="0" borderId="2" xfId="6" applyFont="1" applyBorder="1" applyAlignment="1">
      <alignment horizontal="center" vertical="center"/>
    </xf>
    <xf numFmtId="0" fontId="12" fillId="0" borderId="23" xfId="6" applyFont="1" applyBorder="1" applyAlignment="1">
      <alignment horizontal="center" vertical="center"/>
    </xf>
    <xf numFmtId="0" fontId="12" fillId="0" borderId="35" xfId="6" applyFont="1" applyBorder="1" applyAlignment="1">
      <alignment horizontal="left"/>
    </xf>
    <xf numFmtId="0" fontId="12" fillId="0" borderId="36" xfId="6" applyFont="1" applyBorder="1" applyAlignment="1">
      <alignment horizontal="left"/>
    </xf>
    <xf numFmtId="0" fontId="12" fillId="0" borderId="37" xfId="6" applyFont="1" applyBorder="1" applyAlignment="1">
      <alignment horizontal="left"/>
    </xf>
    <xf numFmtId="0" fontId="10" fillId="0" borderId="17" xfId="6" applyFont="1" applyBorder="1" applyAlignment="1">
      <alignment horizontal="center"/>
    </xf>
    <xf numFmtId="0" fontId="10" fillId="0" borderId="57" xfId="6" applyFont="1" applyBorder="1" applyAlignment="1">
      <alignment horizontal="center"/>
    </xf>
    <xf numFmtId="0" fontId="10" fillId="0" borderId="10" xfId="6" applyFont="1" applyBorder="1" applyAlignment="1">
      <alignment horizontal="center"/>
    </xf>
    <xf numFmtId="0" fontId="10" fillId="0" borderId="47" xfId="6" applyFont="1" applyBorder="1" applyAlignment="1">
      <alignment horizontal="center"/>
    </xf>
    <xf numFmtId="0" fontId="10" fillId="0" borderId="14" xfId="6" applyFont="1" applyBorder="1" applyAlignment="1">
      <alignment horizontal="center"/>
    </xf>
    <xf numFmtId="0" fontId="10" fillId="0" borderId="58" xfId="6" applyFont="1" applyBorder="1" applyAlignment="1">
      <alignment horizontal="center"/>
    </xf>
    <xf numFmtId="0" fontId="12" fillId="0" borderId="7" xfId="6" applyFont="1" applyBorder="1" applyAlignment="1">
      <alignment horizontal="left"/>
    </xf>
    <xf numFmtId="0" fontId="12" fillId="0" borderId="8" xfId="6" applyFont="1" applyBorder="1" applyAlignment="1">
      <alignment horizontal="left"/>
    </xf>
    <xf numFmtId="0" fontId="12" fillId="0" borderId="9" xfId="6" applyFont="1" applyBorder="1" applyAlignment="1">
      <alignment horizontal="left"/>
    </xf>
    <xf numFmtId="0" fontId="12" fillId="0" borderId="5" xfId="6" applyFont="1" applyBorder="1" applyAlignment="1">
      <alignment horizontal="center" vertical="center"/>
    </xf>
    <xf numFmtId="0" fontId="12" fillId="0" borderId="6" xfId="6" applyFont="1" applyBorder="1" applyAlignment="1">
      <alignment horizontal="center" vertical="center"/>
    </xf>
    <xf numFmtId="0" fontId="12" fillId="0" borderId="40" xfId="6" applyFont="1" applyBorder="1" applyAlignment="1">
      <alignment horizontal="center" vertical="center"/>
    </xf>
    <xf numFmtId="0" fontId="12" fillId="0" borderId="14" xfId="6" applyFont="1" applyBorder="1" applyAlignment="1">
      <alignment horizontal="center" vertical="center"/>
    </xf>
    <xf numFmtId="0" fontId="12" fillId="0" borderId="1" xfId="6" applyFont="1" applyBorder="1" applyAlignment="1">
      <alignment horizontal="center" vertical="center"/>
    </xf>
    <xf numFmtId="0" fontId="12" fillId="0" borderId="52" xfId="6" applyFont="1" applyBorder="1" applyAlignment="1">
      <alignment horizontal="center" vertical="center"/>
    </xf>
    <xf numFmtId="0" fontId="12" fillId="0" borderId="61" xfId="6" applyFont="1" applyBorder="1" applyAlignment="1">
      <alignment horizontal="left"/>
    </xf>
    <xf numFmtId="0" fontId="12" fillId="0" borderId="62" xfId="6" applyFont="1" applyBorder="1" applyAlignment="1">
      <alignment horizontal="left"/>
    </xf>
    <xf numFmtId="0" fontId="12" fillId="0" borderId="34" xfId="6" applyFont="1" applyBorder="1" applyAlignment="1">
      <alignment horizontal="left"/>
    </xf>
    <xf numFmtId="0" fontId="10" fillId="0" borderId="49" xfId="0" applyFont="1" applyBorder="1" applyAlignment="1">
      <alignment horizontal="center"/>
    </xf>
    <xf numFmtId="0" fontId="12" fillId="0" borderId="67" xfId="0" applyFont="1" applyBorder="1" applyAlignment="1">
      <alignment horizontal="left" vertical="center"/>
    </xf>
    <xf numFmtId="0" fontId="12" fillId="0" borderId="36" xfId="0" applyFont="1" applyBorder="1" applyAlignment="1">
      <alignment horizontal="left" vertical="center"/>
    </xf>
    <xf numFmtId="0" fontId="12" fillId="0" borderId="38" xfId="0" applyFont="1" applyBorder="1" applyAlignment="1">
      <alignment horizontal="left" vertical="center"/>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34" xfId="0" applyFont="1" applyBorder="1" applyAlignment="1">
      <alignment horizontal="left" vertical="center"/>
    </xf>
    <xf numFmtId="0" fontId="10" fillId="0" borderId="61" xfId="0" applyFont="1" applyBorder="1" applyAlignment="1">
      <alignment horizontal="center"/>
    </xf>
    <xf numFmtId="0" fontId="10" fillId="0" borderId="62" xfId="0" applyFont="1" applyBorder="1" applyAlignment="1">
      <alignment horizontal="center"/>
    </xf>
    <xf numFmtId="0" fontId="10" fillId="0" borderId="70" xfId="0" applyFont="1" applyBorder="1" applyAlignment="1">
      <alignment horizont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43" xfId="0" applyFont="1" applyBorder="1" applyAlignment="1">
      <alignment horizontal="center" vertical="center"/>
    </xf>
    <xf numFmtId="0" fontId="12" fillId="0" borderId="22" xfId="0" applyFont="1" applyBorder="1" applyAlignment="1">
      <alignment horizontal="center" vertical="center"/>
    </xf>
    <xf numFmtId="0" fontId="12" fillId="0" borderId="2" xfId="0" applyFont="1" applyBorder="1" applyAlignment="1">
      <alignment horizontal="center" vertical="center"/>
    </xf>
    <xf numFmtId="0" fontId="12" fillId="0" borderId="23" xfId="0" applyFont="1" applyBorder="1" applyAlignment="1">
      <alignment horizontal="center" vertical="center"/>
    </xf>
    <xf numFmtId="0" fontId="30" fillId="0" borderId="17" xfId="0" applyFont="1" applyBorder="1" applyAlignment="1">
      <alignment horizontal="left" vertical="top" wrapText="1"/>
    </xf>
    <xf numFmtId="0" fontId="30" fillId="0" borderId="18" xfId="0" applyFont="1" applyBorder="1" applyAlignment="1">
      <alignment horizontal="left" vertical="top" wrapText="1"/>
    </xf>
    <xf numFmtId="0" fontId="30" fillId="0" borderId="19" xfId="0" applyFont="1" applyBorder="1" applyAlignment="1">
      <alignment horizontal="left" vertical="top" wrapText="1"/>
    </xf>
    <xf numFmtId="0" fontId="30" fillId="0" borderId="10" xfId="0" applyFont="1" applyBorder="1" applyAlignment="1">
      <alignment horizontal="left" vertical="top" wrapText="1"/>
    </xf>
    <xf numFmtId="0" fontId="30" fillId="0" borderId="0" xfId="0" applyFont="1" applyBorder="1" applyAlignment="1">
      <alignment horizontal="left" vertical="top" wrapText="1"/>
    </xf>
    <xf numFmtId="0" fontId="30" fillId="0" borderId="43" xfId="0" applyFont="1" applyBorder="1" applyAlignment="1">
      <alignment horizontal="left" vertical="top" wrapText="1"/>
    </xf>
    <xf numFmtId="0" fontId="30" fillId="0" borderId="14" xfId="0" applyFont="1" applyBorder="1" applyAlignment="1">
      <alignment horizontal="left" vertical="top" wrapText="1"/>
    </xf>
    <xf numFmtId="0" fontId="30" fillId="0" borderId="1" xfId="0" applyFont="1" applyBorder="1" applyAlignment="1">
      <alignment horizontal="left" vertical="top" wrapText="1"/>
    </xf>
    <xf numFmtId="0" fontId="30" fillId="0" borderId="52" xfId="0" applyFont="1" applyBorder="1" applyAlignment="1">
      <alignment horizontal="left" vertical="top" wrapText="1"/>
    </xf>
    <xf numFmtId="2" fontId="12" fillId="0" borderId="35" xfId="0" applyNumberFormat="1" applyFont="1" applyBorder="1" applyAlignment="1" applyProtection="1">
      <alignment horizontal="center" vertical="center" wrapText="1"/>
    </xf>
    <xf numFmtId="2" fontId="12" fillId="0" borderId="36" xfId="0" applyNumberFormat="1" applyFont="1" applyBorder="1" applyAlignment="1" applyProtection="1">
      <alignment horizontal="center" vertical="center" wrapText="1"/>
    </xf>
    <xf numFmtId="2" fontId="12" fillId="0" borderId="38" xfId="0" applyNumberFormat="1" applyFont="1" applyBorder="1" applyAlignment="1" applyProtection="1">
      <alignment horizontal="center" vertical="center" wrapText="1"/>
    </xf>
    <xf numFmtId="0" fontId="10" fillId="0" borderId="7" xfId="0" applyFont="1" applyBorder="1" applyAlignment="1">
      <alignment horizontal="center" vertical="center"/>
    </xf>
    <xf numFmtId="174" fontId="10" fillId="0" borderId="0" xfId="0" applyNumberFormat="1" applyFont="1" applyBorder="1" applyAlignment="1" applyProtection="1">
      <alignment horizontal="left" vertical="top"/>
    </xf>
    <xf numFmtId="0" fontId="12" fillId="0" borderId="0" xfId="0" applyFont="1" applyFill="1" applyBorder="1" applyAlignment="1">
      <alignment horizontal="center" vertical="center"/>
    </xf>
    <xf numFmtId="0" fontId="10" fillId="0" borderId="56" xfId="0" applyFont="1" applyBorder="1" applyAlignment="1">
      <alignment horizontal="center" vertical="center" wrapText="1"/>
    </xf>
    <xf numFmtId="0" fontId="10" fillId="0" borderId="42" xfId="0" applyFont="1" applyBorder="1" applyAlignment="1">
      <alignment horizontal="center" vertical="center" wrapText="1"/>
    </xf>
    <xf numFmtId="0" fontId="36" fillId="2" borderId="29" xfId="0" applyFont="1" applyFill="1" applyBorder="1" applyAlignment="1">
      <alignment horizontal="center" vertical="center" wrapText="1"/>
    </xf>
    <xf numFmtId="0" fontId="36" fillId="2" borderId="13" xfId="0" applyFont="1" applyFill="1" applyBorder="1" applyAlignment="1">
      <alignment horizontal="center" vertical="center" wrapText="1"/>
    </xf>
    <xf numFmtId="182" fontId="10" fillId="0" borderId="71" xfId="0" applyNumberFormat="1" applyFont="1" applyBorder="1" applyAlignment="1">
      <alignment horizontal="center"/>
    </xf>
    <xf numFmtId="0" fontId="10" fillId="0" borderId="60" xfId="0" applyFont="1" applyBorder="1" applyAlignment="1">
      <alignment horizontal="center"/>
    </xf>
    <xf numFmtId="2" fontId="30" fillId="0" borderId="29" xfId="0" applyNumberFormat="1" applyFont="1" applyBorder="1" applyAlignment="1">
      <alignment horizontal="center" vertical="center" wrapText="1"/>
    </xf>
    <xf numFmtId="2" fontId="30" fillId="0" borderId="13" xfId="0" applyNumberFormat="1" applyFont="1" applyBorder="1" applyAlignment="1">
      <alignment horizontal="center" vertical="center" wrapText="1"/>
    </xf>
    <xf numFmtId="9" fontId="10" fillId="0" borderId="24" xfId="0" applyNumberFormat="1" applyFont="1" applyBorder="1" applyAlignment="1" applyProtection="1">
      <alignment horizontal="center" vertical="center"/>
    </xf>
    <xf numFmtId="0" fontId="25" fillId="0" borderId="4" xfId="0" applyFont="1" applyBorder="1" applyAlignment="1">
      <alignment horizontal="center" vertical="center" wrapText="1"/>
    </xf>
    <xf numFmtId="0" fontId="25" fillId="0" borderId="26" xfId="0" applyFont="1" applyBorder="1" applyAlignment="1">
      <alignment horizontal="center" vertical="center" wrapText="1"/>
    </xf>
    <xf numFmtId="9" fontId="10" fillId="0" borderId="28" xfId="0" applyNumberFormat="1" applyFont="1" applyBorder="1" applyAlignment="1" applyProtection="1">
      <alignment horizontal="center" vertical="center"/>
    </xf>
    <xf numFmtId="9" fontId="10" fillId="0" borderId="32" xfId="0" applyNumberFormat="1" applyFont="1" applyBorder="1" applyAlignment="1" applyProtection="1">
      <alignment horizontal="center" vertical="center"/>
    </xf>
    <xf numFmtId="0" fontId="25" fillId="0" borderId="16" xfId="0" applyFont="1" applyBorder="1" applyAlignment="1">
      <alignment horizontal="center" vertical="center" wrapText="1"/>
    </xf>
    <xf numFmtId="0" fontId="12" fillId="0" borderId="30" xfId="0" applyFont="1" applyBorder="1" applyAlignment="1">
      <alignment horizontal="center"/>
    </xf>
    <xf numFmtId="0" fontId="12" fillId="0" borderId="27" xfId="0" applyFont="1" applyBorder="1" applyAlignment="1">
      <alignment horizontal="center" vertical="center" wrapText="1"/>
    </xf>
    <xf numFmtId="0" fontId="12" fillId="0" borderId="63" xfId="0" applyFont="1" applyBorder="1" applyAlignment="1">
      <alignment horizontal="center" vertical="center"/>
    </xf>
    <xf numFmtId="0" fontId="12" fillId="0" borderId="39"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0" xfId="0" applyFont="1" applyBorder="1" applyAlignment="1">
      <alignment horizontal="left" vertical="center" wrapText="1"/>
    </xf>
    <xf numFmtId="2" fontId="10" fillId="0" borderId="22" xfId="0" applyNumberFormat="1" applyFont="1" applyBorder="1" applyAlignment="1" applyProtection="1">
      <alignment vertical="top" wrapText="1"/>
    </xf>
    <xf numFmtId="2" fontId="10" fillId="0" borderId="2" xfId="0" applyNumberFormat="1" applyFont="1" applyBorder="1" applyAlignment="1" applyProtection="1">
      <alignment vertical="top" wrapText="1"/>
    </xf>
    <xf numFmtId="2" fontId="10" fillId="0" borderId="23" xfId="0" applyNumberFormat="1" applyFont="1" applyBorder="1" applyAlignment="1" applyProtection="1">
      <alignment vertical="top" wrapText="1"/>
    </xf>
    <xf numFmtId="2" fontId="10" fillId="0" borderId="5" xfId="0" applyNumberFormat="1" applyFont="1" applyBorder="1" applyAlignment="1" applyProtection="1">
      <alignment horizontal="left" vertical="top" wrapText="1"/>
    </xf>
    <xf numFmtId="2" fontId="10" fillId="0" borderId="6" xfId="0" applyNumberFormat="1" applyFont="1" applyBorder="1" applyAlignment="1" applyProtection="1">
      <alignment horizontal="left" vertical="top" wrapText="1"/>
    </xf>
    <xf numFmtId="2" fontId="10" fillId="0" borderId="40" xfId="0" applyNumberFormat="1" applyFont="1" applyBorder="1" applyAlignment="1" applyProtection="1">
      <alignment horizontal="left" vertical="top"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40" xfId="0" applyFont="1" applyBorder="1" applyAlignment="1">
      <alignment horizontal="left" vertical="center" wrapText="1"/>
    </xf>
    <xf numFmtId="0" fontId="13" fillId="0" borderId="4" xfId="0" applyFont="1" applyBorder="1" applyAlignment="1">
      <alignment horizontal="left" vertical="top"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40" xfId="0" applyFont="1" applyBorder="1" applyAlignment="1">
      <alignment horizontal="left"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70" xfId="0" applyFont="1" applyBorder="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40"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2" fontId="12" fillId="0" borderId="5" xfId="0" applyNumberFormat="1" applyFont="1" applyBorder="1" applyAlignment="1" applyProtection="1">
      <alignment horizontal="center" vertical="center"/>
    </xf>
    <xf numFmtId="2" fontId="12" fillId="0" borderId="6" xfId="0" applyNumberFormat="1" applyFont="1" applyBorder="1" applyAlignment="1" applyProtection="1">
      <alignment horizontal="center" vertical="center"/>
    </xf>
    <xf numFmtId="2" fontId="12" fillId="0" borderId="40" xfId="0" applyNumberFormat="1" applyFont="1" applyBorder="1" applyAlignment="1" applyProtection="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3" fillId="2" borderId="4" xfId="0" applyFont="1" applyFill="1" applyBorder="1" applyAlignment="1">
      <alignment horizontal="left" vertical="top" wrapText="1"/>
    </xf>
    <xf numFmtId="0" fontId="10" fillId="0" borderId="4" xfId="0" applyFont="1" applyBorder="1" applyAlignment="1">
      <alignment horizontal="left" vertical="center"/>
    </xf>
    <xf numFmtId="0" fontId="10" fillId="0" borderId="22" xfId="0" applyFont="1" applyBorder="1" applyAlignment="1">
      <alignment horizontal="left" vertical="center"/>
    </xf>
    <xf numFmtId="0" fontId="10" fillId="0" borderId="2" xfId="0" applyFont="1" applyBorder="1" applyAlignment="1">
      <alignment horizontal="left" vertical="center"/>
    </xf>
    <xf numFmtId="0" fontId="10" fillId="0" borderId="23" xfId="0" applyFont="1" applyBorder="1" applyAlignment="1">
      <alignment horizontal="left"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0" borderId="19" xfId="6" applyFont="1" applyBorder="1" applyAlignment="1">
      <alignment horizontal="center" vertical="center"/>
    </xf>
    <xf numFmtId="0" fontId="10" fillId="0" borderId="22" xfId="6" applyFont="1" applyBorder="1" applyAlignment="1">
      <alignment horizontal="center" vertical="center"/>
    </xf>
    <xf numFmtId="0" fontId="10" fillId="0" borderId="2" xfId="6" applyFont="1" applyBorder="1" applyAlignment="1">
      <alignment horizontal="center" vertical="center"/>
    </xf>
    <xf numFmtId="0" fontId="10" fillId="0" borderId="23" xfId="6" applyFont="1" applyBorder="1" applyAlignment="1">
      <alignment horizontal="center" vertical="center"/>
    </xf>
    <xf numFmtId="0" fontId="10" fillId="0" borderId="5" xfId="6" applyFont="1" applyBorder="1" applyAlignment="1">
      <alignment horizontal="center" vertical="center"/>
    </xf>
    <xf numFmtId="0" fontId="10" fillId="0" borderId="6" xfId="6" applyFont="1" applyBorder="1" applyAlignment="1">
      <alignment horizontal="center" vertical="center"/>
    </xf>
    <xf numFmtId="0" fontId="10" fillId="0" borderId="40" xfId="6" applyFont="1" applyBorder="1" applyAlignment="1">
      <alignment horizontal="center" vertical="center"/>
    </xf>
    <xf numFmtId="0" fontId="10" fillId="0" borderId="14" xfId="6" applyFont="1" applyBorder="1" applyAlignment="1">
      <alignment horizontal="center" vertical="center"/>
    </xf>
    <xf numFmtId="0" fontId="10" fillId="0" borderId="1" xfId="6" applyFont="1" applyBorder="1" applyAlignment="1">
      <alignment horizontal="center" vertical="center"/>
    </xf>
    <xf numFmtId="0" fontId="10" fillId="0" borderId="52" xfId="6" applyFont="1" applyBorder="1" applyAlignment="1">
      <alignment horizontal="center" vertical="center"/>
    </xf>
    <xf numFmtId="0" fontId="10" fillId="0" borderId="55" xfId="0" applyFont="1" applyBorder="1" applyAlignment="1">
      <alignment horizontal="center"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22" xfId="0" applyFont="1" applyBorder="1" applyAlignment="1">
      <alignment horizontal="left" vertical="top" wrapText="1"/>
    </xf>
    <xf numFmtId="0" fontId="12" fillId="0" borderId="2" xfId="0" applyFont="1" applyBorder="1" applyAlignment="1">
      <alignment horizontal="left" vertical="top" wrapText="1"/>
    </xf>
    <xf numFmtId="0" fontId="12" fillId="0" borderId="23" xfId="0" applyFont="1" applyBorder="1" applyAlignment="1">
      <alignment horizontal="left" vertical="top" wrapText="1"/>
    </xf>
    <xf numFmtId="0" fontId="10" fillId="0" borderId="17"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3" xfId="0" applyFont="1" applyFill="1" applyBorder="1" applyAlignment="1">
      <alignment horizontal="left" vertical="top" wrapText="1"/>
    </xf>
    <xf numFmtId="0" fontId="12" fillId="0" borderId="10" xfId="0" applyFont="1" applyBorder="1" applyAlignment="1">
      <alignment horizontal="left" vertical="top"/>
    </xf>
    <xf numFmtId="0" fontId="12" fillId="0" borderId="0" xfId="0" applyFont="1" applyBorder="1" applyAlignment="1">
      <alignment horizontal="left" vertical="top"/>
    </xf>
    <xf numFmtId="0" fontId="12" fillId="0" borderId="43" xfId="0" applyFont="1" applyBorder="1" applyAlignment="1">
      <alignment horizontal="left" vertical="top"/>
    </xf>
    <xf numFmtId="0" fontId="12" fillId="0" borderId="22" xfId="0" applyFont="1" applyBorder="1" applyAlignment="1">
      <alignment horizontal="left" vertical="top"/>
    </xf>
    <xf numFmtId="0" fontId="12" fillId="0" borderId="2" xfId="0" applyFont="1" applyBorder="1" applyAlignment="1">
      <alignment horizontal="left" vertical="top"/>
    </xf>
    <xf numFmtId="0" fontId="12" fillId="0" borderId="23" xfId="0" applyFont="1" applyBorder="1" applyAlignment="1">
      <alignment horizontal="left"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40" xfId="0" applyFont="1" applyBorder="1" applyAlignment="1">
      <alignment horizontal="center" vertical="top"/>
    </xf>
    <xf numFmtId="0" fontId="10" fillId="0" borderId="5"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40" xfId="0" applyFont="1" applyFill="1" applyBorder="1" applyAlignment="1">
      <alignment horizontal="center" vertical="top" wrapText="1"/>
    </xf>
    <xf numFmtId="0" fontId="10" fillId="0" borderId="7" xfId="0" applyFont="1" applyFill="1" applyBorder="1" applyAlignment="1">
      <alignment horizontal="left" vertical="top" wrapText="1"/>
    </xf>
    <xf numFmtId="0" fontId="12" fillId="0" borderId="31" xfId="0" applyFont="1" applyBorder="1" applyAlignment="1">
      <alignment horizontal="center" vertical="center"/>
    </xf>
    <xf numFmtId="0" fontId="12" fillId="0" borderId="33" xfId="0" applyFont="1" applyBorder="1" applyAlignment="1">
      <alignment horizontal="center" vertical="center"/>
    </xf>
    <xf numFmtId="9" fontId="10" fillId="0" borderId="32" xfId="0" applyNumberFormat="1" applyFont="1" applyBorder="1" applyAlignment="1">
      <alignment horizontal="center"/>
    </xf>
    <xf numFmtId="0" fontId="12" fillId="0" borderId="53" xfId="0" applyFont="1" applyBorder="1" applyAlignment="1">
      <alignment horizontal="center" vertical="center"/>
    </xf>
    <xf numFmtId="0" fontId="12" fillId="0" borderId="49" xfId="0" applyFont="1" applyBorder="1" applyAlignment="1">
      <alignment horizontal="center" vertical="center"/>
    </xf>
    <xf numFmtId="0" fontId="12" fillId="0" borderId="69" xfId="0" applyFont="1" applyBorder="1" applyAlignment="1">
      <alignment horizontal="center" vertical="center"/>
    </xf>
    <xf numFmtId="173" fontId="12" fillId="0" borderId="53" xfId="0" applyNumberFormat="1" applyFont="1" applyBorder="1" applyAlignment="1" applyProtection="1">
      <alignment horizontal="center" vertical="top"/>
    </xf>
    <xf numFmtId="173" fontId="12" fillId="0" borderId="49" xfId="0" applyNumberFormat="1" applyFont="1" applyBorder="1" applyAlignment="1" applyProtection="1">
      <alignment horizontal="center" vertical="top"/>
    </xf>
    <xf numFmtId="0" fontId="10" fillId="0" borderId="3" xfId="0" applyFont="1" applyFill="1" applyBorder="1" applyAlignment="1">
      <alignment horizontal="left" vertical="center" wrapText="1"/>
    </xf>
    <xf numFmtId="9" fontId="10" fillId="0" borderId="4" xfId="9" applyFont="1" applyBorder="1" applyAlignment="1" applyProtection="1">
      <alignment horizontal="center" vertical="center"/>
    </xf>
    <xf numFmtId="0" fontId="10" fillId="0" borderId="2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24" xfId="0" applyFont="1" applyBorder="1" applyAlignment="1">
      <alignment horizontal="center" vertical="center"/>
    </xf>
    <xf numFmtId="0" fontId="12" fillId="0" borderId="20" xfId="0" applyFont="1" applyBorder="1" applyAlignment="1">
      <alignment horizontal="center" vertical="center" wrapText="1"/>
    </xf>
    <xf numFmtId="0" fontId="12" fillId="0" borderId="20" xfId="0" applyFont="1" applyBorder="1" applyAlignment="1">
      <alignment horizontal="center"/>
    </xf>
    <xf numFmtId="0" fontId="26" fillId="0" borderId="2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0" fillId="0" borderId="8" xfId="0" applyFont="1" applyBorder="1" applyAlignment="1">
      <alignment horizontal="center"/>
    </xf>
    <xf numFmtId="0" fontId="10" fillId="0" borderId="21" xfId="0" applyFont="1" applyBorder="1" applyAlignment="1">
      <alignment horizontal="center"/>
    </xf>
    <xf numFmtId="0" fontId="12" fillId="0" borderId="1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3" xfId="0" applyFont="1" applyBorder="1" applyAlignment="1">
      <alignment horizontal="center" vertical="center"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2" fontId="10" fillId="0" borderId="22" xfId="0" applyNumberFormat="1" applyFont="1" applyBorder="1" applyAlignment="1" applyProtection="1">
      <alignment horizontal="left" vertical="top" wrapText="1"/>
    </xf>
    <xf numFmtId="2" fontId="10" fillId="0" borderId="2" xfId="0" applyNumberFormat="1" applyFont="1" applyBorder="1" applyAlignment="1" applyProtection="1">
      <alignment horizontal="left" vertical="top" wrapText="1"/>
    </xf>
    <xf numFmtId="2" fontId="10" fillId="0" borderId="23" xfId="0" applyNumberFormat="1" applyFont="1" applyBorder="1" applyAlignment="1" applyProtection="1">
      <alignment horizontal="left" vertical="top" wrapText="1"/>
    </xf>
    <xf numFmtId="2" fontId="10" fillId="0" borderId="61" xfId="0" applyNumberFormat="1" applyFont="1" applyBorder="1" applyAlignment="1" applyProtection="1">
      <alignment horizontal="left" vertical="center" wrapText="1"/>
    </xf>
    <xf numFmtId="2" fontId="10" fillId="0" borderId="62" xfId="0" applyNumberFormat="1" applyFont="1" applyBorder="1" applyAlignment="1" applyProtection="1">
      <alignment horizontal="left" vertical="center" wrapText="1"/>
    </xf>
    <xf numFmtId="2" fontId="10" fillId="0" borderId="34" xfId="0" applyNumberFormat="1" applyFont="1" applyBorder="1" applyAlignment="1" applyProtection="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2" fillId="0" borderId="43" xfId="0" applyFont="1" applyBorder="1" applyAlignment="1">
      <alignment horizontal="left" vertical="top" wrapText="1"/>
    </xf>
    <xf numFmtId="0" fontId="12" fillId="0" borderId="14" xfId="0" applyFont="1" applyBorder="1" applyAlignment="1">
      <alignment horizontal="left" vertical="top" wrapText="1"/>
    </xf>
    <xf numFmtId="2" fontId="12" fillId="0" borderId="22" xfId="0" applyNumberFormat="1" applyFont="1" applyBorder="1" applyAlignment="1" applyProtection="1">
      <alignment horizontal="center" vertical="center" wrapText="1"/>
    </xf>
    <xf numFmtId="2" fontId="12" fillId="0" borderId="2" xfId="0" applyNumberFormat="1" applyFont="1" applyBorder="1" applyAlignment="1" applyProtection="1">
      <alignment horizontal="center" vertical="center" wrapText="1"/>
    </xf>
    <xf numFmtId="2" fontId="12" fillId="0" borderId="44" xfId="0" applyNumberFormat="1" applyFont="1" applyBorder="1" applyAlignment="1" applyProtection="1">
      <alignment horizontal="center" vertical="center" wrapText="1"/>
    </xf>
    <xf numFmtId="0" fontId="10" fillId="0" borderId="4" xfId="0" applyFont="1" applyFill="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0" fillId="0" borderId="28" xfId="0" applyFont="1" applyBorder="1" applyAlignment="1">
      <alignment horizontal="center" vertical="center"/>
    </xf>
    <xf numFmtId="0" fontId="12" fillId="0" borderId="67" xfId="0" applyFont="1" applyBorder="1" applyAlignment="1">
      <alignment horizontal="left"/>
    </xf>
    <xf numFmtId="0" fontId="12" fillId="0" borderId="18" xfId="0" applyFont="1" applyBorder="1" applyAlignment="1">
      <alignment horizontal="left"/>
    </xf>
    <xf numFmtId="0" fontId="12" fillId="0" borderId="57" xfId="0" applyFont="1" applyBorder="1" applyAlignment="1">
      <alignment horizontal="left"/>
    </xf>
    <xf numFmtId="0" fontId="12" fillId="0" borderId="72" xfId="0" applyFont="1" applyBorder="1" applyAlignment="1">
      <alignment horizontal="center" vertical="center"/>
    </xf>
    <xf numFmtId="0" fontId="12" fillId="0" borderId="74" xfId="0" applyFont="1" applyBorder="1" applyAlignment="1">
      <alignment horizontal="center" vertical="center"/>
    </xf>
    <xf numFmtId="0" fontId="12" fillId="2" borderId="48"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0" fillId="0" borderId="56" xfId="0" applyFont="1" applyBorder="1" applyAlignment="1">
      <alignment horizontal="left" vertical="center" wrapText="1"/>
    </xf>
    <xf numFmtId="0" fontId="10" fillId="0" borderId="42" xfId="0" applyFont="1" applyBorder="1" applyAlignment="1">
      <alignment horizontal="left" vertical="center" wrapText="1"/>
    </xf>
    <xf numFmtId="0" fontId="10" fillId="0" borderId="55" xfId="0" applyFont="1" applyBorder="1" applyAlignment="1">
      <alignment horizontal="left" vertical="center" wrapText="1"/>
    </xf>
    <xf numFmtId="0" fontId="10" fillId="0" borderId="1" xfId="0" applyFont="1" applyBorder="1" applyAlignment="1">
      <alignment horizontal="center"/>
    </xf>
    <xf numFmtId="2" fontId="10" fillId="0" borderId="7" xfId="0" applyNumberFormat="1" applyFont="1" applyBorder="1" applyAlignment="1" applyProtection="1">
      <alignment horizontal="left" vertical="top" wrapText="1"/>
    </xf>
    <xf numFmtId="2" fontId="10" fillId="0" borderId="8" xfId="0" applyNumberFormat="1" applyFont="1" applyBorder="1" applyAlignment="1" applyProtection="1">
      <alignment horizontal="left" vertical="top" wrapText="1"/>
    </xf>
    <xf numFmtId="2" fontId="10" fillId="0" borderId="9" xfId="0" applyNumberFormat="1" applyFont="1" applyBorder="1" applyAlignment="1" applyProtection="1">
      <alignment horizontal="left" vertical="top" wrapText="1"/>
    </xf>
    <xf numFmtId="0" fontId="12" fillId="0" borderId="36" xfId="0" applyFont="1" applyBorder="1" applyAlignment="1">
      <alignment horizontal="left"/>
    </xf>
    <xf numFmtId="0" fontId="12" fillId="0" borderId="38" xfId="0" applyFont="1" applyBorder="1" applyAlignment="1">
      <alignment horizontal="left"/>
    </xf>
    <xf numFmtId="0" fontId="12" fillId="0" borderId="61" xfId="0" applyFont="1" applyBorder="1" applyAlignment="1">
      <alignment horizontal="left"/>
    </xf>
    <xf numFmtId="0" fontId="12" fillId="0" borderId="62" xfId="0" applyFont="1" applyBorder="1" applyAlignment="1">
      <alignment horizontal="left"/>
    </xf>
    <xf numFmtId="0" fontId="12" fillId="0" borderId="34" xfId="0" applyFont="1" applyBorder="1" applyAlignment="1">
      <alignment horizontal="left"/>
    </xf>
    <xf numFmtId="173" fontId="12" fillId="0" borderId="16" xfId="8" applyNumberFormat="1" applyFont="1" applyBorder="1" applyAlignment="1">
      <alignment horizontal="center" vertical="center"/>
    </xf>
    <xf numFmtId="2" fontId="12" fillId="0" borderId="37" xfId="8" applyNumberFormat="1" applyFont="1" applyBorder="1" applyAlignment="1">
      <alignment horizontal="left" vertical="center"/>
    </xf>
    <xf numFmtId="2" fontId="12" fillId="0" borderId="16" xfId="8" applyNumberFormat="1" applyFont="1" applyBorder="1" applyAlignment="1">
      <alignment horizontal="left" vertical="center"/>
    </xf>
    <xf numFmtId="2" fontId="12" fillId="0" borderId="32" xfId="8" applyNumberFormat="1" applyFont="1" applyBorder="1" applyAlignment="1">
      <alignment horizontal="left" vertical="center"/>
    </xf>
    <xf numFmtId="9" fontId="10" fillId="0" borderId="30" xfId="8" applyNumberFormat="1" applyFont="1" applyBorder="1" applyAlignment="1">
      <alignment horizontal="center" vertical="center"/>
    </xf>
    <xf numFmtId="9" fontId="10" fillId="0" borderId="24" xfId="8"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25" xfId="0" applyFont="1" applyBorder="1" applyAlignment="1">
      <alignment horizontal="center" vertical="center" wrapText="1"/>
    </xf>
    <xf numFmtId="39" fontId="10" fillId="0" borderId="27" xfId="8" applyNumberFormat="1" applyFont="1" applyBorder="1" applyAlignment="1">
      <alignment horizontal="center" vertical="center"/>
    </xf>
    <xf numFmtId="39" fontId="10" fillId="0" borderId="13" xfId="8" applyNumberFormat="1" applyFont="1" applyBorder="1" applyAlignment="1">
      <alignment horizontal="center" vertical="center"/>
    </xf>
    <xf numFmtId="9" fontId="10" fillId="0" borderId="28" xfId="8" applyNumberFormat="1" applyFont="1" applyBorder="1" applyAlignment="1">
      <alignment horizontal="center" vertical="center"/>
    </xf>
    <xf numFmtId="39" fontId="10" fillId="0" borderId="4" xfId="8" applyNumberFormat="1" applyFont="1" applyBorder="1" applyAlignment="1">
      <alignment horizontal="center" vertical="center"/>
    </xf>
    <xf numFmtId="0" fontId="12" fillId="0" borderId="67" xfId="8" applyFont="1" applyBorder="1" applyAlignment="1">
      <alignment horizontal="center" vertical="center"/>
    </xf>
    <xf numFmtId="0" fontId="12" fillId="0" borderId="78" xfId="8" applyFont="1" applyBorder="1" applyAlignment="1">
      <alignment horizontal="center" vertical="center"/>
    </xf>
    <xf numFmtId="0" fontId="10" fillId="0" borderId="29" xfId="8" applyFont="1" applyBorder="1" applyAlignment="1">
      <alignment horizontal="center" vertical="center" wrapText="1"/>
    </xf>
    <xf numFmtId="0" fontId="10" fillId="0" borderId="13" xfId="8" applyFont="1" applyBorder="1" applyAlignment="1">
      <alignment horizontal="center" vertical="center" wrapText="1"/>
    </xf>
    <xf numFmtId="39" fontId="10" fillId="0" borderId="16" xfId="8" applyNumberFormat="1" applyFont="1" applyBorder="1" applyAlignment="1">
      <alignment horizontal="center" vertical="center"/>
    </xf>
    <xf numFmtId="39" fontId="10" fillId="0" borderId="26" xfId="8" applyNumberFormat="1" applyFont="1" applyBorder="1" applyAlignment="1">
      <alignment horizontal="center" vertical="center"/>
    </xf>
    <xf numFmtId="39" fontId="10" fillId="0" borderId="71" xfId="8" applyNumberFormat="1" applyFont="1" applyBorder="1" applyAlignment="1">
      <alignment horizontal="center"/>
    </xf>
    <xf numFmtId="0" fontId="10" fillId="0" borderId="60" xfId="8" applyFont="1" applyBorder="1" applyAlignment="1">
      <alignment horizontal="center"/>
    </xf>
    <xf numFmtId="0" fontId="12" fillId="0" borderId="3" xfId="8" applyFont="1" applyBorder="1" applyAlignment="1">
      <alignment horizontal="left" vertical="center" wrapText="1"/>
    </xf>
    <xf numFmtId="0" fontId="12" fillId="0" borderId="4" xfId="8" applyFont="1" applyBorder="1" applyAlignment="1">
      <alignment horizontal="left" vertical="top" wrapText="1"/>
    </xf>
    <xf numFmtId="0" fontId="12" fillId="0" borderId="4" xfId="8" applyFont="1" applyBorder="1" applyAlignment="1">
      <alignment horizontal="left" vertical="center" wrapText="1"/>
    </xf>
    <xf numFmtId="0" fontId="12" fillId="0" borderId="6" xfId="8" applyFont="1" applyBorder="1" applyAlignment="1">
      <alignment horizontal="left" vertical="top"/>
    </xf>
    <xf numFmtId="0" fontId="12" fillId="0" borderId="41" xfId="8" applyFont="1" applyBorder="1" applyAlignment="1">
      <alignment horizontal="left" vertical="top"/>
    </xf>
    <xf numFmtId="0" fontId="12" fillId="0" borderId="0" xfId="8" applyFont="1" applyBorder="1" applyAlignment="1">
      <alignment horizontal="left" vertical="top"/>
    </xf>
    <xf numFmtId="0" fontId="12" fillId="0" borderId="47" xfId="8" applyFont="1" applyBorder="1" applyAlignment="1">
      <alignment horizontal="left" vertical="top"/>
    </xf>
    <xf numFmtId="0" fontId="12" fillId="0" borderId="2" xfId="8" applyFont="1" applyBorder="1" applyAlignment="1">
      <alignment horizontal="left" vertical="top"/>
    </xf>
    <xf numFmtId="0" fontId="12" fillId="0" borderId="44" xfId="8" applyFont="1" applyBorder="1" applyAlignment="1">
      <alignment horizontal="left" vertical="top"/>
    </xf>
    <xf numFmtId="0" fontId="12" fillId="0" borderId="25" xfId="8" applyFont="1" applyBorder="1" applyAlignment="1">
      <alignment horizontal="left" vertical="center" wrapText="1"/>
    </xf>
    <xf numFmtId="0" fontId="12" fillId="0" borderId="26" xfId="8" applyFont="1" applyBorder="1" applyAlignment="1">
      <alignment horizontal="left" vertical="center" wrapText="1"/>
    </xf>
    <xf numFmtId="174" fontId="12" fillId="0" borderId="8" xfId="8" applyNumberFormat="1" applyFont="1" applyBorder="1" applyAlignment="1">
      <alignment horizontal="left"/>
    </xf>
    <xf numFmtId="174" fontId="12" fillId="0" borderId="21" xfId="8" applyNumberFormat="1" applyFont="1" applyBorder="1" applyAlignment="1">
      <alignment horizontal="left"/>
    </xf>
    <xf numFmtId="174" fontId="12" fillId="0" borderId="61" xfId="8" applyNumberFormat="1" applyFont="1" applyBorder="1" applyAlignment="1">
      <alignment horizontal="center" vertical="top"/>
    </xf>
    <xf numFmtId="174" fontId="12" fillId="0" borderId="62" xfId="8" applyNumberFormat="1" applyFont="1" applyBorder="1" applyAlignment="1">
      <alignment horizontal="center" vertical="top"/>
    </xf>
    <xf numFmtId="174" fontId="12" fillId="0" borderId="70" xfId="8" applyNumberFormat="1" applyFont="1" applyBorder="1" applyAlignment="1">
      <alignment horizontal="center" vertical="top"/>
    </xf>
    <xf numFmtId="0" fontId="12" fillId="0" borderId="56" xfId="8" applyFont="1" applyBorder="1" applyAlignment="1">
      <alignment horizontal="center" vertical="center" wrapText="1"/>
    </xf>
    <xf numFmtId="0" fontId="12" fillId="0" borderId="42" xfId="8" applyFont="1" applyBorder="1" applyAlignment="1">
      <alignment horizontal="center" vertical="center" wrapText="1"/>
    </xf>
    <xf numFmtId="0" fontId="12" fillId="0" borderId="12" xfId="8" applyFont="1" applyBorder="1" applyAlignment="1">
      <alignment horizontal="center" vertical="center" wrapText="1"/>
    </xf>
    <xf numFmtId="0" fontId="26" fillId="0" borderId="16"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26" xfId="8" applyFont="1" applyBorder="1" applyAlignment="1">
      <alignment horizontal="center" vertical="center" wrapText="1"/>
    </xf>
    <xf numFmtId="0" fontId="12" fillId="0" borderId="16" xfId="8" applyFont="1" applyBorder="1" applyAlignment="1">
      <alignment horizontal="center" vertical="center" wrapText="1"/>
    </xf>
    <xf numFmtId="0" fontId="12" fillId="0" borderId="16" xfId="8" applyFont="1" applyBorder="1" applyAlignment="1">
      <alignment horizontal="center" vertical="center"/>
    </xf>
    <xf numFmtId="9" fontId="10" fillId="0" borderId="32" xfId="8" applyNumberFormat="1" applyFont="1" applyBorder="1" applyAlignment="1">
      <alignment horizontal="center" vertical="center"/>
    </xf>
    <xf numFmtId="39" fontId="10" fillId="0" borderId="20" xfId="8" applyNumberFormat="1" applyFont="1" applyBorder="1" applyAlignment="1">
      <alignment horizontal="center" vertical="center"/>
    </xf>
    <xf numFmtId="0" fontId="12" fillId="0" borderId="16" xfId="8" applyFont="1" applyBorder="1" applyAlignment="1">
      <alignment horizontal="center"/>
    </xf>
    <xf numFmtId="0" fontId="12" fillId="0" borderId="32" xfId="8" applyFont="1" applyBorder="1" applyAlignment="1">
      <alignment horizontal="center"/>
    </xf>
    <xf numFmtId="0" fontId="12" fillId="0" borderId="24" xfId="8" applyFont="1" applyBorder="1" applyAlignment="1">
      <alignment horizontal="center" vertical="center"/>
    </xf>
    <xf numFmtId="0" fontId="12" fillId="0" borderId="28" xfId="8" applyFont="1" applyBorder="1" applyAlignment="1">
      <alignment horizontal="center" vertical="center"/>
    </xf>
    <xf numFmtId="0" fontId="12" fillId="0" borderId="17" xfId="8" applyFont="1" applyBorder="1" applyAlignment="1">
      <alignment horizontal="center" vertical="center" wrapText="1"/>
    </xf>
    <xf numFmtId="0" fontId="12" fillId="0" borderId="18" xfId="8" applyFont="1" applyBorder="1" applyAlignment="1">
      <alignment horizontal="center" vertical="center" wrapText="1"/>
    </xf>
    <xf numFmtId="0" fontId="12" fillId="0" borderId="19" xfId="8" applyFont="1" applyBorder="1" applyAlignment="1">
      <alignment horizontal="center" vertical="center" wrapText="1"/>
    </xf>
    <xf numFmtId="0" fontId="12" fillId="0" borderId="22"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23" xfId="8" applyFont="1" applyBorder="1" applyAlignment="1">
      <alignment horizontal="center" vertical="center" wrapText="1"/>
    </xf>
    <xf numFmtId="0" fontId="10" fillId="0" borderId="0" xfId="8" applyFont="1" applyAlignment="1">
      <alignment horizontal="center"/>
    </xf>
    <xf numFmtId="0" fontId="12" fillId="0" borderId="67" xfId="8" applyFont="1" applyBorder="1" applyAlignment="1">
      <alignment horizontal="center" vertical="center" wrapText="1"/>
    </xf>
    <xf numFmtId="0" fontId="12" fillId="0" borderId="36" xfId="8" applyFont="1" applyBorder="1" applyAlignment="1">
      <alignment horizontal="center" vertical="center" wrapText="1"/>
    </xf>
    <xf numFmtId="0" fontId="12" fillId="0" borderId="38" xfId="8" applyFont="1" applyBorder="1" applyAlignment="1">
      <alignment horizontal="center" vertical="center" wrapText="1"/>
    </xf>
    <xf numFmtId="0" fontId="12" fillId="0" borderId="5" xfId="8" applyFont="1" applyBorder="1" applyAlignment="1">
      <alignment horizontal="center" vertical="center" wrapText="1"/>
    </xf>
    <xf numFmtId="0" fontId="12" fillId="0" borderId="6" xfId="8" applyFont="1" applyBorder="1" applyAlignment="1">
      <alignment horizontal="center" vertical="center" wrapText="1"/>
    </xf>
    <xf numFmtId="0" fontId="10" fillId="0" borderId="7" xfId="8" applyFont="1" applyBorder="1" applyAlignment="1">
      <alignment horizontal="center" vertical="center" wrapText="1"/>
    </xf>
    <xf numFmtId="0" fontId="10" fillId="0" borderId="8" xfId="8" applyFont="1" applyBorder="1" applyAlignment="1">
      <alignment horizontal="center" vertical="center" wrapText="1"/>
    </xf>
    <xf numFmtId="0" fontId="10" fillId="0" borderId="9" xfId="8" applyFont="1" applyBorder="1" applyAlignment="1">
      <alignment horizontal="center" vertical="center" wrapText="1"/>
    </xf>
    <xf numFmtId="0" fontId="12" fillId="0" borderId="40" xfId="8" applyFont="1" applyBorder="1" applyAlignment="1">
      <alignment horizontal="center" vertical="center" wrapText="1"/>
    </xf>
    <xf numFmtId="0" fontId="12" fillId="0" borderId="10" xfId="8" applyFont="1" applyBorder="1" applyAlignment="1">
      <alignment horizontal="center" vertical="center" wrapText="1"/>
    </xf>
    <xf numFmtId="0" fontId="12" fillId="0" borderId="0" xfId="8" applyFont="1" applyBorder="1" applyAlignment="1">
      <alignment horizontal="center" vertical="center" wrapText="1"/>
    </xf>
    <xf numFmtId="0" fontId="12" fillId="0" borderId="43" xfId="8" applyFont="1" applyBorder="1" applyAlignment="1">
      <alignment horizontal="center" vertical="center" wrapText="1"/>
    </xf>
    <xf numFmtId="2" fontId="12" fillId="0" borderId="7" xfId="8" applyNumberFormat="1" applyFont="1" applyBorder="1" applyAlignment="1">
      <alignment horizontal="center" vertical="center" wrapText="1"/>
    </xf>
    <xf numFmtId="2" fontId="12" fillId="0" borderId="8" xfId="8" applyNumberFormat="1" applyFont="1" applyBorder="1" applyAlignment="1">
      <alignment horizontal="center" vertical="center" wrapText="1"/>
    </xf>
    <xf numFmtId="2" fontId="12" fillId="0" borderId="21" xfId="8" applyNumberFormat="1" applyFont="1" applyBorder="1" applyAlignment="1">
      <alignment horizontal="center" vertical="center" wrapText="1"/>
    </xf>
    <xf numFmtId="2" fontId="12" fillId="0" borderId="4" xfId="8" applyNumberFormat="1" applyFont="1" applyBorder="1" applyAlignment="1">
      <alignment horizontal="center" vertical="center" wrapText="1"/>
    </xf>
    <xf numFmtId="10" fontId="10" fillId="0" borderId="7" xfId="9" applyNumberFormat="1" applyFont="1" applyFill="1" applyBorder="1" applyAlignment="1">
      <alignment horizontal="center" vertical="center" wrapText="1"/>
    </xf>
    <xf numFmtId="10" fontId="10" fillId="0" borderId="8" xfId="9" applyNumberFormat="1" applyFont="1" applyFill="1" applyBorder="1" applyAlignment="1">
      <alignment horizontal="center" vertical="center" wrapText="1"/>
    </xf>
    <xf numFmtId="10" fontId="10" fillId="0" borderId="9" xfId="9" applyNumberFormat="1" applyFont="1" applyFill="1" applyBorder="1" applyAlignment="1">
      <alignment horizontal="center" vertical="center" wrapText="1"/>
    </xf>
    <xf numFmtId="2" fontId="10" fillId="0" borderId="7" xfId="8" applyNumberFormat="1" applyFont="1" applyBorder="1" applyAlignment="1">
      <alignment horizontal="center" vertical="center" wrapText="1"/>
    </xf>
    <xf numFmtId="2" fontId="10" fillId="0" borderId="8" xfId="8" applyNumberFormat="1" applyFont="1" applyBorder="1" applyAlignment="1">
      <alignment horizontal="center" vertical="center" wrapText="1"/>
    </xf>
    <xf numFmtId="2" fontId="10" fillId="0" borderId="9" xfId="8" applyNumberFormat="1" applyFont="1" applyBorder="1" applyAlignment="1">
      <alignment horizontal="center" vertical="center" wrapText="1"/>
    </xf>
    <xf numFmtId="1" fontId="10" fillId="0" borderId="7" xfId="8" applyNumberFormat="1" applyFont="1" applyBorder="1" applyAlignment="1">
      <alignment horizontal="center" vertical="center" wrapText="1"/>
    </xf>
    <xf numFmtId="1" fontId="10" fillId="0" borderId="8" xfId="8" applyNumberFormat="1" applyFont="1" applyBorder="1" applyAlignment="1">
      <alignment horizontal="center" vertical="center" wrapText="1"/>
    </xf>
    <xf numFmtId="1" fontId="10" fillId="0" borderId="9" xfId="8" applyNumberFormat="1" applyFont="1" applyBorder="1" applyAlignment="1">
      <alignment horizontal="center" vertical="center" wrapText="1"/>
    </xf>
    <xf numFmtId="0" fontId="12" fillId="0" borderId="39" xfId="8" applyFont="1" applyBorder="1" applyAlignment="1">
      <alignment horizontal="center" vertical="center" wrapText="1"/>
    </xf>
    <xf numFmtId="0" fontId="12" fillId="0" borderId="27" xfId="8" applyFont="1" applyBorder="1" applyAlignment="1">
      <alignment horizontal="center" vertical="center" wrapText="1"/>
    </xf>
    <xf numFmtId="2" fontId="10" fillId="0" borderId="5" xfId="8" applyNumberFormat="1" applyFont="1" applyBorder="1" applyAlignment="1">
      <alignment horizontal="center" vertical="center" wrapText="1"/>
    </xf>
    <xf numFmtId="2" fontId="10" fillId="0" borderId="6" xfId="8" applyNumberFormat="1" applyFont="1" applyBorder="1" applyAlignment="1">
      <alignment horizontal="center" vertical="center" wrapText="1"/>
    </xf>
    <xf numFmtId="2" fontId="10" fillId="0" borderId="40" xfId="8" applyNumberFormat="1" applyFont="1" applyBorder="1" applyAlignment="1">
      <alignment horizontal="center" vertical="center" wrapText="1"/>
    </xf>
    <xf numFmtId="0" fontId="10" fillId="0" borderId="27" xfId="8" applyFont="1" applyBorder="1"/>
    <xf numFmtId="0" fontId="10" fillId="0" borderId="54" xfId="8" applyFont="1" applyBorder="1"/>
    <xf numFmtId="0" fontId="10" fillId="0" borderId="20" xfId="8" applyFont="1" applyBorder="1"/>
    <xf numFmtId="0" fontId="10" fillId="0" borderId="5" xfId="8" applyFont="1" applyBorder="1" applyAlignment="1">
      <alignment horizontal="center" vertical="center"/>
    </xf>
    <xf numFmtId="0" fontId="10" fillId="0" borderId="6" xfId="8" applyFont="1" applyBorder="1" applyAlignment="1">
      <alignment horizontal="center" vertical="center"/>
    </xf>
    <xf numFmtId="0" fontId="10" fillId="0" borderId="40" xfId="8" applyFont="1" applyBorder="1" applyAlignment="1">
      <alignment horizontal="center" vertical="center"/>
    </xf>
    <xf numFmtId="0" fontId="10" fillId="0" borderId="22" xfId="8" applyFont="1" applyBorder="1" applyAlignment="1">
      <alignment horizontal="center" vertical="center"/>
    </xf>
    <xf numFmtId="0" fontId="10" fillId="0" borderId="2" xfId="8" applyFont="1" applyBorder="1" applyAlignment="1">
      <alignment horizontal="center" vertical="center"/>
    </xf>
    <xf numFmtId="0" fontId="10" fillId="0" borderId="23" xfId="8" applyFont="1" applyBorder="1" applyAlignment="1">
      <alignment horizontal="center" vertical="center"/>
    </xf>
    <xf numFmtId="0" fontId="12" fillId="0" borderId="7" xfId="8" applyFont="1" applyBorder="1" applyAlignment="1">
      <alignment horizontal="left"/>
    </xf>
    <xf numFmtId="0" fontId="12" fillId="0" borderId="8" xfId="8" applyFont="1" applyBorder="1" applyAlignment="1">
      <alignment horizontal="left"/>
    </xf>
    <xf numFmtId="0" fontId="12" fillId="0" borderId="9" xfId="8" applyFont="1" applyBorder="1" applyAlignment="1">
      <alignment horizontal="left"/>
    </xf>
    <xf numFmtId="0" fontId="10" fillId="0" borderId="5" xfId="8" applyFont="1" applyBorder="1" applyAlignment="1">
      <alignment horizontal="center"/>
    </xf>
    <xf numFmtId="0" fontId="10" fillId="0" borderId="40" xfId="8" applyFont="1" applyBorder="1" applyAlignment="1">
      <alignment horizontal="center"/>
    </xf>
    <xf numFmtId="0" fontId="10" fillId="0" borderId="10" xfId="8" applyFont="1" applyBorder="1" applyAlignment="1">
      <alignment horizontal="center"/>
    </xf>
    <xf numFmtId="0" fontId="10" fillId="0" borderId="43" xfId="8" applyFont="1" applyBorder="1" applyAlignment="1">
      <alignment horizontal="center"/>
    </xf>
    <xf numFmtId="0" fontId="10" fillId="0" borderId="22" xfId="8" applyFont="1" applyBorder="1" applyAlignment="1">
      <alignment horizontal="center"/>
    </xf>
    <xf numFmtId="0" fontId="10" fillId="0" borderId="23" xfId="8" applyFont="1" applyBorder="1" applyAlignment="1">
      <alignment horizontal="center"/>
    </xf>
    <xf numFmtId="2" fontId="12" fillId="0" borderId="0" xfId="0" applyNumberFormat="1" applyFont="1" applyFill="1" applyBorder="1" applyAlignment="1" applyProtection="1">
      <alignment horizontal="center" vertical="center"/>
    </xf>
    <xf numFmtId="10" fontId="10" fillId="0" borderId="0" xfId="9" applyNumberFormat="1" applyFont="1" applyFill="1" applyBorder="1" applyAlignment="1">
      <alignment horizontal="center"/>
    </xf>
    <xf numFmtId="2" fontId="10" fillId="0" borderId="0" xfId="0" applyNumberFormat="1" applyFont="1" applyFill="1" applyBorder="1" applyAlignment="1" applyProtection="1">
      <alignment horizontal="left" vertical="center" wrapText="1"/>
    </xf>
    <xf numFmtId="0" fontId="30" fillId="0" borderId="17" xfId="0" applyFont="1" applyBorder="1" applyAlignment="1">
      <alignment horizontal="center" vertical="top" wrapText="1"/>
    </xf>
    <xf numFmtId="0" fontId="30" fillId="0" borderId="18" xfId="0" applyFont="1" applyBorder="1" applyAlignment="1">
      <alignment horizontal="center" vertical="top" wrapText="1"/>
    </xf>
    <xf numFmtId="0" fontId="30" fillId="0" borderId="19" xfId="0" applyFont="1" applyBorder="1" applyAlignment="1">
      <alignment horizontal="center" vertical="top" wrapText="1"/>
    </xf>
    <xf numFmtId="0" fontId="30" fillId="0" borderId="10" xfId="0" applyFont="1" applyBorder="1" applyAlignment="1">
      <alignment horizontal="center" vertical="top" wrapText="1"/>
    </xf>
    <xf numFmtId="0" fontId="30" fillId="0" borderId="0" xfId="0" applyFont="1" applyBorder="1" applyAlignment="1">
      <alignment horizontal="center" vertical="top" wrapText="1"/>
    </xf>
    <xf numFmtId="0" fontId="30" fillId="0" borderId="43" xfId="0" applyFont="1" applyBorder="1" applyAlignment="1">
      <alignment horizontal="center" vertical="top"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9" xfId="0" applyFont="1" applyFill="1" applyBorder="1" applyAlignment="1">
      <alignment horizontal="center" vertical="center"/>
    </xf>
    <xf numFmtId="177" fontId="13" fillId="0" borderId="4" xfId="4" applyNumberFormat="1" applyFont="1" applyFill="1" applyBorder="1" applyAlignment="1">
      <alignment horizontal="center" vertical="center"/>
    </xf>
    <xf numFmtId="177" fontId="10" fillId="0" borderId="4" xfId="2" applyNumberFormat="1"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0" xfId="0" applyFont="1" applyBorder="1" applyAlignment="1">
      <alignment horizontal="center" vertical="center"/>
    </xf>
    <xf numFmtId="0" fontId="9" fillId="0" borderId="0" xfId="0" applyFont="1" applyFill="1" applyAlignment="1">
      <alignment horizontal="center" vertical="center"/>
    </xf>
    <xf numFmtId="0" fontId="30" fillId="0" borderId="14" xfId="0" applyFont="1" applyBorder="1" applyAlignment="1">
      <alignment horizontal="center" vertical="top" wrapText="1"/>
    </xf>
    <xf numFmtId="0" fontId="30" fillId="0" borderId="1" xfId="0" applyFont="1" applyBorder="1" applyAlignment="1">
      <alignment horizontal="center" vertical="top" wrapText="1"/>
    </xf>
    <xf numFmtId="0" fontId="30" fillId="0" borderId="52" xfId="0" applyFont="1" applyBorder="1" applyAlignment="1">
      <alignment horizontal="center" vertical="top" wrapText="1"/>
    </xf>
    <xf numFmtId="42" fontId="13" fillId="0" borderId="27" xfId="4" applyFont="1" applyFill="1" applyBorder="1" applyAlignment="1">
      <alignment horizontal="right" vertical="center"/>
    </xf>
    <xf numFmtId="166" fontId="12" fillId="0" borderId="16" xfId="4" applyNumberFormat="1" applyFont="1" applyBorder="1" applyAlignment="1" applyProtection="1">
      <alignment horizontal="center" vertical="center"/>
    </xf>
    <xf numFmtId="166" fontId="10" fillId="0" borderId="4" xfId="4" applyNumberFormat="1" applyFont="1" applyBorder="1" applyAlignment="1" applyProtection="1">
      <alignment horizontal="center" vertical="center"/>
    </xf>
    <xf numFmtId="2" fontId="10" fillId="0" borderId="4" xfId="0" applyNumberFormat="1" applyFont="1" applyBorder="1" applyAlignment="1" applyProtection="1">
      <alignment vertical="center"/>
    </xf>
    <xf numFmtId="0" fontId="10" fillId="0" borderId="3" xfId="0" applyFont="1" applyFill="1" applyBorder="1" applyAlignment="1">
      <alignment horizontal="left" vertical="top" wrapText="1"/>
    </xf>
    <xf numFmtId="166" fontId="12" fillId="0" borderId="4" xfId="4" applyNumberFormat="1" applyFont="1" applyBorder="1" applyAlignment="1" applyProtection="1">
      <alignment horizontal="center" vertical="center"/>
    </xf>
    <xf numFmtId="0" fontId="10" fillId="0" borderId="25" xfId="0" applyFont="1" applyFill="1" applyBorder="1" applyAlignment="1">
      <alignment horizontal="left" vertical="top" wrapText="1"/>
    </xf>
    <xf numFmtId="166" fontId="10" fillId="0" borderId="26" xfId="4" applyNumberFormat="1" applyFont="1" applyBorder="1" applyAlignment="1" applyProtection="1">
      <alignment horizontal="center" vertical="center"/>
    </xf>
    <xf numFmtId="14" fontId="10" fillId="0" borderId="26" xfId="0" applyNumberFormat="1" applyFont="1" applyBorder="1" applyAlignment="1" applyProtection="1">
      <alignment vertical="center"/>
    </xf>
    <xf numFmtId="0" fontId="12" fillId="0" borderId="55" xfId="0" applyFont="1" applyBorder="1" applyAlignment="1">
      <alignment horizontal="center" vertical="center"/>
    </xf>
    <xf numFmtId="0" fontId="10" fillId="0" borderId="20" xfId="0" applyFont="1" applyBorder="1" applyAlignment="1">
      <alignment horizontal="left" vertical="center"/>
    </xf>
    <xf numFmtId="0" fontId="25" fillId="2" borderId="27" xfId="0" applyFont="1" applyFill="1" applyBorder="1" applyAlignment="1">
      <alignment horizontal="center" vertical="center" wrapText="1"/>
    </xf>
    <xf numFmtId="2" fontId="35" fillId="0" borderId="20" xfId="0" applyNumberFormat="1" applyFont="1" applyBorder="1" applyAlignment="1">
      <alignment horizontal="center" vertical="center" wrapText="1"/>
    </xf>
    <xf numFmtId="166" fontId="12" fillId="0" borderId="20" xfId="4" applyNumberFormat="1" applyFont="1" applyBorder="1" applyAlignment="1">
      <alignment horizontal="center" vertical="center" wrapText="1"/>
    </xf>
    <xf numFmtId="166" fontId="12" fillId="0" borderId="20" xfId="0" applyNumberFormat="1" applyFont="1" applyBorder="1" applyAlignment="1" applyProtection="1">
      <alignment horizontal="center" vertical="center"/>
    </xf>
    <xf numFmtId="2" fontId="12" fillId="0" borderId="20" xfId="0" applyNumberFormat="1" applyFont="1" applyBorder="1" applyAlignment="1" applyProtection="1">
      <alignment vertical="center"/>
    </xf>
    <xf numFmtId="2" fontId="10" fillId="0" borderId="20" xfId="0" applyNumberFormat="1" applyFont="1" applyBorder="1" applyAlignment="1" applyProtection="1">
      <alignment vertical="center"/>
    </xf>
    <xf numFmtId="39" fontId="10" fillId="0" borderId="20" xfId="0" applyNumberFormat="1" applyFont="1" applyBorder="1" applyAlignment="1" applyProtection="1">
      <alignment vertical="center"/>
    </xf>
    <xf numFmtId="39" fontId="10" fillId="0" borderId="20" xfId="0" applyNumberFormat="1" applyFont="1" applyBorder="1" applyAlignment="1" applyProtection="1">
      <alignment horizontal="center" vertical="center"/>
    </xf>
    <xf numFmtId="9" fontId="10" fillId="0" borderId="20" xfId="9" applyFont="1" applyBorder="1" applyAlignment="1" applyProtection="1">
      <alignment horizontal="center" vertical="center"/>
    </xf>
    <xf numFmtId="0" fontId="10" fillId="0" borderId="30" xfId="0" applyFont="1" applyBorder="1" applyAlignment="1">
      <alignment horizontal="center"/>
    </xf>
    <xf numFmtId="166" fontId="10" fillId="0" borderId="26" xfId="4" applyNumberFormat="1" applyFont="1" applyBorder="1" applyAlignment="1" applyProtection="1">
      <alignment horizontal="center" vertical="center" wrapText="1"/>
    </xf>
    <xf numFmtId="166" fontId="10" fillId="0" borderId="26" xfId="0" applyNumberFormat="1" applyFont="1" applyBorder="1" applyAlignment="1" applyProtection="1">
      <alignment horizontal="center" vertical="center"/>
    </xf>
    <xf numFmtId="180" fontId="10" fillId="0" borderId="4" xfId="13" applyNumberFormat="1" applyFont="1" applyFill="1" applyBorder="1" applyAlignment="1" applyProtection="1">
      <alignment vertical="top"/>
    </xf>
    <xf numFmtId="42" fontId="13" fillId="0" borderId="0" xfId="4" applyFont="1" applyFill="1" applyBorder="1" applyAlignment="1">
      <alignment horizontal="center" vertical="center" wrapText="1"/>
    </xf>
    <xf numFmtId="0" fontId="10" fillId="0" borderId="0" xfId="0" applyFont="1" applyBorder="1" applyAlignment="1">
      <alignment horizontal="center"/>
    </xf>
    <xf numFmtId="42" fontId="10" fillId="0" borderId="0" xfId="0" applyNumberFormat="1" applyFont="1" applyBorder="1"/>
    <xf numFmtId="0" fontId="13" fillId="0" borderId="0" xfId="0" applyFont="1" applyBorder="1" applyAlignment="1">
      <alignment horizontal="center" vertical="center"/>
    </xf>
    <xf numFmtId="41" fontId="13" fillId="0" borderId="0" xfId="2" applyFont="1" applyFill="1" applyBorder="1" applyAlignment="1">
      <alignment horizontal="center" vertical="center"/>
    </xf>
    <xf numFmtId="0" fontId="10" fillId="0" borderId="7" xfId="0" applyFont="1" applyFill="1" applyBorder="1" applyAlignment="1">
      <alignment horizontal="center" vertical="center" wrapText="1"/>
    </xf>
    <xf numFmtId="0" fontId="12" fillId="0" borderId="5" xfId="8" applyFont="1" applyBorder="1" applyAlignment="1">
      <alignment horizontal="left" vertical="center" wrapText="1"/>
    </xf>
    <xf numFmtId="0" fontId="12" fillId="0" borderId="6" xfId="8" applyFont="1" applyBorder="1" applyAlignment="1">
      <alignment horizontal="left" vertical="center" wrapText="1"/>
    </xf>
    <xf numFmtId="0" fontId="12" fillId="0" borderId="41" xfId="8" applyFont="1" applyBorder="1" applyAlignment="1">
      <alignment horizontal="left" vertical="center" wrapText="1"/>
    </xf>
    <xf numFmtId="0" fontId="10" fillId="0" borderId="0" xfId="0" applyFont="1" applyAlignment="1">
      <alignment horizontal="left"/>
    </xf>
    <xf numFmtId="2" fontId="12" fillId="0" borderId="0" xfId="0" applyNumberFormat="1" applyFont="1" applyBorder="1" applyAlignment="1" applyProtection="1">
      <alignment horizontal="left" vertical="center" wrapText="1"/>
    </xf>
    <xf numFmtId="177" fontId="10" fillId="2" borderId="4" xfId="2" applyNumberFormat="1" applyFont="1" applyFill="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2" fontId="12" fillId="0" borderId="0" xfId="0" applyNumberFormat="1" applyFont="1" applyBorder="1" applyAlignment="1" applyProtection="1">
      <alignment horizontal="left" vertical="center"/>
    </xf>
    <xf numFmtId="0" fontId="12" fillId="0" borderId="39" xfId="0" applyFont="1" applyBorder="1" applyAlignment="1">
      <alignment horizontal="left" vertical="center"/>
    </xf>
    <xf numFmtId="177" fontId="10" fillId="2" borderId="4" xfId="13" applyNumberFormat="1" applyFont="1" applyFill="1" applyBorder="1" applyAlignment="1">
      <alignment horizontal="center" vertical="center" wrapText="1"/>
    </xf>
    <xf numFmtId="178" fontId="10" fillId="0" borderId="4" xfId="0" applyNumberFormat="1" applyFont="1" applyFill="1" applyBorder="1" applyAlignment="1">
      <alignment horizontal="center" vertical="center"/>
    </xf>
    <xf numFmtId="0" fontId="12" fillId="0" borderId="5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0" fillId="0" borderId="0" xfId="0" applyFont="1" applyBorder="1" applyAlignment="1">
      <alignment horizontal="left"/>
    </xf>
    <xf numFmtId="0" fontId="12" fillId="0" borderId="4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4" xfId="0" applyFont="1" applyBorder="1" applyAlignment="1">
      <alignment horizontal="center" vertical="center"/>
    </xf>
    <xf numFmtId="10" fontId="12" fillId="0" borderId="54" xfId="9" applyNumberFormat="1" applyFont="1" applyBorder="1" applyAlignment="1">
      <alignment horizontal="center" vertical="center"/>
    </xf>
    <xf numFmtId="179" fontId="10" fillId="2" borderId="16" xfId="0" applyNumberFormat="1" applyFont="1" applyFill="1" applyBorder="1" applyAlignment="1">
      <alignment horizontal="center" vertical="center" wrapText="1"/>
    </xf>
    <xf numFmtId="185" fontId="10" fillId="2" borderId="4" xfId="0" applyNumberFormat="1" applyFont="1" applyFill="1" applyBorder="1" applyAlignment="1">
      <alignment horizontal="center" vertical="center" wrapText="1"/>
    </xf>
    <xf numFmtId="179" fontId="10" fillId="2" borderId="4" xfId="0" applyNumberFormat="1" applyFont="1" applyFill="1" applyBorder="1" applyAlignment="1">
      <alignment horizontal="center" vertical="center" wrapText="1"/>
    </xf>
    <xf numFmtId="9" fontId="10" fillId="2" borderId="4" xfId="9" applyFont="1" applyFill="1" applyBorder="1" applyAlignment="1">
      <alignment horizontal="center" vertical="center" wrapText="1"/>
    </xf>
    <xf numFmtId="168" fontId="12" fillId="2" borderId="4" xfId="10" applyNumberFormat="1" applyFont="1" applyFill="1" applyBorder="1" applyAlignment="1" applyProtection="1">
      <alignment horizontal="center" vertical="center"/>
    </xf>
    <xf numFmtId="168" fontId="10" fillId="2" borderId="4" xfId="10" applyNumberFormat="1" applyFont="1" applyFill="1" applyBorder="1" applyAlignment="1" applyProtection="1">
      <alignment vertical="center"/>
    </xf>
    <xf numFmtId="1" fontId="10" fillId="2" borderId="4" xfId="13"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xf>
    <xf numFmtId="168" fontId="10" fillId="2" borderId="4" xfId="10" applyNumberFormat="1" applyFont="1" applyFill="1" applyBorder="1" applyAlignment="1" applyProtection="1">
      <alignment horizontal="center" vertical="center"/>
    </xf>
    <xf numFmtId="14" fontId="10" fillId="0" borderId="4" xfId="0" applyNumberFormat="1" applyFont="1" applyBorder="1" applyAlignment="1" applyProtection="1">
      <alignment vertical="center"/>
    </xf>
    <xf numFmtId="164" fontId="12" fillId="0" borderId="4" xfId="10" applyNumberFormat="1" applyFont="1" applyBorder="1" applyAlignment="1" applyProtection="1">
      <alignment horizontal="center" vertical="center"/>
    </xf>
    <xf numFmtId="164" fontId="10" fillId="0" borderId="4" xfId="13" applyNumberFormat="1" applyFont="1" applyBorder="1" applyAlignment="1" applyProtection="1">
      <alignment vertical="center"/>
    </xf>
    <xf numFmtId="184" fontId="10" fillId="0" borderId="26" xfId="13" applyNumberFormat="1" applyFont="1" applyBorder="1" applyAlignment="1" applyProtection="1">
      <alignment vertical="center"/>
    </xf>
    <xf numFmtId="0" fontId="25" fillId="0" borderId="54" xfId="0" applyFont="1" applyBorder="1" applyAlignment="1">
      <alignment horizontal="center" vertical="center" wrapText="1"/>
    </xf>
    <xf numFmtId="168" fontId="12" fillId="0" borderId="20" xfId="10" applyNumberFormat="1" applyFont="1" applyBorder="1" applyAlignment="1">
      <alignment horizontal="center" vertical="center" wrapText="1"/>
    </xf>
    <xf numFmtId="166" fontId="12" fillId="0" borderId="20" xfId="0" applyNumberFormat="1" applyFont="1" applyBorder="1" applyAlignment="1" applyProtection="1">
      <alignment vertical="center"/>
    </xf>
    <xf numFmtId="0" fontId="25" fillId="0" borderId="20" xfId="0" applyFont="1" applyBorder="1" applyAlignment="1">
      <alignment horizontal="center" vertical="center" wrapText="1"/>
    </xf>
    <xf numFmtId="166" fontId="10" fillId="0" borderId="26" xfId="0" applyNumberFormat="1" applyFont="1" applyBorder="1" applyAlignment="1" applyProtection="1">
      <alignment vertical="center"/>
    </xf>
    <xf numFmtId="0" fontId="12" fillId="0" borderId="22" xfId="0" applyFont="1" applyBorder="1" applyAlignment="1">
      <alignment horizontal="left" vertical="center" wrapText="1"/>
    </xf>
    <xf numFmtId="0" fontId="12" fillId="0" borderId="2" xfId="0" applyFont="1" applyBorder="1" applyAlignment="1">
      <alignment horizontal="left" vertical="center" wrapText="1"/>
    </xf>
    <xf numFmtId="0" fontId="12" fillId="0" borderId="23" xfId="0" applyFont="1" applyBorder="1" applyAlignment="1">
      <alignment horizontal="left" vertical="center" wrapText="1"/>
    </xf>
    <xf numFmtId="0" fontId="10" fillId="0" borderId="11" xfId="0" applyFont="1" applyFill="1" applyBorder="1" applyAlignment="1">
      <alignment vertical="top" wrapText="1"/>
    </xf>
    <xf numFmtId="0" fontId="10" fillId="0" borderId="8" xfId="0" applyFont="1" applyFill="1" applyBorder="1" applyAlignment="1">
      <alignment vertical="top" wrapText="1"/>
    </xf>
    <xf numFmtId="0" fontId="10" fillId="0" borderId="21" xfId="0" applyFont="1" applyFill="1" applyBorder="1" applyAlignment="1">
      <alignment vertical="top" wrapText="1"/>
    </xf>
    <xf numFmtId="0" fontId="10" fillId="0" borderId="0" xfId="0" applyFont="1" applyFill="1" applyAlignment="1">
      <alignment horizontal="left"/>
    </xf>
    <xf numFmtId="0" fontId="10" fillId="0" borderId="0" xfId="0" applyFont="1" applyFill="1" applyBorder="1" applyAlignment="1">
      <alignment horizontal="left"/>
    </xf>
    <xf numFmtId="0" fontId="12" fillId="0" borderId="0" xfId="0" applyFont="1"/>
    <xf numFmtId="170" fontId="12" fillId="0" borderId="0" xfId="13" applyFont="1"/>
    <xf numFmtId="170" fontId="10" fillId="0" borderId="0" xfId="13" applyFont="1"/>
    <xf numFmtId="171" fontId="10" fillId="0" borderId="4" xfId="13" applyNumberFormat="1" applyFont="1" applyFill="1" applyBorder="1" applyAlignment="1">
      <alignment horizontal="center" vertical="center" wrapText="1"/>
    </xf>
    <xf numFmtId="0" fontId="12" fillId="0" borderId="0" xfId="0" applyFont="1" applyAlignment="1">
      <alignment horizontal="left" vertical="top" wrapText="1"/>
    </xf>
    <xf numFmtId="176" fontId="10" fillId="0" borderId="0" xfId="0" applyNumberFormat="1" applyFont="1"/>
    <xf numFmtId="0" fontId="11" fillId="0" borderId="0" xfId="0" applyFont="1" applyFill="1" applyBorder="1" applyAlignment="1">
      <alignment horizontal="left" vertical="top" wrapText="1"/>
    </xf>
    <xf numFmtId="170" fontId="37" fillId="0" borderId="0" xfId="13" applyFont="1" applyFill="1"/>
    <xf numFmtId="170" fontId="10" fillId="0" borderId="0" xfId="0" applyNumberFormat="1" applyFont="1"/>
    <xf numFmtId="0" fontId="13" fillId="0" borderId="20" xfId="0" applyFont="1" applyFill="1" applyBorder="1" applyAlignment="1">
      <alignment horizontal="center" vertical="center"/>
    </xf>
    <xf numFmtId="41" fontId="13" fillId="0" borderId="4" xfId="2" applyFont="1" applyFill="1" applyBorder="1" applyAlignment="1">
      <alignment vertical="center"/>
    </xf>
    <xf numFmtId="1" fontId="10" fillId="0" borderId="4" xfId="0" applyNumberFormat="1" applyFont="1" applyFill="1" applyBorder="1" applyAlignment="1">
      <alignment horizontal="center" vertical="center"/>
    </xf>
    <xf numFmtId="170" fontId="37" fillId="0" borderId="0" xfId="13" applyFont="1"/>
    <xf numFmtId="0" fontId="13" fillId="0" borderId="4" xfId="0" applyFont="1" applyFill="1" applyBorder="1" applyAlignment="1">
      <alignment horizontal="center" vertical="center" wrapText="1"/>
    </xf>
    <xf numFmtId="41" fontId="10" fillId="0" borderId="4" xfId="2" applyFont="1" applyFill="1" applyBorder="1" applyAlignment="1">
      <alignment horizontal="center" vertical="center" wrapText="1"/>
    </xf>
    <xf numFmtId="0" fontId="11" fillId="0" borderId="4" xfId="0" applyFont="1" applyFill="1" applyBorder="1" applyAlignment="1">
      <alignment horizontal="center" vertical="center" wrapText="1"/>
    </xf>
    <xf numFmtId="171" fontId="12" fillId="0" borderId="4" xfId="13" applyNumberFormat="1" applyFont="1" applyFill="1" applyBorder="1" applyAlignment="1">
      <alignment horizontal="center" vertical="center" wrapText="1"/>
    </xf>
    <xf numFmtId="42" fontId="12" fillId="0" borderId="4" xfId="4" applyFont="1" applyFill="1" applyBorder="1" applyAlignment="1">
      <alignment vertical="center" wrapText="1"/>
    </xf>
    <xf numFmtId="0" fontId="10" fillId="0" borderId="0" xfId="0" applyNumberFormat="1" applyFont="1" applyBorder="1"/>
  </cellXfs>
  <cellStyles count="19">
    <cellStyle name="Hipervínculo" xfId="11" builtinId="8"/>
    <cellStyle name="Millares" xfId="1" builtinId="3"/>
    <cellStyle name="Millares [0]" xfId="2" builtinId="6"/>
    <cellStyle name="Millares [0] 2" xfId="16"/>
    <cellStyle name="Millares 2" xfId="14"/>
    <cellStyle name="Millares 2 2" xfId="13"/>
    <cellStyle name="Millares 5" xfId="17"/>
    <cellStyle name="Millares 6" xfId="18"/>
    <cellStyle name="Moneda" xfId="3" builtinId="4"/>
    <cellStyle name="Moneda [0]" xfId="4" builtinId="7"/>
    <cellStyle name="Moneda 2 2" xfId="10"/>
    <cellStyle name="Moneda 3" xfId="15"/>
    <cellStyle name="Normal" xfId="0" builtinId="0"/>
    <cellStyle name="Normal 2" xfId="6"/>
    <cellStyle name="Normal 2 2" xfId="8"/>
    <cellStyle name="Normal 3" xfId="7"/>
    <cellStyle name="Normal 4" xfId="12"/>
    <cellStyle name="Porcentaje" xfId="5" builtinId="5"/>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4</xdr:row>
          <xdr:rowOff>238125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4</xdr:row>
      <xdr:rowOff>259080</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0380" y="93345"/>
          <a:ext cx="122301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24577" name="Object 1" hidden="1">
              <a:extLst>
                <a:ext uri="{63B3BB69-23CF-44E3-9099-C40C66FF867C}">
                  <a14:compatExt spid="_x0000_s245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51893" y="14883"/>
          <a:ext cx="1386483" cy="74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5743" y="14883"/>
          <a:ext cx="112930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1266" name="Object 2" hidden="1">
              <a:extLst>
                <a:ext uri="{63B3BB69-23CF-44E3-9099-C40C66FF867C}">
                  <a14:compatExt spid="_x0000_s1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5"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5743" y="14883"/>
          <a:ext cx="112930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7"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5743" y="14883"/>
          <a:ext cx="112930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1268" name="Object 4" hidden="1">
              <a:extLst>
                <a:ext uri="{63B3BB69-23CF-44E3-9099-C40C66FF867C}">
                  <a14:compatExt spid="_x0000_s112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9"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75743" y="14883"/>
          <a:ext cx="112930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4419600</xdr:colOff>
          <xdr:row>3</xdr:row>
          <xdr:rowOff>219075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75693" y="14883"/>
          <a:ext cx="10435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4591050</xdr:colOff>
          <xdr:row>3</xdr:row>
          <xdr:rowOff>209550</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0518" y="14883"/>
          <a:ext cx="10816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4591050</xdr:colOff>
          <xdr:row>3</xdr:row>
          <xdr:rowOff>209550</xdr:rowOff>
        </xdr:to>
        <xdr:sp macro="" textlink="">
          <xdr:nvSpPr>
            <xdr:cNvPr id="12290" name="Object 2" hidden="1">
              <a:extLst>
                <a:ext uri="{63B3BB69-23CF-44E3-9099-C40C66FF867C}">
                  <a14:compatExt spid="_x0000_s122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5"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0518" y="14883"/>
          <a:ext cx="10816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4591050</xdr:colOff>
          <xdr:row>3</xdr:row>
          <xdr:rowOff>209550</xdr:rowOff>
        </xdr:to>
        <xdr:sp macro="" textlink="">
          <xdr:nvSpPr>
            <xdr:cNvPr id="12291" name="Object 3" hidden="1">
              <a:extLst>
                <a:ext uri="{63B3BB69-23CF-44E3-9099-C40C66FF867C}">
                  <a14:compatExt spid="_x0000_s122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7"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0518" y="14883"/>
          <a:ext cx="10816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4591050</xdr:colOff>
          <xdr:row>3</xdr:row>
          <xdr:rowOff>209550</xdr:rowOff>
        </xdr:to>
        <xdr:sp macro="" textlink="">
          <xdr:nvSpPr>
            <xdr:cNvPr id="12292" name="Object 4" hidden="1">
              <a:extLst>
                <a:ext uri="{63B3BB69-23CF-44E3-9099-C40C66FF867C}">
                  <a14:compatExt spid="_x0000_s122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9"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0518" y="14883"/>
          <a:ext cx="10816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10"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0518" y="14883"/>
          <a:ext cx="1081683"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1</xdr:row>
      <xdr:rowOff>114300</xdr:rowOff>
    </xdr:from>
    <xdr:to>
      <xdr:col>1</xdr:col>
      <xdr:colOff>3228975</xdr:colOff>
      <xdr:row>5</xdr:row>
      <xdr:rowOff>28575</xdr:rowOff>
    </xdr:to>
    <xdr:sp macro="" textlink="">
      <xdr:nvSpPr>
        <xdr:cNvPr id="2" name="Object 1" hidden="1"/>
        <xdr:cNvSpPr>
          <a:spLocks noChangeArrowheads="1"/>
        </xdr:cNvSpPr>
      </xdr:nvSpPr>
      <xdr:spPr bwMode="auto">
        <a:xfrm>
          <a:off x="352425" y="304800"/>
          <a:ext cx="2019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409575</xdr:colOff>
      <xdr:row>1</xdr:row>
      <xdr:rowOff>19050</xdr:rowOff>
    </xdr:from>
    <xdr:to>
      <xdr:col>14</xdr:col>
      <xdr:colOff>657225</xdr:colOff>
      <xdr:row>4</xdr:row>
      <xdr:rowOff>276225</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7200" y="209550"/>
          <a:ext cx="12001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1</xdr:row>
      <xdr:rowOff>32808</xdr:rowOff>
    </xdr:from>
    <xdr:to>
      <xdr:col>1</xdr:col>
      <xdr:colOff>2590800</xdr:colOff>
      <xdr:row>4</xdr:row>
      <xdr:rowOff>177799</xdr:rowOff>
    </xdr:to>
    <xdr:pic>
      <xdr:nvPicPr>
        <xdr:cNvPr id="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44475"/>
          <a:ext cx="2305050" cy="748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4</xdr:row>
          <xdr:rowOff>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419100</xdr:colOff>
      <xdr:row>0</xdr:row>
      <xdr:rowOff>15240</xdr:rowOff>
    </xdr:from>
    <xdr:to>
      <xdr:col>13</xdr:col>
      <xdr:colOff>670560</xdr:colOff>
      <xdr:row>3</xdr:row>
      <xdr:rowOff>266700</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0" y="15240"/>
          <a:ext cx="101346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419100</xdr:colOff>
      <xdr:row>1</xdr:row>
      <xdr:rowOff>15240</xdr:rowOff>
    </xdr:from>
    <xdr:to>
      <xdr:col>14</xdr:col>
      <xdr:colOff>670560</xdr:colOff>
      <xdr:row>4</xdr:row>
      <xdr:rowOff>266700</xdr:rowOff>
    </xdr:to>
    <xdr:pic>
      <xdr:nvPicPr>
        <xdr:cNvPr id="2" name="Imagen 1" descr="CAPITAL">
          <a:extLst>
            <a:ext uri="{FF2B5EF4-FFF2-40B4-BE49-F238E27FC236}">
              <a16:creationId xmlns:a16="http://schemas.microsoft.com/office/drawing/2014/main" id="{BD94909F-B8A7-4665-8DA5-9ABBC22C3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1650" y="205740"/>
          <a:ext cx="1223010" cy="101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209550</xdr:colOff>
          <xdr:row>1</xdr:row>
          <xdr:rowOff>19050</xdr:rowOff>
        </xdr:from>
        <xdr:to>
          <xdr:col>1</xdr:col>
          <xdr:colOff>2400300</xdr:colOff>
          <xdr:row>5</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D7A92BED-7F9A-4FC3-80C1-1FC3C8A1CD0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1</xdr:row>
          <xdr:rowOff>76200</xdr:rowOff>
        </xdr:from>
        <xdr:to>
          <xdr:col>0</xdr:col>
          <xdr:colOff>3190875</xdr:colOff>
          <xdr:row>5</xdr:row>
          <xdr:rowOff>0</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218599</xdr:colOff>
      <xdr:row>0</xdr:row>
      <xdr:rowOff>174308</xdr:rowOff>
    </xdr:from>
    <xdr:to>
      <xdr:col>13</xdr:col>
      <xdr:colOff>412909</xdr:colOff>
      <xdr:row>4</xdr:row>
      <xdr:rowOff>180499</xdr:rowOff>
    </xdr:to>
    <xdr:pic>
      <xdr:nvPicPr>
        <xdr:cNvPr id="5"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4568" y="174308"/>
          <a:ext cx="932497" cy="756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352425</xdr:colOff>
      <xdr:row>1</xdr:row>
      <xdr:rowOff>114300</xdr:rowOff>
    </xdr:from>
    <xdr:to>
      <xdr:col>0</xdr:col>
      <xdr:colOff>3228975</xdr:colOff>
      <xdr:row>5</xdr:row>
      <xdr:rowOff>28575</xdr:rowOff>
    </xdr:to>
    <xdr:sp macro="" textlink="">
      <xdr:nvSpPr>
        <xdr:cNvPr id="2" name="Object 1" hidden="1"/>
        <xdr:cNvSpPr>
          <a:spLocks noChangeArrowheads="1"/>
        </xdr:cNvSpPr>
      </xdr:nvSpPr>
      <xdr:spPr bwMode="auto">
        <a:xfrm>
          <a:off x="352425" y="304800"/>
          <a:ext cx="2019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209550"/>
          <a:ext cx="1028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4"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76225"/>
          <a:ext cx="2085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3581400</xdr:colOff>
          <xdr:row>3</xdr:row>
          <xdr:rowOff>238125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1618" y="14883"/>
          <a:ext cx="1310283"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3905250</xdr:colOff>
          <xdr:row>3</xdr:row>
          <xdr:rowOff>171450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61468" y="14883"/>
          <a:ext cx="1043583" cy="1186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1</xdr:col>
          <xdr:colOff>3905250</xdr:colOff>
          <xdr:row>3</xdr:row>
          <xdr:rowOff>171450</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5"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61468" y="14883"/>
          <a:ext cx="1043583" cy="1186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3"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70993" y="14883"/>
          <a:ext cx="111025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0242" name="Object 2" hidden="1">
              <a:extLst>
                <a:ext uri="{63B3BB69-23CF-44E3-9099-C40C66FF867C}">
                  <a14:compatExt spid="_x0000_s10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5"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70993" y="14883"/>
          <a:ext cx="111025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333375</xdr:colOff>
          <xdr:row>0</xdr:row>
          <xdr:rowOff>57150</xdr:rowOff>
        </xdr:from>
        <xdr:to>
          <xdr:col>2</xdr:col>
          <xdr:colOff>0</xdr:colOff>
          <xdr:row>3</xdr:row>
          <xdr:rowOff>219075</xdr:rowOff>
        </xdr:to>
        <xdr:sp macro="" textlink="">
          <xdr:nvSpPr>
            <xdr:cNvPr id="10243" name="Object 3" hidden="1">
              <a:extLst>
                <a:ext uri="{63B3BB69-23CF-44E3-9099-C40C66FF867C}">
                  <a14:compatExt spid="_x0000_s10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0</xdr:row>
      <xdr:rowOff>14883</xdr:rowOff>
    </xdr:from>
    <xdr:to>
      <xdr:col>14</xdr:col>
      <xdr:colOff>669726</xdr:colOff>
      <xdr:row>3</xdr:row>
      <xdr:rowOff>267891</xdr:rowOff>
    </xdr:to>
    <xdr:pic>
      <xdr:nvPicPr>
        <xdr:cNvPr id="7" name="Imagen 1" descr="CAPIT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70993" y="14883"/>
          <a:ext cx="1110258" cy="12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1.bin"/></Relationships>
</file>

<file path=xl/worksheets/_rels/sheet11.xml.rels><?xml version="1.0" encoding="UTF-8" standalone="yes"?>
<Relationships xmlns="http://schemas.openxmlformats.org/package/2006/relationships"><Relationship Id="rId8" Type="http://schemas.openxmlformats.org/officeDocument/2006/relationships/oleObject" Target="../embeddings/oleObject15.bin"/><Relationship Id="rId3" Type="http://schemas.openxmlformats.org/officeDocument/2006/relationships/vmlDrawing" Target="../drawings/vmlDrawing9.vml"/><Relationship Id="rId7" Type="http://schemas.openxmlformats.org/officeDocument/2006/relationships/oleObject" Target="../embeddings/oleObject14.bin"/><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oleObject" Target="../embeddings/oleObject13.bin"/><Relationship Id="rId5" Type="http://schemas.openxmlformats.org/officeDocument/2006/relationships/image" Target="../media/image1.emf"/><Relationship Id="rId4"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6.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20.bin"/><Relationship Id="rId3" Type="http://schemas.openxmlformats.org/officeDocument/2006/relationships/vmlDrawing" Target="../drawings/vmlDrawing11.vml"/><Relationship Id="rId7" Type="http://schemas.openxmlformats.org/officeDocument/2006/relationships/oleObject" Target="../embeddings/oleObject19.bin"/><Relationship Id="rId2" Type="http://schemas.openxmlformats.org/officeDocument/2006/relationships/drawing" Target="../drawings/drawing13.xml"/><Relationship Id="rId1" Type="http://schemas.openxmlformats.org/officeDocument/2006/relationships/printerSettings" Target="../printerSettings/printerSettings12.bin"/><Relationship Id="rId6" Type="http://schemas.openxmlformats.org/officeDocument/2006/relationships/oleObject" Target="../embeddings/oleObject18.bin"/><Relationship Id="rId5" Type="http://schemas.openxmlformats.org/officeDocument/2006/relationships/image" Target="../media/image1.emf"/><Relationship Id="rId4" Type="http://schemas.openxmlformats.org/officeDocument/2006/relationships/oleObject" Target="../embeddings/oleObject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oleObject" Target="../embeddings/oleObject7.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oleObject" Target="../embeddings/oleObject10.bin"/><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oleObject" Target="../embeddings/oleObject9.bin"/><Relationship Id="rId5" Type="http://schemas.openxmlformats.org/officeDocument/2006/relationships/image" Target="../media/image1.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F95"/>
  <sheetViews>
    <sheetView tabSelected="1" view="pageBreakPreview" zoomScale="80" zoomScaleNormal="100" zoomScaleSheetLayoutView="80" workbookViewId="0">
      <selection activeCell="N40" sqref="N40"/>
    </sheetView>
  </sheetViews>
  <sheetFormatPr baseColWidth="10" defaultColWidth="12.42578125" defaultRowHeight="14.25"/>
  <cols>
    <col min="1" max="1" width="3.5703125" style="193" customWidth="1"/>
    <col min="2" max="2" width="59.28515625" style="193" customWidth="1"/>
    <col min="3" max="3" width="10.28515625" style="193" customWidth="1"/>
    <col min="4" max="4" width="16.85546875" style="193" customWidth="1"/>
    <col min="5" max="5" width="12.5703125" style="193" customWidth="1"/>
    <col min="6" max="6" width="22.5703125" style="193" customWidth="1"/>
    <col min="7" max="7" width="22.28515625" style="193" customWidth="1"/>
    <col min="8" max="8" width="9.28515625" style="193" customWidth="1"/>
    <col min="9" max="9" width="9" style="193" customWidth="1"/>
    <col min="10" max="10" width="9.140625" style="193" customWidth="1"/>
    <col min="11" max="11" width="12.42578125" style="253"/>
    <col min="12" max="12" width="16" style="253" customWidth="1"/>
    <col min="13" max="13" width="18.42578125" style="193" customWidth="1"/>
    <col min="14" max="14" width="19.42578125" style="193" customWidth="1"/>
    <col min="15" max="15" width="17.42578125" style="201" customWidth="1"/>
    <col min="16" max="16" width="3.85546875" style="193" customWidth="1"/>
    <col min="17" max="17" width="12.42578125" style="193"/>
    <col min="18" max="18" width="46.5703125" style="193" customWidth="1"/>
    <col min="19" max="19" width="17" style="193" customWidth="1"/>
    <col min="20" max="20" width="62.85546875" style="193" customWidth="1"/>
    <col min="21" max="21" width="33.85546875" style="193" customWidth="1"/>
    <col min="22" max="22" width="12.42578125" style="193" hidden="1" customWidth="1"/>
    <col min="23" max="23" width="24.28515625" style="193" customWidth="1"/>
    <col min="24" max="24" width="22.42578125" style="193" customWidth="1"/>
    <col min="25" max="26" width="12.42578125" style="193"/>
    <col min="27" max="27" width="16.85546875" style="193" customWidth="1"/>
    <col min="28" max="28" width="12.42578125" style="193"/>
    <col min="29" max="29" width="30.140625" style="193" customWidth="1"/>
    <col min="30" max="30" width="15.42578125" style="193" customWidth="1"/>
    <col min="31" max="31" width="15.85546875" style="193" customWidth="1"/>
    <col min="32" max="32" width="24.42578125" style="193" customWidth="1"/>
    <col min="33" max="33" width="17.140625" style="193" customWidth="1"/>
    <col min="34" max="257" width="12.42578125" style="193"/>
    <col min="258" max="258" width="3.5703125" style="193" customWidth="1"/>
    <col min="259" max="259" width="59.28515625" style="193" customWidth="1"/>
    <col min="260" max="260" width="10.28515625" style="193" customWidth="1"/>
    <col min="261" max="261" width="16.85546875" style="193" customWidth="1"/>
    <col min="262" max="262" width="8.5703125" style="193" customWidth="1"/>
    <col min="263" max="263" width="19" style="193" customWidth="1"/>
    <col min="264" max="264" width="18" style="193" customWidth="1"/>
    <col min="265" max="265" width="9.28515625" style="193" customWidth="1"/>
    <col min="266" max="266" width="9" style="193" customWidth="1"/>
    <col min="267" max="267" width="9.140625" style="193" customWidth="1"/>
    <col min="268" max="268" width="12.42578125" style="193"/>
    <col min="269" max="269" width="16" style="193" customWidth="1"/>
    <col min="270" max="270" width="9.28515625" style="193" customWidth="1"/>
    <col min="271" max="271" width="9.85546875" style="193" customWidth="1"/>
    <col min="272" max="272" width="14.28515625" style="193" customWidth="1"/>
    <col min="273" max="273" width="16.42578125" style="193" customWidth="1"/>
    <col min="274" max="274" width="12.42578125" style="193"/>
    <col min="275" max="275" width="14.42578125" style="193" customWidth="1"/>
    <col min="276" max="276" width="18.42578125" style="193" customWidth="1"/>
    <col min="277" max="277" width="33.85546875" style="193" customWidth="1"/>
    <col min="278" max="278" width="0" style="193" hidden="1" customWidth="1"/>
    <col min="279" max="279" width="24.28515625" style="193" customWidth="1"/>
    <col min="280" max="280" width="22.42578125" style="193" customWidth="1"/>
    <col min="281" max="282" width="12.42578125" style="193"/>
    <col min="283" max="283" width="16.85546875" style="193" customWidth="1"/>
    <col min="284" max="284" width="12.42578125" style="193"/>
    <col min="285" max="285" width="30.140625" style="193" customWidth="1"/>
    <col min="286" max="286" width="15.42578125" style="193" customWidth="1"/>
    <col min="287" max="287" width="15.85546875" style="193" customWidth="1"/>
    <col min="288" max="288" width="24.42578125" style="193" customWidth="1"/>
    <col min="289" max="289" width="17.140625" style="193" customWidth="1"/>
    <col min="290" max="513" width="12.42578125" style="193"/>
    <col min="514" max="514" width="3.5703125" style="193" customWidth="1"/>
    <col min="515" max="515" width="59.28515625" style="193" customWidth="1"/>
    <col min="516" max="516" width="10.28515625" style="193" customWidth="1"/>
    <col min="517" max="517" width="16.85546875" style="193" customWidth="1"/>
    <col min="518" max="518" width="8.5703125" style="193" customWidth="1"/>
    <col min="519" max="519" width="19" style="193" customWidth="1"/>
    <col min="520" max="520" width="18" style="193" customWidth="1"/>
    <col min="521" max="521" width="9.28515625" style="193" customWidth="1"/>
    <col min="522" max="522" width="9" style="193" customWidth="1"/>
    <col min="523" max="523" width="9.140625" style="193" customWidth="1"/>
    <col min="524" max="524" width="12.42578125" style="193"/>
    <col min="525" max="525" width="16" style="193" customWidth="1"/>
    <col min="526" max="526" width="9.28515625" style="193" customWidth="1"/>
    <col min="527" max="527" width="9.85546875" style="193" customWidth="1"/>
    <col min="528" max="528" width="14.28515625" style="193" customWidth="1"/>
    <col min="529" max="529" width="16.42578125" style="193" customWidth="1"/>
    <col min="530" max="530" width="12.42578125" style="193"/>
    <col min="531" max="531" width="14.42578125" style="193" customWidth="1"/>
    <col min="532" max="532" width="18.42578125" style="193" customWidth="1"/>
    <col min="533" max="533" width="33.85546875" style="193" customWidth="1"/>
    <col min="534" max="534" width="0" style="193" hidden="1" customWidth="1"/>
    <col min="535" max="535" width="24.28515625" style="193" customWidth="1"/>
    <col min="536" max="536" width="22.42578125" style="193" customWidth="1"/>
    <col min="537" max="538" width="12.42578125" style="193"/>
    <col min="539" max="539" width="16.85546875" style="193" customWidth="1"/>
    <col min="540" max="540" width="12.42578125" style="193"/>
    <col min="541" max="541" width="30.140625" style="193" customWidth="1"/>
    <col min="542" max="542" width="15.42578125" style="193" customWidth="1"/>
    <col min="543" max="543" width="15.85546875" style="193" customWidth="1"/>
    <col min="544" max="544" width="24.42578125" style="193" customWidth="1"/>
    <col min="545" max="545" width="17.140625" style="193" customWidth="1"/>
    <col min="546" max="769" width="12.42578125" style="193"/>
    <col min="770" max="770" width="3.5703125" style="193" customWidth="1"/>
    <col min="771" max="771" width="59.28515625" style="193" customWidth="1"/>
    <col min="772" max="772" width="10.28515625" style="193" customWidth="1"/>
    <col min="773" max="773" width="16.85546875" style="193" customWidth="1"/>
    <col min="774" max="774" width="8.5703125" style="193" customWidth="1"/>
    <col min="775" max="775" width="19" style="193" customWidth="1"/>
    <col min="776" max="776" width="18" style="193" customWidth="1"/>
    <col min="777" max="777" width="9.28515625" style="193" customWidth="1"/>
    <col min="778" max="778" width="9" style="193" customWidth="1"/>
    <col min="779" max="779" width="9.140625" style="193" customWidth="1"/>
    <col min="780" max="780" width="12.42578125" style="193"/>
    <col min="781" max="781" width="16" style="193" customWidth="1"/>
    <col min="782" max="782" width="9.28515625" style="193" customWidth="1"/>
    <col min="783" max="783" width="9.85546875" style="193" customWidth="1"/>
    <col min="784" max="784" width="14.28515625" style="193" customWidth="1"/>
    <col min="785" max="785" width="16.42578125" style="193" customWidth="1"/>
    <col min="786" max="786" width="12.42578125" style="193"/>
    <col min="787" max="787" width="14.42578125" style="193" customWidth="1"/>
    <col min="788" max="788" width="18.42578125" style="193" customWidth="1"/>
    <col min="789" max="789" width="33.85546875" style="193" customWidth="1"/>
    <col min="790" max="790" width="0" style="193" hidden="1" customWidth="1"/>
    <col min="791" max="791" width="24.28515625" style="193" customWidth="1"/>
    <col min="792" max="792" width="22.42578125" style="193" customWidth="1"/>
    <col min="793" max="794" width="12.42578125" style="193"/>
    <col min="795" max="795" width="16.85546875" style="193" customWidth="1"/>
    <col min="796" max="796" width="12.42578125" style="193"/>
    <col min="797" max="797" width="30.140625" style="193" customWidth="1"/>
    <col min="798" max="798" width="15.42578125" style="193" customWidth="1"/>
    <col min="799" max="799" width="15.85546875" style="193" customWidth="1"/>
    <col min="800" max="800" width="24.42578125" style="193" customWidth="1"/>
    <col min="801" max="801" width="17.140625" style="193" customWidth="1"/>
    <col min="802" max="1025" width="12.42578125" style="193"/>
    <col min="1026" max="1026" width="3.5703125" style="193" customWidth="1"/>
    <col min="1027" max="1027" width="59.28515625" style="193" customWidth="1"/>
    <col min="1028" max="1028" width="10.28515625" style="193" customWidth="1"/>
    <col min="1029" max="1029" width="16.85546875" style="193" customWidth="1"/>
    <col min="1030" max="1030" width="8.5703125" style="193" customWidth="1"/>
    <col min="1031" max="1031" width="19" style="193" customWidth="1"/>
    <col min="1032" max="1032" width="18" style="193" customWidth="1"/>
    <col min="1033" max="1033" width="9.28515625" style="193" customWidth="1"/>
    <col min="1034" max="1034" width="9" style="193" customWidth="1"/>
    <col min="1035" max="1035" width="9.140625" style="193" customWidth="1"/>
    <col min="1036" max="1036" width="12.42578125" style="193"/>
    <col min="1037" max="1037" width="16" style="193" customWidth="1"/>
    <col min="1038" max="1038" width="9.28515625" style="193" customWidth="1"/>
    <col min="1039" max="1039" width="9.85546875" style="193" customWidth="1"/>
    <col min="1040" max="1040" width="14.28515625" style="193" customWidth="1"/>
    <col min="1041" max="1041" width="16.42578125" style="193" customWidth="1"/>
    <col min="1042" max="1042" width="12.42578125" style="193"/>
    <col min="1043" max="1043" width="14.42578125" style="193" customWidth="1"/>
    <col min="1044" max="1044" width="18.42578125" style="193" customWidth="1"/>
    <col min="1045" max="1045" width="33.85546875" style="193" customWidth="1"/>
    <col min="1046" max="1046" width="0" style="193" hidden="1" customWidth="1"/>
    <col min="1047" max="1047" width="24.28515625" style="193" customWidth="1"/>
    <col min="1048" max="1048" width="22.42578125" style="193" customWidth="1"/>
    <col min="1049" max="1050" width="12.42578125" style="193"/>
    <col min="1051" max="1051" width="16.85546875" style="193" customWidth="1"/>
    <col min="1052" max="1052" width="12.42578125" style="193"/>
    <col min="1053" max="1053" width="30.140625" style="193" customWidth="1"/>
    <col min="1054" max="1054" width="15.42578125" style="193" customWidth="1"/>
    <col min="1055" max="1055" width="15.85546875" style="193" customWidth="1"/>
    <col min="1056" max="1056" width="24.42578125" style="193" customWidth="1"/>
    <col min="1057" max="1057" width="17.140625" style="193" customWidth="1"/>
    <col min="1058" max="1281" width="12.42578125" style="193"/>
    <col min="1282" max="1282" width="3.5703125" style="193" customWidth="1"/>
    <col min="1283" max="1283" width="59.28515625" style="193" customWidth="1"/>
    <col min="1284" max="1284" width="10.28515625" style="193" customWidth="1"/>
    <col min="1285" max="1285" width="16.85546875" style="193" customWidth="1"/>
    <col min="1286" max="1286" width="8.5703125" style="193" customWidth="1"/>
    <col min="1287" max="1287" width="19" style="193" customWidth="1"/>
    <col min="1288" max="1288" width="18" style="193" customWidth="1"/>
    <col min="1289" max="1289" width="9.28515625" style="193" customWidth="1"/>
    <col min="1290" max="1290" width="9" style="193" customWidth="1"/>
    <col min="1291" max="1291" width="9.140625" style="193" customWidth="1"/>
    <col min="1292" max="1292" width="12.42578125" style="193"/>
    <col min="1293" max="1293" width="16" style="193" customWidth="1"/>
    <col min="1294" max="1294" width="9.28515625" style="193" customWidth="1"/>
    <col min="1295" max="1295" width="9.85546875" style="193" customWidth="1"/>
    <col min="1296" max="1296" width="14.28515625" style="193" customWidth="1"/>
    <col min="1297" max="1297" width="16.42578125" style="193" customWidth="1"/>
    <col min="1298" max="1298" width="12.42578125" style="193"/>
    <col min="1299" max="1299" width="14.42578125" style="193" customWidth="1"/>
    <col min="1300" max="1300" width="18.42578125" style="193" customWidth="1"/>
    <col min="1301" max="1301" width="33.85546875" style="193" customWidth="1"/>
    <col min="1302" max="1302" width="0" style="193" hidden="1" customWidth="1"/>
    <col min="1303" max="1303" width="24.28515625" style="193" customWidth="1"/>
    <col min="1304" max="1304" width="22.42578125" style="193" customWidth="1"/>
    <col min="1305" max="1306" width="12.42578125" style="193"/>
    <col min="1307" max="1307" width="16.85546875" style="193" customWidth="1"/>
    <col min="1308" max="1308" width="12.42578125" style="193"/>
    <col min="1309" max="1309" width="30.140625" style="193" customWidth="1"/>
    <col min="1310" max="1310" width="15.42578125" style="193" customWidth="1"/>
    <col min="1311" max="1311" width="15.85546875" style="193" customWidth="1"/>
    <col min="1312" max="1312" width="24.42578125" style="193" customWidth="1"/>
    <col min="1313" max="1313" width="17.140625" style="193" customWidth="1"/>
    <col min="1314" max="1537" width="12.42578125" style="193"/>
    <col min="1538" max="1538" width="3.5703125" style="193" customWidth="1"/>
    <col min="1539" max="1539" width="59.28515625" style="193" customWidth="1"/>
    <col min="1540" max="1540" width="10.28515625" style="193" customWidth="1"/>
    <col min="1541" max="1541" width="16.85546875" style="193" customWidth="1"/>
    <col min="1542" max="1542" width="8.5703125" style="193" customWidth="1"/>
    <col min="1543" max="1543" width="19" style="193" customWidth="1"/>
    <col min="1544" max="1544" width="18" style="193" customWidth="1"/>
    <col min="1545" max="1545" width="9.28515625" style="193" customWidth="1"/>
    <col min="1546" max="1546" width="9" style="193" customWidth="1"/>
    <col min="1547" max="1547" width="9.140625" style="193" customWidth="1"/>
    <col min="1548" max="1548" width="12.42578125" style="193"/>
    <col min="1549" max="1549" width="16" style="193" customWidth="1"/>
    <col min="1550" max="1550" width="9.28515625" style="193" customWidth="1"/>
    <col min="1551" max="1551" width="9.85546875" style="193" customWidth="1"/>
    <col min="1552" max="1552" width="14.28515625" style="193" customWidth="1"/>
    <col min="1553" max="1553" width="16.42578125" style="193" customWidth="1"/>
    <col min="1554" max="1554" width="12.42578125" style="193"/>
    <col min="1555" max="1555" width="14.42578125" style="193" customWidth="1"/>
    <col min="1556" max="1556" width="18.42578125" style="193" customWidth="1"/>
    <col min="1557" max="1557" width="33.85546875" style="193" customWidth="1"/>
    <col min="1558" max="1558" width="0" style="193" hidden="1" customWidth="1"/>
    <col min="1559" max="1559" width="24.28515625" style="193" customWidth="1"/>
    <col min="1560" max="1560" width="22.42578125" style="193" customWidth="1"/>
    <col min="1561" max="1562" width="12.42578125" style="193"/>
    <col min="1563" max="1563" width="16.85546875" style="193" customWidth="1"/>
    <col min="1564" max="1564" width="12.42578125" style="193"/>
    <col min="1565" max="1565" width="30.140625" style="193" customWidth="1"/>
    <col min="1566" max="1566" width="15.42578125" style="193" customWidth="1"/>
    <col min="1567" max="1567" width="15.85546875" style="193" customWidth="1"/>
    <col min="1568" max="1568" width="24.42578125" style="193" customWidth="1"/>
    <col min="1569" max="1569" width="17.140625" style="193" customWidth="1"/>
    <col min="1570" max="1793" width="12.42578125" style="193"/>
    <col min="1794" max="1794" width="3.5703125" style="193" customWidth="1"/>
    <col min="1795" max="1795" width="59.28515625" style="193" customWidth="1"/>
    <col min="1796" max="1796" width="10.28515625" style="193" customWidth="1"/>
    <col min="1797" max="1797" width="16.85546875" style="193" customWidth="1"/>
    <col min="1798" max="1798" width="8.5703125" style="193" customWidth="1"/>
    <col min="1799" max="1799" width="19" style="193" customWidth="1"/>
    <col min="1800" max="1800" width="18" style="193" customWidth="1"/>
    <col min="1801" max="1801" width="9.28515625" style="193" customWidth="1"/>
    <col min="1802" max="1802" width="9" style="193" customWidth="1"/>
    <col min="1803" max="1803" width="9.140625" style="193" customWidth="1"/>
    <col min="1804" max="1804" width="12.42578125" style="193"/>
    <col min="1805" max="1805" width="16" style="193" customWidth="1"/>
    <col min="1806" max="1806" width="9.28515625" style="193" customWidth="1"/>
    <col min="1807" max="1807" width="9.85546875" style="193" customWidth="1"/>
    <col min="1808" max="1808" width="14.28515625" style="193" customWidth="1"/>
    <col min="1809" max="1809" width="16.42578125" style="193" customWidth="1"/>
    <col min="1810" max="1810" width="12.42578125" style="193"/>
    <col min="1811" max="1811" width="14.42578125" style="193" customWidth="1"/>
    <col min="1812" max="1812" width="18.42578125" style="193" customWidth="1"/>
    <col min="1813" max="1813" width="33.85546875" style="193" customWidth="1"/>
    <col min="1814" max="1814" width="0" style="193" hidden="1" customWidth="1"/>
    <col min="1815" max="1815" width="24.28515625" style="193" customWidth="1"/>
    <col min="1816" max="1816" width="22.42578125" style="193" customWidth="1"/>
    <col min="1817" max="1818" width="12.42578125" style="193"/>
    <col min="1819" max="1819" width="16.85546875" style="193" customWidth="1"/>
    <col min="1820" max="1820" width="12.42578125" style="193"/>
    <col min="1821" max="1821" width="30.140625" style="193" customWidth="1"/>
    <col min="1822" max="1822" width="15.42578125" style="193" customWidth="1"/>
    <col min="1823" max="1823" width="15.85546875" style="193" customWidth="1"/>
    <col min="1824" max="1824" width="24.42578125" style="193" customWidth="1"/>
    <col min="1825" max="1825" width="17.140625" style="193" customWidth="1"/>
    <col min="1826" max="2049" width="12.42578125" style="193"/>
    <col min="2050" max="2050" width="3.5703125" style="193" customWidth="1"/>
    <col min="2051" max="2051" width="59.28515625" style="193" customWidth="1"/>
    <col min="2052" max="2052" width="10.28515625" style="193" customWidth="1"/>
    <col min="2053" max="2053" width="16.85546875" style="193" customWidth="1"/>
    <col min="2054" max="2054" width="8.5703125" style="193" customWidth="1"/>
    <col min="2055" max="2055" width="19" style="193" customWidth="1"/>
    <col min="2056" max="2056" width="18" style="193" customWidth="1"/>
    <col min="2057" max="2057" width="9.28515625" style="193" customWidth="1"/>
    <col min="2058" max="2058" width="9" style="193" customWidth="1"/>
    <col min="2059" max="2059" width="9.140625" style="193" customWidth="1"/>
    <col min="2060" max="2060" width="12.42578125" style="193"/>
    <col min="2061" max="2061" width="16" style="193" customWidth="1"/>
    <col min="2062" max="2062" width="9.28515625" style="193" customWidth="1"/>
    <col min="2063" max="2063" width="9.85546875" style="193" customWidth="1"/>
    <col min="2064" max="2064" width="14.28515625" style="193" customWidth="1"/>
    <col min="2065" max="2065" width="16.42578125" style="193" customWidth="1"/>
    <col min="2066" max="2066" width="12.42578125" style="193"/>
    <col min="2067" max="2067" width="14.42578125" style="193" customWidth="1"/>
    <col min="2068" max="2068" width="18.42578125" style="193" customWidth="1"/>
    <col min="2069" max="2069" width="33.85546875" style="193" customWidth="1"/>
    <col min="2070" max="2070" width="0" style="193" hidden="1" customWidth="1"/>
    <col min="2071" max="2071" width="24.28515625" style="193" customWidth="1"/>
    <col min="2072" max="2072" width="22.42578125" style="193" customWidth="1"/>
    <col min="2073" max="2074" width="12.42578125" style="193"/>
    <col min="2075" max="2075" width="16.85546875" style="193" customWidth="1"/>
    <col min="2076" max="2076" width="12.42578125" style="193"/>
    <col min="2077" max="2077" width="30.140625" style="193" customWidth="1"/>
    <col min="2078" max="2078" width="15.42578125" style="193" customWidth="1"/>
    <col min="2079" max="2079" width="15.85546875" style="193" customWidth="1"/>
    <col min="2080" max="2080" width="24.42578125" style="193" customWidth="1"/>
    <col min="2081" max="2081" width="17.140625" style="193" customWidth="1"/>
    <col min="2082" max="2305" width="12.42578125" style="193"/>
    <col min="2306" max="2306" width="3.5703125" style="193" customWidth="1"/>
    <col min="2307" max="2307" width="59.28515625" style="193" customWidth="1"/>
    <col min="2308" max="2308" width="10.28515625" style="193" customWidth="1"/>
    <col min="2309" max="2309" width="16.85546875" style="193" customWidth="1"/>
    <col min="2310" max="2310" width="8.5703125" style="193" customWidth="1"/>
    <col min="2311" max="2311" width="19" style="193" customWidth="1"/>
    <col min="2312" max="2312" width="18" style="193" customWidth="1"/>
    <col min="2313" max="2313" width="9.28515625" style="193" customWidth="1"/>
    <col min="2314" max="2314" width="9" style="193" customWidth="1"/>
    <col min="2315" max="2315" width="9.140625" style="193" customWidth="1"/>
    <col min="2316" max="2316" width="12.42578125" style="193"/>
    <col min="2317" max="2317" width="16" style="193" customWidth="1"/>
    <col min="2318" max="2318" width="9.28515625" style="193" customWidth="1"/>
    <col min="2319" max="2319" width="9.85546875" style="193" customWidth="1"/>
    <col min="2320" max="2320" width="14.28515625" style="193" customWidth="1"/>
    <col min="2321" max="2321" width="16.42578125" style="193" customWidth="1"/>
    <col min="2322" max="2322" width="12.42578125" style="193"/>
    <col min="2323" max="2323" width="14.42578125" style="193" customWidth="1"/>
    <col min="2324" max="2324" width="18.42578125" style="193" customWidth="1"/>
    <col min="2325" max="2325" width="33.85546875" style="193" customWidth="1"/>
    <col min="2326" max="2326" width="0" style="193" hidden="1" customWidth="1"/>
    <col min="2327" max="2327" width="24.28515625" style="193" customWidth="1"/>
    <col min="2328" max="2328" width="22.42578125" style="193" customWidth="1"/>
    <col min="2329" max="2330" width="12.42578125" style="193"/>
    <col min="2331" max="2331" width="16.85546875" style="193" customWidth="1"/>
    <col min="2332" max="2332" width="12.42578125" style="193"/>
    <col min="2333" max="2333" width="30.140625" style="193" customWidth="1"/>
    <col min="2334" max="2334" width="15.42578125" style="193" customWidth="1"/>
    <col min="2335" max="2335" width="15.85546875" style="193" customWidth="1"/>
    <col min="2336" max="2336" width="24.42578125" style="193" customWidth="1"/>
    <col min="2337" max="2337" width="17.140625" style="193" customWidth="1"/>
    <col min="2338" max="2561" width="12.42578125" style="193"/>
    <col min="2562" max="2562" width="3.5703125" style="193" customWidth="1"/>
    <col min="2563" max="2563" width="59.28515625" style="193" customWidth="1"/>
    <col min="2564" max="2564" width="10.28515625" style="193" customWidth="1"/>
    <col min="2565" max="2565" width="16.85546875" style="193" customWidth="1"/>
    <col min="2566" max="2566" width="8.5703125" style="193" customWidth="1"/>
    <col min="2567" max="2567" width="19" style="193" customWidth="1"/>
    <col min="2568" max="2568" width="18" style="193" customWidth="1"/>
    <col min="2569" max="2569" width="9.28515625" style="193" customWidth="1"/>
    <col min="2570" max="2570" width="9" style="193" customWidth="1"/>
    <col min="2571" max="2571" width="9.140625" style="193" customWidth="1"/>
    <col min="2572" max="2572" width="12.42578125" style="193"/>
    <col min="2573" max="2573" width="16" style="193" customWidth="1"/>
    <col min="2574" max="2574" width="9.28515625" style="193" customWidth="1"/>
    <col min="2575" max="2575" width="9.85546875" style="193" customWidth="1"/>
    <col min="2576" max="2576" width="14.28515625" style="193" customWidth="1"/>
    <col min="2577" max="2577" width="16.42578125" style="193" customWidth="1"/>
    <col min="2578" max="2578" width="12.42578125" style="193"/>
    <col min="2579" max="2579" width="14.42578125" style="193" customWidth="1"/>
    <col min="2580" max="2580" width="18.42578125" style="193" customWidth="1"/>
    <col min="2581" max="2581" width="33.85546875" style="193" customWidth="1"/>
    <col min="2582" max="2582" width="0" style="193" hidden="1" customWidth="1"/>
    <col min="2583" max="2583" width="24.28515625" style="193" customWidth="1"/>
    <col min="2584" max="2584" width="22.42578125" style="193" customWidth="1"/>
    <col min="2585" max="2586" width="12.42578125" style="193"/>
    <col min="2587" max="2587" width="16.85546875" style="193" customWidth="1"/>
    <col min="2588" max="2588" width="12.42578125" style="193"/>
    <col min="2589" max="2589" width="30.140625" style="193" customWidth="1"/>
    <col min="2590" max="2590" width="15.42578125" style="193" customWidth="1"/>
    <col min="2591" max="2591" width="15.85546875" style="193" customWidth="1"/>
    <col min="2592" max="2592" width="24.42578125" style="193" customWidth="1"/>
    <col min="2593" max="2593" width="17.140625" style="193" customWidth="1"/>
    <col min="2594" max="2817" width="12.42578125" style="193"/>
    <col min="2818" max="2818" width="3.5703125" style="193" customWidth="1"/>
    <col min="2819" max="2819" width="59.28515625" style="193" customWidth="1"/>
    <col min="2820" max="2820" width="10.28515625" style="193" customWidth="1"/>
    <col min="2821" max="2821" width="16.85546875" style="193" customWidth="1"/>
    <col min="2822" max="2822" width="8.5703125" style="193" customWidth="1"/>
    <col min="2823" max="2823" width="19" style="193" customWidth="1"/>
    <col min="2824" max="2824" width="18" style="193" customWidth="1"/>
    <col min="2825" max="2825" width="9.28515625" style="193" customWidth="1"/>
    <col min="2826" max="2826" width="9" style="193" customWidth="1"/>
    <col min="2827" max="2827" width="9.140625" style="193" customWidth="1"/>
    <col min="2828" max="2828" width="12.42578125" style="193"/>
    <col min="2829" max="2829" width="16" style="193" customWidth="1"/>
    <col min="2830" max="2830" width="9.28515625" style="193" customWidth="1"/>
    <col min="2831" max="2831" width="9.85546875" style="193" customWidth="1"/>
    <col min="2832" max="2832" width="14.28515625" style="193" customWidth="1"/>
    <col min="2833" max="2833" width="16.42578125" style="193" customWidth="1"/>
    <col min="2834" max="2834" width="12.42578125" style="193"/>
    <col min="2835" max="2835" width="14.42578125" style="193" customWidth="1"/>
    <col min="2836" max="2836" width="18.42578125" style="193" customWidth="1"/>
    <col min="2837" max="2837" width="33.85546875" style="193" customWidth="1"/>
    <col min="2838" max="2838" width="0" style="193" hidden="1" customWidth="1"/>
    <col min="2839" max="2839" width="24.28515625" style="193" customWidth="1"/>
    <col min="2840" max="2840" width="22.42578125" style="193" customWidth="1"/>
    <col min="2841" max="2842" width="12.42578125" style="193"/>
    <col min="2843" max="2843" width="16.85546875" style="193" customWidth="1"/>
    <col min="2844" max="2844" width="12.42578125" style="193"/>
    <col min="2845" max="2845" width="30.140625" style="193" customWidth="1"/>
    <col min="2846" max="2846" width="15.42578125" style="193" customWidth="1"/>
    <col min="2847" max="2847" width="15.85546875" style="193" customWidth="1"/>
    <col min="2848" max="2848" width="24.42578125" style="193" customWidth="1"/>
    <col min="2849" max="2849" width="17.140625" style="193" customWidth="1"/>
    <col min="2850" max="3073" width="12.42578125" style="193"/>
    <col min="3074" max="3074" width="3.5703125" style="193" customWidth="1"/>
    <col min="3075" max="3075" width="59.28515625" style="193" customWidth="1"/>
    <col min="3076" max="3076" width="10.28515625" style="193" customWidth="1"/>
    <col min="3077" max="3077" width="16.85546875" style="193" customWidth="1"/>
    <col min="3078" max="3078" width="8.5703125" style="193" customWidth="1"/>
    <col min="3079" max="3079" width="19" style="193" customWidth="1"/>
    <col min="3080" max="3080" width="18" style="193" customWidth="1"/>
    <col min="3081" max="3081" width="9.28515625" style="193" customWidth="1"/>
    <col min="3082" max="3082" width="9" style="193" customWidth="1"/>
    <col min="3083" max="3083" width="9.140625" style="193" customWidth="1"/>
    <col min="3084" max="3084" width="12.42578125" style="193"/>
    <col min="3085" max="3085" width="16" style="193" customWidth="1"/>
    <col min="3086" max="3086" width="9.28515625" style="193" customWidth="1"/>
    <col min="3087" max="3087" width="9.85546875" style="193" customWidth="1"/>
    <col min="3088" max="3088" width="14.28515625" style="193" customWidth="1"/>
    <col min="3089" max="3089" width="16.42578125" style="193" customWidth="1"/>
    <col min="3090" max="3090" width="12.42578125" style="193"/>
    <col min="3091" max="3091" width="14.42578125" style="193" customWidth="1"/>
    <col min="3092" max="3092" width="18.42578125" style="193" customWidth="1"/>
    <col min="3093" max="3093" width="33.85546875" style="193" customWidth="1"/>
    <col min="3094" max="3094" width="0" style="193" hidden="1" customWidth="1"/>
    <col min="3095" max="3095" width="24.28515625" style="193" customWidth="1"/>
    <col min="3096" max="3096" width="22.42578125" style="193" customWidth="1"/>
    <col min="3097" max="3098" width="12.42578125" style="193"/>
    <col min="3099" max="3099" width="16.85546875" style="193" customWidth="1"/>
    <col min="3100" max="3100" width="12.42578125" style="193"/>
    <col min="3101" max="3101" width="30.140625" style="193" customWidth="1"/>
    <col min="3102" max="3102" width="15.42578125" style="193" customWidth="1"/>
    <col min="3103" max="3103" width="15.85546875" style="193" customWidth="1"/>
    <col min="3104" max="3104" width="24.42578125" style="193" customWidth="1"/>
    <col min="3105" max="3105" width="17.140625" style="193" customWidth="1"/>
    <col min="3106" max="3329" width="12.42578125" style="193"/>
    <col min="3330" max="3330" width="3.5703125" style="193" customWidth="1"/>
    <col min="3331" max="3331" width="59.28515625" style="193" customWidth="1"/>
    <col min="3332" max="3332" width="10.28515625" style="193" customWidth="1"/>
    <col min="3333" max="3333" width="16.85546875" style="193" customWidth="1"/>
    <col min="3334" max="3334" width="8.5703125" style="193" customWidth="1"/>
    <col min="3335" max="3335" width="19" style="193" customWidth="1"/>
    <col min="3336" max="3336" width="18" style="193" customWidth="1"/>
    <col min="3337" max="3337" width="9.28515625" style="193" customWidth="1"/>
    <col min="3338" max="3338" width="9" style="193" customWidth="1"/>
    <col min="3339" max="3339" width="9.140625" style="193" customWidth="1"/>
    <col min="3340" max="3340" width="12.42578125" style="193"/>
    <col min="3341" max="3341" width="16" style="193" customWidth="1"/>
    <col min="3342" max="3342" width="9.28515625" style="193" customWidth="1"/>
    <col min="3343" max="3343" width="9.85546875" style="193" customWidth="1"/>
    <col min="3344" max="3344" width="14.28515625" style="193" customWidth="1"/>
    <col min="3345" max="3345" width="16.42578125" style="193" customWidth="1"/>
    <col min="3346" max="3346" width="12.42578125" style="193"/>
    <col min="3347" max="3347" width="14.42578125" style="193" customWidth="1"/>
    <col min="3348" max="3348" width="18.42578125" style="193" customWidth="1"/>
    <col min="3349" max="3349" width="33.85546875" style="193" customWidth="1"/>
    <col min="3350" max="3350" width="0" style="193" hidden="1" customWidth="1"/>
    <col min="3351" max="3351" width="24.28515625" style="193" customWidth="1"/>
    <col min="3352" max="3352" width="22.42578125" style="193" customWidth="1"/>
    <col min="3353" max="3354" width="12.42578125" style="193"/>
    <col min="3355" max="3355" width="16.85546875" style="193" customWidth="1"/>
    <col min="3356" max="3356" width="12.42578125" style="193"/>
    <col min="3357" max="3357" width="30.140625" style="193" customWidth="1"/>
    <col min="3358" max="3358" width="15.42578125" style="193" customWidth="1"/>
    <col min="3359" max="3359" width="15.85546875" style="193" customWidth="1"/>
    <col min="3360" max="3360" width="24.42578125" style="193" customWidth="1"/>
    <col min="3361" max="3361" width="17.140625" style="193" customWidth="1"/>
    <col min="3362" max="3585" width="12.42578125" style="193"/>
    <col min="3586" max="3586" width="3.5703125" style="193" customWidth="1"/>
    <col min="3587" max="3587" width="59.28515625" style="193" customWidth="1"/>
    <col min="3588" max="3588" width="10.28515625" style="193" customWidth="1"/>
    <col min="3589" max="3589" width="16.85546875" style="193" customWidth="1"/>
    <col min="3590" max="3590" width="8.5703125" style="193" customWidth="1"/>
    <col min="3591" max="3591" width="19" style="193" customWidth="1"/>
    <col min="3592" max="3592" width="18" style="193" customWidth="1"/>
    <col min="3593" max="3593" width="9.28515625" style="193" customWidth="1"/>
    <col min="3594" max="3594" width="9" style="193" customWidth="1"/>
    <col min="3595" max="3595" width="9.140625" style="193" customWidth="1"/>
    <col min="3596" max="3596" width="12.42578125" style="193"/>
    <col min="3597" max="3597" width="16" style="193" customWidth="1"/>
    <col min="3598" max="3598" width="9.28515625" style="193" customWidth="1"/>
    <col min="3599" max="3599" width="9.85546875" style="193" customWidth="1"/>
    <col min="3600" max="3600" width="14.28515625" style="193" customWidth="1"/>
    <col min="3601" max="3601" width="16.42578125" style="193" customWidth="1"/>
    <col min="3602" max="3602" width="12.42578125" style="193"/>
    <col min="3603" max="3603" width="14.42578125" style="193" customWidth="1"/>
    <col min="3604" max="3604" width="18.42578125" style="193" customWidth="1"/>
    <col min="3605" max="3605" width="33.85546875" style="193" customWidth="1"/>
    <col min="3606" max="3606" width="0" style="193" hidden="1" customWidth="1"/>
    <col min="3607" max="3607" width="24.28515625" style="193" customWidth="1"/>
    <col min="3608" max="3608" width="22.42578125" style="193" customWidth="1"/>
    <col min="3609" max="3610" width="12.42578125" style="193"/>
    <col min="3611" max="3611" width="16.85546875" style="193" customWidth="1"/>
    <col min="3612" max="3612" width="12.42578125" style="193"/>
    <col min="3613" max="3613" width="30.140625" style="193" customWidth="1"/>
    <col min="3614" max="3614" width="15.42578125" style="193" customWidth="1"/>
    <col min="3615" max="3615" width="15.85546875" style="193" customWidth="1"/>
    <col min="3616" max="3616" width="24.42578125" style="193" customWidth="1"/>
    <col min="3617" max="3617" width="17.140625" style="193" customWidth="1"/>
    <col min="3618" max="3841" width="12.42578125" style="193"/>
    <col min="3842" max="3842" width="3.5703125" style="193" customWidth="1"/>
    <col min="3843" max="3843" width="59.28515625" style="193" customWidth="1"/>
    <col min="3844" max="3844" width="10.28515625" style="193" customWidth="1"/>
    <col min="3845" max="3845" width="16.85546875" style="193" customWidth="1"/>
    <col min="3846" max="3846" width="8.5703125" style="193" customWidth="1"/>
    <col min="3847" max="3847" width="19" style="193" customWidth="1"/>
    <col min="3848" max="3848" width="18" style="193" customWidth="1"/>
    <col min="3849" max="3849" width="9.28515625" style="193" customWidth="1"/>
    <col min="3850" max="3850" width="9" style="193" customWidth="1"/>
    <col min="3851" max="3851" width="9.140625" style="193" customWidth="1"/>
    <col min="3852" max="3852" width="12.42578125" style="193"/>
    <col min="3853" max="3853" width="16" style="193" customWidth="1"/>
    <col min="3854" max="3854" width="9.28515625" style="193" customWidth="1"/>
    <col min="3855" max="3855" width="9.85546875" style="193" customWidth="1"/>
    <col min="3856" max="3856" width="14.28515625" style="193" customWidth="1"/>
    <col min="3857" max="3857" width="16.42578125" style="193" customWidth="1"/>
    <col min="3858" max="3858" width="12.42578125" style="193"/>
    <col min="3859" max="3859" width="14.42578125" style="193" customWidth="1"/>
    <col min="3860" max="3860" width="18.42578125" style="193" customWidth="1"/>
    <col min="3861" max="3861" width="33.85546875" style="193" customWidth="1"/>
    <col min="3862" max="3862" width="0" style="193" hidden="1" customWidth="1"/>
    <col min="3863" max="3863" width="24.28515625" style="193" customWidth="1"/>
    <col min="3864" max="3864" width="22.42578125" style="193" customWidth="1"/>
    <col min="3865" max="3866" width="12.42578125" style="193"/>
    <col min="3867" max="3867" width="16.85546875" style="193" customWidth="1"/>
    <col min="3868" max="3868" width="12.42578125" style="193"/>
    <col min="3869" max="3869" width="30.140625" style="193" customWidth="1"/>
    <col min="3870" max="3870" width="15.42578125" style="193" customWidth="1"/>
    <col min="3871" max="3871" width="15.85546875" style="193" customWidth="1"/>
    <col min="3872" max="3872" width="24.42578125" style="193" customWidth="1"/>
    <col min="3873" max="3873" width="17.140625" style="193" customWidth="1"/>
    <col min="3874" max="4097" width="12.42578125" style="193"/>
    <col min="4098" max="4098" width="3.5703125" style="193" customWidth="1"/>
    <col min="4099" max="4099" width="59.28515625" style="193" customWidth="1"/>
    <col min="4100" max="4100" width="10.28515625" style="193" customWidth="1"/>
    <col min="4101" max="4101" width="16.85546875" style="193" customWidth="1"/>
    <col min="4102" max="4102" width="8.5703125" style="193" customWidth="1"/>
    <col min="4103" max="4103" width="19" style="193" customWidth="1"/>
    <col min="4104" max="4104" width="18" style="193" customWidth="1"/>
    <col min="4105" max="4105" width="9.28515625" style="193" customWidth="1"/>
    <col min="4106" max="4106" width="9" style="193" customWidth="1"/>
    <col min="4107" max="4107" width="9.140625" style="193" customWidth="1"/>
    <col min="4108" max="4108" width="12.42578125" style="193"/>
    <col min="4109" max="4109" width="16" style="193" customWidth="1"/>
    <col min="4110" max="4110" width="9.28515625" style="193" customWidth="1"/>
    <col min="4111" max="4111" width="9.85546875" style="193" customWidth="1"/>
    <col min="4112" max="4112" width="14.28515625" style="193" customWidth="1"/>
    <col min="4113" max="4113" width="16.42578125" style="193" customWidth="1"/>
    <col min="4114" max="4114" width="12.42578125" style="193"/>
    <col min="4115" max="4115" width="14.42578125" style="193" customWidth="1"/>
    <col min="4116" max="4116" width="18.42578125" style="193" customWidth="1"/>
    <col min="4117" max="4117" width="33.85546875" style="193" customWidth="1"/>
    <col min="4118" max="4118" width="0" style="193" hidden="1" customWidth="1"/>
    <col min="4119" max="4119" width="24.28515625" style="193" customWidth="1"/>
    <col min="4120" max="4120" width="22.42578125" style="193" customWidth="1"/>
    <col min="4121" max="4122" width="12.42578125" style="193"/>
    <col min="4123" max="4123" width="16.85546875" style="193" customWidth="1"/>
    <col min="4124" max="4124" width="12.42578125" style="193"/>
    <col min="4125" max="4125" width="30.140625" style="193" customWidth="1"/>
    <col min="4126" max="4126" width="15.42578125" style="193" customWidth="1"/>
    <col min="4127" max="4127" width="15.85546875" style="193" customWidth="1"/>
    <col min="4128" max="4128" width="24.42578125" style="193" customWidth="1"/>
    <col min="4129" max="4129" width="17.140625" style="193" customWidth="1"/>
    <col min="4130" max="4353" width="12.42578125" style="193"/>
    <col min="4354" max="4354" width="3.5703125" style="193" customWidth="1"/>
    <col min="4355" max="4355" width="59.28515625" style="193" customWidth="1"/>
    <col min="4356" max="4356" width="10.28515625" style="193" customWidth="1"/>
    <col min="4357" max="4357" width="16.85546875" style="193" customWidth="1"/>
    <col min="4358" max="4358" width="8.5703125" style="193" customWidth="1"/>
    <col min="4359" max="4359" width="19" style="193" customWidth="1"/>
    <col min="4360" max="4360" width="18" style="193" customWidth="1"/>
    <col min="4361" max="4361" width="9.28515625" style="193" customWidth="1"/>
    <col min="4362" max="4362" width="9" style="193" customWidth="1"/>
    <col min="4363" max="4363" width="9.140625" style="193" customWidth="1"/>
    <col min="4364" max="4364" width="12.42578125" style="193"/>
    <col min="4365" max="4365" width="16" style="193" customWidth="1"/>
    <col min="4366" max="4366" width="9.28515625" style="193" customWidth="1"/>
    <col min="4367" max="4367" width="9.85546875" style="193" customWidth="1"/>
    <col min="4368" max="4368" width="14.28515625" style="193" customWidth="1"/>
    <col min="4369" max="4369" width="16.42578125" style="193" customWidth="1"/>
    <col min="4370" max="4370" width="12.42578125" style="193"/>
    <col min="4371" max="4371" width="14.42578125" style="193" customWidth="1"/>
    <col min="4372" max="4372" width="18.42578125" style="193" customWidth="1"/>
    <col min="4373" max="4373" width="33.85546875" style="193" customWidth="1"/>
    <col min="4374" max="4374" width="0" style="193" hidden="1" customWidth="1"/>
    <col min="4375" max="4375" width="24.28515625" style="193" customWidth="1"/>
    <col min="4376" max="4376" width="22.42578125" style="193" customWidth="1"/>
    <col min="4377" max="4378" width="12.42578125" style="193"/>
    <col min="4379" max="4379" width="16.85546875" style="193" customWidth="1"/>
    <col min="4380" max="4380" width="12.42578125" style="193"/>
    <col min="4381" max="4381" width="30.140625" style="193" customWidth="1"/>
    <col min="4382" max="4382" width="15.42578125" style="193" customWidth="1"/>
    <col min="4383" max="4383" width="15.85546875" style="193" customWidth="1"/>
    <col min="4384" max="4384" width="24.42578125" style="193" customWidth="1"/>
    <col min="4385" max="4385" width="17.140625" style="193" customWidth="1"/>
    <col min="4386" max="4609" width="12.42578125" style="193"/>
    <col min="4610" max="4610" width="3.5703125" style="193" customWidth="1"/>
    <col min="4611" max="4611" width="59.28515625" style="193" customWidth="1"/>
    <col min="4612" max="4612" width="10.28515625" style="193" customWidth="1"/>
    <col min="4613" max="4613" width="16.85546875" style="193" customWidth="1"/>
    <col min="4614" max="4614" width="8.5703125" style="193" customWidth="1"/>
    <col min="4615" max="4615" width="19" style="193" customWidth="1"/>
    <col min="4616" max="4616" width="18" style="193" customWidth="1"/>
    <col min="4617" max="4617" width="9.28515625" style="193" customWidth="1"/>
    <col min="4618" max="4618" width="9" style="193" customWidth="1"/>
    <col min="4619" max="4619" width="9.140625" style="193" customWidth="1"/>
    <col min="4620" max="4620" width="12.42578125" style="193"/>
    <col min="4621" max="4621" width="16" style="193" customWidth="1"/>
    <col min="4622" max="4622" width="9.28515625" style="193" customWidth="1"/>
    <col min="4623" max="4623" width="9.85546875" style="193" customWidth="1"/>
    <col min="4624" max="4624" width="14.28515625" style="193" customWidth="1"/>
    <col min="4625" max="4625" width="16.42578125" style="193" customWidth="1"/>
    <col min="4626" max="4626" width="12.42578125" style="193"/>
    <col min="4627" max="4627" width="14.42578125" style="193" customWidth="1"/>
    <col min="4628" max="4628" width="18.42578125" style="193" customWidth="1"/>
    <col min="4629" max="4629" width="33.85546875" style="193" customWidth="1"/>
    <col min="4630" max="4630" width="0" style="193" hidden="1" customWidth="1"/>
    <col min="4631" max="4631" width="24.28515625" style="193" customWidth="1"/>
    <col min="4632" max="4632" width="22.42578125" style="193" customWidth="1"/>
    <col min="4633" max="4634" width="12.42578125" style="193"/>
    <col min="4635" max="4635" width="16.85546875" style="193" customWidth="1"/>
    <col min="4636" max="4636" width="12.42578125" style="193"/>
    <col min="4637" max="4637" width="30.140625" style="193" customWidth="1"/>
    <col min="4638" max="4638" width="15.42578125" style="193" customWidth="1"/>
    <col min="4639" max="4639" width="15.85546875" style="193" customWidth="1"/>
    <col min="4640" max="4640" width="24.42578125" style="193" customWidth="1"/>
    <col min="4641" max="4641" width="17.140625" style="193" customWidth="1"/>
    <col min="4642" max="4865" width="12.42578125" style="193"/>
    <col min="4866" max="4866" width="3.5703125" style="193" customWidth="1"/>
    <col min="4867" max="4867" width="59.28515625" style="193" customWidth="1"/>
    <col min="4868" max="4868" width="10.28515625" style="193" customWidth="1"/>
    <col min="4869" max="4869" width="16.85546875" style="193" customWidth="1"/>
    <col min="4870" max="4870" width="8.5703125" style="193" customWidth="1"/>
    <col min="4871" max="4871" width="19" style="193" customWidth="1"/>
    <col min="4872" max="4872" width="18" style="193" customWidth="1"/>
    <col min="4873" max="4873" width="9.28515625" style="193" customWidth="1"/>
    <col min="4874" max="4874" width="9" style="193" customWidth="1"/>
    <col min="4875" max="4875" width="9.140625" style="193" customWidth="1"/>
    <col min="4876" max="4876" width="12.42578125" style="193"/>
    <col min="4877" max="4877" width="16" style="193" customWidth="1"/>
    <col min="4878" max="4878" width="9.28515625" style="193" customWidth="1"/>
    <col min="4879" max="4879" width="9.85546875" style="193" customWidth="1"/>
    <col min="4880" max="4880" width="14.28515625" style="193" customWidth="1"/>
    <col min="4881" max="4881" width="16.42578125" style="193" customWidth="1"/>
    <col min="4882" max="4882" width="12.42578125" style="193"/>
    <col min="4883" max="4883" width="14.42578125" style="193" customWidth="1"/>
    <col min="4884" max="4884" width="18.42578125" style="193" customWidth="1"/>
    <col min="4885" max="4885" width="33.85546875" style="193" customWidth="1"/>
    <col min="4886" max="4886" width="0" style="193" hidden="1" customWidth="1"/>
    <col min="4887" max="4887" width="24.28515625" style="193" customWidth="1"/>
    <col min="4888" max="4888" width="22.42578125" style="193" customWidth="1"/>
    <col min="4889" max="4890" width="12.42578125" style="193"/>
    <col min="4891" max="4891" width="16.85546875" style="193" customWidth="1"/>
    <col min="4892" max="4892" width="12.42578125" style="193"/>
    <col min="4893" max="4893" width="30.140625" style="193" customWidth="1"/>
    <col min="4894" max="4894" width="15.42578125" style="193" customWidth="1"/>
    <col min="4895" max="4895" width="15.85546875" style="193" customWidth="1"/>
    <col min="4896" max="4896" width="24.42578125" style="193" customWidth="1"/>
    <col min="4897" max="4897" width="17.140625" style="193" customWidth="1"/>
    <col min="4898" max="5121" width="12.42578125" style="193"/>
    <col min="5122" max="5122" width="3.5703125" style="193" customWidth="1"/>
    <col min="5123" max="5123" width="59.28515625" style="193" customWidth="1"/>
    <col min="5124" max="5124" width="10.28515625" style="193" customWidth="1"/>
    <col min="5125" max="5125" width="16.85546875" style="193" customWidth="1"/>
    <col min="5126" max="5126" width="8.5703125" style="193" customWidth="1"/>
    <col min="5127" max="5127" width="19" style="193" customWidth="1"/>
    <col min="5128" max="5128" width="18" style="193" customWidth="1"/>
    <col min="5129" max="5129" width="9.28515625" style="193" customWidth="1"/>
    <col min="5130" max="5130" width="9" style="193" customWidth="1"/>
    <col min="5131" max="5131" width="9.140625" style="193" customWidth="1"/>
    <col min="5132" max="5132" width="12.42578125" style="193"/>
    <col min="5133" max="5133" width="16" style="193" customWidth="1"/>
    <col min="5134" max="5134" width="9.28515625" style="193" customWidth="1"/>
    <col min="5135" max="5135" width="9.85546875" style="193" customWidth="1"/>
    <col min="5136" max="5136" width="14.28515625" style="193" customWidth="1"/>
    <col min="5137" max="5137" width="16.42578125" style="193" customWidth="1"/>
    <col min="5138" max="5138" width="12.42578125" style="193"/>
    <col min="5139" max="5139" width="14.42578125" style="193" customWidth="1"/>
    <col min="5140" max="5140" width="18.42578125" style="193" customWidth="1"/>
    <col min="5141" max="5141" width="33.85546875" style="193" customWidth="1"/>
    <col min="5142" max="5142" width="0" style="193" hidden="1" customWidth="1"/>
    <col min="5143" max="5143" width="24.28515625" style="193" customWidth="1"/>
    <col min="5144" max="5144" width="22.42578125" style="193" customWidth="1"/>
    <col min="5145" max="5146" width="12.42578125" style="193"/>
    <col min="5147" max="5147" width="16.85546875" style="193" customWidth="1"/>
    <col min="5148" max="5148" width="12.42578125" style="193"/>
    <col min="5149" max="5149" width="30.140625" style="193" customWidth="1"/>
    <col min="5150" max="5150" width="15.42578125" style="193" customWidth="1"/>
    <col min="5151" max="5151" width="15.85546875" style="193" customWidth="1"/>
    <col min="5152" max="5152" width="24.42578125" style="193" customWidth="1"/>
    <col min="5153" max="5153" width="17.140625" style="193" customWidth="1"/>
    <col min="5154" max="5377" width="12.42578125" style="193"/>
    <col min="5378" max="5378" width="3.5703125" style="193" customWidth="1"/>
    <col min="5379" max="5379" width="59.28515625" style="193" customWidth="1"/>
    <col min="5380" max="5380" width="10.28515625" style="193" customWidth="1"/>
    <col min="5381" max="5381" width="16.85546875" style="193" customWidth="1"/>
    <col min="5382" max="5382" width="8.5703125" style="193" customWidth="1"/>
    <col min="5383" max="5383" width="19" style="193" customWidth="1"/>
    <col min="5384" max="5384" width="18" style="193" customWidth="1"/>
    <col min="5385" max="5385" width="9.28515625" style="193" customWidth="1"/>
    <col min="5386" max="5386" width="9" style="193" customWidth="1"/>
    <col min="5387" max="5387" width="9.140625" style="193" customWidth="1"/>
    <col min="5388" max="5388" width="12.42578125" style="193"/>
    <col min="5389" max="5389" width="16" style="193" customWidth="1"/>
    <col min="5390" max="5390" width="9.28515625" style="193" customWidth="1"/>
    <col min="5391" max="5391" width="9.85546875" style="193" customWidth="1"/>
    <col min="5392" max="5392" width="14.28515625" style="193" customWidth="1"/>
    <col min="5393" max="5393" width="16.42578125" style="193" customWidth="1"/>
    <col min="5394" max="5394" width="12.42578125" style="193"/>
    <col min="5395" max="5395" width="14.42578125" style="193" customWidth="1"/>
    <col min="5396" max="5396" width="18.42578125" style="193" customWidth="1"/>
    <col min="5397" max="5397" width="33.85546875" style="193" customWidth="1"/>
    <col min="5398" max="5398" width="0" style="193" hidden="1" customWidth="1"/>
    <col min="5399" max="5399" width="24.28515625" style="193" customWidth="1"/>
    <col min="5400" max="5400" width="22.42578125" style="193" customWidth="1"/>
    <col min="5401" max="5402" width="12.42578125" style="193"/>
    <col min="5403" max="5403" width="16.85546875" style="193" customWidth="1"/>
    <col min="5404" max="5404" width="12.42578125" style="193"/>
    <col min="5405" max="5405" width="30.140625" style="193" customWidth="1"/>
    <col min="5406" max="5406" width="15.42578125" style="193" customWidth="1"/>
    <col min="5407" max="5407" width="15.85546875" style="193" customWidth="1"/>
    <col min="5408" max="5408" width="24.42578125" style="193" customWidth="1"/>
    <col min="5409" max="5409" width="17.140625" style="193" customWidth="1"/>
    <col min="5410" max="5633" width="12.42578125" style="193"/>
    <col min="5634" max="5634" width="3.5703125" style="193" customWidth="1"/>
    <col min="5635" max="5635" width="59.28515625" style="193" customWidth="1"/>
    <col min="5636" max="5636" width="10.28515625" style="193" customWidth="1"/>
    <col min="5637" max="5637" width="16.85546875" style="193" customWidth="1"/>
    <col min="5638" max="5638" width="8.5703125" style="193" customWidth="1"/>
    <col min="5639" max="5639" width="19" style="193" customWidth="1"/>
    <col min="5640" max="5640" width="18" style="193" customWidth="1"/>
    <col min="5641" max="5641" width="9.28515625" style="193" customWidth="1"/>
    <col min="5642" max="5642" width="9" style="193" customWidth="1"/>
    <col min="5643" max="5643" width="9.140625" style="193" customWidth="1"/>
    <col min="5644" max="5644" width="12.42578125" style="193"/>
    <col min="5645" max="5645" width="16" style="193" customWidth="1"/>
    <col min="5646" max="5646" width="9.28515625" style="193" customWidth="1"/>
    <col min="5647" max="5647" width="9.85546875" style="193" customWidth="1"/>
    <col min="5648" max="5648" width="14.28515625" style="193" customWidth="1"/>
    <col min="5649" max="5649" width="16.42578125" style="193" customWidth="1"/>
    <col min="5650" max="5650" width="12.42578125" style="193"/>
    <col min="5651" max="5651" width="14.42578125" style="193" customWidth="1"/>
    <col min="5652" max="5652" width="18.42578125" style="193" customWidth="1"/>
    <col min="5653" max="5653" width="33.85546875" style="193" customWidth="1"/>
    <col min="5654" max="5654" width="0" style="193" hidden="1" customWidth="1"/>
    <col min="5655" max="5655" width="24.28515625" style="193" customWidth="1"/>
    <col min="5656" max="5656" width="22.42578125" style="193" customWidth="1"/>
    <col min="5657" max="5658" width="12.42578125" style="193"/>
    <col min="5659" max="5659" width="16.85546875" style="193" customWidth="1"/>
    <col min="5660" max="5660" width="12.42578125" style="193"/>
    <col min="5661" max="5661" width="30.140625" style="193" customWidth="1"/>
    <col min="5662" max="5662" width="15.42578125" style="193" customWidth="1"/>
    <col min="5663" max="5663" width="15.85546875" style="193" customWidth="1"/>
    <col min="5664" max="5664" width="24.42578125" style="193" customWidth="1"/>
    <col min="5665" max="5665" width="17.140625" style="193" customWidth="1"/>
    <col min="5666" max="5889" width="12.42578125" style="193"/>
    <col min="5890" max="5890" width="3.5703125" style="193" customWidth="1"/>
    <col min="5891" max="5891" width="59.28515625" style="193" customWidth="1"/>
    <col min="5892" max="5892" width="10.28515625" style="193" customWidth="1"/>
    <col min="5893" max="5893" width="16.85546875" style="193" customWidth="1"/>
    <col min="5894" max="5894" width="8.5703125" style="193" customWidth="1"/>
    <col min="5895" max="5895" width="19" style="193" customWidth="1"/>
    <col min="5896" max="5896" width="18" style="193" customWidth="1"/>
    <col min="5897" max="5897" width="9.28515625" style="193" customWidth="1"/>
    <col min="5898" max="5898" width="9" style="193" customWidth="1"/>
    <col min="5899" max="5899" width="9.140625" style="193" customWidth="1"/>
    <col min="5900" max="5900" width="12.42578125" style="193"/>
    <col min="5901" max="5901" width="16" style="193" customWidth="1"/>
    <col min="5902" max="5902" width="9.28515625" style="193" customWidth="1"/>
    <col min="5903" max="5903" width="9.85546875" style="193" customWidth="1"/>
    <col min="5904" max="5904" width="14.28515625" style="193" customWidth="1"/>
    <col min="5905" max="5905" width="16.42578125" style="193" customWidth="1"/>
    <col min="5906" max="5906" width="12.42578125" style="193"/>
    <col min="5907" max="5907" width="14.42578125" style="193" customWidth="1"/>
    <col min="5908" max="5908" width="18.42578125" style="193" customWidth="1"/>
    <col min="5909" max="5909" width="33.85546875" style="193" customWidth="1"/>
    <col min="5910" max="5910" width="0" style="193" hidden="1" customWidth="1"/>
    <col min="5911" max="5911" width="24.28515625" style="193" customWidth="1"/>
    <col min="5912" max="5912" width="22.42578125" style="193" customWidth="1"/>
    <col min="5913" max="5914" width="12.42578125" style="193"/>
    <col min="5915" max="5915" width="16.85546875" style="193" customWidth="1"/>
    <col min="5916" max="5916" width="12.42578125" style="193"/>
    <col min="5917" max="5917" width="30.140625" style="193" customWidth="1"/>
    <col min="5918" max="5918" width="15.42578125" style="193" customWidth="1"/>
    <col min="5919" max="5919" width="15.85546875" style="193" customWidth="1"/>
    <col min="5920" max="5920" width="24.42578125" style="193" customWidth="1"/>
    <col min="5921" max="5921" width="17.140625" style="193" customWidth="1"/>
    <col min="5922" max="6145" width="12.42578125" style="193"/>
    <col min="6146" max="6146" width="3.5703125" style="193" customWidth="1"/>
    <col min="6147" max="6147" width="59.28515625" style="193" customWidth="1"/>
    <col min="6148" max="6148" width="10.28515625" style="193" customWidth="1"/>
    <col min="6149" max="6149" width="16.85546875" style="193" customWidth="1"/>
    <col min="6150" max="6150" width="8.5703125" style="193" customWidth="1"/>
    <col min="6151" max="6151" width="19" style="193" customWidth="1"/>
    <col min="6152" max="6152" width="18" style="193" customWidth="1"/>
    <col min="6153" max="6153" width="9.28515625" style="193" customWidth="1"/>
    <col min="6154" max="6154" width="9" style="193" customWidth="1"/>
    <col min="6155" max="6155" width="9.140625" style="193" customWidth="1"/>
    <col min="6156" max="6156" width="12.42578125" style="193"/>
    <col min="6157" max="6157" width="16" style="193" customWidth="1"/>
    <col min="6158" max="6158" width="9.28515625" style="193" customWidth="1"/>
    <col min="6159" max="6159" width="9.85546875" style="193" customWidth="1"/>
    <col min="6160" max="6160" width="14.28515625" style="193" customWidth="1"/>
    <col min="6161" max="6161" width="16.42578125" style="193" customWidth="1"/>
    <col min="6162" max="6162" width="12.42578125" style="193"/>
    <col min="6163" max="6163" width="14.42578125" style="193" customWidth="1"/>
    <col min="6164" max="6164" width="18.42578125" style="193" customWidth="1"/>
    <col min="6165" max="6165" width="33.85546875" style="193" customWidth="1"/>
    <col min="6166" max="6166" width="0" style="193" hidden="1" customWidth="1"/>
    <col min="6167" max="6167" width="24.28515625" style="193" customWidth="1"/>
    <col min="6168" max="6168" width="22.42578125" style="193" customWidth="1"/>
    <col min="6169" max="6170" width="12.42578125" style="193"/>
    <col min="6171" max="6171" width="16.85546875" style="193" customWidth="1"/>
    <col min="6172" max="6172" width="12.42578125" style="193"/>
    <col min="6173" max="6173" width="30.140625" style="193" customWidth="1"/>
    <col min="6174" max="6174" width="15.42578125" style="193" customWidth="1"/>
    <col min="6175" max="6175" width="15.85546875" style="193" customWidth="1"/>
    <col min="6176" max="6176" width="24.42578125" style="193" customWidth="1"/>
    <col min="6177" max="6177" width="17.140625" style="193" customWidth="1"/>
    <col min="6178" max="6401" width="12.42578125" style="193"/>
    <col min="6402" max="6402" width="3.5703125" style="193" customWidth="1"/>
    <col min="6403" max="6403" width="59.28515625" style="193" customWidth="1"/>
    <col min="6404" max="6404" width="10.28515625" style="193" customWidth="1"/>
    <col min="6405" max="6405" width="16.85546875" style="193" customWidth="1"/>
    <col min="6406" max="6406" width="8.5703125" style="193" customWidth="1"/>
    <col min="6407" max="6407" width="19" style="193" customWidth="1"/>
    <col min="6408" max="6408" width="18" style="193" customWidth="1"/>
    <col min="6409" max="6409" width="9.28515625" style="193" customWidth="1"/>
    <col min="6410" max="6410" width="9" style="193" customWidth="1"/>
    <col min="6411" max="6411" width="9.140625" style="193" customWidth="1"/>
    <col min="6412" max="6412" width="12.42578125" style="193"/>
    <col min="6413" max="6413" width="16" style="193" customWidth="1"/>
    <col min="6414" max="6414" width="9.28515625" style="193" customWidth="1"/>
    <col min="6415" max="6415" width="9.85546875" style="193" customWidth="1"/>
    <col min="6416" max="6416" width="14.28515625" style="193" customWidth="1"/>
    <col min="6417" max="6417" width="16.42578125" style="193" customWidth="1"/>
    <col min="6418" max="6418" width="12.42578125" style="193"/>
    <col min="6419" max="6419" width="14.42578125" style="193" customWidth="1"/>
    <col min="6420" max="6420" width="18.42578125" style="193" customWidth="1"/>
    <col min="6421" max="6421" width="33.85546875" style="193" customWidth="1"/>
    <col min="6422" max="6422" width="0" style="193" hidden="1" customWidth="1"/>
    <col min="6423" max="6423" width="24.28515625" style="193" customWidth="1"/>
    <col min="6424" max="6424" width="22.42578125" style="193" customWidth="1"/>
    <col min="6425" max="6426" width="12.42578125" style="193"/>
    <col min="6427" max="6427" width="16.85546875" style="193" customWidth="1"/>
    <col min="6428" max="6428" width="12.42578125" style="193"/>
    <col min="6429" max="6429" width="30.140625" style="193" customWidth="1"/>
    <col min="6430" max="6430" width="15.42578125" style="193" customWidth="1"/>
    <col min="6431" max="6431" width="15.85546875" style="193" customWidth="1"/>
    <col min="6432" max="6432" width="24.42578125" style="193" customWidth="1"/>
    <col min="6433" max="6433" width="17.140625" style="193" customWidth="1"/>
    <col min="6434" max="6657" width="12.42578125" style="193"/>
    <col min="6658" max="6658" width="3.5703125" style="193" customWidth="1"/>
    <col min="6659" max="6659" width="59.28515625" style="193" customWidth="1"/>
    <col min="6660" max="6660" width="10.28515625" style="193" customWidth="1"/>
    <col min="6661" max="6661" width="16.85546875" style="193" customWidth="1"/>
    <col min="6662" max="6662" width="8.5703125" style="193" customWidth="1"/>
    <col min="6663" max="6663" width="19" style="193" customWidth="1"/>
    <col min="6664" max="6664" width="18" style="193" customWidth="1"/>
    <col min="6665" max="6665" width="9.28515625" style="193" customWidth="1"/>
    <col min="6666" max="6666" width="9" style="193" customWidth="1"/>
    <col min="6667" max="6667" width="9.140625" style="193" customWidth="1"/>
    <col min="6668" max="6668" width="12.42578125" style="193"/>
    <col min="6669" max="6669" width="16" style="193" customWidth="1"/>
    <col min="6670" max="6670" width="9.28515625" style="193" customWidth="1"/>
    <col min="6671" max="6671" width="9.85546875" style="193" customWidth="1"/>
    <col min="6672" max="6672" width="14.28515625" style="193" customWidth="1"/>
    <col min="6673" max="6673" width="16.42578125" style="193" customWidth="1"/>
    <col min="6674" max="6674" width="12.42578125" style="193"/>
    <col min="6675" max="6675" width="14.42578125" style="193" customWidth="1"/>
    <col min="6676" max="6676" width="18.42578125" style="193" customWidth="1"/>
    <col min="6677" max="6677" width="33.85546875" style="193" customWidth="1"/>
    <col min="6678" max="6678" width="0" style="193" hidden="1" customWidth="1"/>
    <col min="6679" max="6679" width="24.28515625" style="193" customWidth="1"/>
    <col min="6680" max="6680" width="22.42578125" style="193" customWidth="1"/>
    <col min="6681" max="6682" width="12.42578125" style="193"/>
    <col min="6683" max="6683" width="16.85546875" style="193" customWidth="1"/>
    <col min="6684" max="6684" width="12.42578125" style="193"/>
    <col min="6685" max="6685" width="30.140625" style="193" customWidth="1"/>
    <col min="6686" max="6686" width="15.42578125" style="193" customWidth="1"/>
    <col min="6687" max="6687" width="15.85546875" style="193" customWidth="1"/>
    <col min="6688" max="6688" width="24.42578125" style="193" customWidth="1"/>
    <col min="6689" max="6689" width="17.140625" style="193" customWidth="1"/>
    <col min="6690" max="6913" width="12.42578125" style="193"/>
    <col min="6914" max="6914" width="3.5703125" style="193" customWidth="1"/>
    <col min="6915" max="6915" width="59.28515625" style="193" customWidth="1"/>
    <col min="6916" max="6916" width="10.28515625" style="193" customWidth="1"/>
    <col min="6917" max="6917" width="16.85546875" style="193" customWidth="1"/>
    <col min="6918" max="6918" width="8.5703125" style="193" customWidth="1"/>
    <col min="6919" max="6919" width="19" style="193" customWidth="1"/>
    <col min="6920" max="6920" width="18" style="193" customWidth="1"/>
    <col min="6921" max="6921" width="9.28515625" style="193" customWidth="1"/>
    <col min="6922" max="6922" width="9" style="193" customWidth="1"/>
    <col min="6923" max="6923" width="9.140625" style="193" customWidth="1"/>
    <col min="6924" max="6924" width="12.42578125" style="193"/>
    <col min="6925" max="6925" width="16" style="193" customWidth="1"/>
    <col min="6926" max="6926" width="9.28515625" style="193" customWidth="1"/>
    <col min="6927" max="6927" width="9.85546875" style="193" customWidth="1"/>
    <col min="6928" max="6928" width="14.28515625" style="193" customWidth="1"/>
    <col min="6929" max="6929" width="16.42578125" style="193" customWidth="1"/>
    <col min="6930" max="6930" width="12.42578125" style="193"/>
    <col min="6931" max="6931" width="14.42578125" style="193" customWidth="1"/>
    <col min="6932" max="6932" width="18.42578125" style="193" customWidth="1"/>
    <col min="6933" max="6933" width="33.85546875" style="193" customWidth="1"/>
    <col min="6934" max="6934" width="0" style="193" hidden="1" customWidth="1"/>
    <col min="6935" max="6935" width="24.28515625" style="193" customWidth="1"/>
    <col min="6936" max="6936" width="22.42578125" style="193" customWidth="1"/>
    <col min="6937" max="6938" width="12.42578125" style="193"/>
    <col min="6939" max="6939" width="16.85546875" style="193" customWidth="1"/>
    <col min="6940" max="6940" width="12.42578125" style="193"/>
    <col min="6941" max="6941" width="30.140625" style="193" customWidth="1"/>
    <col min="6942" max="6942" width="15.42578125" style="193" customWidth="1"/>
    <col min="6943" max="6943" width="15.85546875" style="193" customWidth="1"/>
    <col min="6944" max="6944" width="24.42578125" style="193" customWidth="1"/>
    <col min="6945" max="6945" width="17.140625" style="193" customWidth="1"/>
    <col min="6946" max="7169" width="12.42578125" style="193"/>
    <col min="7170" max="7170" width="3.5703125" style="193" customWidth="1"/>
    <col min="7171" max="7171" width="59.28515625" style="193" customWidth="1"/>
    <col min="7172" max="7172" width="10.28515625" style="193" customWidth="1"/>
    <col min="7173" max="7173" width="16.85546875" style="193" customWidth="1"/>
    <col min="7174" max="7174" width="8.5703125" style="193" customWidth="1"/>
    <col min="7175" max="7175" width="19" style="193" customWidth="1"/>
    <col min="7176" max="7176" width="18" style="193" customWidth="1"/>
    <col min="7177" max="7177" width="9.28515625" style="193" customWidth="1"/>
    <col min="7178" max="7178" width="9" style="193" customWidth="1"/>
    <col min="7179" max="7179" width="9.140625" style="193" customWidth="1"/>
    <col min="7180" max="7180" width="12.42578125" style="193"/>
    <col min="7181" max="7181" width="16" style="193" customWidth="1"/>
    <col min="7182" max="7182" width="9.28515625" style="193" customWidth="1"/>
    <col min="7183" max="7183" width="9.85546875" style="193" customWidth="1"/>
    <col min="7184" max="7184" width="14.28515625" style="193" customWidth="1"/>
    <col min="7185" max="7185" width="16.42578125" style="193" customWidth="1"/>
    <col min="7186" max="7186" width="12.42578125" style="193"/>
    <col min="7187" max="7187" width="14.42578125" style="193" customWidth="1"/>
    <col min="7188" max="7188" width="18.42578125" style="193" customWidth="1"/>
    <col min="7189" max="7189" width="33.85546875" style="193" customWidth="1"/>
    <col min="7190" max="7190" width="0" style="193" hidden="1" customWidth="1"/>
    <col min="7191" max="7191" width="24.28515625" style="193" customWidth="1"/>
    <col min="7192" max="7192" width="22.42578125" style="193" customWidth="1"/>
    <col min="7193" max="7194" width="12.42578125" style="193"/>
    <col min="7195" max="7195" width="16.85546875" style="193" customWidth="1"/>
    <col min="7196" max="7196" width="12.42578125" style="193"/>
    <col min="7197" max="7197" width="30.140625" style="193" customWidth="1"/>
    <col min="7198" max="7198" width="15.42578125" style="193" customWidth="1"/>
    <col min="7199" max="7199" width="15.85546875" style="193" customWidth="1"/>
    <col min="7200" max="7200" width="24.42578125" style="193" customWidth="1"/>
    <col min="7201" max="7201" width="17.140625" style="193" customWidth="1"/>
    <col min="7202" max="7425" width="12.42578125" style="193"/>
    <col min="7426" max="7426" width="3.5703125" style="193" customWidth="1"/>
    <col min="7427" max="7427" width="59.28515625" style="193" customWidth="1"/>
    <col min="7428" max="7428" width="10.28515625" style="193" customWidth="1"/>
    <col min="7429" max="7429" width="16.85546875" style="193" customWidth="1"/>
    <col min="7430" max="7430" width="8.5703125" style="193" customWidth="1"/>
    <col min="7431" max="7431" width="19" style="193" customWidth="1"/>
    <col min="7432" max="7432" width="18" style="193" customWidth="1"/>
    <col min="7433" max="7433" width="9.28515625" style="193" customWidth="1"/>
    <col min="7434" max="7434" width="9" style="193" customWidth="1"/>
    <col min="7435" max="7435" width="9.140625" style="193" customWidth="1"/>
    <col min="7436" max="7436" width="12.42578125" style="193"/>
    <col min="7437" max="7437" width="16" style="193" customWidth="1"/>
    <col min="7438" max="7438" width="9.28515625" style="193" customWidth="1"/>
    <col min="7439" max="7439" width="9.85546875" style="193" customWidth="1"/>
    <col min="7440" max="7440" width="14.28515625" style="193" customWidth="1"/>
    <col min="7441" max="7441" width="16.42578125" style="193" customWidth="1"/>
    <col min="7442" max="7442" width="12.42578125" style="193"/>
    <col min="7443" max="7443" width="14.42578125" style="193" customWidth="1"/>
    <col min="7444" max="7444" width="18.42578125" style="193" customWidth="1"/>
    <col min="7445" max="7445" width="33.85546875" style="193" customWidth="1"/>
    <col min="7446" max="7446" width="0" style="193" hidden="1" customWidth="1"/>
    <col min="7447" max="7447" width="24.28515625" style="193" customWidth="1"/>
    <col min="7448" max="7448" width="22.42578125" style="193" customWidth="1"/>
    <col min="7449" max="7450" width="12.42578125" style="193"/>
    <col min="7451" max="7451" width="16.85546875" style="193" customWidth="1"/>
    <col min="7452" max="7452" width="12.42578125" style="193"/>
    <col min="7453" max="7453" width="30.140625" style="193" customWidth="1"/>
    <col min="7454" max="7454" width="15.42578125" style="193" customWidth="1"/>
    <col min="7455" max="7455" width="15.85546875" style="193" customWidth="1"/>
    <col min="7456" max="7456" width="24.42578125" style="193" customWidth="1"/>
    <col min="7457" max="7457" width="17.140625" style="193" customWidth="1"/>
    <col min="7458" max="7681" width="12.42578125" style="193"/>
    <col min="7682" max="7682" width="3.5703125" style="193" customWidth="1"/>
    <col min="7683" max="7683" width="59.28515625" style="193" customWidth="1"/>
    <col min="7684" max="7684" width="10.28515625" style="193" customWidth="1"/>
    <col min="7685" max="7685" width="16.85546875" style="193" customWidth="1"/>
    <col min="7686" max="7686" width="8.5703125" style="193" customWidth="1"/>
    <col min="7687" max="7687" width="19" style="193" customWidth="1"/>
    <col min="7688" max="7688" width="18" style="193" customWidth="1"/>
    <col min="7689" max="7689" width="9.28515625" style="193" customWidth="1"/>
    <col min="7690" max="7690" width="9" style="193" customWidth="1"/>
    <col min="7691" max="7691" width="9.140625" style="193" customWidth="1"/>
    <col min="7692" max="7692" width="12.42578125" style="193"/>
    <col min="7693" max="7693" width="16" style="193" customWidth="1"/>
    <col min="7694" max="7694" width="9.28515625" style="193" customWidth="1"/>
    <col min="7695" max="7695" width="9.85546875" style="193" customWidth="1"/>
    <col min="7696" max="7696" width="14.28515625" style="193" customWidth="1"/>
    <col min="7697" max="7697" width="16.42578125" style="193" customWidth="1"/>
    <col min="7698" max="7698" width="12.42578125" style="193"/>
    <col min="7699" max="7699" width="14.42578125" style="193" customWidth="1"/>
    <col min="7700" max="7700" width="18.42578125" style="193" customWidth="1"/>
    <col min="7701" max="7701" width="33.85546875" style="193" customWidth="1"/>
    <col min="7702" max="7702" width="0" style="193" hidden="1" customWidth="1"/>
    <col min="7703" max="7703" width="24.28515625" style="193" customWidth="1"/>
    <col min="7704" max="7704" width="22.42578125" style="193" customWidth="1"/>
    <col min="7705" max="7706" width="12.42578125" style="193"/>
    <col min="7707" max="7707" width="16.85546875" style="193" customWidth="1"/>
    <col min="7708" max="7708" width="12.42578125" style="193"/>
    <col min="7709" max="7709" width="30.140625" style="193" customWidth="1"/>
    <col min="7710" max="7710" width="15.42578125" style="193" customWidth="1"/>
    <col min="7711" max="7711" width="15.85546875" style="193" customWidth="1"/>
    <col min="7712" max="7712" width="24.42578125" style="193" customWidth="1"/>
    <col min="7713" max="7713" width="17.140625" style="193" customWidth="1"/>
    <col min="7714" max="7937" width="12.42578125" style="193"/>
    <col min="7938" max="7938" width="3.5703125" style="193" customWidth="1"/>
    <col min="7939" max="7939" width="59.28515625" style="193" customWidth="1"/>
    <col min="7940" max="7940" width="10.28515625" style="193" customWidth="1"/>
    <col min="7941" max="7941" width="16.85546875" style="193" customWidth="1"/>
    <col min="7942" max="7942" width="8.5703125" style="193" customWidth="1"/>
    <col min="7943" max="7943" width="19" style="193" customWidth="1"/>
    <col min="7944" max="7944" width="18" style="193" customWidth="1"/>
    <col min="7945" max="7945" width="9.28515625" style="193" customWidth="1"/>
    <col min="7946" max="7946" width="9" style="193" customWidth="1"/>
    <col min="7947" max="7947" width="9.140625" style="193" customWidth="1"/>
    <col min="7948" max="7948" width="12.42578125" style="193"/>
    <col min="7949" max="7949" width="16" style="193" customWidth="1"/>
    <col min="7950" max="7950" width="9.28515625" style="193" customWidth="1"/>
    <col min="7951" max="7951" width="9.85546875" style="193" customWidth="1"/>
    <col min="7952" max="7952" width="14.28515625" style="193" customWidth="1"/>
    <col min="7953" max="7953" width="16.42578125" style="193" customWidth="1"/>
    <col min="7954" max="7954" width="12.42578125" style="193"/>
    <col min="7955" max="7955" width="14.42578125" style="193" customWidth="1"/>
    <col min="7956" max="7956" width="18.42578125" style="193" customWidth="1"/>
    <col min="7957" max="7957" width="33.85546875" style="193" customWidth="1"/>
    <col min="7958" max="7958" width="0" style="193" hidden="1" customWidth="1"/>
    <col min="7959" max="7959" width="24.28515625" style="193" customWidth="1"/>
    <col min="7960" max="7960" width="22.42578125" style="193" customWidth="1"/>
    <col min="7961" max="7962" width="12.42578125" style="193"/>
    <col min="7963" max="7963" width="16.85546875" style="193" customWidth="1"/>
    <col min="7964" max="7964" width="12.42578125" style="193"/>
    <col min="7965" max="7965" width="30.140625" style="193" customWidth="1"/>
    <col min="7966" max="7966" width="15.42578125" style="193" customWidth="1"/>
    <col min="7967" max="7967" width="15.85546875" style="193" customWidth="1"/>
    <col min="7968" max="7968" width="24.42578125" style="193" customWidth="1"/>
    <col min="7969" max="7969" width="17.140625" style="193" customWidth="1"/>
    <col min="7970" max="8193" width="12.42578125" style="193"/>
    <col min="8194" max="8194" width="3.5703125" style="193" customWidth="1"/>
    <col min="8195" max="8195" width="59.28515625" style="193" customWidth="1"/>
    <col min="8196" max="8196" width="10.28515625" style="193" customWidth="1"/>
    <col min="8197" max="8197" width="16.85546875" style="193" customWidth="1"/>
    <col min="8198" max="8198" width="8.5703125" style="193" customWidth="1"/>
    <col min="8199" max="8199" width="19" style="193" customWidth="1"/>
    <col min="8200" max="8200" width="18" style="193" customWidth="1"/>
    <col min="8201" max="8201" width="9.28515625" style="193" customWidth="1"/>
    <col min="8202" max="8202" width="9" style="193" customWidth="1"/>
    <col min="8203" max="8203" width="9.140625" style="193" customWidth="1"/>
    <col min="8204" max="8204" width="12.42578125" style="193"/>
    <col min="8205" max="8205" width="16" style="193" customWidth="1"/>
    <col min="8206" max="8206" width="9.28515625" style="193" customWidth="1"/>
    <col min="8207" max="8207" width="9.85546875" style="193" customWidth="1"/>
    <col min="8208" max="8208" width="14.28515625" style="193" customWidth="1"/>
    <col min="8209" max="8209" width="16.42578125" style="193" customWidth="1"/>
    <col min="8210" max="8210" width="12.42578125" style="193"/>
    <col min="8211" max="8211" width="14.42578125" style="193" customWidth="1"/>
    <col min="8212" max="8212" width="18.42578125" style="193" customWidth="1"/>
    <col min="8213" max="8213" width="33.85546875" style="193" customWidth="1"/>
    <col min="8214" max="8214" width="0" style="193" hidden="1" customWidth="1"/>
    <col min="8215" max="8215" width="24.28515625" style="193" customWidth="1"/>
    <col min="8216" max="8216" width="22.42578125" style="193" customWidth="1"/>
    <col min="8217" max="8218" width="12.42578125" style="193"/>
    <col min="8219" max="8219" width="16.85546875" style="193" customWidth="1"/>
    <col min="8220" max="8220" width="12.42578125" style="193"/>
    <col min="8221" max="8221" width="30.140625" style="193" customWidth="1"/>
    <col min="8222" max="8222" width="15.42578125" style="193" customWidth="1"/>
    <col min="8223" max="8223" width="15.85546875" style="193" customWidth="1"/>
    <col min="8224" max="8224" width="24.42578125" style="193" customWidth="1"/>
    <col min="8225" max="8225" width="17.140625" style="193" customWidth="1"/>
    <col min="8226" max="8449" width="12.42578125" style="193"/>
    <col min="8450" max="8450" width="3.5703125" style="193" customWidth="1"/>
    <col min="8451" max="8451" width="59.28515625" style="193" customWidth="1"/>
    <col min="8452" max="8452" width="10.28515625" style="193" customWidth="1"/>
    <col min="8453" max="8453" width="16.85546875" style="193" customWidth="1"/>
    <col min="8454" max="8454" width="8.5703125" style="193" customWidth="1"/>
    <col min="8455" max="8455" width="19" style="193" customWidth="1"/>
    <col min="8456" max="8456" width="18" style="193" customWidth="1"/>
    <col min="8457" max="8457" width="9.28515625" style="193" customWidth="1"/>
    <col min="8458" max="8458" width="9" style="193" customWidth="1"/>
    <col min="8459" max="8459" width="9.140625" style="193" customWidth="1"/>
    <col min="8460" max="8460" width="12.42578125" style="193"/>
    <col min="8461" max="8461" width="16" style="193" customWidth="1"/>
    <col min="8462" max="8462" width="9.28515625" style="193" customWidth="1"/>
    <col min="8463" max="8463" width="9.85546875" style="193" customWidth="1"/>
    <col min="8464" max="8464" width="14.28515625" style="193" customWidth="1"/>
    <col min="8465" max="8465" width="16.42578125" style="193" customWidth="1"/>
    <col min="8466" max="8466" width="12.42578125" style="193"/>
    <col min="8467" max="8467" width="14.42578125" style="193" customWidth="1"/>
    <col min="8468" max="8468" width="18.42578125" style="193" customWidth="1"/>
    <col min="8469" max="8469" width="33.85546875" style="193" customWidth="1"/>
    <col min="8470" max="8470" width="0" style="193" hidden="1" customWidth="1"/>
    <col min="8471" max="8471" width="24.28515625" style="193" customWidth="1"/>
    <col min="8472" max="8472" width="22.42578125" style="193" customWidth="1"/>
    <col min="8473" max="8474" width="12.42578125" style="193"/>
    <col min="8475" max="8475" width="16.85546875" style="193" customWidth="1"/>
    <col min="8476" max="8476" width="12.42578125" style="193"/>
    <col min="8477" max="8477" width="30.140625" style="193" customWidth="1"/>
    <col min="8478" max="8478" width="15.42578125" style="193" customWidth="1"/>
    <col min="8479" max="8479" width="15.85546875" style="193" customWidth="1"/>
    <col min="8480" max="8480" width="24.42578125" style="193" customWidth="1"/>
    <col min="8481" max="8481" width="17.140625" style="193" customWidth="1"/>
    <col min="8482" max="8705" width="12.42578125" style="193"/>
    <col min="8706" max="8706" width="3.5703125" style="193" customWidth="1"/>
    <col min="8707" max="8707" width="59.28515625" style="193" customWidth="1"/>
    <col min="8708" max="8708" width="10.28515625" style="193" customWidth="1"/>
    <col min="8709" max="8709" width="16.85546875" style="193" customWidth="1"/>
    <col min="8710" max="8710" width="8.5703125" style="193" customWidth="1"/>
    <col min="8711" max="8711" width="19" style="193" customWidth="1"/>
    <col min="8712" max="8712" width="18" style="193" customWidth="1"/>
    <col min="8713" max="8713" width="9.28515625" style="193" customWidth="1"/>
    <col min="8714" max="8714" width="9" style="193" customWidth="1"/>
    <col min="8715" max="8715" width="9.140625" style="193" customWidth="1"/>
    <col min="8716" max="8716" width="12.42578125" style="193"/>
    <col min="8717" max="8717" width="16" style="193" customWidth="1"/>
    <col min="8718" max="8718" width="9.28515625" style="193" customWidth="1"/>
    <col min="8719" max="8719" width="9.85546875" style="193" customWidth="1"/>
    <col min="8720" max="8720" width="14.28515625" style="193" customWidth="1"/>
    <col min="8721" max="8721" width="16.42578125" style="193" customWidth="1"/>
    <col min="8722" max="8722" width="12.42578125" style="193"/>
    <col min="8723" max="8723" width="14.42578125" style="193" customWidth="1"/>
    <col min="8724" max="8724" width="18.42578125" style="193" customWidth="1"/>
    <col min="8725" max="8725" width="33.85546875" style="193" customWidth="1"/>
    <col min="8726" max="8726" width="0" style="193" hidden="1" customWidth="1"/>
    <col min="8727" max="8727" width="24.28515625" style="193" customWidth="1"/>
    <col min="8728" max="8728" width="22.42578125" style="193" customWidth="1"/>
    <col min="8729" max="8730" width="12.42578125" style="193"/>
    <col min="8731" max="8731" width="16.85546875" style="193" customWidth="1"/>
    <col min="8732" max="8732" width="12.42578125" style="193"/>
    <col min="8733" max="8733" width="30.140625" style="193" customWidth="1"/>
    <col min="8734" max="8734" width="15.42578125" style="193" customWidth="1"/>
    <col min="8735" max="8735" width="15.85546875" style="193" customWidth="1"/>
    <col min="8736" max="8736" width="24.42578125" style="193" customWidth="1"/>
    <col min="8737" max="8737" width="17.140625" style="193" customWidth="1"/>
    <col min="8738" max="8961" width="12.42578125" style="193"/>
    <col min="8962" max="8962" width="3.5703125" style="193" customWidth="1"/>
    <col min="8963" max="8963" width="59.28515625" style="193" customWidth="1"/>
    <col min="8964" max="8964" width="10.28515625" style="193" customWidth="1"/>
    <col min="8965" max="8965" width="16.85546875" style="193" customWidth="1"/>
    <col min="8966" max="8966" width="8.5703125" style="193" customWidth="1"/>
    <col min="8967" max="8967" width="19" style="193" customWidth="1"/>
    <col min="8968" max="8968" width="18" style="193" customWidth="1"/>
    <col min="8969" max="8969" width="9.28515625" style="193" customWidth="1"/>
    <col min="8970" max="8970" width="9" style="193" customWidth="1"/>
    <col min="8971" max="8971" width="9.140625" style="193" customWidth="1"/>
    <col min="8972" max="8972" width="12.42578125" style="193"/>
    <col min="8973" max="8973" width="16" style="193" customWidth="1"/>
    <col min="8974" max="8974" width="9.28515625" style="193" customWidth="1"/>
    <col min="8975" max="8975" width="9.85546875" style="193" customWidth="1"/>
    <col min="8976" max="8976" width="14.28515625" style="193" customWidth="1"/>
    <col min="8977" max="8977" width="16.42578125" style="193" customWidth="1"/>
    <col min="8978" max="8978" width="12.42578125" style="193"/>
    <col min="8979" max="8979" width="14.42578125" style="193" customWidth="1"/>
    <col min="8980" max="8980" width="18.42578125" style="193" customWidth="1"/>
    <col min="8981" max="8981" width="33.85546875" style="193" customWidth="1"/>
    <col min="8982" max="8982" width="0" style="193" hidden="1" customWidth="1"/>
    <col min="8983" max="8983" width="24.28515625" style="193" customWidth="1"/>
    <col min="8984" max="8984" width="22.42578125" style="193" customWidth="1"/>
    <col min="8985" max="8986" width="12.42578125" style="193"/>
    <col min="8987" max="8987" width="16.85546875" style="193" customWidth="1"/>
    <col min="8988" max="8988" width="12.42578125" style="193"/>
    <col min="8989" max="8989" width="30.140625" style="193" customWidth="1"/>
    <col min="8990" max="8990" width="15.42578125" style="193" customWidth="1"/>
    <col min="8991" max="8991" width="15.85546875" style="193" customWidth="1"/>
    <col min="8992" max="8992" width="24.42578125" style="193" customWidth="1"/>
    <col min="8993" max="8993" width="17.140625" style="193" customWidth="1"/>
    <col min="8994" max="9217" width="12.42578125" style="193"/>
    <col min="9218" max="9218" width="3.5703125" style="193" customWidth="1"/>
    <col min="9219" max="9219" width="59.28515625" style="193" customWidth="1"/>
    <col min="9220" max="9220" width="10.28515625" style="193" customWidth="1"/>
    <col min="9221" max="9221" width="16.85546875" style="193" customWidth="1"/>
    <col min="9222" max="9222" width="8.5703125" style="193" customWidth="1"/>
    <col min="9223" max="9223" width="19" style="193" customWidth="1"/>
    <col min="9224" max="9224" width="18" style="193" customWidth="1"/>
    <col min="9225" max="9225" width="9.28515625" style="193" customWidth="1"/>
    <col min="9226" max="9226" width="9" style="193" customWidth="1"/>
    <col min="9227" max="9227" width="9.140625" style="193" customWidth="1"/>
    <col min="9228" max="9228" width="12.42578125" style="193"/>
    <col min="9229" max="9229" width="16" style="193" customWidth="1"/>
    <col min="9230" max="9230" width="9.28515625" style="193" customWidth="1"/>
    <col min="9231" max="9231" width="9.85546875" style="193" customWidth="1"/>
    <col min="9232" max="9232" width="14.28515625" style="193" customWidth="1"/>
    <col min="9233" max="9233" width="16.42578125" style="193" customWidth="1"/>
    <col min="9234" max="9234" width="12.42578125" style="193"/>
    <col min="9235" max="9235" width="14.42578125" style="193" customWidth="1"/>
    <col min="9236" max="9236" width="18.42578125" style="193" customWidth="1"/>
    <col min="9237" max="9237" width="33.85546875" style="193" customWidth="1"/>
    <col min="9238" max="9238" width="0" style="193" hidden="1" customWidth="1"/>
    <col min="9239" max="9239" width="24.28515625" style="193" customWidth="1"/>
    <col min="9240" max="9240" width="22.42578125" style="193" customWidth="1"/>
    <col min="9241" max="9242" width="12.42578125" style="193"/>
    <col min="9243" max="9243" width="16.85546875" style="193" customWidth="1"/>
    <col min="9244" max="9244" width="12.42578125" style="193"/>
    <col min="9245" max="9245" width="30.140625" style="193" customWidth="1"/>
    <col min="9246" max="9246" width="15.42578125" style="193" customWidth="1"/>
    <col min="9247" max="9247" width="15.85546875" style="193" customWidth="1"/>
    <col min="9248" max="9248" width="24.42578125" style="193" customWidth="1"/>
    <col min="9249" max="9249" width="17.140625" style="193" customWidth="1"/>
    <col min="9250" max="9473" width="12.42578125" style="193"/>
    <col min="9474" max="9474" width="3.5703125" style="193" customWidth="1"/>
    <col min="9475" max="9475" width="59.28515625" style="193" customWidth="1"/>
    <col min="9476" max="9476" width="10.28515625" style="193" customWidth="1"/>
    <col min="9477" max="9477" width="16.85546875" style="193" customWidth="1"/>
    <col min="9478" max="9478" width="8.5703125" style="193" customWidth="1"/>
    <col min="9479" max="9479" width="19" style="193" customWidth="1"/>
    <col min="9480" max="9480" width="18" style="193" customWidth="1"/>
    <col min="9481" max="9481" width="9.28515625" style="193" customWidth="1"/>
    <col min="9482" max="9482" width="9" style="193" customWidth="1"/>
    <col min="9483" max="9483" width="9.140625" style="193" customWidth="1"/>
    <col min="9484" max="9484" width="12.42578125" style="193"/>
    <col min="9485" max="9485" width="16" style="193" customWidth="1"/>
    <col min="9486" max="9486" width="9.28515625" style="193" customWidth="1"/>
    <col min="9487" max="9487" width="9.85546875" style="193" customWidth="1"/>
    <col min="9488" max="9488" width="14.28515625" style="193" customWidth="1"/>
    <col min="9489" max="9489" width="16.42578125" style="193" customWidth="1"/>
    <col min="9490" max="9490" width="12.42578125" style="193"/>
    <col min="9491" max="9491" width="14.42578125" style="193" customWidth="1"/>
    <col min="9492" max="9492" width="18.42578125" style="193" customWidth="1"/>
    <col min="9493" max="9493" width="33.85546875" style="193" customWidth="1"/>
    <col min="9494" max="9494" width="0" style="193" hidden="1" customWidth="1"/>
    <col min="9495" max="9495" width="24.28515625" style="193" customWidth="1"/>
    <col min="9496" max="9496" width="22.42578125" style="193" customWidth="1"/>
    <col min="9497" max="9498" width="12.42578125" style="193"/>
    <col min="9499" max="9499" width="16.85546875" style="193" customWidth="1"/>
    <col min="9500" max="9500" width="12.42578125" style="193"/>
    <col min="9501" max="9501" width="30.140625" style="193" customWidth="1"/>
    <col min="9502" max="9502" width="15.42578125" style="193" customWidth="1"/>
    <col min="9503" max="9503" width="15.85546875" style="193" customWidth="1"/>
    <col min="9504" max="9504" width="24.42578125" style="193" customWidth="1"/>
    <col min="9505" max="9505" width="17.140625" style="193" customWidth="1"/>
    <col min="9506" max="9729" width="12.42578125" style="193"/>
    <col min="9730" max="9730" width="3.5703125" style="193" customWidth="1"/>
    <col min="9731" max="9731" width="59.28515625" style="193" customWidth="1"/>
    <col min="9732" max="9732" width="10.28515625" style="193" customWidth="1"/>
    <col min="9733" max="9733" width="16.85546875" style="193" customWidth="1"/>
    <col min="9734" max="9734" width="8.5703125" style="193" customWidth="1"/>
    <col min="9735" max="9735" width="19" style="193" customWidth="1"/>
    <col min="9736" max="9736" width="18" style="193" customWidth="1"/>
    <col min="9737" max="9737" width="9.28515625" style="193" customWidth="1"/>
    <col min="9738" max="9738" width="9" style="193" customWidth="1"/>
    <col min="9739" max="9739" width="9.140625" style="193" customWidth="1"/>
    <col min="9740" max="9740" width="12.42578125" style="193"/>
    <col min="9741" max="9741" width="16" style="193" customWidth="1"/>
    <col min="9742" max="9742" width="9.28515625" style="193" customWidth="1"/>
    <col min="9743" max="9743" width="9.85546875" style="193" customWidth="1"/>
    <col min="9744" max="9744" width="14.28515625" style="193" customWidth="1"/>
    <col min="9745" max="9745" width="16.42578125" style="193" customWidth="1"/>
    <col min="9746" max="9746" width="12.42578125" style="193"/>
    <col min="9747" max="9747" width="14.42578125" style="193" customWidth="1"/>
    <col min="9748" max="9748" width="18.42578125" style="193" customWidth="1"/>
    <col min="9749" max="9749" width="33.85546875" style="193" customWidth="1"/>
    <col min="9750" max="9750" width="0" style="193" hidden="1" customWidth="1"/>
    <col min="9751" max="9751" width="24.28515625" style="193" customWidth="1"/>
    <col min="9752" max="9752" width="22.42578125" style="193" customWidth="1"/>
    <col min="9753" max="9754" width="12.42578125" style="193"/>
    <col min="9755" max="9755" width="16.85546875" style="193" customWidth="1"/>
    <col min="9756" max="9756" width="12.42578125" style="193"/>
    <col min="9757" max="9757" width="30.140625" style="193" customWidth="1"/>
    <col min="9758" max="9758" width="15.42578125" style="193" customWidth="1"/>
    <col min="9759" max="9759" width="15.85546875" style="193" customWidth="1"/>
    <col min="9760" max="9760" width="24.42578125" style="193" customWidth="1"/>
    <col min="9761" max="9761" width="17.140625" style="193" customWidth="1"/>
    <col min="9762" max="9985" width="12.42578125" style="193"/>
    <col min="9986" max="9986" width="3.5703125" style="193" customWidth="1"/>
    <col min="9987" max="9987" width="59.28515625" style="193" customWidth="1"/>
    <col min="9988" max="9988" width="10.28515625" style="193" customWidth="1"/>
    <col min="9989" max="9989" width="16.85546875" style="193" customWidth="1"/>
    <col min="9990" max="9990" width="8.5703125" style="193" customWidth="1"/>
    <col min="9991" max="9991" width="19" style="193" customWidth="1"/>
    <col min="9992" max="9992" width="18" style="193" customWidth="1"/>
    <col min="9993" max="9993" width="9.28515625" style="193" customWidth="1"/>
    <col min="9994" max="9994" width="9" style="193" customWidth="1"/>
    <col min="9995" max="9995" width="9.140625" style="193" customWidth="1"/>
    <col min="9996" max="9996" width="12.42578125" style="193"/>
    <col min="9997" max="9997" width="16" style="193" customWidth="1"/>
    <col min="9998" max="9998" width="9.28515625" style="193" customWidth="1"/>
    <col min="9999" max="9999" width="9.85546875" style="193" customWidth="1"/>
    <col min="10000" max="10000" width="14.28515625" style="193" customWidth="1"/>
    <col min="10001" max="10001" width="16.42578125" style="193" customWidth="1"/>
    <col min="10002" max="10002" width="12.42578125" style="193"/>
    <col min="10003" max="10003" width="14.42578125" style="193" customWidth="1"/>
    <col min="10004" max="10004" width="18.42578125" style="193" customWidth="1"/>
    <col min="10005" max="10005" width="33.85546875" style="193" customWidth="1"/>
    <col min="10006" max="10006" width="0" style="193" hidden="1" customWidth="1"/>
    <col min="10007" max="10007" width="24.28515625" style="193" customWidth="1"/>
    <col min="10008" max="10008" width="22.42578125" style="193" customWidth="1"/>
    <col min="10009" max="10010" width="12.42578125" style="193"/>
    <col min="10011" max="10011" width="16.85546875" style="193" customWidth="1"/>
    <col min="10012" max="10012" width="12.42578125" style="193"/>
    <col min="10013" max="10013" width="30.140625" style="193" customWidth="1"/>
    <col min="10014" max="10014" width="15.42578125" style="193" customWidth="1"/>
    <col min="10015" max="10015" width="15.85546875" style="193" customWidth="1"/>
    <col min="10016" max="10016" width="24.42578125" style="193" customWidth="1"/>
    <col min="10017" max="10017" width="17.140625" style="193" customWidth="1"/>
    <col min="10018" max="10241" width="12.42578125" style="193"/>
    <col min="10242" max="10242" width="3.5703125" style="193" customWidth="1"/>
    <col min="10243" max="10243" width="59.28515625" style="193" customWidth="1"/>
    <col min="10244" max="10244" width="10.28515625" style="193" customWidth="1"/>
    <col min="10245" max="10245" width="16.85546875" style="193" customWidth="1"/>
    <col min="10246" max="10246" width="8.5703125" style="193" customWidth="1"/>
    <col min="10247" max="10247" width="19" style="193" customWidth="1"/>
    <col min="10248" max="10248" width="18" style="193" customWidth="1"/>
    <col min="10249" max="10249" width="9.28515625" style="193" customWidth="1"/>
    <col min="10250" max="10250" width="9" style="193" customWidth="1"/>
    <col min="10251" max="10251" width="9.140625" style="193" customWidth="1"/>
    <col min="10252" max="10252" width="12.42578125" style="193"/>
    <col min="10253" max="10253" width="16" style="193" customWidth="1"/>
    <col min="10254" max="10254" width="9.28515625" style="193" customWidth="1"/>
    <col min="10255" max="10255" width="9.85546875" style="193" customWidth="1"/>
    <col min="10256" max="10256" width="14.28515625" style="193" customWidth="1"/>
    <col min="10257" max="10257" width="16.42578125" style="193" customWidth="1"/>
    <col min="10258" max="10258" width="12.42578125" style="193"/>
    <col min="10259" max="10259" width="14.42578125" style="193" customWidth="1"/>
    <col min="10260" max="10260" width="18.42578125" style="193" customWidth="1"/>
    <col min="10261" max="10261" width="33.85546875" style="193" customWidth="1"/>
    <col min="10262" max="10262" width="0" style="193" hidden="1" customWidth="1"/>
    <col min="10263" max="10263" width="24.28515625" style="193" customWidth="1"/>
    <col min="10264" max="10264" width="22.42578125" style="193" customWidth="1"/>
    <col min="10265" max="10266" width="12.42578125" style="193"/>
    <col min="10267" max="10267" width="16.85546875" style="193" customWidth="1"/>
    <col min="10268" max="10268" width="12.42578125" style="193"/>
    <col min="10269" max="10269" width="30.140625" style="193" customWidth="1"/>
    <col min="10270" max="10270" width="15.42578125" style="193" customWidth="1"/>
    <col min="10271" max="10271" width="15.85546875" style="193" customWidth="1"/>
    <col min="10272" max="10272" width="24.42578125" style="193" customWidth="1"/>
    <col min="10273" max="10273" width="17.140625" style="193" customWidth="1"/>
    <col min="10274" max="10497" width="12.42578125" style="193"/>
    <col min="10498" max="10498" width="3.5703125" style="193" customWidth="1"/>
    <col min="10499" max="10499" width="59.28515625" style="193" customWidth="1"/>
    <col min="10500" max="10500" width="10.28515625" style="193" customWidth="1"/>
    <col min="10501" max="10501" width="16.85546875" style="193" customWidth="1"/>
    <col min="10502" max="10502" width="8.5703125" style="193" customWidth="1"/>
    <col min="10503" max="10503" width="19" style="193" customWidth="1"/>
    <col min="10504" max="10504" width="18" style="193" customWidth="1"/>
    <col min="10505" max="10505" width="9.28515625" style="193" customWidth="1"/>
    <col min="10506" max="10506" width="9" style="193" customWidth="1"/>
    <col min="10507" max="10507" width="9.140625" style="193" customWidth="1"/>
    <col min="10508" max="10508" width="12.42578125" style="193"/>
    <col min="10509" max="10509" width="16" style="193" customWidth="1"/>
    <col min="10510" max="10510" width="9.28515625" style="193" customWidth="1"/>
    <col min="10511" max="10511" width="9.85546875" style="193" customWidth="1"/>
    <col min="10512" max="10512" width="14.28515625" style="193" customWidth="1"/>
    <col min="10513" max="10513" width="16.42578125" style="193" customWidth="1"/>
    <col min="10514" max="10514" width="12.42578125" style="193"/>
    <col min="10515" max="10515" width="14.42578125" style="193" customWidth="1"/>
    <col min="10516" max="10516" width="18.42578125" style="193" customWidth="1"/>
    <col min="10517" max="10517" width="33.85546875" style="193" customWidth="1"/>
    <col min="10518" max="10518" width="0" style="193" hidden="1" customWidth="1"/>
    <col min="10519" max="10519" width="24.28515625" style="193" customWidth="1"/>
    <col min="10520" max="10520" width="22.42578125" style="193" customWidth="1"/>
    <col min="10521" max="10522" width="12.42578125" style="193"/>
    <col min="10523" max="10523" width="16.85546875" style="193" customWidth="1"/>
    <col min="10524" max="10524" width="12.42578125" style="193"/>
    <col min="10525" max="10525" width="30.140625" style="193" customWidth="1"/>
    <col min="10526" max="10526" width="15.42578125" style="193" customWidth="1"/>
    <col min="10527" max="10527" width="15.85546875" style="193" customWidth="1"/>
    <col min="10528" max="10528" width="24.42578125" style="193" customWidth="1"/>
    <col min="10529" max="10529" width="17.140625" style="193" customWidth="1"/>
    <col min="10530" max="10753" width="12.42578125" style="193"/>
    <col min="10754" max="10754" width="3.5703125" style="193" customWidth="1"/>
    <col min="10755" max="10755" width="59.28515625" style="193" customWidth="1"/>
    <col min="10756" max="10756" width="10.28515625" style="193" customWidth="1"/>
    <col min="10757" max="10757" width="16.85546875" style="193" customWidth="1"/>
    <col min="10758" max="10758" width="8.5703125" style="193" customWidth="1"/>
    <col min="10759" max="10759" width="19" style="193" customWidth="1"/>
    <col min="10760" max="10760" width="18" style="193" customWidth="1"/>
    <col min="10761" max="10761" width="9.28515625" style="193" customWidth="1"/>
    <col min="10762" max="10762" width="9" style="193" customWidth="1"/>
    <col min="10763" max="10763" width="9.140625" style="193" customWidth="1"/>
    <col min="10764" max="10764" width="12.42578125" style="193"/>
    <col min="10765" max="10765" width="16" style="193" customWidth="1"/>
    <col min="10766" max="10766" width="9.28515625" style="193" customWidth="1"/>
    <col min="10767" max="10767" width="9.85546875" style="193" customWidth="1"/>
    <col min="10768" max="10768" width="14.28515625" style="193" customWidth="1"/>
    <col min="10769" max="10769" width="16.42578125" style="193" customWidth="1"/>
    <col min="10770" max="10770" width="12.42578125" style="193"/>
    <col min="10771" max="10771" width="14.42578125" style="193" customWidth="1"/>
    <col min="10772" max="10772" width="18.42578125" style="193" customWidth="1"/>
    <col min="10773" max="10773" width="33.85546875" style="193" customWidth="1"/>
    <col min="10774" max="10774" width="0" style="193" hidden="1" customWidth="1"/>
    <col min="10775" max="10775" width="24.28515625" style="193" customWidth="1"/>
    <col min="10776" max="10776" width="22.42578125" style="193" customWidth="1"/>
    <col min="10777" max="10778" width="12.42578125" style="193"/>
    <col min="10779" max="10779" width="16.85546875" style="193" customWidth="1"/>
    <col min="10780" max="10780" width="12.42578125" style="193"/>
    <col min="10781" max="10781" width="30.140625" style="193" customWidth="1"/>
    <col min="10782" max="10782" width="15.42578125" style="193" customWidth="1"/>
    <col min="10783" max="10783" width="15.85546875" style="193" customWidth="1"/>
    <col min="10784" max="10784" width="24.42578125" style="193" customWidth="1"/>
    <col min="10785" max="10785" width="17.140625" style="193" customWidth="1"/>
    <col min="10786" max="11009" width="12.42578125" style="193"/>
    <col min="11010" max="11010" width="3.5703125" style="193" customWidth="1"/>
    <col min="11011" max="11011" width="59.28515625" style="193" customWidth="1"/>
    <col min="11012" max="11012" width="10.28515625" style="193" customWidth="1"/>
    <col min="11013" max="11013" width="16.85546875" style="193" customWidth="1"/>
    <col min="11014" max="11014" width="8.5703125" style="193" customWidth="1"/>
    <col min="11015" max="11015" width="19" style="193" customWidth="1"/>
    <col min="11016" max="11016" width="18" style="193" customWidth="1"/>
    <col min="11017" max="11017" width="9.28515625" style="193" customWidth="1"/>
    <col min="11018" max="11018" width="9" style="193" customWidth="1"/>
    <col min="11019" max="11019" width="9.140625" style="193" customWidth="1"/>
    <col min="11020" max="11020" width="12.42578125" style="193"/>
    <col min="11021" max="11021" width="16" style="193" customWidth="1"/>
    <col min="11022" max="11022" width="9.28515625" style="193" customWidth="1"/>
    <col min="11023" max="11023" width="9.85546875" style="193" customWidth="1"/>
    <col min="11024" max="11024" width="14.28515625" style="193" customWidth="1"/>
    <col min="11025" max="11025" width="16.42578125" style="193" customWidth="1"/>
    <col min="11026" max="11026" width="12.42578125" style="193"/>
    <col min="11027" max="11027" width="14.42578125" style="193" customWidth="1"/>
    <col min="11028" max="11028" width="18.42578125" style="193" customWidth="1"/>
    <col min="11029" max="11029" width="33.85546875" style="193" customWidth="1"/>
    <col min="11030" max="11030" width="0" style="193" hidden="1" customWidth="1"/>
    <col min="11031" max="11031" width="24.28515625" style="193" customWidth="1"/>
    <col min="11032" max="11032" width="22.42578125" style="193" customWidth="1"/>
    <col min="11033" max="11034" width="12.42578125" style="193"/>
    <col min="11035" max="11035" width="16.85546875" style="193" customWidth="1"/>
    <col min="11036" max="11036" width="12.42578125" style="193"/>
    <col min="11037" max="11037" width="30.140625" style="193" customWidth="1"/>
    <col min="11038" max="11038" width="15.42578125" style="193" customWidth="1"/>
    <col min="11039" max="11039" width="15.85546875" style="193" customWidth="1"/>
    <col min="11040" max="11040" width="24.42578125" style="193" customWidth="1"/>
    <col min="11041" max="11041" width="17.140625" style="193" customWidth="1"/>
    <col min="11042" max="11265" width="12.42578125" style="193"/>
    <col min="11266" max="11266" width="3.5703125" style="193" customWidth="1"/>
    <col min="11267" max="11267" width="59.28515625" style="193" customWidth="1"/>
    <col min="11268" max="11268" width="10.28515625" style="193" customWidth="1"/>
    <col min="11269" max="11269" width="16.85546875" style="193" customWidth="1"/>
    <col min="11270" max="11270" width="8.5703125" style="193" customWidth="1"/>
    <col min="11271" max="11271" width="19" style="193" customWidth="1"/>
    <col min="11272" max="11272" width="18" style="193" customWidth="1"/>
    <col min="11273" max="11273" width="9.28515625" style="193" customWidth="1"/>
    <col min="11274" max="11274" width="9" style="193" customWidth="1"/>
    <col min="11275" max="11275" width="9.140625" style="193" customWidth="1"/>
    <col min="11276" max="11276" width="12.42578125" style="193"/>
    <col min="11277" max="11277" width="16" style="193" customWidth="1"/>
    <col min="11278" max="11278" width="9.28515625" style="193" customWidth="1"/>
    <col min="11279" max="11279" width="9.85546875" style="193" customWidth="1"/>
    <col min="11280" max="11280" width="14.28515625" style="193" customWidth="1"/>
    <col min="11281" max="11281" width="16.42578125" style="193" customWidth="1"/>
    <col min="11282" max="11282" width="12.42578125" style="193"/>
    <col min="11283" max="11283" width="14.42578125" style="193" customWidth="1"/>
    <col min="11284" max="11284" width="18.42578125" style="193" customWidth="1"/>
    <col min="11285" max="11285" width="33.85546875" style="193" customWidth="1"/>
    <col min="11286" max="11286" width="0" style="193" hidden="1" customWidth="1"/>
    <col min="11287" max="11287" width="24.28515625" style="193" customWidth="1"/>
    <col min="11288" max="11288" width="22.42578125" style="193" customWidth="1"/>
    <col min="11289" max="11290" width="12.42578125" style="193"/>
    <col min="11291" max="11291" width="16.85546875" style="193" customWidth="1"/>
    <col min="11292" max="11292" width="12.42578125" style="193"/>
    <col min="11293" max="11293" width="30.140625" style="193" customWidth="1"/>
    <col min="11294" max="11294" width="15.42578125" style="193" customWidth="1"/>
    <col min="11295" max="11295" width="15.85546875" style="193" customWidth="1"/>
    <col min="11296" max="11296" width="24.42578125" style="193" customWidth="1"/>
    <col min="11297" max="11297" width="17.140625" style="193" customWidth="1"/>
    <col min="11298" max="11521" width="12.42578125" style="193"/>
    <col min="11522" max="11522" width="3.5703125" style="193" customWidth="1"/>
    <col min="11523" max="11523" width="59.28515625" style="193" customWidth="1"/>
    <col min="11524" max="11524" width="10.28515625" style="193" customWidth="1"/>
    <col min="11525" max="11525" width="16.85546875" style="193" customWidth="1"/>
    <col min="11526" max="11526" width="8.5703125" style="193" customWidth="1"/>
    <col min="11527" max="11527" width="19" style="193" customWidth="1"/>
    <col min="11528" max="11528" width="18" style="193" customWidth="1"/>
    <col min="11529" max="11529" width="9.28515625" style="193" customWidth="1"/>
    <col min="11530" max="11530" width="9" style="193" customWidth="1"/>
    <col min="11531" max="11531" width="9.140625" style="193" customWidth="1"/>
    <col min="11532" max="11532" width="12.42578125" style="193"/>
    <col min="11533" max="11533" width="16" style="193" customWidth="1"/>
    <col min="11534" max="11534" width="9.28515625" style="193" customWidth="1"/>
    <col min="11535" max="11535" width="9.85546875" style="193" customWidth="1"/>
    <col min="11536" max="11536" width="14.28515625" style="193" customWidth="1"/>
    <col min="11537" max="11537" width="16.42578125" style="193" customWidth="1"/>
    <col min="11538" max="11538" width="12.42578125" style="193"/>
    <col min="11539" max="11539" width="14.42578125" style="193" customWidth="1"/>
    <col min="11540" max="11540" width="18.42578125" style="193" customWidth="1"/>
    <col min="11541" max="11541" width="33.85546875" style="193" customWidth="1"/>
    <col min="11542" max="11542" width="0" style="193" hidden="1" customWidth="1"/>
    <col min="11543" max="11543" width="24.28515625" style="193" customWidth="1"/>
    <col min="11544" max="11544" width="22.42578125" style="193" customWidth="1"/>
    <col min="11545" max="11546" width="12.42578125" style="193"/>
    <col min="11547" max="11547" width="16.85546875" style="193" customWidth="1"/>
    <col min="11548" max="11548" width="12.42578125" style="193"/>
    <col min="11549" max="11549" width="30.140625" style="193" customWidth="1"/>
    <col min="11550" max="11550" width="15.42578125" style="193" customWidth="1"/>
    <col min="11551" max="11551" width="15.85546875" style="193" customWidth="1"/>
    <col min="11552" max="11552" width="24.42578125" style="193" customWidth="1"/>
    <col min="11553" max="11553" width="17.140625" style="193" customWidth="1"/>
    <col min="11554" max="11777" width="12.42578125" style="193"/>
    <col min="11778" max="11778" width="3.5703125" style="193" customWidth="1"/>
    <col min="11779" max="11779" width="59.28515625" style="193" customWidth="1"/>
    <col min="11780" max="11780" width="10.28515625" style="193" customWidth="1"/>
    <col min="11781" max="11781" width="16.85546875" style="193" customWidth="1"/>
    <col min="11782" max="11782" width="8.5703125" style="193" customWidth="1"/>
    <col min="11783" max="11783" width="19" style="193" customWidth="1"/>
    <col min="11784" max="11784" width="18" style="193" customWidth="1"/>
    <col min="11785" max="11785" width="9.28515625" style="193" customWidth="1"/>
    <col min="11786" max="11786" width="9" style="193" customWidth="1"/>
    <col min="11787" max="11787" width="9.140625" style="193" customWidth="1"/>
    <col min="11788" max="11788" width="12.42578125" style="193"/>
    <col min="11789" max="11789" width="16" style="193" customWidth="1"/>
    <col min="11790" max="11790" width="9.28515625" style="193" customWidth="1"/>
    <col min="11791" max="11791" width="9.85546875" style="193" customWidth="1"/>
    <col min="11792" max="11792" width="14.28515625" style="193" customWidth="1"/>
    <col min="11793" max="11793" width="16.42578125" style="193" customWidth="1"/>
    <col min="11794" max="11794" width="12.42578125" style="193"/>
    <col min="11795" max="11795" width="14.42578125" style="193" customWidth="1"/>
    <col min="11796" max="11796" width="18.42578125" style="193" customWidth="1"/>
    <col min="11797" max="11797" width="33.85546875" style="193" customWidth="1"/>
    <col min="11798" max="11798" width="0" style="193" hidden="1" customWidth="1"/>
    <col min="11799" max="11799" width="24.28515625" style="193" customWidth="1"/>
    <col min="11800" max="11800" width="22.42578125" style="193" customWidth="1"/>
    <col min="11801" max="11802" width="12.42578125" style="193"/>
    <col min="11803" max="11803" width="16.85546875" style="193" customWidth="1"/>
    <col min="11804" max="11804" width="12.42578125" style="193"/>
    <col min="11805" max="11805" width="30.140625" style="193" customWidth="1"/>
    <col min="11806" max="11806" width="15.42578125" style="193" customWidth="1"/>
    <col min="11807" max="11807" width="15.85546875" style="193" customWidth="1"/>
    <col min="11808" max="11808" width="24.42578125" style="193" customWidth="1"/>
    <col min="11809" max="11809" width="17.140625" style="193" customWidth="1"/>
    <col min="11810" max="12033" width="12.42578125" style="193"/>
    <col min="12034" max="12034" width="3.5703125" style="193" customWidth="1"/>
    <col min="12035" max="12035" width="59.28515625" style="193" customWidth="1"/>
    <col min="12036" max="12036" width="10.28515625" style="193" customWidth="1"/>
    <col min="12037" max="12037" width="16.85546875" style="193" customWidth="1"/>
    <col min="12038" max="12038" width="8.5703125" style="193" customWidth="1"/>
    <col min="12039" max="12039" width="19" style="193" customWidth="1"/>
    <col min="12040" max="12040" width="18" style="193" customWidth="1"/>
    <col min="12041" max="12041" width="9.28515625" style="193" customWidth="1"/>
    <col min="12042" max="12042" width="9" style="193" customWidth="1"/>
    <col min="12043" max="12043" width="9.140625" style="193" customWidth="1"/>
    <col min="12044" max="12044" width="12.42578125" style="193"/>
    <col min="12045" max="12045" width="16" style="193" customWidth="1"/>
    <col min="12046" max="12046" width="9.28515625" style="193" customWidth="1"/>
    <col min="12047" max="12047" width="9.85546875" style="193" customWidth="1"/>
    <col min="12048" max="12048" width="14.28515625" style="193" customWidth="1"/>
    <col min="12049" max="12049" width="16.42578125" style="193" customWidth="1"/>
    <col min="12050" max="12050" width="12.42578125" style="193"/>
    <col min="12051" max="12051" width="14.42578125" style="193" customWidth="1"/>
    <col min="12052" max="12052" width="18.42578125" style="193" customWidth="1"/>
    <col min="12053" max="12053" width="33.85546875" style="193" customWidth="1"/>
    <col min="12054" max="12054" width="0" style="193" hidden="1" customWidth="1"/>
    <col min="12055" max="12055" width="24.28515625" style="193" customWidth="1"/>
    <col min="12056" max="12056" width="22.42578125" style="193" customWidth="1"/>
    <col min="12057" max="12058" width="12.42578125" style="193"/>
    <col min="12059" max="12059" width="16.85546875" style="193" customWidth="1"/>
    <col min="12060" max="12060" width="12.42578125" style="193"/>
    <col min="12061" max="12061" width="30.140625" style="193" customWidth="1"/>
    <col min="12062" max="12062" width="15.42578125" style="193" customWidth="1"/>
    <col min="12063" max="12063" width="15.85546875" style="193" customWidth="1"/>
    <col min="12064" max="12064" width="24.42578125" style="193" customWidth="1"/>
    <col min="12065" max="12065" width="17.140625" style="193" customWidth="1"/>
    <col min="12066" max="12289" width="12.42578125" style="193"/>
    <col min="12290" max="12290" width="3.5703125" style="193" customWidth="1"/>
    <col min="12291" max="12291" width="59.28515625" style="193" customWidth="1"/>
    <col min="12292" max="12292" width="10.28515625" style="193" customWidth="1"/>
    <col min="12293" max="12293" width="16.85546875" style="193" customWidth="1"/>
    <col min="12294" max="12294" width="8.5703125" style="193" customWidth="1"/>
    <col min="12295" max="12295" width="19" style="193" customWidth="1"/>
    <col min="12296" max="12296" width="18" style="193" customWidth="1"/>
    <col min="12297" max="12297" width="9.28515625" style="193" customWidth="1"/>
    <col min="12298" max="12298" width="9" style="193" customWidth="1"/>
    <col min="12299" max="12299" width="9.140625" style="193" customWidth="1"/>
    <col min="12300" max="12300" width="12.42578125" style="193"/>
    <col min="12301" max="12301" width="16" style="193" customWidth="1"/>
    <col min="12302" max="12302" width="9.28515625" style="193" customWidth="1"/>
    <col min="12303" max="12303" width="9.85546875" style="193" customWidth="1"/>
    <col min="12304" max="12304" width="14.28515625" style="193" customWidth="1"/>
    <col min="12305" max="12305" width="16.42578125" style="193" customWidth="1"/>
    <col min="12306" max="12306" width="12.42578125" style="193"/>
    <col min="12307" max="12307" width="14.42578125" style="193" customWidth="1"/>
    <col min="12308" max="12308" width="18.42578125" style="193" customWidth="1"/>
    <col min="12309" max="12309" width="33.85546875" style="193" customWidth="1"/>
    <col min="12310" max="12310" width="0" style="193" hidden="1" customWidth="1"/>
    <col min="12311" max="12311" width="24.28515625" style="193" customWidth="1"/>
    <col min="12312" max="12312" width="22.42578125" style="193" customWidth="1"/>
    <col min="12313" max="12314" width="12.42578125" style="193"/>
    <col min="12315" max="12315" width="16.85546875" style="193" customWidth="1"/>
    <col min="12316" max="12316" width="12.42578125" style="193"/>
    <col min="12317" max="12317" width="30.140625" style="193" customWidth="1"/>
    <col min="12318" max="12318" width="15.42578125" style="193" customWidth="1"/>
    <col min="12319" max="12319" width="15.85546875" style="193" customWidth="1"/>
    <col min="12320" max="12320" width="24.42578125" style="193" customWidth="1"/>
    <col min="12321" max="12321" width="17.140625" style="193" customWidth="1"/>
    <col min="12322" max="12545" width="12.42578125" style="193"/>
    <col min="12546" max="12546" width="3.5703125" style="193" customWidth="1"/>
    <col min="12547" max="12547" width="59.28515625" style="193" customWidth="1"/>
    <col min="12548" max="12548" width="10.28515625" style="193" customWidth="1"/>
    <col min="12549" max="12549" width="16.85546875" style="193" customWidth="1"/>
    <col min="12550" max="12550" width="8.5703125" style="193" customWidth="1"/>
    <col min="12551" max="12551" width="19" style="193" customWidth="1"/>
    <col min="12552" max="12552" width="18" style="193" customWidth="1"/>
    <col min="12553" max="12553" width="9.28515625" style="193" customWidth="1"/>
    <col min="12554" max="12554" width="9" style="193" customWidth="1"/>
    <col min="12555" max="12555" width="9.140625" style="193" customWidth="1"/>
    <col min="12556" max="12556" width="12.42578125" style="193"/>
    <col min="12557" max="12557" width="16" style="193" customWidth="1"/>
    <col min="12558" max="12558" width="9.28515625" style="193" customWidth="1"/>
    <col min="12559" max="12559" width="9.85546875" style="193" customWidth="1"/>
    <col min="12560" max="12560" width="14.28515625" style="193" customWidth="1"/>
    <col min="12561" max="12561" width="16.42578125" style="193" customWidth="1"/>
    <col min="12562" max="12562" width="12.42578125" style="193"/>
    <col min="12563" max="12563" width="14.42578125" style="193" customWidth="1"/>
    <col min="12564" max="12564" width="18.42578125" style="193" customWidth="1"/>
    <col min="12565" max="12565" width="33.85546875" style="193" customWidth="1"/>
    <col min="12566" max="12566" width="0" style="193" hidden="1" customWidth="1"/>
    <col min="12567" max="12567" width="24.28515625" style="193" customWidth="1"/>
    <col min="12568" max="12568" width="22.42578125" style="193" customWidth="1"/>
    <col min="12569" max="12570" width="12.42578125" style="193"/>
    <col min="12571" max="12571" width="16.85546875" style="193" customWidth="1"/>
    <col min="12572" max="12572" width="12.42578125" style="193"/>
    <col min="12573" max="12573" width="30.140625" style="193" customWidth="1"/>
    <col min="12574" max="12574" width="15.42578125" style="193" customWidth="1"/>
    <col min="12575" max="12575" width="15.85546875" style="193" customWidth="1"/>
    <col min="12576" max="12576" width="24.42578125" style="193" customWidth="1"/>
    <col min="12577" max="12577" width="17.140625" style="193" customWidth="1"/>
    <col min="12578" max="12801" width="12.42578125" style="193"/>
    <col min="12802" max="12802" width="3.5703125" style="193" customWidth="1"/>
    <col min="12803" max="12803" width="59.28515625" style="193" customWidth="1"/>
    <col min="12804" max="12804" width="10.28515625" style="193" customWidth="1"/>
    <col min="12805" max="12805" width="16.85546875" style="193" customWidth="1"/>
    <col min="12806" max="12806" width="8.5703125" style="193" customWidth="1"/>
    <col min="12807" max="12807" width="19" style="193" customWidth="1"/>
    <col min="12808" max="12808" width="18" style="193" customWidth="1"/>
    <col min="12809" max="12809" width="9.28515625" style="193" customWidth="1"/>
    <col min="12810" max="12810" width="9" style="193" customWidth="1"/>
    <col min="12811" max="12811" width="9.140625" style="193" customWidth="1"/>
    <col min="12812" max="12812" width="12.42578125" style="193"/>
    <col min="12813" max="12813" width="16" style="193" customWidth="1"/>
    <col min="12814" max="12814" width="9.28515625" style="193" customWidth="1"/>
    <col min="12815" max="12815" width="9.85546875" style="193" customWidth="1"/>
    <col min="12816" max="12816" width="14.28515625" style="193" customWidth="1"/>
    <col min="12817" max="12817" width="16.42578125" style="193" customWidth="1"/>
    <col min="12818" max="12818" width="12.42578125" style="193"/>
    <col min="12819" max="12819" width="14.42578125" style="193" customWidth="1"/>
    <col min="12820" max="12820" width="18.42578125" style="193" customWidth="1"/>
    <col min="12821" max="12821" width="33.85546875" style="193" customWidth="1"/>
    <col min="12822" max="12822" width="0" style="193" hidden="1" customWidth="1"/>
    <col min="12823" max="12823" width="24.28515625" style="193" customWidth="1"/>
    <col min="12824" max="12824" width="22.42578125" style="193" customWidth="1"/>
    <col min="12825" max="12826" width="12.42578125" style="193"/>
    <col min="12827" max="12827" width="16.85546875" style="193" customWidth="1"/>
    <col min="12828" max="12828" width="12.42578125" style="193"/>
    <col min="12829" max="12829" width="30.140625" style="193" customWidth="1"/>
    <col min="12830" max="12830" width="15.42578125" style="193" customWidth="1"/>
    <col min="12831" max="12831" width="15.85546875" style="193" customWidth="1"/>
    <col min="12832" max="12832" width="24.42578125" style="193" customWidth="1"/>
    <col min="12833" max="12833" width="17.140625" style="193" customWidth="1"/>
    <col min="12834" max="13057" width="12.42578125" style="193"/>
    <col min="13058" max="13058" width="3.5703125" style="193" customWidth="1"/>
    <col min="13059" max="13059" width="59.28515625" style="193" customWidth="1"/>
    <col min="13060" max="13060" width="10.28515625" style="193" customWidth="1"/>
    <col min="13061" max="13061" width="16.85546875" style="193" customWidth="1"/>
    <col min="13062" max="13062" width="8.5703125" style="193" customWidth="1"/>
    <col min="13063" max="13063" width="19" style="193" customWidth="1"/>
    <col min="13064" max="13064" width="18" style="193" customWidth="1"/>
    <col min="13065" max="13065" width="9.28515625" style="193" customWidth="1"/>
    <col min="13066" max="13066" width="9" style="193" customWidth="1"/>
    <col min="13067" max="13067" width="9.140625" style="193" customWidth="1"/>
    <col min="13068" max="13068" width="12.42578125" style="193"/>
    <col min="13069" max="13069" width="16" style="193" customWidth="1"/>
    <col min="13070" max="13070" width="9.28515625" style="193" customWidth="1"/>
    <col min="13071" max="13071" width="9.85546875" style="193" customWidth="1"/>
    <col min="13072" max="13072" width="14.28515625" style="193" customWidth="1"/>
    <col min="13073" max="13073" width="16.42578125" style="193" customWidth="1"/>
    <col min="13074" max="13074" width="12.42578125" style="193"/>
    <col min="13075" max="13075" width="14.42578125" style="193" customWidth="1"/>
    <col min="13076" max="13076" width="18.42578125" style="193" customWidth="1"/>
    <col min="13077" max="13077" width="33.85546875" style="193" customWidth="1"/>
    <col min="13078" max="13078" width="0" style="193" hidden="1" customWidth="1"/>
    <col min="13079" max="13079" width="24.28515625" style="193" customWidth="1"/>
    <col min="13080" max="13080" width="22.42578125" style="193" customWidth="1"/>
    <col min="13081" max="13082" width="12.42578125" style="193"/>
    <col min="13083" max="13083" width="16.85546875" style="193" customWidth="1"/>
    <col min="13084" max="13084" width="12.42578125" style="193"/>
    <col min="13085" max="13085" width="30.140625" style="193" customWidth="1"/>
    <col min="13086" max="13086" width="15.42578125" style="193" customWidth="1"/>
    <col min="13087" max="13087" width="15.85546875" style="193" customWidth="1"/>
    <col min="13088" max="13088" width="24.42578125" style="193" customWidth="1"/>
    <col min="13089" max="13089" width="17.140625" style="193" customWidth="1"/>
    <col min="13090" max="13313" width="12.42578125" style="193"/>
    <col min="13314" max="13314" width="3.5703125" style="193" customWidth="1"/>
    <col min="13315" max="13315" width="59.28515625" style="193" customWidth="1"/>
    <col min="13316" max="13316" width="10.28515625" style="193" customWidth="1"/>
    <col min="13317" max="13317" width="16.85546875" style="193" customWidth="1"/>
    <col min="13318" max="13318" width="8.5703125" style="193" customWidth="1"/>
    <col min="13319" max="13319" width="19" style="193" customWidth="1"/>
    <col min="13320" max="13320" width="18" style="193" customWidth="1"/>
    <col min="13321" max="13321" width="9.28515625" style="193" customWidth="1"/>
    <col min="13322" max="13322" width="9" style="193" customWidth="1"/>
    <col min="13323" max="13323" width="9.140625" style="193" customWidth="1"/>
    <col min="13324" max="13324" width="12.42578125" style="193"/>
    <col min="13325" max="13325" width="16" style="193" customWidth="1"/>
    <col min="13326" max="13326" width="9.28515625" style="193" customWidth="1"/>
    <col min="13327" max="13327" width="9.85546875" style="193" customWidth="1"/>
    <col min="13328" max="13328" width="14.28515625" style="193" customWidth="1"/>
    <col min="13329" max="13329" width="16.42578125" style="193" customWidth="1"/>
    <col min="13330" max="13330" width="12.42578125" style="193"/>
    <col min="13331" max="13331" width="14.42578125" style="193" customWidth="1"/>
    <col min="13332" max="13332" width="18.42578125" style="193" customWidth="1"/>
    <col min="13333" max="13333" width="33.85546875" style="193" customWidth="1"/>
    <col min="13334" max="13334" width="0" style="193" hidden="1" customWidth="1"/>
    <col min="13335" max="13335" width="24.28515625" style="193" customWidth="1"/>
    <col min="13336" max="13336" width="22.42578125" style="193" customWidth="1"/>
    <col min="13337" max="13338" width="12.42578125" style="193"/>
    <col min="13339" max="13339" width="16.85546875" style="193" customWidth="1"/>
    <col min="13340" max="13340" width="12.42578125" style="193"/>
    <col min="13341" max="13341" width="30.140625" style="193" customWidth="1"/>
    <col min="13342" max="13342" width="15.42578125" style="193" customWidth="1"/>
    <col min="13343" max="13343" width="15.85546875" style="193" customWidth="1"/>
    <col min="13344" max="13344" width="24.42578125" style="193" customWidth="1"/>
    <col min="13345" max="13345" width="17.140625" style="193" customWidth="1"/>
    <col min="13346" max="13569" width="12.42578125" style="193"/>
    <col min="13570" max="13570" width="3.5703125" style="193" customWidth="1"/>
    <col min="13571" max="13571" width="59.28515625" style="193" customWidth="1"/>
    <col min="13572" max="13572" width="10.28515625" style="193" customWidth="1"/>
    <col min="13573" max="13573" width="16.85546875" style="193" customWidth="1"/>
    <col min="13574" max="13574" width="8.5703125" style="193" customWidth="1"/>
    <col min="13575" max="13575" width="19" style="193" customWidth="1"/>
    <col min="13576" max="13576" width="18" style="193" customWidth="1"/>
    <col min="13577" max="13577" width="9.28515625" style="193" customWidth="1"/>
    <col min="13578" max="13578" width="9" style="193" customWidth="1"/>
    <col min="13579" max="13579" width="9.140625" style="193" customWidth="1"/>
    <col min="13580" max="13580" width="12.42578125" style="193"/>
    <col min="13581" max="13581" width="16" style="193" customWidth="1"/>
    <col min="13582" max="13582" width="9.28515625" style="193" customWidth="1"/>
    <col min="13583" max="13583" width="9.85546875" style="193" customWidth="1"/>
    <col min="13584" max="13584" width="14.28515625" style="193" customWidth="1"/>
    <col min="13585" max="13585" width="16.42578125" style="193" customWidth="1"/>
    <col min="13586" max="13586" width="12.42578125" style="193"/>
    <col min="13587" max="13587" width="14.42578125" style="193" customWidth="1"/>
    <col min="13588" max="13588" width="18.42578125" style="193" customWidth="1"/>
    <col min="13589" max="13589" width="33.85546875" style="193" customWidth="1"/>
    <col min="13590" max="13590" width="0" style="193" hidden="1" customWidth="1"/>
    <col min="13591" max="13591" width="24.28515625" style="193" customWidth="1"/>
    <col min="13592" max="13592" width="22.42578125" style="193" customWidth="1"/>
    <col min="13593" max="13594" width="12.42578125" style="193"/>
    <col min="13595" max="13595" width="16.85546875" style="193" customWidth="1"/>
    <col min="13596" max="13596" width="12.42578125" style="193"/>
    <col min="13597" max="13597" width="30.140625" style="193" customWidth="1"/>
    <col min="13598" max="13598" width="15.42578125" style="193" customWidth="1"/>
    <col min="13599" max="13599" width="15.85546875" style="193" customWidth="1"/>
    <col min="13600" max="13600" width="24.42578125" style="193" customWidth="1"/>
    <col min="13601" max="13601" width="17.140625" style="193" customWidth="1"/>
    <col min="13602" max="13825" width="12.42578125" style="193"/>
    <col min="13826" max="13826" width="3.5703125" style="193" customWidth="1"/>
    <col min="13827" max="13827" width="59.28515625" style="193" customWidth="1"/>
    <col min="13828" max="13828" width="10.28515625" style="193" customWidth="1"/>
    <col min="13829" max="13829" width="16.85546875" style="193" customWidth="1"/>
    <col min="13830" max="13830" width="8.5703125" style="193" customWidth="1"/>
    <col min="13831" max="13831" width="19" style="193" customWidth="1"/>
    <col min="13832" max="13832" width="18" style="193" customWidth="1"/>
    <col min="13833" max="13833" width="9.28515625" style="193" customWidth="1"/>
    <col min="13834" max="13834" width="9" style="193" customWidth="1"/>
    <col min="13835" max="13835" width="9.140625" style="193" customWidth="1"/>
    <col min="13836" max="13836" width="12.42578125" style="193"/>
    <col min="13837" max="13837" width="16" style="193" customWidth="1"/>
    <col min="13838" max="13838" width="9.28515625" style="193" customWidth="1"/>
    <col min="13839" max="13839" width="9.85546875" style="193" customWidth="1"/>
    <col min="13840" max="13840" width="14.28515625" style="193" customWidth="1"/>
    <col min="13841" max="13841" width="16.42578125" style="193" customWidth="1"/>
    <col min="13842" max="13842" width="12.42578125" style="193"/>
    <col min="13843" max="13843" width="14.42578125" style="193" customWidth="1"/>
    <col min="13844" max="13844" width="18.42578125" style="193" customWidth="1"/>
    <col min="13845" max="13845" width="33.85546875" style="193" customWidth="1"/>
    <col min="13846" max="13846" width="0" style="193" hidden="1" customWidth="1"/>
    <col min="13847" max="13847" width="24.28515625" style="193" customWidth="1"/>
    <col min="13848" max="13848" width="22.42578125" style="193" customWidth="1"/>
    <col min="13849" max="13850" width="12.42578125" style="193"/>
    <col min="13851" max="13851" width="16.85546875" style="193" customWidth="1"/>
    <col min="13852" max="13852" width="12.42578125" style="193"/>
    <col min="13853" max="13853" width="30.140625" style="193" customWidth="1"/>
    <col min="13854" max="13854" width="15.42578125" style="193" customWidth="1"/>
    <col min="13855" max="13855" width="15.85546875" style="193" customWidth="1"/>
    <col min="13856" max="13856" width="24.42578125" style="193" customWidth="1"/>
    <col min="13857" max="13857" width="17.140625" style="193" customWidth="1"/>
    <col min="13858" max="14081" width="12.42578125" style="193"/>
    <col min="14082" max="14082" width="3.5703125" style="193" customWidth="1"/>
    <col min="14083" max="14083" width="59.28515625" style="193" customWidth="1"/>
    <col min="14084" max="14084" width="10.28515625" style="193" customWidth="1"/>
    <col min="14085" max="14085" width="16.85546875" style="193" customWidth="1"/>
    <col min="14086" max="14086" width="8.5703125" style="193" customWidth="1"/>
    <col min="14087" max="14087" width="19" style="193" customWidth="1"/>
    <col min="14088" max="14088" width="18" style="193" customWidth="1"/>
    <col min="14089" max="14089" width="9.28515625" style="193" customWidth="1"/>
    <col min="14090" max="14090" width="9" style="193" customWidth="1"/>
    <col min="14091" max="14091" width="9.140625" style="193" customWidth="1"/>
    <col min="14092" max="14092" width="12.42578125" style="193"/>
    <col min="14093" max="14093" width="16" style="193" customWidth="1"/>
    <col min="14094" max="14094" width="9.28515625" style="193" customWidth="1"/>
    <col min="14095" max="14095" width="9.85546875" style="193" customWidth="1"/>
    <col min="14096" max="14096" width="14.28515625" style="193" customWidth="1"/>
    <col min="14097" max="14097" width="16.42578125" style="193" customWidth="1"/>
    <col min="14098" max="14098" width="12.42578125" style="193"/>
    <col min="14099" max="14099" width="14.42578125" style="193" customWidth="1"/>
    <col min="14100" max="14100" width="18.42578125" style="193" customWidth="1"/>
    <col min="14101" max="14101" width="33.85546875" style="193" customWidth="1"/>
    <col min="14102" max="14102" width="0" style="193" hidden="1" customWidth="1"/>
    <col min="14103" max="14103" width="24.28515625" style="193" customWidth="1"/>
    <col min="14104" max="14104" width="22.42578125" style="193" customWidth="1"/>
    <col min="14105" max="14106" width="12.42578125" style="193"/>
    <col min="14107" max="14107" width="16.85546875" style="193" customWidth="1"/>
    <col min="14108" max="14108" width="12.42578125" style="193"/>
    <col min="14109" max="14109" width="30.140625" style="193" customWidth="1"/>
    <col min="14110" max="14110" width="15.42578125" style="193" customWidth="1"/>
    <col min="14111" max="14111" width="15.85546875" style="193" customWidth="1"/>
    <col min="14112" max="14112" width="24.42578125" style="193" customWidth="1"/>
    <col min="14113" max="14113" width="17.140625" style="193" customWidth="1"/>
    <col min="14114" max="14337" width="12.42578125" style="193"/>
    <col min="14338" max="14338" width="3.5703125" style="193" customWidth="1"/>
    <col min="14339" max="14339" width="59.28515625" style="193" customWidth="1"/>
    <col min="14340" max="14340" width="10.28515625" style="193" customWidth="1"/>
    <col min="14341" max="14341" width="16.85546875" style="193" customWidth="1"/>
    <col min="14342" max="14342" width="8.5703125" style="193" customWidth="1"/>
    <col min="14343" max="14343" width="19" style="193" customWidth="1"/>
    <col min="14344" max="14344" width="18" style="193" customWidth="1"/>
    <col min="14345" max="14345" width="9.28515625" style="193" customWidth="1"/>
    <col min="14346" max="14346" width="9" style="193" customWidth="1"/>
    <col min="14347" max="14347" width="9.140625" style="193" customWidth="1"/>
    <col min="14348" max="14348" width="12.42578125" style="193"/>
    <col min="14349" max="14349" width="16" style="193" customWidth="1"/>
    <col min="14350" max="14350" width="9.28515625" style="193" customWidth="1"/>
    <col min="14351" max="14351" width="9.85546875" style="193" customWidth="1"/>
    <col min="14352" max="14352" width="14.28515625" style="193" customWidth="1"/>
    <col min="14353" max="14353" width="16.42578125" style="193" customWidth="1"/>
    <col min="14354" max="14354" width="12.42578125" style="193"/>
    <col min="14355" max="14355" width="14.42578125" style="193" customWidth="1"/>
    <col min="14356" max="14356" width="18.42578125" style="193" customWidth="1"/>
    <col min="14357" max="14357" width="33.85546875" style="193" customWidth="1"/>
    <col min="14358" max="14358" width="0" style="193" hidden="1" customWidth="1"/>
    <col min="14359" max="14359" width="24.28515625" style="193" customWidth="1"/>
    <col min="14360" max="14360" width="22.42578125" style="193" customWidth="1"/>
    <col min="14361" max="14362" width="12.42578125" style="193"/>
    <col min="14363" max="14363" width="16.85546875" style="193" customWidth="1"/>
    <col min="14364" max="14364" width="12.42578125" style="193"/>
    <col min="14365" max="14365" width="30.140625" style="193" customWidth="1"/>
    <col min="14366" max="14366" width="15.42578125" style="193" customWidth="1"/>
    <col min="14367" max="14367" width="15.85546875" style="193" customWidth="1"/>
    <col min="14368" max="14368" width="24.42578125" style="193" customWidth="1"/>
    <col min="14369" max="14369" width="17.140625" style="193" customWidth="1"/>
    <col min="14370" max="14593" width="12.42578125" style="193"/>
    <col min="14594" max="14594" width="3.5703125" style="193" customWidth="1"/>
    <col min="14595" max="14595" width="59.28515625" style="193" customWidth="1"/>
    <col min="14596" max="14596" width="10.28515625" style="193" customWidth="1"/>
    <col min="14597" max="14597" width="16.85546875" style="193" customWidth="1"/>
    <col min="14598" max="14598" width="8.5703125" style="193" customWidth="1"/>
    <col min="14599" max="14599" width="19" style="193" customWidth="1"/>
    <col min="14600" max="14600" width="18" style="193" customWidth="1"/>
    <col min="14601" max="14601" width="9.28515625" style="193" customWidth="1"/>
    <col min="14602" max="14602" width="9" style="193" customWidth="1"/>
    <col min="14603" max="14603" width="9.140625" style="193" customWidth="1"/>
    <col min="14604" max="14604" width="12.42578125" style="193"/>
    <col min="14605" max="14605" width="16" style="193" customWidth="1"/>
    <col min="14606" max="14606" width="9.28515625" style="193" customWidth="1"/>
    <col min="14607" max="14607" width="9.85546875" style="193" customWidth="1"/>
    <col min="14608" max="14608" width="14.28515625" style="193" customWidth="1"/>
    <col min="14609" max="14609" width="16.42578125" style="193" customWidth="1"/>
    <col min="14610" max="14610" width="12.42578125" style="193"/>
    <col min="14611" max="14611" width="14.42578125" style="193" customWidth="1"/>
    <col min="14612" max="14612" width="18.42578125" style="193" customWidth="1"/>
    <col min="14613" max="14613" width="33.85546875" style="193" customWidth="1"/>
    <col min="14614" max="14614" width="0" style="193" hidden="1" customWidth="1"/>
    <col min="14615" max="14615" width="24.28515625" style="193" customWidth="1"/>
    <col min="14616" max="14616" width="22.42578125" style="193" customWidth="1"/>
    <col min="14617" max="14618" width="12.42578125" style="193"/>
    <col min="14619" max="14619" width="16.85546875" style="193" customWidth="1"/>
    <col min="14620" max="14620" width="12.42578125" style="193"/>
    <col min="14621" max="14621" width="30.140625" style="193" customWidth="1"/>
    <col min="14622" max="14622" width="15.42578125" style="193" customWidth="1"/>
    <col min="14623" max="14623" width="15.85546875" style="193" customWidth="1"/>
    <col min="14624" max="14624" width="24.42578125" style="193" customWidth="1"/>
    <col min="14625" max="14625" width="17.140625" style="193" customWidth="1"/>
    <col min="14626" max="14849" width="12.42578125" style="193"/>
    <col min="14850" max="14850" width="3.5703125" style="193" customWidth="1"/>
    <col min="14851" max="14851" width="59.28515625" style="193" customWidth="1"/>
    <col min="14852" max="14852" width="10.28515625" style="193" customWidth="1"/>
    <col min="14853" max="14853" width="16.85546875" style="193" customWidth="1"/>
    <col min="14854" max="14854" width="8.5703125" style="193" customWidth="1"/>
    <col min="14855" max="14855" width="19" style="193" customWidth="1"/>
    <col min="14856" max="14856" width="18" style="193" customWidth="1"/>
    <col min="14857" max="14857" width="9.28515625" style="193" customWidth="1"/>
    <col min="14858" max="14858" width="9" style="193" customWidth="1"/>
    <col min="14859" max="14859" width="9.140625" style="193" customWidth="1"/>
    <col min="14860" max="14860" width="12.42578125" style="193"/>
    <col min="14861" max="14861" width="16" style="193" customWidth="1"/>
    <col min="14862" max="14862" width="9.28515625" style="193" customWidth="1"/>
    <col min="14863" max="14863" width="9.85546875" style="193" customWidth="1"/>
    <col min="14864" max="14864" width="14.28515625" style="193" customWidth="1"/>
    <col min="14865" max="14865" width="16.42578125" style="193" customWidth="1"/>
    <col min="14866" max="14866" width="12.42578125" style="193"/>
    <col min="14867" max="14867" width="14.42578125" style="193" customWidth="1"/>
    <col min="14868" max="14868" width="18.42578125" style="193" customWidth="1"/>
    <col min="14869" max="14869" width="33.85546875" style="193" customWidth="1"/>
    <col min="14870" max="14870" width="0" style="193" hidden="1" customWidth="1"/>
    <col min="14871" max="14871" width="24.28515625" style="193" customWidth="1"/>
    <col min="14872" max="14872" width="22.42578125" style="193" customWidth="1"/>
    <col min="14873" max="14874" width="12.42578125" style="193"/>
    <col min="14875" max="14875" width="16.85546875" style="193" customWidth="1"/>
    <col min="14876" max="14876" width="12.42578125" style="193"/>
    <col min="14877" max="14877" width="30.140625" style="193" customWidth="1"/>
    <col min="14878" max="14878" width="15.42578125" style="193" customWidth="1"/>
    <col min="14879" max="14879" width="15.85546875" style="193" customWidth="1"/>
    <col min="14880" max="14880" width="24.42578125" style="193" customWidth="1"/>
    <col min="14881" max="14881" width="17.140625" style="193" customWidth="1"/>
    <col min="14882" max="15105" width="12.42578125" style="193"/>
    <col min="15106" max="15106" width="3.5703125" style="193" customWidth="1"/>
    <col min="15107" max="15107" width="59.28515625" style="193" customWidth="1"/>
    <col min="15108" max="15108" width="10.28515625" style="193" customWidth="1"/>
    <col min="15109" max="15109" width="16.85546875" style="193" customWidth="1"/>
    <col min="15110" max="15110" width="8.5703125" style="193" customWidth="1"/>
    <col min="15111" max="15111" width="19" style="193" customWidth="1"/>
    <col min="15112" max="15112" width="18" style="193" customWidth="1"/>
    <col min="15113" max="15113" width="9.28515625" style="193" customWidth="1"/>
    <col min="15114" max="15114" width="9" style="193" customWidth="1"/>
    <col min="15115" max="15115" width="9.140625" style="193" customWidth="1"/>
    <col min="15116" max="15116" width="12.42578125" style="193"/>
    <col min="15117" max="15117" width="16" style="193" customWidth="1"/>
    <col min="15118" max="15118" width="9.28515625" style="193" customWidth="1"/>
    <col min="15119" max="15119" width="9.85546875" style="193" customWidth="1"/>
    <col min="15120" max="15120" width="14.28515625" style="193" customWidth="1"/>
    <col min="15121" max="15121" width="16.42578125" style="193" customWidth="1"/>
    <col min="15122" max="15122" width="12.42578125" style="193"/>
    <col min="15123" max="15123" width="14.42578125" style="193" customWidth="1"/>
    <col min="15124" max="15124" width="18.42578125" style="193" customWidth="1"/>
    <col min="15125" max="15125" width="33.85546875" style="193" customWidth="1"/>
    <col min="15126" max="15126" width="0" style="193" hidden="1" customWidth="1"/>
    <col min="15127" max="15127" width="24.28515625" style="193" customWidth="1"/>
    <col min="15128" max="15128" width="22.42578125" style="193" customWidth="1"/>
    <col min="15129" max="15130" width="12.42578125" style="193"/>
    <col min="15131" max="15131" width="16.85546875" style="193" customWidth="1"/>
    <col min="15132" max="15132" width="12.42578125" style="193"/>
    <col min="15133" max="15133" width="30.140625" style="193" customWidth="1"/>
    <col min="15134" max="15134" width="15.42578125" style="193" customWidth="1"/>
    <col min="15135" max="15135" width="15.85546875" style="193" customWidth="1"/>
    <col min="15136" max="15136" width="24.42578125" style="193" customWidth="1"/>
    <col min="15137" max="15137" width="17.140625" style="193" customWidth="1"/>
    <col min="15138" max="15361" width="12.42578125" style="193"/>
    <col min="15362" max="15362" width="3.5703125" style="193" customWidth="1"/>
    <col min="15363" max="15363" width="59.28515625" style="193" customWidth="1"/>
    <col min="15364" max="15364" width="10.28515625" style="193" customWidth="1"/>
    <col min="15365" max="15365" width="16.85546875" style="193" customWidth="1"/>
    <col min="15366" max="15366" width="8.5703125" style="193" customWidth="1"/>
    <col min="15367" max="15367" width="19" style="193" customWidth="1"/>
    <col min="15368" max="15368" width="18" style="193" customWidth="1"/>
    <col min="15369" max="15369" width="9.28515625" style="193" customWidth="1"/>
    <col min="15370" max="15370" width="9" style="193" customWidth="1"/>
    <col min="15371" max="15371" width="9.140625" style="193" customWidth="1"/>
    <col min="15372" max="15372" width="12.42578125" style="193"/>
    <col min="15373" max="15373" width="16" style="193" customWidth="1"/>
    <col min="15374" max="15374" width="9.28515625" style="193" customWidth="1"/>
    <col min="15375" max="15375" width="9.85546875" style="193" customWidth="1"/>
    <col min="15376" max="15376" width="14.28515625" style="193" customWidth="1"/>
    <col min="15377" max="15377" width="16.42578125" style="193" customWidth="1"/>
    <col min="15378" max="15378" width="12.42578125" style="193"/>
    <col min="15379" max="15379" width="14.42578125" style="193" customWidth="1"/>
    <col min="15380" max="15380" width="18.42578125" style="193" customWidth="1"/>
    <col min="15381" max="15381" width="33.85546875" style="193" customWidth="1"/>
    <col min="15382" max="15382" width="0" style="193" hidden="1" customWidth="1"/>
    <col min="15383" max="15383" width="24.28515625" style="193" customWidth="1"/>
    <col min="15384" max="15384" width="22.42578125" style="193" customWidth="1"/>
    <col min="15385" max="15386" width="12.42578125" style="193"/>
    <col min="15387" max="15387" width="16.85546875" style="193" customWidth="1"/>
    <col min="15388" max="15388" width="12.42578125" style="193"/>
    <col min="15389" max="15389" width="30.140625" style="193" customWidth="1"/>
    <col min="15390" max="15390" width="15.42578125" style="193" customWidth="1"/>
    <col min="15391" max="15391" width="15.85546875" style="193" customWidth="1"/>
    <col min="15392" max="15392" width="24.42578125" style="193" customWidth="1"/>
    <col min="15393" max="15393" width="17.140625" style="193" customWidth="1"/>
    <col min="15394" max="15617" width="12.42578125" style="193"/>
    <col min="15618" max="15618" width="3.5703125" style="193" customWidth="1"/>
    <col min="15619" max="15619" width="59.28515625" style="193" customWidth="1"/>
    <col min="15620" max="15620" width="10.28515625" style="193" customWidth="1"/>
    <col min="15621" max="15621" width="16.85546875" style="193" customWidth="1"/>
    <col min="15622" max="15622" width="8.5703125" style="193" customWidth="1"/>
    <col min="15623" max="15623" width="19" style="193" customWidth="1"/>
    <col min="15624" max="15624" width="18" style="193" customWidth="1"/>
    <col min="15625" max="15625" width="9.28515625" style="193" customWidth="1"/>
    <col min="15626" max="15626" width="9" style="193" customWidth="1"/>
    <col min="15627" max="15627" width="9.140625" style="193" customWidth="1"/>
    <col min="15628" max="15628" width="12.42578125" style="193"/>
    <col min="15629" max="15629" width="16" style="193" customWidth="1"/>
    <col min="15630" max="15630" width="9.28515625" style="193" customWidth="1"/>
    <col min="15631" max="15631" width="9.85546875" style="193" customWidth="1"/>
    <col min="15632" max="15632" width="14.28515625" style="193" customWidth="1"/>
    <col min="15633" max="15633" width="16.42578125" style="193" customWidth="1"/>
    <col min="15634" max="15634" width="12.42578125" style="193"/>
    <col min="15635" max="15635" width="14.42578125" style="193" customWidth="1"/>
    <col min="15636" max="15636" width="18.42578125" style="193" customWidth="1"/>
    <col min="15637" max="15637" width="33.85546875" style="193" customWidth="1"/>
    <col min="15638" max="15638" width="0" style="193" hidden="1" customWidth="1"/>
    <col min="15639" max="15639" width="24.28515625" style="193" customWidth="1"/>
    <col min="15640" max="15640" width="22.42578125" style="193" customWidth="1"/>
    <col min="15641" max="15642" width="12.42578125" style="193"/>
    <col min="15643" max="15643" width="16.85546875" style="193" customWidth="1"/>
    <col min="15644" max="15644" width="12.42578125" style="193"/>
    <col min="15645" max="15645" width="30.140625" style="193" customWidth="1"/>
    <col min="15646" max="15646" width="15.42578125" style="193" customWidth="1"/>
    <col min="15647" max="15647" width="15.85546875" style="193" customWidth="1"/>
    <col min="15648" max="15648" width="24.42578125" style="193" customWidth="1"/>
    <col min="15649" max="15649" width="17.140625" style="193" customWidth="1"/>
    <col min="15650" max="15873" width="12.42578125" style="193"/>
    <col min="15874" max="15874" width="3.5703125" style="193" customWidth="1"/>
    <col min="15875" max="15875" width="59.28515625" style="193" customWidth="1"/>
    <col min="15876" max="15876" width="10.28515625" style="193" customWidth="1"/>
    <col min="15877" max="15877" width="16.85546875" style="193" customWidth="1"/>
    <col min="15878" max="15878" width="8.5703125" style="193" customWidth="1"/>
    <col min="15879" max="15879" width="19" style="193" customWidth="1"/>
    <col min="15880" max="15880" width="18" style="193" customWidth="1"/>
    <col min="15881" max="15881" width="9.28515625" style="193" customWidth="1"/>
    <col min="15882" max="15882" width="9" style="193" customWidth="1"/>
    <col min="15883" max="15883" width="9.140625" style="193" customWidth="1"/>
    <col min="15884" max="15884" width="12.42578125" style="193"/>
    <col min="15885" max="15885" width="16" style="193" customWidth="1"/>
    <col min="15886" max="15886" width="9.28515625" style="193" customWidth="1"/>
    <col min="15887" max="15887" width="9.85546875" style="193" customWidth="1"/>
    <col min="15888" max="15888" width="14.28515625" style="193" customWidth="1"/>
    <col min="15889" max="15889" width="16.42578125" style="193" customWidth="1"/>
    <col min="15890" max="15890" width="12.42578125" style="193"/>
    <col min="15891" max="15891" width="14.42578125" style="193" customWidth="1"/>
    <col min="15892" max="15892" width="18.42578125" style="193" customWidth="1"/>
    <col min="15893" max="15893" width="33.85546875" style="193" customWidth="1"/>
    <col min="15894" max="15894" width="0" style="193" hidden="1" customWidth="1"/>
    <col min="15895" max="15895" width="24.28515625" style="193" customWidth="1"/>
    <col min="15896" max="15896" width="22.42578125" style="193" customWidth="1"/>
    <col min="15897" max="15898" width="12.42578125" style="193"/>
    <col min="15899" max="15899" width="16.85546875" style="193" customWidth="1"/>
    <col min="15900" max="15900" width="12.42578125" style="193"/>
    <col min="15901" max="15901" width="30.140625" style="193" customWidth="1"/>
    <col min="15902" max="15902" width="15.42578125" style="193" customWidth="1"/>
    <col min="15903" max="15903" width="15.85546875" style="193" customWidth="1"/>
    <col min="15904" max="15904" width="24.42578125" style="193" customWidth="1"/>
    <col min="15905" max="15905" width="17.140625" style="193" customWidth="1"/>
    <col min="15906" max="16129" width="12.42578125" style="193"/>
    <col min="16130" max="16130" width="3.5703125" style="193" customWidth="1"/>
    <col min="16131" max="16131" width="59.28515625" style="193" customWidth="1"/>
    <col min="16132" max="16132" width="10.28515625" style="193" customWidth="1"/>
    <col min="16133" max="16133" width="16.85546875" style="193" customWidth="1"/>
    <col min="16134" max="16134" width="8.5703125" style="193" customWidth="1"/>
    <col min="16135" max="16135" width="19" style="193" customWidth="1"/>
    <col min="16136" max="16136" width="18" style="193" customWidth="1"/>
    <col min="16137" max="16137" width="9.28515625" style="193" customWidth="1"/>
    <col min="16138" max="16138" width="9" style="193" customWidth="1"/>
    <col min="16139" max="16139" width="9.140625" style="193" customWidth="1"/>
    <col min="16140" max="16140" width="12.42578125" style="193"/>
    <col min="16141" max="16141" width="16" style="193" customWidth="1"/>
    <col min="16142" max="16142" width="9.28515625" style="193" customWidth="1"/>
    <col min="16143" max="16143" width="9.85546875" style="193" customWidth="1"/>
    <col min="16144" max="16144" width="14.28515625" style="193" customWidth="1"/>
    <col min="16145" max="16145" width="16.42578125" style="193" customWidth="1"/>
    <col min="16146" max="16146" width="12.42578125" style="193"/>
    <col min="16147" max="16147" width="14.42578125" style="193" customWidth="1"/>
    <col min="16148" max="16148" width="18.42578125" style="193" customWidth="1"/>
    <col min="16149" max="16149" width="33.85546875" style="193" customWidth="1"/>
    <col min="16150" max="16150" width="0" style="193" hidden="1" customWidth="1"/>
    <col min="16151" max="16151" width="24.28515625" style="193" customWidth="1"/>
    <col min="16152" max="16152" width="22.42578125" style="193" customWidth="1"/>
    <col min="16153" max="16154" width="12.42578125" style="193"/>
    <col min="16155" max="16155" width="16.85546875" style="193" customWidth="1"/>
    <col min="16156" max="16156" width="12.42578125" style="193"/>
    <col min="16157" max="16157" width="30.140625" style="193" customWidth="1"/>
    <col min="16158" max="16158" width="15.42578125" style="193" customWidth="1"/>
    <col min="16159" max="16159" width="15.85546875" style="193" customWidth="1"/>
    <col min="16160" max="16160" width="24.42578125" style="193" customWidth="1"/>
    <col min="16161" max="16161" width="17.140625" style="193" customWidth="1"/>
    <col min="16162" max="16384" width="12.42578125" style="193"/>
  </cols>
  <sheetData>
    <row r="1" spans="2:27" ht="15" customHeight="1">
      <c r="B1" s="190"/>
      <c r="C1" s="190"/>
      <c r="D1" s="190"/>
      <c r="E1" s="190"/>
      <c r="F1" s="190"/>
      <c r="G1" s="190"/>
      <c r="H1" s="190"/>
      <c r="I1" s="190"/>
      <c r="J1" s="190"/>
      <c r="K1" s="191"/>
      <c r="L1" s="191"/>
      <c r="M1" s="190"/>
      <c r="N1" s="190"/>
      <c r="O1" s="192"/>
    </row>
    <row r="2" spans="2:27" ht="18" customHeight="1">
      <c r="B2" s="938"/>
      <c r="C2" s="939" t="s">
        <v>606</v>
      </c>
      <c r="D2" s="939"/>
      <c r="E2" s="939"/>
      <c r="F2" s="939"/>
      <c r="G2" s="939"/>
      <c r="H2" s="939"/>
      <c r="I2" s="939"/>
      <c r="J2" s="940" t="s">
        <v>607</v>
      </c>
      <c r="K2" s="940"/>
      <c r="L2" s="940"/>
      <c r="M2" s="940"/>
      <c r="N2" s="938"/>
      <c r="O2" s="938"/>
      <c r="P2" s="194"/>
    </row>
    <row r="3" spans="2:27" ht="18" customHeight="1">
      <c r="B3" s="938"/>
      <c r="C3" s="939"/>
      <c r="D3" s="939"/>
      <c r="E3" s="939"/>
      <c r="F3" s="939"/>
      <c r="G3" s="939"/>
      <c r="H3" s="939"/>
      <c r="I3" s="939"/>
      <c r="J3" s="940" t="s">
        <v>608</v>
      </c>
      <c r="K3" s="940"/>
      <c r="L3" s="940"/>
      <c r="M3" s="940"/>
      <c r="N3" s="938"/>
      <c r="O3" s="938"/>
      <c r="P3" s="194"/>
    </row>
    <row r="4" spans="2:27" ht="18" customHeight="1">
      <c r="B4" s="938"/>
      <c r="C4" s="939" t="s">
        <v>609</v>
      </c>
      <c r="D4" s="939"/>
      <c r="E4" s="939"/>
      <c r="F4" s="939"/>
      <c r="G4" s="939"/>
      <c r="H4" s="939"/>
      <c r="I4" s="939"/>
      <c r="J4" s="940" t="s">
        <v>610</v>
      </c>
      <c r="K4" s="940"/>
      <c r="L4" s="940"/>
      <c r="M4" s="940"/>
      <c r="N4" s="938"/>
      <c r="O4" s="938"/>
      <c r="P4" s="194"/>
    </row>
    <row r="5" spans="2:27" ht="21.75" customHeight="1">
      <c r="B5" s="938"/>
      <c r="C5" s="939"/>
      <c r="D5" s="939"/>
      <c r="E5" s="939"/>
      <c r="F5" s="939"/>
      <c r="G5" s="939"/>
      <c r="H5" s="939"/>
      <c r="I5" s="939"/>
      <c r="J5" s="940" t="s">
        <v>611</v>
      </c>
      <c r="K5" s="940"/>
      <c r="L5" s="940"/>
      <c r="M5" s="940"/>
      <c r="N5" s="938"/>
      <c r="O5" s="938"/>
      <c r="P5" s="194"/>
    </row>
    <row r="6" spans="2:27" ht="21.75" customHeight="1">
      <c r="B6" s="922" t="s">
        <v>72</v>
      </c>
      <c r="C6" s="922"/>
      <c r="D6" s="922"/>
      <c r="E6" s="922"/>
      <c r="F6" s="922"/>
      <c r="G6" s="922"/>
      <c r="H6" s="922"/>
      <c r="I6" s="922"/>
      <c r="J6" s="922"/>
      <c r="K6" s="922"/>
      <c r="L6" s="922"/>
      <c r="M6" s="922"/>
      <c r="N6" s="922"/>
      <c r="O6" s="922"/>
      <c r="P6" s="195"/>
      <c r="S6" s="196"/>
      <c r="T6" s="921"/>
      <c r="U6" s="921"/>
      <c r="V6" s="921"/>
      <c r="W6" s="196"/>
      <c r="Y6" s="197"/>
      <c r="Z6" s="197"/>
    </row>
    <row r="7" spans="2:27" ht="21.75" customHeight="1">
      <c r="B7" s="198" t="s">
        <v>73</v>
      </c>
      <c r="C7" s="922" t="s">
        <v>171</v>
      </c>
      <c r="D7" s="922"/>
      <c r="E7" s="922"/>
      <c r="F7" s="922"/>
      <c r="G7" s="922"/>
      <c r="H7" s="190"/>
      <c r="I7" s="190"/>
      <c r="J7" s="190"/>
      <c r="K7" s="190"/>
      <c r="L7" s="190"/>
      <c r="M7" s="190"/>
      <c r="N7" s="190"/>
      <c r="O7" s="192"/>
      <c r="P7" s="195"/>
      <c r="S7" s="199"/>
      <c r="T7" s="923"/>
      <c r="U7" s="923"/>
      <c r="V7" s="923"/>
      <c r="W7" s="200"/>
      <c r="Y7" s="201"/>
      <c r="Z7" s="202"/>
      <c r="AA7" s="203"/>
    </row>
    <row r="8" spans="2:27" ht="27" customHeight="1">
      <c r="B8" s="924" t="s">
        <v>74</v>
      </c>
      <c r="C8" s="924"/>
      <c r="D8" s="924"/>
      <c r="E8" s="924"/>
      <c r="F8" s="924"/>
      <c r="G8" s="924"/>
      <c r="H8" s="925" t="s">
        <v>75</v>
      </c>
      <c r="I8" s="925"/>
      <c r="J8" s="925"/>
      <c r="K8" s="926" t="s">
        <v>1</v>
      </c>
      <c r="L8" s="926"/>
      <c r="M8" s="926"/>
      <c r="N8" s="926"/>
      <c r="O8" s="926"/>
      <c r="P8" s="195"/>
      <c r="S8" s="199"/>
      <c r="T8" s="923"/>
      <c r="U8" s="923"/>
      <c r="V8" s="923"/>
      <c r="W8" s="200"/>
      <c r="Y8" s="201"/>
      <c r="Z8" s="202"/>
      <c r="AA8" s="203"/>
    </row>
    <row r="9" spans="2:27" ht="23.45" customHeight="1">
      <c r="B9" s="204" t="s">
        <v>76</v>
      </c>
      <c r="C9" s="914"/>
      <c r="D9" s="914"/>
      <c r="E9" s="914"/>
      <c r="F9" s="914"/>
      <c r="G9" s="914"/>
      <c r="H9" s="925"/>
      <c r="I9" s="925"/>
      <c r="J9" s="925"/>
      <c r="K9" s="205" t="s">
        <v>4</v>
      </c>
      <c r="L9" s="920" t="s">
        <v>5</v>
      </c>
      <c r="M9" s="920"/>
      <c r="N9" s="920"/>
      <c r="O9" s="205" t="s">
        <v>6</v>
      </c>
      <c r="P9" s="195"/>
      <c r="S9" s="206"/>
      <c r="T9" s="923"/>
      <c r="U9" s="923"/>
      <c r="V9" s="207"/>
      <c r="W9" s="200"/>
      <c r="X9" s="208"/>
      <c r="Y9" s="201"/>
      <c r="Z9" s="202"/>
      <c r="AA9" s="203"/>
    </row>
    <row r="10" spans="2:27" ht="32.450000000000003" customHeight="1">
      <c r="B10" s="927" t="s">
        <v>77</v>
      </c>
      <c r="C10" s="927"/>
      <c r="D10" s="927"/>
      <c r="E10" s="927"/>
      <c r="F10" s="927"/>
      <c r="G10" s="927"/>
      <c r="H10" s="925"/>
      <c r="I10" s="925"/>
      <c r="J10" s="925"/>
      <c r="K10" s="191"/>
      <c r="L10" s="929" t="s">
        <v>619</v>
      </c>
      <c r="M10" s="930"/>
      <c r="N10" s="931"/>
      <c r="O10" s="192"/>
      <c r="S10" s="209"/>
      <c r="T10" s="928"/>
      <c r="U10" s="928"/>
      <c r="W10" s="200"/>
      <c r="Y10" s="201"/>
      <c r="Z10" s="202"/>
      <c r="AA10" s="203"/>
    </row>
    <row r="11" spans="2:27" ht="32.450000000000003" customHeight="1">
      <c r="B11" s="927" t="s">
        <v>78</v>
      </c>
      <c r="C11" s="927"/>
      <c r="D11" s="927"/>
      <c r="E11" s="927"/>
      <c r="F11" s="927"/>
      <c r="G11" s="927"/>
      <c r="H11" s="925"/>
      <c r="I11" s="925"/>
      <c r="J11" s="925"/>
      <c r="K11" s="210"/>
      <c r="L11" s="932"/>
      <c r="M11" s="933"/>
      <c r="N11" s="934"/>
      <c r="O11" s="211"/>
      <c r="S11" s="208"/>
      <c r="T11" s="928"/>
      <c r="U11" s="928"/>
      <c r="W11" s="202"/>
      <c r="Y11" s="201"/>
      <c r="Z11" s="202"/>
      <c r="AA11" s="203"/>
    </row>
    <row r="12" spans="2:27" ht="19.5" customHeight="1">
      <c r="B12" s="924" t="s">
        <v>79</v>
      </c>
      <c r="C12" s="924"/>
      <c r="D12" s="924"/>
      <c r="E12" s="924"/>
      <c r="F12" s="924"/>
      <c r="G12" s="924"/>
      <c r="H12" s="925"/>
      <c r="I12" s="925"/>
      <c r="J12" s="925"/>
      <c r="K12" s="212"/>
      <c r="L12" s="932"/>
      <c r="M12" s="933"/>
      <c r="N12" s="934"/>
      <c r="O12" s="211"/>
      <c r="S12" s="208"/>
      <c r="T12" s="928"/>
      <c r="U12" s="928"/>
      <c r="W12" s="202"/>
      <c r="Y12" s="201"/>
      <c r="Z12" s="202"/>
      <c r="AA12" s="203"/>
    </row>
    <row r="13" spans="2:27" ht="36.6" customHeight="1">
      <c r="B13" s="941" t="s">
        <v>80</v>
      </c>
      <c r="C13" s="941"/>
      <c r="D13" s="941"/>
      <c r="E13" s="941"/>
      <c r="F13" s="941"/>
      <c r="G13" s="941"/>
      <c r="H13" s="925"/>
      <c r="I13" s="925"/>
      <c r="J13" s="925"/>
      <c r="K13" s="212"/>
      <c r="L13" s="935"/>
      <c r="M13" s="936"/>
      <c r="N13" s="937"/>
      <c r="O13" s="211"/>
      <c r="S13" s="208"/>
      <c r="T13" s="213"/>
      <c r="U13" s="213"/>
      <c r="W13" s="202"/>
      <c r="Y13" s="201"/>
      <c r="Z13" s="202"/>
      <c r="AA13" s="203"/>
    </row>
    <row r="14" spans="2:27" s="194" customFormat="1" ht="27" customHeight="1">
      <c r="B14" s="914" t="s">
        <v>8</v>
      </c>
      <c r="C14" s="942" t="s">
        <v>601</v>
      </c>
      <c r="D14" s="918" t="s">
        <v>9</v>
      </c>
      <c r="E14" s="918" t="s">
        <v>81</v>
      </c>
      <c r="F14" s="918" t="s">
        <v>82</v>
      </c>
      <c r="G14" s="918" t="s">
        <v>83</v>
      </c>
      <c r="H14" s="918"/>
      <c r="I14" s="918"/>
      <c r="J14" s="918"/>
      <c r="K14" s="918" t="s">
        <v>13</v>
      </c>
      <c r="L14" s="918"/>
      <c r="M14" s="919" t="s">
        <v>14</v>
      </c>
      <c r="N14" s="919"/>
      <c r="O14" s="919"/>
      <c r="W14" s="214"/>
      <c r="Y14" s="215"/>
      <c r="Z14" s="216"/>
      <c r="AA14" s="217"/>
    </row>
    <row r="15" spans="2:27" s="194" customFormat="1" ht="27" customHeight="1">
      <c r="B15" s="914"/>
      <c r="C15" s="918"/>
      <c r="D15" s="918"/>
      <c r="E15" s="918"/>
      <c r="F15" s="918"/>
      <c r="G15" s="918"/>
      <c r="H15" s="918"/>
      <c r="I15" s="918"/>
      <c r="J15" s="918"/>
      <c r="K15" s="918"/>
      <c r="L15" s="918"/>
      <c r="M15" s="918" t="s">
        <v>15</v>
      </c>
      <c r="N15" s="918" t="s">
        <v>16</v>
      </c>
      <c r="O15" s="920" t="s">
        <v>17</v>
      </c>
      <c r="W15" s="214"/>
      <c r="Y15" s="215"/>
      <c r="Z15" s="216"/>
      <c r="AA15" s="217"/>
    </row>
    <row r="16" spans="2:27" s="194" customFormat="1" ht="36" customHeight="1">
      <c r="B16" s="914"/>
      <c r="C16" s="918"/>
      <c r="D16" s="918"/>
      <c r="E16" s="918"/>
      <c r="F16" s="918"/>
      <c r="G16" s="218" t="s">
        <v>18</v>
      </c>
      <c r="H16" s="218" t="s">
        <v>19</v>
      </c>
      <c r="I16" s="219" t="s">
        <v>20</v>
      </c>
      <c r="J16" s="220" t="s">
        <v>21</v>
      </c>
      <c r="K16" s="218" t="s">
        <v>22</v>
      </c>
      <c r="L16" s="219" t="s">
        <v>23</v>
      </c>
      <c r="M16" s="918"/>
      <c r="N16" s="918"/>
      <c r="O16" s="920"/>
      <c r="T16" s="221"/>
      <c r="W16" s="214"/>
      <c r="Y16" s="215"/>
      <c r="Z16" s="216"/>
      <c r="AA16" s="217"/>
    </row>
    <row r="17" spans="2:27" ht="26.45" customHeight="1">
      <c r="B17" s="909" t="s">
        <v>84</v>
      </c>
      <c r="C17" s="210" t="s">
        <v>25</v>
      </c>
      <c r="D17" s="910" t="s">
        <v>85</v>
      </c>
      <c r="E17" s="222">
        <v>3</v>
      </c>
      <c r="F17" s="262">
        <f>574420000-58351070+ 54000000</f>
        <v>570068930</v>
      </c>
      <c r="G17" s="223">
        <v>570068930</v>
      </c>
      <c r="H17" s="224"/>
      <c r="I17" s="225"/>
      <c r="J17" s="224"/>
      <c r="K17" s="226">
        <v>44198</v>
      </c>
      <c r="L17" s="226">
        <v>44561</v>
      </c>
      <c r="M17" s="906">
        <f>E18/E17</f>
        <v>1</v>
      </c>
      <c r="N17" s="906">
        <f>F18/F17</f>
        <v>0.99900638331578606</v>
      </c>
      <c r="O17" s="913">
        <f>+M17*M17/N17</f>
        <v>1.0009946049402767</v>
      </c>
      <c r="W17" s="227"/>
    </row>
    <row r="18" spans="2:27" ht="21.75" customHeight="1">
      <c r="B18" s="909"/>
      <c r="C18" s="210" t="s">
        <v>27</v>
      </c>
      <c r="D18" s="910"/>
      <c r="E18" s="222">
        <v>3</v>
      </c>
      <c r="F18" s="263">
        <f>33250000+44450000+13650000+11690000+20300000+29750000+20300000+29750000+29750000+9870000+29750000+29750000+29750000+29750000+17850000+17850000+33250000+20300000+11690000+33250000+35402500+17850000+20300000</f>
        <v>569502500</v>
      </c>
      <c r="G18" s="228">
        <v>569502500</v>
      </c>
      <c r="H18" s="229"/>
      <c r="I18" s="225"/>
      <c r="J18" s="229"/>
      <c r="K18" s="229"/>
      <c r="L18" s="230"/>
      <c r="M18" s="906"/>
      <c r="N18" s="906"/>
      <c r="O18" s="913"/>
      <c r="AA18" s="203"/>
    </row>
    <row r="19" spans="2:27" ht="29.25" customHeight="1">
      <c r="B19" s="909" t="s">
        <v>86</v>
      </c>
      <c r="C19" s="210" t="s">
        <v>25</v>
      </c>
      <c r="D19" s="910" t="s">
        <v>87</v>
      </c>
      <c r="E19" s="222">
        <v>1</v>
      </c>
      <c r="F19" s="262">
        <f>17850000+33250000+11690000+35402500+29750000+33250000+41791666+9870000+21200000+19125000+21375000+16200000+19125000+6345000+19125000</f>
        <v>335349166</v>
      </c>
      <c r="G19" s="223">
        <f>17850000+33250000+11690000+35402500+29750000+33250000+41791666+9870000+21200000+19125000+21375000+16200000+19125000+6345000+19125000</f>
        <v>335349166</v>
      </c>
      <c r="H19" s="224"/>
      <c r="I19" s="225"/>
      <c r="J19" s="224"/>
      <c r="K19" s="226">
        <v>44198</v>
      </c>
      <c r="L19" s="226">
        <v>44561</v>
      </c>
      <c r="M19" s="911">
        <f>E20/E19</f>
        <v>1</v>
      </c>
      <c r="N19" s="911">
        <f>F20/F19</f>
        <v>0.9715147644052885</v>
      </c>
      <c r="O19" s="913">
        <f t="shared" ref="O19" si="0">+M19*M19/N19</f>
        <v>1.0293204350961651</v>
      </c>
    </row>
    <row r="20" spans="2:27" ht="48" customHeight="1">
      <c r="B20" s="909"/>
      <c r="C20" s="210" t="s">
        <v>27</v>
      </c>
      <c r="D20" s="910"/>
      <c r="E20" s="222">
        <v>1</v>
      </c>
      <c r="F20" s="264">
        <f>25200000+29750000+29750000+29750000+41791666+9870000+11690000+13650000+52150000+29750000+21200000+9870000+21375000</f>
        <v>325796666</v>
      </c>
      <c r="G20" s="231">
        <v>325796666</v>
      </c>
      <c r="H20" s="224"/>
      <c r="I20" s="225"/>
      <c r="J20" s="224"/>
      <c r="K20" s="226"/>
      <c r="L20" s="226"/>
      <c r="M20" s="917"/>
      <c r="N20" s="912"/>
      <c r="O20" s="913"/>
    </row>
    <row r="21" spans="2:27" ht="27" customHeight="1">
      <c r="B21" s="909" t="s">
        <v>88</v>
      </c>
      <c r="C21" s="210" t="s">
        <v>25</v>
      </c>
      <c r="D21" s="910" t="s">
        <v>89</v>
      </c>
      <c r="E21" s="222">
        <v>1</v>
      </c>
      <c r="F21" s="265">
        <f>SUM(269140000)-98909166+58351070</f>
        <v>228581904</v>
      </c>
      <c r="G21" s="232">
        <v>228581904</v>
      </c>
      <c r="H21" s="229"/>
      <c r="I21" s="225"/>
      <c r="J21" s="229"/>
      <c r="K21" s="226">
        <v>44198</v>
      </c>
      <c r="L21" s="226">
        <v>44561</v>
      </c>
      <c r="M21" s="911">
        <f>E22/E21</f>
        <v>0</v>
      </c>
      <c r="N21" s="911">
        <f>F22/F21</f>
        <v>0.49433046983456747</v>
      </c>
      <c r="O21" s="913">
        <f t="shared" ref="O21" si="1">+M21*M21/N21</f>
        <v>0</v>
      </c>
    </row>
    <row r="22" spans="2:27" ht="32.25" customHeight="1">
      <c r="B22" s="909"/>
      <c r="C22" s="210" t="s">
        <v>27</v>
      </c>
      <c r="D22" s="910"/>
      <c r="E22" s="222">
        <v>0</v>
      </c>
      <c r="F22" s="266">
        <f>19125000+6345000+19125000+19125000+16200000+8125000+13616667+11333333</f>
        <v>112995000</v>
      </c>
      <c r="G22" s="233">
        <v>112995000</v>
      </c>
      <c r="H22" s="229"/>
      <c r="I22" s="225"/>
      <c r="J22" s="229"/>
      <c r="K22" s="229"/>
      <c r="L22" s="230"/>
      <c r="M22" s="912"/>
      <c r="N22" s="912"/>
      <c r="O22" s="913"/>
      <c r="S22" s="234"/>
    </row>
    <row r="23" spans="2:27" ht="31.9" customHeight="1">
      <c r="B23" s="909" t="s">
        <v>90</v>
      </c>
      <c r="C23" s="210" t="s">
        <v>25</v>
      </c>
      <c r="D23" s="910" t="s">
        <v>91</v>
      </c>
      <c r="E23" s="222">
        <v>1</v>
      </c>
      <c r="F23" s="265">
        <f>SUM(G23:J23)</f>
        <v>100000000</v>
      </c>
      <c r="G23" s="232">
        <v>100000000</v>
      </c>
      <c r="H23" s="224"/>
      <c r="I23" s="225"/>
      <c r="J23" s="224"/>
      <c r="K23" s="226">
        <v>44198</v>
      </c>
      <c r="L23" s="226">
        <v>44561</v>
      </c>
      <c r="M23" s="906">
        <f>E24/E23</f>
        <v>1</v>
      </c>
      <c r="N23" s="906">
        <f>F24/F23</f>
        <v>0.71648999000000002</v>
      </c>
      <c r="O23" s="913">
        <f t="shared" ref="O23" si="2">+M23*M23/N23</f>
        <v>1.3956929112156891</v>
      </c>
    </row>
    <row r="24" spans="2:27" ht="23.45" customHeight="1">
      <c r="B24" s="909"/>
      <c r="C24" s="210" t="s">
        <v>27</v>
      </c>
      <c r="D24" s="910"/>
      <c r="E24" s="222">
        <v>1</v>
      </c>
      <c r="F24" s="264">
        <f>4787333+5590000+8313333+12041667+19050000+14133333+7733333</f>
        <v>71648999</v>
      </c>
      <c r="G24" s="231">
        <v>71648999</v>
      </c>
      <c r="H24" s="224"/>
      <c r="I24" s="225"/>
      <c r="J24" s="224"/>
      <c r="K24" s="226"/>
      <c r="L24" s="226"/>
      <c r="M24" s="906"/>
      <c r="N24" s="906"/>
      <c r="O24" s="913"/>
    </row>
    <row r="25" spans="2:27" ht="20.45" customHeight="1">
      <c r="B25" s="909" t="s">
        <v>92</v>
      </c>
      <c r="C25" s="210" t="s">
        <v>25</v>
      </c>
      <c r="D25" s="910" t="s">
        <v>93</v>
      </c>
      <c r="E25" s="222">
        <v>1</v>
      </c>
      <c r="F25" s="265">
        <f>SUM(G25:J25)</f>
        <v>50000000</v>
      </c>
      <c r="G25" s="232">
        <v>50000000</v>
      </c>
      <c r="H25" s="224"/>
      <c r="I25" s="225"/>
      <c r="J25" s="224"/>
      <c r="K25" s="226">
        <v>44198</v>
      </c>
      <c r="L25" s="226">
        <v>44561</v>
      </c>
      <c r="M25" s="911">
        <f>E26/E25</f>
        <v>1</v>
      </c>
      <c r="N25" s="911">
        <f>F26/F25</f>
        <v>0.56950000000000001</v>
      </c>
      <c r="O25" s="913">
        <f t="shared" ref="O25" si="3">+M25*M25/N25</f>
        <v>1.7559262510974538</v>
      </c>
    </row>
    <row r="26" spans="2:27" ht="25.9" customHeight="1">
      <c r="B26" s="909"/>
      <c r="C26" s="210" t="s">
        <v>27</v>
      </c>
      <c r="D26" s="910"/>
      <c r="E26" s="222">
        <v>1</v>
      </c>
      <c r="F26" s="267">
        <f>11050000+10625000+6800000</f>
        <v>28475000</v>
      </c>
      <c r="G26" s="235">
        <v>28475000</v>
      </c>
      <c r="H26" s="224"/>
      <c r="I26" s="225"/>
      <c r="J26" s="224"/>
      <c r="K26" s="226"/>
      <c r="L26" s="226"/>
      <c r="M26" s="912"/>
      <c r="N26" s="912"/>
      <c r="O26" s="913"/>
    </row>
    <row r="27" spans="2:27" ht="22.9" customHeight="1">
      <c r="B27" s="914" t="s">
        <v>64</v>
      </c>
      <c r="C27" s="210" t="s">
        <v>25</v>
      </c>
      <c r="D27" s="219"/>
      <c r="E27" s="219"/>
      <c r="F27" s="268">
        <f>+F17+F19+F21+F23+F25</f>
        <v>1284000000</v>
      </c>
      <c r="G27" s="236">
        <f>+G17+G19+G21+G23+G25</f>
        <v>1284000000</v>
      </c>
      <c r="H27" s="224"/>
      <c r="I27" s="224"/>
      <c r="J27" s="224"/>
      <c r="K27" s="224"/>
      <c r="L27" s="230"/>
      <c r="M27" s="911"/>
      <c r="N27" s="906"/>
      <c r="O27" s="913"/>
    </row>
    <row r="28" spans="2:27" ht="24.6" customHeight="1">
      <c r="B28" s="914"/>
      <c r="C28" s="210" t="s">
        <v>27</v>
      </c>
      <c r="D28" s="219"/>
      <c r="E28" s="219"/>
      <c r="F28" s="269">
        <f>F18+F20+F22+F24+F26</f>
        <v>1108418165</v>
      </c>
      <c r="G28" s="237">
        <f>G18+G20+G22+G24+G26</f>
        <v>1108418165</v>
      </c>
      <c r="H28" s="229"/>
      <c r="I28" s="238"/>
      <c r="J28" s="229"/>
      <c r="K28" s="229"/>
      <c r="L28" s="230"/>
      <c r="M28" s="912"/>
      <c r="N28" s="906"/>
      <c r="O28" s="913"/>
    </row>
    <row r="29" spans="2:27" ht="18" customHeight="1">
      <c r="B29" s="190"/>
      <c r="C29" s="190"/>
      <c r="D29" s="190"/>
      <c r="E29" s="190"/>
      <c r="F29" s="239"/>
      <c r="G29" s="240"/>
      <c r="H29" s="241"/>
      <c r="I29" s="241"/>
      <c r="J29" s="241"/>
      <c r="K29" s="242"/>
      <c r="L29" s="242"/>
      <c r="M29" s="240"/>
      <c r="N29" s="243"/>
      <c r="O29" s="192"/>
    </row>
    <row r="30" spans="2:27" ht="15">
      <c r="B30" s="244" t="s">
        <v>35</v>
      </c>
      <c r="C30" s="914" t="s">
        <v>36</v>
      </c>
      <c r="D30" s="914"/>
      <c r="E30" s="914"/>
      <c r="F30" s="915" t="s">
        <v>37</v>
      </c>
      <c r="G30" s="915"/>
      <c r="H30" s="915"/>
      <c r="I30" s="915"/>
      <c r="J30" s="245"/>
      <c r="K30" s="916" t="s">
        <v>65</v>
      </c>
      <c r="L30" s="916"/>
      <c r="M30" s="916"/>
      <c r="N30" s="916"/>
      <c r="O30" s="916"/>
    </row>
    <row r="31" spans="2:27">
      <c r="B31" s="907" t="s">
        <v>612</v>
      </c>
      <c r="C31" s="902" t="s">
        <v>613</v>
      </c>
      <c r="D31" s="902"/>
      <c r="E31" s="902"/>
      <c r="F31" s="908" t="s">
        <v>94</v>
      </c>
      <c r="G31" s="908"/>
      <c r="H31" s="908"/>
      <c r="I31" s="210" t="s">
        <v>25</v>
      </c>
      <c r="J31" s="246">
        <v>1</v>
      </c>
      <c r="K31" s="905" t="s">
        <v>95</v>
      </c>
      <c r="L31" s="905"/>
      <c r="M31" s="905"/>
      <c r="N31" s="905"/>
      <c r="O31" s="905"/>
    </row>
    <row r="32" spans="2:27" ht="51.75" customHeight="1">
      <c r="B32" s="907"/>
      <c r="C32" s="902"/>
      <c r="D32" s="902"/>
      <c r="E32" s="902"/>
      <c r="F32" s="908"/>
      <c r="G32" s="908"/>
      <c r="H32" s="908"/>
      <c r="I32" s="210" t="s">
        <v>27</v>
      </c>
      <c r="J32" s="302">
        <v>0.75</v>
      </c>
      <c r="K32" s="905"/>
      <c r="L32" s="905"/>
      <c r="M32" s="905"/>
      <c r="N32" s="905"/>
      <c r="O32" s="905"/>
    </row>
    <row r="33" spans="2:32">
      <c r="B33" s="904"/>
      <c r="C33" s="904"/>
      <c r="D33" s="904"/>
      <c r="E33" s="904"/>
      <c r="F33" s="904"/>
      <c r="G33" s="904"/>
      <c r="H33" s="904"/>
      <c r="I33" s="210" t="s">
        <v>25</v>
      </c>
      <c r="J33" s="247"/>
      <c r="K33" s="903" t="s">
        <v>40</v>
      </c>
      <c r="L33" s="903"/>
      <c r="M33" s="903"/>
      <c r="N33" s="903"/>
      <c r="O33" s="903"/>
    </row>
    <row r="34" spans="2:32">
      <c r="B34" s="904"/>
      <c r="C34" s="904"/>
      <c r="D34" s="904"/>
      <c r="E34" s="904"/>
      <c r="F34" s="904"/>
      <c r="G34" s="904"/>
      <c r="H34" s="904"/>
      <c r="I34" s="210" t="s">
        <v>27</v>
      </c>
      <c r="J34" s="245"/>
      <c r="K34" s="903"/>
      <c r="L34" s="903"/>
      <c r="M34" s="903"/>
      <c r="N34" s="903"/>
      <c r="O34" s="903"/>
    </row>
    <row r="35" spans="2:32">
      <c r="B35" s="904"/>
      <c r="C35" s="904"/>
      <c r="D35" s="904"/>
      <c r="E35" s="904"/>
      <c r="F35" s="904"/>
      <c r="G35" s="904"/>
      <c r="H35" s="904"/>
      <c r="I35" s="210" t="s">
        <v>25</v>
      </c>
      <c r="J35" s="245"/>
      <c r="K35" s="905" t="s">
        <v>98</v>
      </c>
      <c r="L35" s="905"/>
      <c r="M35" s="905"/>
      <c r="N35" s="905"/>
      <c r="O35" s="905"/>
    </row>
    <row r="36" spans="2:32" ht="21" customHeight="1">
      <c r="B36" s="904"/>
      <c r="C36" s="904"/>
      <c r="D36" s="904"/>
      <c r="E36" s="904"/>
      <c r="F36" s="904"/>
      <c r="G36" s="904"/>
      <c r="H36" s="904"/>
      <c r="I36" s="210" t="s">
        <v>27</v>
      </c>
      <c r="J36" s="245"/>
      <c r="K36" s="905"/>
      <c r="L36" s="905"/>
      <c r="M36" s="905"/>
      <c r="N36" s="905"/>
      <c r="O36" s="905"/>
    </row>
    <row r="37" spans="2:32">
      <c r="B37" s="902" t="s">
        <v>99</v>
      </c>
      <c r="C37" s="902"/>
      <c r="D37" s="902"/>
      <c r="E37" s="902"/>
      <c r="F37" s="902"/>
      <c r="G37" s="902"/>
      <c r="H37" s="902"/>
      <c r="I37" s="902"/>
      <c r="J37" s="902"/>
      <c r="K37" s="903" t="s">
        <v>71</v>
      </c>
      <c r="L37" s="903"/>
      <c r="M37" s="903"/>
      <c r="N37" s="903"/>
      <c r="O37" s="903"/>
    </row>
    <row r="38" spans="2:32">
      <c r="B38" s="902"/>
      <c r="C38" s="902"/>
      <c r="D38" s="902"/>
      <c r="E38" s="902"/>
      <c r="F38" s="902"/>
      <c r="G38" s="902"/>
      <c r="H38" s="902"/>
      <c r="I38" s="902"/>
      <c r="J38" s="902"/>
      <c r="K38" s="903"/>
      <c r="L38" s="903"/>
      <c r="M38" s="903"/>
      <c r="N38" s="903"/>
      <c r="O38" s="903"/>
      <c r="S38" s="248"/>
      <c r="T38" s="249"/>
      <c r="U38" s="250"/>
      <c r="V38" s="251"/>
      <c r="W38" s="250"/>
      <c r="X38" s="250"/>
      <c r="Y38" s="250"/>
      <c r="Z38" s="250"/>
      <c r="AA38" s="248"/>
      <c r="AB38" s="250"/>
      <c r="AC38" s="250"/>
      <c r="AD38" s="248"/>
      <c r="AE38" s="250"/>
      <c r="AF38" s="248"/>
    </row>
    <row r="39" spans="2:32" ht="21.75" customHeight="1">
      <c r="G39" s="252"/>
      <c r="Q39" s="254"/>
      <c r="R39" s="254"/>
      <c r="S39" s="249"/>
      <c r="T39" s="250"/>
      <c r="U39" s="251"/>
      <c r="V39" s="255"/>
      <c r="W39" s="250"/>
      <c r="X39" s="254"/>
      <c r="Y39" s="250"/>
      <c r="Z39" s="248"/>
      <c r="AA39" s="250"/>
      <c r="AB39" s="254"/>
      <c r="AC39" s="254"/>
      <c r="AD39" s="250"/>
      <c r="AE39" s="248"/>
    </row>
    <row r="40" spans="2:32" ht="36" customHeight="1">
      <c r="F40" s="234"/>
      <c r="G40" s="256"/>
      <c r="Q40" s="130" t="s">
        <v>457</v>
      </c>
      <c r="R40" s="130" t="s">
        <v>250</v>
      </c>
      <c r="S40" s="130" t="s">
        <v>133</v>
      </c>
      <c r="U40" s="251"/>
      <c r="V40" s="250"/>
      <c r="W40" s="250"/>
      <c r="X40" s="250"/>
      <c r="Y40" s="250"/>
      <c r="Z40" s="250"/>
      <c r="AA40" s="250"/>
      <c r="AB40" s="250"/>
      <c r="AC40" s="250"/>
      <c r="AD40" s="250"/>
      <c r="AE40" s="250"/>
    </row>
    <row r="41" spans="2:32" ht="159" customHeight="1">
      <c r="Q41" s="847" t="s">
        <v>458</v>
      </c>
      <c r="R41" s="848" t="s">
        <v>459</v>
      </c>
      <c r="S41" s="257">
        <v>33250000</v>
      </c>
      <c r="U41" s="258"/>
      <c r="V41" s="258"/>
      <c r="W41" s="258"/>
      <c r="X41" s="250"/>
      <c r="Y41" s="250"/>
      <c r="Z41" s="250"/>
      <c r="AA41" s="250"/>
      <c r="AB41" s="250"/>
      <c r="AC41" s="250"/>
      <c r="AD41" s="250"/>
      <c r="AE41" s="250"/>
    </row>
    <row r="42" spans="2:32" ht="126.75" customHeight="1">
      <c r="Q42" s="847" t="s">
        <v>460</v>
      </c>
      <c r="R42" s="839" t="s">
        <v>461</v>
      </c>
      <c r="S42" s="257">
        <v>44450000</v>
      </c>
      <c r="U42" s="258"/>
      <c r="V42" s="258"/>
      <c r="W42" s="258"/>
      <c r="X42" s="250"/>
      <c r="Y42" s="250"/>
      <c r="Z42" s="259"/>
      <c r="AA42" s="260"/>
      <c r="AB42" s="258"/>
      <c r="AC42" s="258"/>
      <c r="AD42" s="250"/>
      <c r="AE42" s="250"/>
    </row>
    <row r="43" spans="2:32" ht="118.5" customHeight="1">
      <c r="Q43" s="847" t="s">
        <v>462</v>
      </c>
      <c r="R43" s="839" t="s">
        <v>463</v>
      </c>
      <c r="S43" s="257">
        <v>13650000</v>
      </c>
      <c r="U43" s="258"/>
      <c r="V43" s="258"/>
      <c r="W43" s="258"/>
      <c r="X43" s="250"/>
      <c r="Y43" s="250"/>
      <c r="Z43" s="259"/>
      <c r="AA43" s="260"/>
      <c r="AB43" s="258"/>
      <c r="AC43" s="258"/>
      <c r="AD43" s="250"/>
      <c r="AE43" s="250"/>
    </row>
    <row r="44" spans="2:32" ht="111.75" customHeight="1">
      <c r="Q44" s="847" t="s">
        <v>464</v>
      </c>
      <c r="R44" s="839" t="s">
        <v>465</v>
      </c>
      <c r="S44" s="257">
        <v>11690000</v>
      </c>
      <c r="U44" s="258"/>
      <c r="V44" s="258"/>
      <c r="W44" s="258"/>
      <c r="X44" s="250"/>
      <c r="Y44" s="250"/>
      <c r="Z44" s="259"/>
      <c r="AA44" s="260"/>
      <c r="AB44" s="258"/>
      <c r="AC44" s="258"/>
      <c r="AD44" s="250"/>
      <c r="AE44" s="250"/>
    </row>
    <row r="45" spans="2:32" ht="120" customHeight="1">
      <c r="Q45" s="847" t="s">
        <v>466</v>
      </c>
      <c r="R45" s="839" t="s">
        <v>467</v>
      </c>
      <c r="S45" s="257">
        <v>20300000</v>
      </c>
      <c r="U45" s="258"/>
      <c r="V45" s="258"/>
      <c r="W45" s="258"/>
      <c r="X45" s="250"/>
      <c r="Y45" s="250"/>
      <c r="Z45" s="259"/>
      <c r="AA45" s="258"/>
      <c r="AB45" s="258"/>
      <c r="AC45" s="258"/>
      <c r="AD45" s="250"/>
      <c r="AE45" s="250"/>
    </row>
    <row r="46" spans="2:32" ht="87" customHeight="1">
      <c r="K46" s="193"/>
      <c r="L46" s="193"/>
      <c r="Q46" s="847" t="s">
        <v>468</v>
      </c>
      <c r="R46" s="839" t="s">
        <v>469</v>
      </c>
      <c r="S46" s="257">
        <v>29750000</v>
      </c>
      <c r="U46" s="258"/>
      <c r="V46" s="258"/>
      <c r="W46" s="258"/>
      <c r="X46" s="250"/>
      <c r="Y46" s="250"/>
      <c r="Z46" s="259"/>
      <c r="AA46" s="260"/>
      <c r="AB46" s="258"/>
      <c r="AC46" s="258"/>
      <c r="AD46" s="250"/>
      <c r="AE46" s="250"/>
    </row>
    <row r="47" spans="2:32" ht="100.5" customHeight="1">
      <c r="K47" s="193"/>
      <c r="L47" s="193"/>
      <c r="Q47" s="847" t="s">
        <v>470</v>
      </c>
      <c r="R47" s="839" t="s">
        <v>471</v>
      </c>
      <c r="S47" s="257">
        <v>20300000</v>
      </c>
      <c r="U47" s="258"/>
      <c r="V47" s="258"/>
      <c r="W47" s="258"/>
      <c r="X47" s="250"/>
      <c r="Y47" s="250"/>
      <c r="Z47" s="259"/>
      <c r="AA47" s="260"/>
      <c r="AB47" s="258"/>
      <c r="AC47" s="258"/>
      <c r="AD47" s="250"/>
      <c r="AE47" s="250"/>
    </row>
    <row r="48" spans="2:32" ht="147" customHeight="1">
      <c r="K48" s="193"/>
      <c r="L48" s="193"/>
      <c r="Q48" s="847" t="s">
        <v>472</v>
      </c>
      <c r="R48" s="839" t="s">
        <v>473</v>
      </c>
      <c r="S48" s="257">
        <v>17850000</v>
      </c>
      <c r="U48" s="258"/>
      <c r="V48" s="258"/>
      <c r="W48" s="258"/>
    </row>
    <row r="49" spans="11:26" ht="116.25" customHeight="1">
      <c r="K49" s="193"/>
      <c r="L49" s="193"/>
      <c r="Q49" s="847" t="s">
        <v>474</v>
      </c>
      <c r="R49" s="839" t="s">
        <v>475</v>
      </c>
      <c r="S49" s="257">
        <v>29750000</v>
      </c>
      <c r="U49" s="258"/>
      <c r="V49" s="258"/>
      <c r="W49" s="258"/>
      <c r="Z49" s="252"/>
    </row>
    <row r="50" spans="11:26" ht="96.75" customHeight="1">
      <c r="K50" s="193"/>
      <c r="L50" s="193"/>
      <c r="Q50" s="847" t="s">
        <v>476</v>
      </c>
      <c r="R50" s="839" t="s">
        <v>477</v>
      </c>
      <c r="S50" s="257">
        <v>29750000</v>
      </c>
      <c r="U50" s="258"/>
      <c r="V50" s="258"/>
      <c r="W50" s="258"/>
    </row>
    <row r="51" spans="11:26" ht="117.75" customHeight="1">
      <c r="K51" s="193"/>
      <c r="L51" s="193"/>
      <c r="Q51" s="847" t="s">
        <v>478</v>
      </c>
      <c r="R51" s="847" t="s">
        <v>479</v>
      </c>
      <c r="S51" s="257">
        <v>9870000</v>
      </c>
      <c r="U51" s="258"/>
      <c r="V51" s="258"/>
      <c r="W51" s="258"/>
    </row>
    <row r="52" spans="11:26" ht="107.25" customHeight="1">
      <c r="K52" s="193"/>
      <c r="L52" s="193"/>
      <c r="Q52" s="847" t="s">
        <v>480</v>
      </c>
      <c r="R52" s="839" t="s">
        <v>481</v>
      </c>
      <c r="S52" s="257">
        <v>29750000</v>
      </c>
      <c r="U52" s="258"/>
      <c r="V52" s="258"/>
      <c r="W52" s="258"/>
    </row>
    <row r="53" spans="11:26" ht="161.25" customHeight="1">
      <c r="K53" s="193"/>
      <c r="L53" s="193"/>
      <c r="Q53" s="847" t="s">
        <v>482</v>
      </c>
      <c r="R53" s="839" t="s">
        <v>483</v>
      </c>
      <c r="S53" s="257">
        <v>29750000</v>
      </c>
      <c r="U53" s="258"/>
      <c r="V53" s="258"/>
      <c r="W53" s="258"/>
    </row>
    <row r="54" spans="11:26" ht="101.25" customHeight="1">
      <c r="K54" s="193"/>
      <c r="L54" s="193"/>
      <c r="Q54" s="847" t="s">
        <v>484</v>
      </c>
      <c r="R54" s="839" t="s">
        <v>485</v>
      </c>
      <c r="S54" s="257">
        <v>29750000</v>
      </c>
      <c r="U54" s="258"/>
      <c r="V54" s="258"/>
      <c r="W54" s="258"/>
    </row>
    <row r="55" spans="11:26" ht="129.75" customHeight="1">
      <c r="K55" s="193"/>
      <c r="L55" s="193"/>
      <c r="Q55" s="847" t="s">
        <v>486</v>
      </c>
      <c r="R55" s="839" t="s">
        <v>487</v>
      </c>
      <c r="S55" s="257">
        <v>29750000</v>
      </c>
      <c r="U55" s="258"/>
      <c r="V55" s="258"/>
      <c r="W55" s="258"/>
    </row>
    <row r="56" spans="11:26" ht="111" customHeight="1">
      <c r="K56" s="193"/>
      <c r="L56" s="193"/>
      <c r="Q56" s="847" t="s">
        <v>488</v>
      </c>
      <c r="R56" s="839" t="s">
        <v>489</v>
      </c>
      <c r="S56" s="257">
        <v>17850000</v>
      </c>
      <c r="U56" s="258"/>
      <c r="V56" s="258"/>
      <c r="W56" s="258"/>
    </row>
    <row r="57" spans="11:26" ht="133.5" customHeight="1">
      <c r="K57" s="193"/>
      <c r="L57" s="193"/>
      <c r="Q57" s="847" t="s">
        <v>490</v>
      </c>
      <c r="R57" s="839" t="s">
        <v>491</v>
      </c>
      <c r="S57" s="257">
        <v>17850000</v>
      </c>
      <c r="U57" s="258"/>
      <c r="V57" s="258"/>
      <c r="W57" s="258"/>
    </row>
    <row r="58" spans="11:26" ht="135.75" customHeight="1">
      <c r="K58" s="193"/>
      <c r="L58" s="193"/>
      <c r="Q58" s="847" t="s">
        <v>492</v>
      </c>
      <c r="R58" s="839" t="s">
        <v>493</v>
      </c>
      <c r="S58" s="257">
        <v>33250000</v>
      </c>
      <c r="U58" s="258"/>
      <c r="V58" s="258"/>
      <c r="W58" s="258"/>
    </row>
    <row r="59" spans="11:26" ht="129" customHeight="1">
      <c r="K59" s="193"/>
      <c r="L59" s="193"/>
      <c r="Q59" s="847" t="s">
        <v>494</v>
      </c>
      <c r="R59" s="839" t="s">
        <v>495</v>
      </c>
      <c r="S59" s="257">
        <v>20300000</v>
      </c>
      <c r="U59" s="258"/>
      <c r="V59" s="258"/>
      <c r="W59" s="258"/>
    </row>
    <row r="60" spans="11:26" ht="101.25" customHeight="1">
      <c r="K60" s="193"/>
      <c r="L60" s="193"/>
      <c r="Q60" s="847" t="s">
        <v>496</v>
      </c>
      <c r="R60" s="847" t="s">
        <v>497</v>
      </c>
      <c r="S60" s="257">
        <v>11690000</v>
      </c>
      <c r="U60" s="258"/>
      <c r="V60" s="258"/>
      <c r="W60" s="258"/>
    </row>
    <row r="61" spans="11:26" ht="110.25" customHeight="1">
      <c r="K61" s="193"/>
      <c r="L61" s="193"/>
      <c r="Q61" s="847" t="s">
        <v>498</v>
      </c>
      <c r="R61" s="839" t="s">
        <v>499</v>
      </c>
      <c r="S61" s="257">
        <v>33250000</v>
      </c>
      <c r="U61" s="258"/>
      <c r="V61" s="258"/>
      <c r="W61" s="258"/>
    </row>
    <row r="62" spans="11:26" ht="129" customHeight="1">
      <c r="K62" s="193"/>
      <c r="L62" s="193"/>
      <c r="Q62" s="847" t="s">
        <v>500</v>
      </c>
      <c r="R62" s="839" t="s">
        <v>501</v>
      </c>
      <c r="S62" s="257">
        <v>35402500</v>
      </c>
      <c r="U62" s="258"/>
      <c r="V62" s="258"/>
      <c r="W62" s="258"/>
    </row>
    <row r="63" spans="11:26" ht="118.5" customHeight="1">
      <c r="K63" s="193"/>
      <c r="L63" s="193"/>
      <c r="Q63" s="847" t="s">
        <v>502</v>
      </c>
      <c r="R63" s="839" t="s">
        <v>503</v>
      </c>
      <c r="S63" s="257">
        <v>20300000</v>
      </c>
      <c r="U63" s="258"/>
      <c r="V63" s="258"/>
      <c r="W63" s="258"/>
    </row>
    <row r="64" spans="11:26" ht="108" customHeight="1">
      <c r="K64" s="193"/>
      <c r="L64" s="193"/>
      <c r="Q64" s="847" t="s">
        <v>504</v>
      </c>
      <c r="R64" s="839" t="s">
        <v>505</v>
      </c>
      <c r="S64" s="257">
        <v>25200000</v>
      </c>
      <c r="U64" s="258"/>
      <c r="V64" s="258"/>
      <c r="W64" s="258"/>
    </row>
    <row r="65" spans="11:23" ht="142.5">
      <c r="K65" s="193"/>
      <c r="L65" s="193"/>
      <c r="Q65" s="847" t="s">
        <v>506</v>
      </c>
      <c r="R65" s="839" t="s">
        <v>507</v>
      </c>
      <c r="S65" s="257">
        <v>29750000</v>
      </c>
      <c r="U65" s="258"/>
      <c r="V65" s="258"/>
      <c r="W65" s="258"/>
    </row>
    <row r="66" spans="11:23" ht="128.25">
      <c r="K66" s="193"/>
      <c r="L66" s="193"/>
      <c r="Q66" s="847" t="s">
        <v>508</v>
      </c>
      <c r="R66" s="839" t="s">
        <v>509</v>
      </c>
      <c r="S66" s="257">
        <v>29750000</v>
      </c>
      <c r="U66" s="258"/>
      <c r="V66" s="258"/>
      <c r="W66" s="258"/>
    </row>
    <row r="67" spans="11:23" ht="120" customHeight="1">
      <c r="K67" s="193"/>
      <c r="L67" s="193"/>
      <c r="Q67" s="847" t="s">
        <v>510</v>
      </c>
      <c r="R67" s="839" t="s">
        <v>511</v>
      </c>
      <c r="S67" s="257">
        <v>29750000</v>
      </c>
      <c r="U67" s="258"/>
      <c r="V67" s="258"/>
      <c r="W67" s="258"/>
    </row>
    <row r="68" spans="11:23" ht="92.25" customHeight="1">
      <c r="K68" s="193"/>
      <c r="L68" s="193"/>
      <c r="Q68" s="847" t="s">
        <v>512</v>
      </c>
      <c r="R68" s="839" t="s">
        <v>513</v>
      </c>
      <c r="S68" s="257">
        <v>41791666</v>
      </c>
      <c r="U68" s="258"/>
      <c r="V68" s="258"/>
      <c r="W68" s="258"/>
    </row>
    <row r="69" spans="11:23" ht="150" customHeight="1">
      <c r="Q69" s="847" t="s">
        <v>514</v>
      </c>
      <c r="R69" s="839" t="s">
        <v>515</v>
      </c>
      <c r="S69" s="257">
        <v>9870000</v>
      </c>
      <c r="U69" s="258"/>
      <c r="V69" s="258"/>
      <c r="W69" s="258"/>
    </row>
    <row r="70" spans="11:23" ht="112.5" customHeight="1">
      <c r="Q70" s="847" t="s">
        <v>516</v>
      </c>
      <c r="R70" s="847" t="s">
        <v>517</v>
      </c>
      <c r="S70" s="257">
        <v>11690000</v>
      </c>
      <c r="U70" s="258"/>
      <c r="V70" s="258"/>
      <c r="W70" s="258"/>
    </row>
    <row r="71" spans="11:23" ht="111.75" customHeight="1">
      <c r="Q71" s="847" t="s">
        <v>518</v>
      </c>
      <c r="R71" s="839" t="s">
        <v>519</v>
      </c>
      <c r="S71" s="257">
        <v>13650000</v>
      </c>
      <c r="U71" s="258"/>
      <c r="V71" s="258"/>
      <c r="W71" s="258"/>
    </row>
    <row r="72" spans="11:23" ht="106.5" customHeight="1">
      <c r="Q72" s="847" t="s">
        <v>520</v>
      </c>
      <c r="R72" s="839" t="s">
        <v>521</v>
      </c>
      <c r="S72" s="257">
        <v>52150000</v>
      </c>
      <c r="U72" s="258"/>
      <c r="V72" s="258"/>
      <c r="W72" s="258"/>
    </row>
    <row r="73" spans="11:23" ht="116.25" customHeight="1">
      <c r="Q73" s="847" t="s">
        <v>522</v>
      </c>
      <c r="R73" s="849" t="s">
        <v>523</v>
      </c>
      <c r="S73" s="257">
        <v>29750000</v>
      </c>
      <c r="U73" s="258"/>
      <c r="V73" s="258"/>
      <c r="W73" s="258"/>
    </row>
    <row r="74" spans="11:23" ht="208.5" customHeight="1">
      <c r="Q74" s="847" t="s">
        <v>524</v>
      </c>
      <c r="R74" s="849" t="s">
        <v>525</v>
      </c>
      <c r="S74" s="257">
        <v>21200000</v>
      </c>
      <c r="U74" s="258"/>
      <c r="V74" s="258"/>
      <c r="W74" s="258"/>
    </row>
    <row r="75" spans="11:23" ht="96" customHeight="1">
      <c r="Q75" s="847" t="s">
        <v>526</v>
      </c>
      <c r="R75" s="849" t="s">
        <v>527</v>
      </c>
      <c r="S75" s="257">
        <v>9870000</v>
      </c>
      <c r="U75" s="258"/>
      <c r="V75" s="258"/>
      <c r="W75" s="258"/>
    </row>
    <row r="76" spans="11:23" ht="90.75" customHeight="1">
      <c r="Q76" s="847" t="s">
        <v>528</v>
      </c>
      <c r="R76" s="849" t="s">
        <v>529</v>
      </c>
      <c r="S76" s="257">
        <v>21375000</v>
      </c>
      <c r="U76" s="258"/>
      <c r="V76" s="258"/>
      <c r="W76" s="258"/>
    </row>
    <row r="77" spans="11:23" ht="129.75" customHeight="1">
      <c r="Q77" s="847" t="s">
        <v>530</v>
      </c>
      <c r="R77" s="849" t="s">
        <v>531</v>
      </c>
      <c r="S77" s="257">
        <v>19125000</v>
      </c>
      <c r="U77" s="258"/>
      <c r="V77" s="258"/>
      <c r="W77" s="258"/>
    </row>
    <row r="78" spans="11:23" ht="139.5" customHeight="1">
      <c r="Q78" s="847" t="s">
        <v>532</v>
      </c>
      <c r="R78" s="849" t="s">
        <v>533</v>
      </c>
      <c r="S78" s="257">
        <v>6345000</v>
      </c>
      <c r="U78" s="258"/>
      <c r="V78" s="258"/>
      <c r="W78" s="258"/>
    </row>
    <row r="79" spans="11:23" ht="120.75" customHeight="1">
      <c r="Q79" s="847" t="s">
        <v>534</v>
      </c>
      <c r="R79" s="849" t="s">
        <v>535</v>
      </c>
      <c r="S79" s="257">
        <v>19125000</v>
      </c>
      <c r="U79" s="258"/>
      <c r="V79" s="258"/>
      <c r="W79" s="258"/>
    </row>
    <row r="80" spans="11:23" ht="84.75" customHeight="1">
      <c r="Q80" s="847" t="s">
        <v>536</v>
      </c>
      <c r="R80" s="849" t="s">
        <v>535</v>
      </c>
      <c r="S80" s="257">
        <v>19125000</v>
      </c>
      <c r="U80" s="258"/>
      <c r="V80" s="258"/>
      <c r="W80" s="258"/>
    </row>
    <row r="81" spans="17:23" ht="101.25" customHeight="1">
      <c r="Q81" s="847" t="s">
        <v>537</v>
      </c>
      <c r="R81" s="849" t="s">
        <v>538</v>
      </c>
      <c r="S81" s="257">
        <v>16200000</v>
      </c>
      <c r="U81" s="258"/>
      <c r="V81" s="258"/>
      <c r="W81" s="258"/>
    </row>
    <row r="82" spans="17:23" ht="139.5" customHeight="1">
      <c r="Q82" s="847" t="s">
        <v>539</v>
      </c>
      <c r="R82" s="849" t="s">
        <v>540</v>
      </c>
      <c r="S82" s="257">
        <v>8125000</v>
      </c>
    </row>
    <row r="83" spans="17:23" ht="137.25" customHeight="1">
      <c r="Q83" s="847" t="s">
        <v>541</v>
      </c>
      <c r="R83" s="847" t="s">
        <v>459</v>
      </c>
      <c r="S83" s="257">
        <v>13616667</v>
      </c>
    </row>
    <row r="84" spans="17:23" ht="98.25" customHeight="1">
      <c r="Q84" s="847" t="s">
        <v>542</v>
      </c>
      <c r="R84" s="847" t="s">
        <v>543</v>
      </c>
      <c r="S84" s="257">
        <v>11333333</v>
      </c>
    </row>
    <row r="85" spans="17:23" ht="112.5" customHeight="1">
      <c r="Q85" s="847" t="s">
        <v>544</v>
      </c>
      <c r="R85" s="847" t="s">
        <v>465</v>
      </c>
      <c r="S85" s="257">
        <v>4787333</v>
      </c>
    </row>
    <row r="86" spans="17:23" ht="129.75" customHeight="1">
      <c r="Q86" s="847" t="s">
        <v>545</v>
      </c>
      <c r="R86" s="847" t="s">
        <v>546</v>
      </c>
      <c r="S86" s="257">
        <v>5590000</v>
      </c>
    </row>
    <row r="87" spans="17:23" ht="126" customHeight="1">
      <c r="Q87" s="847" t="s">
        <v>547</v>
      </c>
      <c r="R87" s="847" t="s">
        <v>548</v>
      </c>
      <c r="S87" s="257">
        <v>8313333</v>
      </c>
    </row>
    <row r="88" spans="17:23" ht="129.75" customHeight="1">
      <c r="Q88" s="847" t="s">
        <v>549</v>
      </c>
      <c r="R88" s="847" t="s">
        <v>550</v>
      </c>
      <c r="S88" s="257">
        <v>12041667</v>
      </c>
    </row>
    <row r="89" spans="17:23" ht="114" customHeight="1">
      <c r="Q89" s="847" t="s">
        <v>551</v>
      </c>
      <c r="R89" s="847" t="s">
        <v>461</v>
      </c>
      <c r="S89" s="257">
        <v>19050000</v>
      </c>
    </row>
    <row r="90" spans="17:23" ht="147" customHeight="1">
      <c r="Q90" s="847" t="s">
        <v>552</v>
      </c>
      <c r="R90" s="847" t="s">
        <v>553</v>
      </c>
      <c r="S90" s="257">
        <v>14133333</v>
      </c>
    </row>
    <row r="91" spans="17:23" ht="129" customHeight="1">
      <c r="Q91" s="847" t="s">
        <v>554</v>
      </c>
      <c r="R91" s="847" t="s">
        <v>471</v>
      </c>
      <c r="S91" s="257">
        <v>7733333</v>
      </c>
    </row>
    <row r="92" spans="17:23" ht="108.75" customHeight="1">
      <c r="Q92" s="847" t="s">
        <v>555</v>
      </c>
      <c r="R92" s="847" t="s">
        <v>481</v>
      </c>
      <c r="S92" s="257">
        <v>11050000</v>
      </c>
    </row>
    <row r="93" spans="17:23" ht="137.25" customHeight="1">
      <c r="Q93" s="847" t="s">
        <v>556</v>
      </c>
      <c r="R93" s="847" t="s">
        <v>483</v>
      </c>
      <c r="S93" s="257">
        <v>10625000</v>
      </c>
    </row>
    <row r="94" spans="17:23" ht="135.75" customHeight="1">
      <c r="Q94" s="847" t="s">
        <v>557</v>
      </c>
      <c r="R94" s="847" t="s">
        <v>473</v>
      </c>
      <c r="S94" s="257">
        <v>6800000</v>
      </c>
    </row>
    <row r="95" spans="17:23" ht="15">
      <c r="Q95" s="919" t="s">
        <v>133</v>
      </c>
      <c r="R95" s="919"/>
      <c r="S95" s="261">
        <f>SUM(S41:S94)</f>
        <v>1108418165</v>
      </c>
    </row>
  </sheetData>
  <mergeCells count="85">
    <mergeCell ref="Q95:R95"/>
    <mergeCell ref="L10:N13"/>
    <mergeCell ref="B2:B5"/>
    <mergeCell ref="C2:I3"/>
    <mergeCell ref="J2:M2"/>
    <mergeCell ref="N2:O5"/>
    <mergeCell ref="J3:M3"/>
    <mergeCell ref="C4:I5"/>
    <mergeCell ref="J4:M4"/>
    <mergeCell ref="J5:M5"/>
    <mergeCell ref="B6:O6"/>
    <mergeCell ref="B13:G13"/>
    <mergeCell ref="O23:O24"/>
    <mergeCell ref="D19:D20"/>
    <mergeCell ref="C14:C16"/>
    <mergeCell ref="D14:D16"/>
    <mergeCell ref="T6:V6"/>
    <mergeCell ref="C7:G7"/>
    <mergeCell ref="T7:V7"/>
    <mergeCell ref="B8:G8"/>
    <mergeCell ref="H8:J13"/>
    <mergeCell ref="K8:O8"/>
    <mergeCell ref="T8:V8"/>
    <mergeCell ref="C9:G9"/>
    <mergeCell ref="L9:N9"/>
    <mergeCell ref="T9:U9"/>
    <mergeCell ref="B10:G10"/>
    <mergeCell ref="T10:U10"/>
    <mergeCell ref="B11:G11"/>
    <mergeCell ref="T11:U11"/>
    <mergeCell ref="B12:G12"/>
    <mergeCell ref="T12:U12"/>
    <mergeCell ref="E14:E16"/>
    <mergeCell ref="F14:F16"/>
    <mergeCell ref="G14:J15"/>
    <mergeCell ref="N19:N20"/>
    <mergeCell ref="M21:M22"/>
    <mergeCell ref="N21:N22"/>
    <mergeCell ref="K14:L15"/>
    <mergeCell ref="M14:O14"/>
    <mergeCell ref="M15:M16"/>
    <mergeCell ref="N15:N16"/>
    <mergeCell ref="O15:O16"/>
    <mergeCell ref="O27:O28"/>
    <mergeCell ref="B14:B16"/>
    <mergeCell ref="B19:B20"/>
    <mergeCell ref="B23:B24"/>
    <mergeCell ref="D23:D24"/>
    <mergeCell ref="M23:M24"/>
    <mergeCell ref="B17:B18"/>
    <mergeCell ref="D17:D18"/>
    <mergeCell ref="M17:M18"/>
    <mergeCell ref="N17:N18"/>
    <mergeCell ref="O17:O18"/>
    <mergeCell ref="O19:O20"/>
    <mergeCell ref="O21:O22"/>
    <mergeCell ref="M19:M20"/>
    <mergeCell ref="B21:B22"/>
    <mergeCell ref="D21:D22"/>
    <mergeCell ref="N23:N24"/>
    <mergeCell ref="B31:B32"/>
    <mergeCell ref="C31:E32"/>
    <mergeCell ref="F31:H32"/>
    <mergeCell ref="K31:O32"/>
    <mergeCell ref="B25:B26"/>
    <mergeCell ref="D25:D26"/>
    <mergeCell ref="M25:M26"/>
    <mergeCell ref="N25:N26"/>
    <mergeCell ref="O25:O26"/>
    <mergeCell ref="C30:E30"/>
    <mergeCell ref="F30:I30"/>
    <mergeCell ref="K30:O30"/>
    <mergeCell ref="B27:B28"/>
    <mergeCell ref="M27:M28"/>
    <mergeCell ref="N27:N28"/>
    <mergeCell ref="B37:J38"/>
    <mergeCell ref="K37:O38"/>
    <mergeCell ref="B33:B34"/>
    <mergeCell ref="C33:E34"/>
    <mergeCell ref="F33:H34"/>
    <mergeCell ref="K33:O34"/>
    <mergeCell ref="B35:B36"/>
    <mergeCell ref="C35:E36"/>
    <mergeCell ref="F35:H36"/>
    <mergeCell ref="K35:O36"/>
  </mergeCells>
  <pageMargins left="0.7" right="0.7" top="0.75" bottom="0.75" header="0.3" footer="0.3"/>
  <pageSetup paperSize="9" scale="24" orientation="portrait" horizontalDpi="300" r:id="rId1"/>
  <drawing r:id="rId2"/>
  <legacyDrawing r:id="rId3"/>
  <oleObjects>
    <mc:AlternateContent xmlns:mc="http://schemas.openxmlformats.org/markup-compatibility/2006">
      <mc:Choice Requires="x14">
        <oleObject shapeId="3073" r:id="rId4">
          <objectPr defaultSize="0" autoPict="0" r:id="rId5">
            <anchor moveWithCells="1" sizeWithCells="1">
              <from>
                <xdr:col>1</xdr:col>
                <xdr:colOff>419100</xdr:colOff>
                <xdr:row>1</xdr:row>
                <xdr:rowOff>76200</xdr:rowOff>
              </from>
              <to>
                <xdr:col>2</xdr:col>
                <xdr:colOff>0</xdr:colOff>
                <xdr:row>4</xdr:row>
                <xdr:rowOff>238125</xdr:rowOff>
              </to>
            </anchor>
          </objectPr>
        </oleObject>
      </mc:Choice>
      <mc:Fallback>
        <oleObject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Y82"/>
  <sheetViews>
    <sheetView zoomScale="80" zoomScaleNormal="80" workbookViewId="0">
      <selection activeCell="O60" sqref="A60:XFD95"/>
    </sheetView>
  </sheetViews>
  <sheetFormatPr baseColWidth="10" defaultColWidth="17" defaultRowHeight="14.25"/>
  <cols>
    <col min="1" max="1" width="7" style="14" customWidth="1"/>
    <col min="2" max="2" width="59.85546875" style="14" customWidth="1"/>
    <col min="3" max="3" width="10.28515625" style="14" customWidth="1"/>
    <col min="4" max="4" width="14.85546875" style="14" customWidth="1"/>
    <col min="5" max="5" width="17.42578125" style="14" customWidth="1"/>
    <col min="6" max="6" width="19.5703125" style="14" customWidth="1"/>
    <col min="7" max="7" width="24.140625" style="14" customWidth="1"/>
    <col min="8" max="10" width="14.85546875" style="14" customWidth="1"/>
    <col min="11" max="11" width="15" style="589" customWidth="1"/>
    <col min="12" max="12" width="14.5703125" style="589" customWidth="1"/>
    <col min="13" max="13" width="13.42578125" style="14" customWidth="1"/>
    <col min="14" max="14" width="12.28515625" style="14" customWidth="1"/>
    <col min="15" max="15" width="14.42578125" style="14" customWidth="1"/>
    <col min="16" max="16" width="5.42578125" style="14" customWidth="1"/>
    <col min="17" max="17" width="22" style="14" customWidth="1"/>
    <col min="18" max="18" width="26" style="14" customWidth="1"/>
    <col min="19" max="19" width="53.28515625" style="14" customWidth="1"/>
    <col min="20" max="20" width="24" style="14" customWidth="1"/>
    <col min="21" max="21" width="25.85546875" style="2042" customWidth="1"/>
    <col min="22" max="22" width="17" style="14"/>
    <col min="23" max="23" width="24.5703125" style="14" customWidth="1"/>
    <col min="24" max="24" width="18.42578125" style="14" customWidth="1"/>
    <col min="25" max="16384" width="17" style="14"/>
  </cols>
  <sheetData>
    <row r="1" spans="1:29" ht="25.5" customHeight="1">
      <c r="B1" s="1665"/>
      <c r="C1" s="1780" t="s">
        <v>606</v>
      </c>
      <c r="D1" s="1781"/>
      <c r="E1" s="1781"/>
      <c r="F1" s="1781"/>
      <c r="G1" s="1781"/>
      <c r="H1" s="1781"/>
      <c r="I1" s="1782"/>
      <c r="J1" s="1674" t="s">
        <v>607</v>
      </c>
      <c r="K1" s="1675"/>
      <c r="L1" s="1675"/>
      <c r="M1" s="1676"/>
      <c r="N1" s="1677"/>
      <c r="O1" s="1678"/>
    </row>
    <row r="2" spans="1:29" ht="25.5" customHeight="1">
      <c r="B2" s="1666"/>
      <c r="C2" s="1783"/>
      <c r="D2" s="1784"/>
      <c r="E2" s="1784"/>
      <c r="F2" s="1784"/>
      <c r="G2" s="1784"/>
      <c r="H2" s="1784"/>
      <c r="I2" s="1785"/>
      <c r="J2" s="1683" t="s">
        <v>608</v>
      </c>
      <c r="K2" s="1684"/>
      <c r="L2" s="1684"/>
      <c r="M2" s="1685"/>
      <c r="N2" s="1679"/>
      <c r="O2" s="1680"/>
    </row>
    <row r="3" spans="1:29" ht="25.5" customHeight="1">
      <c r="B3" s="1666"/>
      <c r="C3" s="1786" t="s">
        <v>609</v>
      </c>
      <c r="D3" s="1787"/>
      <c r="E3" s="1787"/>
      <c r="F3" s="1787"/>
      <c r="G3" s="1787"/>
      <c r="H3" s="1787"/>
      <c r="I3" s="1788"/>
      <c r="J3" s="1683" t="s">
        <v>610</v>
      </c>
      <c r="K3" s="1684"/>
      <c r="L3" s="1684"/>
      <c r="M3" s="1685"/>
      <c r="N3" s="1679"/>
      <c r="O3" s="1680"/>
    </row>
    <row r="4" spans="1:29" ht="25.5" customHeight="1" thickBot="1">
      <c r="B4" s="1667"/>
      <c r="C4" s="1789"/>
      <c r="D4" s="1790"/>
      <c r="E4" s="1790"/>
      <c r="F4" s="1790"/>
      <c r="G4" s="1790"/>
      <c r="H4" s="1790"/>
      <c r="I4" s="1791"/>
      <c r="J4" s="1692" t="s">
        <v>611</v>
      </c>
      <c r="K4" s="1693"/>
      <c r="L4" s="1693"/>
      <c r="M4" s="1694"/>
      <c r="N4" s="1681"/>
      <c r="O4" s="1682"/>
    </row>
    <row r="5" spans="1:29" ht="18" customHeight="1" thickBot="1">
      <c r="B5" s="1695"/>
      <c r="C5" s="1695"/>
      <c r="D5" s="1695"/>
      <c r="E5" s="1695"/>
      <c r="F5" s="1695"/>
      <c r="G5" s="1695"/>
      <c r="H5" s="1695"/>
      <c r="I5" s="1695"/>
      <c r="J5" s="1695"/>
      <c r="K5" s="1695"/>
      <c r="L5" s="1695"/>
      <c r="M5" s="1695"/>
      <c r="N5" s="1695"/>
      <c r="O5" s="1695"/>
    </row>
    <row r="6" spans="1:29" ht="25.5" customHeight="1">
      <c r="B6" s="1696" t="s">
        <v>172</v>
      </c>
      <c r="C6" s="1697"/>
      <c r="D6" s="1697"/>
      <c r="E6" s="1697"/>
      <c r="F6" s="1697"/>
      <c r="G6" s="1697"/>
      <c r="H6" s="1697"/>
      <c r="I6" s="1697"/>
      <c r="J6" s="1697"/>
      <c r="K6" s="1697"/>
      <c r="L6" s="1697"/>
      <c r="M6" s="1697"/>
      <c r="N6" s="1697"/>
      <c r="O6" s="1698"/>
      <c r="P6" s="543"/>
    </row>
    <row r="7" spans="1:29" ht="25.5" customHeight="1" thickBot="1">
      <c r="B7" s="544" t="s">
        <v>644</v>
      </c>
      <c r="C7" s="1699" t="s">
        <v>755</v>
      </c>
      <c r="D7" s="1700"/>
      <c r="E7" s="1700"/>
      <c r="F7" s="1700"/>
      <c r="G7" s="1701"/>
      <c r="H7" s="1702"/>
      <c r="I7" s="1703"/>
      <c r="J7" s="1703"/>
      <c r="K7" s="1703"/>
      <c r="L7" s="1703"/>
      <c r="M7" s="1703"/>
      <c r="N7" s="1703"/>
      <c r="O7" s="1704"/>
    </row>
    <row r="8" spans="1:29" ht="25.5" customHeight="1">
      <c r="B8" s="545" t="s">
        <v>756</v>
      </c>
      <c r="C8" s="1603"/>
      <c r="D8" s="1604"/>
      <c r="E8" s="1604"/>
      <c r="F8" s="1604"/>
      <c r="G8" s="1605"/>
      <c r="H8" s="1711" t="s">
        <v>750</v>
      </c>
      <c r="I8" s="1712"/>
      <c r="J8" s="1713"/>
      <c r="K8" s="1720" t="s">
        <v>1</v>
      </c>
      <c r="L8" s="1721"/>
      <c r="M8" s="1721"/>
      <c r="N8" s="1721"/>
      <c r="O8" s="1722"/>
      <c r="P8" s="546"/>
      <c r="R8" s="1646"/>
      <c r="S8" s="1646"/>
      <c r="T8" s="1646"/>
      <c r="U8" s="1646"/>
      <c r="V8" s="1646"/>
      <c r="W8" s="27"/>
      <c r="X8" s="27"/>
      <c r="Y8" s="27"/>
      <c r="Z8" s="27"/>
      <c r="AA8" s="27"/>
      <c r="AB8" s="27"/>
      <c r="AC8" s="27"/>
    </row>
    <row r="9" spans="1:29" ht="25.5" customHeight="1">
      <c r="B9" s="547" t="s">
        <v>757</v>
      </c>
      <c r="C9" s="1708"/>
      <c r="D9" s="1709"/>
      <c r="E9" s="1709"/>
      <c r="F9" s="1709"/>
      <c r="G9" s="1710"/>
      <c r="H9" s="1714"/>
      <c r="I9" s="1715"/>
      <c r="J9" s="1716"/>
      <c r="K9" s="548" t="s">
        <v>4</v>
      </c>
      <c r="L9" s="1647" t="s">
        <v>5</v>
      </c>
      <c r="M9" s="1648"/>
      <c r="N9" s="1649"/>
      <c r="O9" s="549" t="s">
        <v>6</v>
      </c>
      <c r="P9" s="546"/>
      <c r="R9" s="855"/>
      <c r="S9" s="855"/>
      <c r="T9" s="855"/>
      <c r="U9" s="2043"/>
      <c r="V9" s="855"/>
      <c r="W9" s="27"/>
      <c r="X9" s="27"/>
      <c r="Y9" s="27"/>
      <c r="Z9" s="27"/>
      <c r="AA9" s="27"/>
      <c r="AB9" s="27"/>
      <c r="AC9" s="27"/>
    </row>
    <row r="10" spans="1:29" ht="26.25" customHeight="1">
      <c r="B10" s="547" t="s">
        <v>629</v>
      </c>
      <c r="C10" s="1850"/>
      <c r="D10" s="1851"/>
      <c r="E10" s="1851"/>
      <c r="F10" s="1851"/>
      <c r="G10" s="1833"/>
      <c r="H10" s="1714"/>
      <c r="I10" s="1715"/>
      <c r="J10" s="1716"/>
      <c r="K10" s="551"/>
      <c r="L10" s="1875"/>
      <c r="M10" s="1876"/>
      <c r="N10" s="1877"/>
      <c r="O10" s="2044"/>
      <c r="P10" s="546"/>
      <c r="R10" s="855"/>
      <c r="S10" s="855"/>
      <c r="T10" s="855"/>
      <c r="U10" s="2043"/>
      <c r="V10" s="855"/>
      <c r="W10" s="27"/>
      <c r="X10" s="27"/>
      <c r="Y10" s="27"/>
      <c r="Z10" s="27"/>
      <c r="AA10" s="27"/>
      <c r="AB10" s="27"/>
      <c r="AC10" s="27"/>
    </row>
    <row r="11" spans="1:29" ht="59.25" customHeight="1">
      <c r="B11" s="547" t="s">
        <v>758</v>
      </c>
      <c r="C11" s="1850"/>
      <c r="D11" s="1851"/>
      <c r="E11" s="1851"/>
      <c r="F11" s="1851"/>
      <c r="G11" s="1833"/>
      <c r="H11" s="1714"/>
      <c r="I11" s="1715"/>
      <c r="J11" s="1716"/>
      <c r="K11" s="1723" t="s">
        <v>710</v>
      </c>
      <c r="L11" s="2045"/>
      <c r="M11" s="2045"/>
      <c r="N11" s="2045"/>
      <c r="O11" s="2046"/>
      <c r="P11" s="546"/>
      <c r="R11" s="856"/>
      <c r="S11" s="856"/>
      <c r="T11" s="856"/>
      <c r="U11" s="2047"/>
      <c r="V11" s="856"/>
      <c r="W11" s="27"/>
      <c r="X11" s="553"/>
      <c r="Y11" s="553"/>
      <c r="Z11" s="553"/>
      <c r="AA11" s="27"/>
      <c r="AB11" s="27"/>
      <c r="AC11" s="27"/>
    </row>
    <row r="12" spans="1:29" ht="25.5" customHeight="1">
      <c r="B12" s="2048" t="s">
        <v>709</v>
      </c>
      <c r="C12" s="2002"/>
      <c r="D12" s="2003"/>
      <c r="E12" s="2003"/>
      <c r="F12" s="2003"/>
      <c r="G12" s="2004"/>
      <c r="H12" s="1714"/>
      <c r="I12" s="1715"/>
      <c r="J12" s="1716"/>
      <c r="K12" s="551"/>
      <c r="L12" s="1657"/>
      <c r="M12" s="1658"/>
      <c r="N12" s="1659"/>
      <c r="O12" s="2049"/>
      <c r="P12" s="546"/>
      <c r="R12" s="554"/>
      <c r="S12" s="1660"/>
      <c r="T12" s="1660"/>
      <c r="U12" s="1660"/>
      <c r="V12" s="555"/>
      <c r="W12" s="27"/>
      <c r="X12" s="556"/>
      <c r="Y12" s="557"/>
      <c r="Z12" s="557"/>
      <c r="AA12" s="558"/>
      <c r="AB12" s="27"/>
      <c r="AC12" s="27"/>
    </row>
    <row r="13" spans="1:29" ht="25.5" customHeight="1" thickBot="1">
      <c r="B13" s="2048" t="s">
        <v>173</v>
      </c>
      <c r="C13" s="1634" t="s">
        <v>643</v>
      </c>
      <c r="D13" s="1635"/>
      <c r="E13" s="1635"/>
      <c r="F13" s="1635"/>
      <c r="G13" s="1636"/>
      <c r="H13" s="1714"/>
      <c r="I13" s="1715"/>
      <c r="J13" s="1716"/>
      <c r="K13" s="559"/>
      <c r="L13" s="1750"/>
      <c r="M13" s="1751"/>
      <c r="N13" s="1752"/>
      <c r="O13" s="2050"/>
      <c r="P13" s="546"/>
      <c r="R13" s="554"/>
      <c r="S13" s="857"/>
      <c r="T13" s="857"/>
      <c r="U13" s="857"/>
      <c r="V13" s="555"/>
      <c r="W13" s="27"/>
      <c r="X13" s="556"/>
      <c r="Y13" s="557"/>
      <c r="Z13" s="557"/>
      <c r="AA13" s="558"/>
      <c r="AB13" s="27"/>
      <c r="AC13" s="27"/>
    </row>
    <row r="14" spans="1:29" ht="12.6" customHeight="1">
      <c r="B14" s="2051" t="s">
        <v>8</v>
      </c>
      <c r="C14" s="2052" t="s">
        <v>708</v>
      </c>
      <c r="D14" s="1633" t="s">
        <v>9</v>
      </c>
      <c r="E14" s="1633" t="s">
        <v>10</v>
      </c>
      <c r="F14" s="2053" t="s">
        <v>108</v>
      </c>
      <c r="G14" s="1640"/>
      <c r="H14" s="1641"/>
      <c r="I14" s="1641"/>
      <c r="J14" s="1642"/>
      <c r="K14" s="2054"/>
      <c r="L14" s="2055"/>
      <c r="M14" s="2056" t="s">
        <v>14</v>
      </c>
      <c r="N14" s="2057"/>
      <c r="O14" s="2058"/>
      <c r="R14" s="561"/>
      <c r="S14" s="1625"/>
      <c r="T14" s="1625"/>
      <c r="U14" s="2059"/>
      <c r="V14" s="555"/>
      <c r="W14" s="27"/>
      <c r="X14" s="556"/>
      <c r="Y14" s="557"/>
      <c r="Z14" s="557"/>
      <c r="AA14" s="558"/>
      <c r="AB14" s="27"/>
      <c r="AC14" s="27"/>
    </row>
    <row r="15" spans="1:29" ht="12.6" customHeight="1">
      <c r="B15" s="2060"/>
      <c r="C15" s="2061"/>
      <c r="D15" s="1631"/>
      <c r="E15" s="1631"/>
      <c r="F15" s="1997"/>
      <c r="G15" s="1643" t="s">
        <v>12</v>
      </c>
      <c r="H15" s="1644"/>
      <c r="I15" s="1644"/>
      <c r="J15" s="1645"/>
      <c r="K15" s="1644" t="s">
        <v>707</v>
      </c>
      <c r="L15" s="1645"/>
      <c r="M15" s="1631" t="s">
        <v>15</v>
      </c>
      <c r="N15" s="1631" t="s">
        <v>16</v>
      </c>
      <c r="O15" s="1663" t="s">
        <v>17</v>
      </c>
      <c r="R15" s="562"/>
      <c r="S15" s="1625"/>
      <c r="T15" s="1625"/>
      <c r="U15" s="2059"/>
      <c r="V15" s="557"/>
      <c r="W15" s="27"/>
      <c r="X15" s="556"/>
      <c r="Y15" s="557"/>
      <c r="Z15" s="557"/>
      <c r="AA15" s="558"/>
      <c r="AB15" s="27"/>
      <c r="AC15" s="27"/>
    </row>
    <row r="16" spans="1:29" ht="12.6" customHeight="1" thickBot="1">
      <c r="A16" s="97"/>
      <c r="B16" s="2060"/>
      <c r="C16" s="2061"/>
      <c r="D16" s="1741"/>
      <c r="E16" s="1741"/>
      <c r="F16" s="1741"/>
      <c r="G16" s="2062" t="s">
        <v>18</v>
      </c>
      <c r="H16" s="2062" t="s">
        <v>19</v>
      </c>
      <c r="I16" s="2062" t="s">
        <v>20</v>
      </c>
      <c r="J16" s="2063" t="s">
        <v>21</v>
      </c>
      <c r="K16" s="629" t="s">
        <v>22</v>
      </c>
      <c r="L16" s="864" t="s">
        <v>23</v>
      </c>
      <c r="M16" s="1741"/>
      <c r="N16" s="1741"/>
      <c r="O16" s="1742"/>
      <c r="R16" s="562"/>
      <c r="S16" s="1625"/>
      <c r="T16" s="1625"/>
      <c r="U16" s="2059"/>
      <c r="V16" s="557"/>
      <c r="W16" s="27"/>
      <c r="X16" s="556"/>
      <c r="Y16" s="557"/>
      <c r="Z16" s="557"/>
      <c r="AA16" s="558"/>
      <c r="AB16" s="27"/>
      <c r="AC16" s="27"/>
    </row>
    <row r="17" spans="1:29" ht="37.5" customHeight="1">
      <c r="A17" s="97"/>
      <c r="B17" s="1626" t="s">
        <v>706</v>
      </c>
      <c r="C17" s="602" t="s">
        <v>25</v>
      </c>
      <c r="D17" s="1739" t="s">
        <v>174</v>
      </c>
      <c r="E17" s="504">
        <v>1</v>
      </c>
      <c r="F17" s="2064">
        <v>130000000</v>
      </c>
      <c r="G17" s="684">
        <f>+F17</f>
        <v>130000000</v>
      </c>
      <c r="H17" s="1628">
        <v>0</v>
      </c>
      <c r="I17" s="1628">
        <v>0</v>
      </c>
      <c r="J17" s="1628">
        <v>0</v>
      </c>
      <c r="K17" s="603">
        <v>44198</v>
      </c>
      <c r="L17" s="603">
        <v>44560</v>
      </c>
      <c r="M17" s="1599">
        <f>E18/E17</f>
        <v>0.6</v>
      </c>
      <c r="N17" s="1599">
        <f>F18/F17</f>
        <v>1</v>
      </c>
      <c r="O17" s="1624">
        <f>+M17*M17/N17</f>
        <v>0.36</v>
      </c>
      <c r="R17" s="562"/>
      <c r="S17" s="1625"/>
      <c r="T17" s="1625"/>
      <c r="U17" s="2059"/>
      <c r="V17" s="20"/>
      <c r="W17" s="27"/>
      <c r="X17" s="556"/>
      <c r="Y17" s="557"/>
      <c r="Z17" s="557"/>
      <c r="AA17" s="558"/>
      <c r="AB17" s="27"/>
      <c r="AC17" s="27"/>
    </row>
    <row r="18" spans="1:29" ht="24" customHeight="1">
      <c r="A18" s="97"/>
      <c r="B18" s="1619"/>
      <c r="C18" s="863" t="s">
        <v>27</v>
      </c>
      <c r="D18" s="1735"/>
      <c r="E18" s="2065">
        <v>0.6</v>
      </c>
      <c r="F18" s="2066">
        <v>130000000</v>
      </c>
      <c r="G18" s="572">
        <v>130000000</v>
      </c>
      <c r="H18" s="1622"/>
      <c r="I18" s="1622"/>
      <c r="J18" s="1622"/>
      <c r="K18" s="566"/>
      <c r="L18" s="567"/>
      <c r="M18" s="1825"/>
      <c r="N18" s="1825"/>
      <c r="O18" s="1828"/>
      <c r="R18" s="27"/>
      <c r="S18" s="27"/>
      <c r="T18" s="27"/>
      <c r="U18" s="2059"/>
      <c r="V18" s="568"/>
      <c r="W18" s="27"/>
      <c r="X18" s="556"/>
      <c r="Y18" s="557"/>
      <c r="Z18" s="557"/>
      <c r="AA18" s="558"/>
      <c r="AB18" s="27"/>
      <c r="AC18" s="27"/>
    </row>
    <row r="19" spans="1:29" ht="19.5" customHeight="1">
      <c r="A19" s="97"/>
      <c r="B19" s="1619" t="s">
        <v>705</v>
      </c>
      <c r="C19" s="863" t="s">
        <v>25</v>
      </c>
      <c r="D19" s="1735" t="s">
        <v>704</v>
      </c>
      <c r="E19" s="2067">
        <v>0.9</v>
      </c>
      <c r="F19" s="2068">
        <v>45339000</v>
      </c>
      <c r="G19" s="673">
        <f>+F19</f>
        <v>45339000</v>
      </c>
      <c r="H19" s="1622">
        <v>0</v>
      </c>
      <c r="I19" s="1622">
        <v>0</v>
      </c>
      <c r="J19" s="1622">
        <v>0</v>
      </c>
      <c r="K19" s="634">
        <v>44198</v>
      </c>
      <c r="L19" s="634">
        <v>44560</v>
      </c>
      <c r="M19" s="1825">
        <f>E20/E19</f>
        <v>0.77777777777777768</v>
      </c>
      <c r="N19" s="1616">
        <f>F20/F19</f>
        <v>1</v>
      </c>
      <c r="O19" s="1617">
        <f t="shared" ref="O19" si="0">+M19*M19/N19</f>
        <v>0.60493827160493807</v>
      </c>
      <c r="R19" s="27"/>
      <c r="S19" s="27"/>
      <c r="T19" s="27"/>
      <c r="U19" s="2059"/>
      <c r="V19" s="568"/>
      <c r="W19" s="27"/>
      <c r="X19" s="27"/>
      <c r="Y19" s="27"/>
      <c r="Z19" s="27"/>
      <c r="AA19" s="27"/>
      <c r="AB19" s="27"/>
      <c r="AC19" s="27"/>
    </row>
    <row r="20" spans="1:29" ht="25.5" customHeight="1">
      <c r="A20" s="97"/>
      <c r="B20" s="1619"/>
      <c r="C20" s="863" t="s">
        <v>27</v>
      </c>
      <c r="D20" s="1735"/>
      <c r="E20" s="2067">
        <v>0.7</v>
      </c>
      <c r="F20" s="2069">
        <v>45339000</v>
      </c>
      <c r="G20" s="572">
        <v>45339000</v>
      </c>
      <c r="H20" s="1622"/>
      <c r="I20" s="1622"/>
      <c r="J20" s="1622"/>
      <c r="K20" s="2012"/>
      <c r="L20" s="567"/>
      <c r="M20" s="1825"/>
      <c r="N20" s="1616"/>
      <c r="O20" s="1828"/>
      <c r="R20" s="27"/>
      <c r="S20" s="27"/>
      <c r="T20" s="27"/>
      <c r="U20" s="2059"/>
      <c r="V20" s="27"/>
      <c r="W20" s="27"/>
      <c r="X20" s="27"/>
      <c r="Y20" s="27"/>
      <c r="Z20" s="27"/>
      <c r="AA20" s="558"/>
      <c r="AB20" s="27"/>
      <c r="AC20" s="27"/>
    </row>
    <row r="21" spans="1:29" ht="12.6" customHeight="1">
      <c r="A21" s="97"/>
      <c r="B21" s="1824" t="s">
        <v>703</v>
      </c>
      <c r="C21" s="863" t="s">
        <v>25</v>
      </c>
      <c r="D21" s="1735" t="s">
        <v>702</v>
      </c>
      <c r="E21" s="2070">
        <v>1</v>
      </c>
      <c r="F21" s="2068">
        <v>233339000</v>
      </c>
      <c r="G21" s="673">
        <f>+F21</f>
        <v>233339000</v>
      </c>
      <c r="H21" s="1622">
        <v>0</v>
      </c>
      <c r="I21" s="1622">
        <v>0</v>
      </c>
      <c r="J21" s="1622">
        <v>0</v>
      </c>
      <c r="K21" s="634">
        <v>44198</v>
      </c>
      <c r="L21" s="634">
        <v>44560</v>
      </c>
      <c r="M21" s="1825">
        <f>E22/E21</f>
        <v>0.6</v>
      </c>
      <c r="N21" s="1825">
        <f>F22/F21</f>
        <v>0.57143897933907317</v>
      </c>
      <c r="O21" s="1617">
        <f t="shared" ref="O21" si="1">+M21*M21/N21</f>
        <v>0.62998852548766682</v>
      </c>
      <c r="R21" s="27"/>
      <c r="S21" s="27"/>
      <c r="T21" s="27"/>
      <c r="U21" s="2059"/>
      <c r="V21" s="27"/>
      <c r="W21" s="27"/>
      <c r="X21" s="27"/>
      <c r="Y21" s="27"/>
      <c r="Z21" s="27"/>
      <c r="AA21" s="27"/>
      <c r="AB21" s="27"/>
      <c r="AC21" s="27"/>
    </row>
    <row r="22" spans="1:29" ht="29.25" customHeight="1">
      <c r="A22" s="97"/>
      <c r="B22" s="1824"/>
      <c r="C22" s="863" t="s">
        <v>27</v>
      </c>
      <c r="D22" s="1735"/>
      <c r="E22" s="850">
        <v>0.6</v>
      </c>
      <c r="F22" s="2069">
        <v>133339000</v>
      </c>
      <c r="G22" s="572">
        <v>133339000</v>
      </c>
      <c r="H22" s="1622"/>
      <c r="I22" s="1622"/>
      <c r="J22" s="1622"/>
      <c r="K22" s="2012"/>
      <c r="L22" s="567"/>
      <c r="M22" s="1825"/>
      <c r="N22" s="1825"/>
      <c r="O22" s="1828"/>
      <c r="R22" s="27"/>
      <c r="S22" s="27"/>
      <c r="T22" s="27"/>
      <c r="U22" s="2059"/>
      <c r="V22" s="27"/>
      <c r="W22" s="27"/>
      <c r="X22" s="27"/>
      <c r="Y22" s="27"/>
      <c r="Z22" s="27"/>
      <c r="AA22" s="27"/>
      <c r="AB22" s="27"/>
      <c r="AC22" s="27"/>
    </row>
    <row r="23" spans="1:29" ht="22.5" customHeight="1">
      <c r="A23" s="570" t="s">
        <v>175</v>
      </c>
      <c r="B23" s="1824" t="s">
        <v>701</v>
      </c>
      <c r="C23" s="863" t="s">
        <v>25</v>
      </c>
      <c r="D23" s="1735" t="s">
        <v>174</v>
      </c>
      <c r="E23" s="222">
        <v>1</v>
      </c>
      <c r="F23" s="2068">
        <v>97920000</v>
      </c>
      <c r="G23" s="673">
        <f>+F23</f>
        <v>97920000</v>
      </c>
      <c r="H23" s="1622">
        <v>0</v>
      </c>
      <c r="I23" s="1622">
        <v>0</v>
      </c>
      <c r="J23" s="1622">
        <v>0</v>
      </c>
      <c r="K23" s="634"/>
      <c r="L23" s="634"/>
      <c r="M23" s="1825">
        <f>E24/E23</f>
        <v>0.8</v>
      </c>
      <c r="N23" s="1616">
        <f>F24/F23</f>
        <v>1</v>
      </c>
      <c r="O23" s="1617">
        <f t="shared" ref="O23" si="2">+M23*M23/N23</f>
        <v>0.64000000000000012</v>
      </c>
    </row>
    <row r="24" spans="1:29" ht="24" customHeight="1">
      <c r="A24" s="97"/>
      <c r="B24" s="1824"/>
      <c r="C24" s="863" t="s">
        <v>27</v>
      </c>
      <c r="D24" s="1735"/>
      <c r="E24" s="2071">
        <v>0.8</v>
      </c>
      <c r="F24" s="2072">
        <v>97920000</v>
      </c>
      <c r="G24" s="572">
        <v>97920000</v>
      </c>
      <c r="H24" s="1622"/>
      <c r="I24" s="1622"/>
      <c r="J24" s="1622"/>
      <c r="K24" s="2073"/>
      <c r="L24" s="2073"/>
      <c r="M24" s="1825"/>
      <c r="N24" s="1616"/>
      <c r="O24" s="1828"/>
    </row>
    <row r="25" spans="1:29" ht="18.75" customHeight="1">
      <c r="A25" s="97"/>
      <c r="B25" s="1619" t="s">
        <v>700</v>
      </c>
      <c r="C25" s="863" t="s">
        <v>25</v>
      </c>
      <c r="D25" s="1735" t="s">
        <v>174</v>
      </c>
      <c r="E25" s="2065">
        <v>1</v>
      </c>
      <c r="F25" s="2074">
        <v>96600000</v>
      </c>
      <c r="G25" s="673">
        <f>+F25</f>
        <v>96600000</v>
      </c>
      <c r="H25" s="1622">
        <v>0</v>
      </c>
      <c r="I25" s="1622">
        <v>0</v>
      </c>
      <c r="J25" s="1622">
        <v>0</v>
      </c>
      <c r="K25" s="634">
        <v>44198</v>
      </c>
      <c r="L25" s="634">
        <v>44560</v>
      </c>
      <c r="M25" s="1825">
        <f>E26/E25</f>
        <v>0.5</v>
      </c>
      <c r="N25" s="1616">
        <f>F26/F25</f>
        <v>1</v>
      </c>
      <c r="O25" s="1617">
        <f t="shared" ref="O25" si="3">+M25*M25/N25</f>
        <v>0.25</v>
      </c>
    </row>
    <row r="26" spans="1:29" ht="15.75" customHeight="1">
      <c r="A26" s="97"/>
      <c r="B26" s="1619"/>
      <c r="C26" s="863" t="s">
        <v>27</v>
      </c>
      <c r="D26" s="1735"/>
      <c r="E26" s="850">
        <v>0.5</v>
      </c>
      <c r="F26" s="2075">
        <v>96600000</v>
      </c>
      <c r="G26" s="572">
        <v>96600000</v>
      </c>
      <c r="H26" s="1622"/>
      <c r="I26" s="1622"/>
      <c r="J26" s="1622"/>
      <c r="K26" s="2073"/>
      <c r="L26" s="2073"/>
      <c r="M26" s="1825"/>
      <c r="N26" s="1616"/>
      <c r="O26" s="1828"/>
    </row>
    <row r="27" spans="1:29" ht="12.6" customHeight="1" thickBot="1">
      <c r="A27" s="97"/>
      <c r="B27" s="859"/>
      <c r="C27" s="571" t="s">
        <v>27</v>
      </c>
      <c r="D27" s="865"/>
      <c r="E27" s="510"/>
      <c r="F27" s="2076"/>
      <c r="G27" s="682"/>
      <c r="H27" s="682"/>
      <c r="I27" s="682"/>
      <c r="J27" s="682"/>
      <c r="K27" s="2017"/>
      <c r="L27" s="2017"/>
      <c r="M27" s="577"/>
      <c r="N27" s="858"/>
      <c r="O27" s="861"/>
    </row>
    <row r="28" spans="1:29" ht="20.25" customHeight="1">
      <c r="B28" s="2018" t="s">
        <v>34</v>
      </c>
      <c r="C28" s="2019" t="s">
        <v>25</v>
      </c>
      <c r="D28" s="2077"/>
      <c r="E28" s="852"/>
      <c r="F28" s="2078">
        <f>F17+F19+F21+F23+F25</f>
        <v>603198000</v>
      </c>
      <c r="G28" s="2079">
        <f>G17+G19+G21+G23+G25</f>
        <v>603198000</v>
      </c>
      <c r="H28" s="2024"/>
      <c r="I28" s="2024"/>
      <c r="J28" s="2024"/>
      <c r="K28" s="2025"/>
      <c r="L28" s="2026"/>
      <c r="M28" s="2027"/>
      <c r="N28" s="2028"/>
      <c r="O28" s="2029"/>
    </row>
    <row r="29" spans="1:29" ht="18.75" customHeight="1" thickBot="1">
      <c r="B29" s="1594"/>
      <c r="C29" s="571" t="s">
        <v>27</v>
      </c>
      <c r="D29" s="2080"/>
      <c r="E29" s="573"/>
      <c r="F29" s="574">
        <f>F18+F20+F22+F24+F26+F27</f>
        <v>503198000</v>
      </c>
      <c r="G29" s="2081">
        <f>G18+G20+G22+G24+G26</f>
        <v>503198000</v>
      </c>
      <c r="H29" s="575"/>
      <c r="I29" s="576"/>
      <c r="J29" s="575"/>
      <c r="K29" s="575"/>
      <c r="L29" s="577"/>
      <c r="M29" s="1598"/>
      <c r="N29" s="1600"/>
      <c r="O29" s="1602"/>
      <c r="R29" s="27"/>
      <c r="S29" s="27"/>
      <c r="T29" s="27"/>
      <c r="U29" s="2059"/>
      <c r="V29" s="27"/>
      <c r="W29" s="27"/>
    </row>
    <row r="30" spans="1:29" s="27" customFormat="1" ht="15.75" thickBot="1">
      <c r="F30" s="578"/>
      <c r="G30" s="579"/>
      <c r="H30" s="580"/>
      <c r="I30" s="580"/>
      <c r="J30" s="580"/>
      <c r="K30" s="581"/>
      <c r="L30" s="581"/>
      <c r="M30" s="579"/>
      <c r="N30" s="582"/>
      <c r="O30" s="582"/>
      <c r="P30" s="582"/>
      <c r="U30" s="2059"/>
    </row>
    <row r="31" spans="1:29" s="27" customFormat="1" ht="15.75" thickBot="1">
      <c r="B31" s="583" t="s">
        <v>35</v>
      </c>
      <c r="C31" s="1603" t="s">
        <v>36</v>
      </c>
      <c r="D31" s="1604"/>
      <c r="E31" s="1605"/>
      <c r="F31" s="1606" t="s">
        <v>37</v>
      </c>
      <c r="G31" s="1607"/>
      <c r="H31" s="1607"/>
      <c r="I31" s="1607"/>
      <c r="J31" s="584"/>
      <c r="K31" s="1608"/>
      <c r="L31" s="1575"/>
      <c r="M31" s="1575"/>
      <c r="N31" s="1575"/>
      <c r="O31" s="1576"/>
      <c r="R31" s="14"/>
      <c r="S31" s="14"/>
      <c r="T31" s="14"/>
      <c r="U31" s="2042"/>
      <c r="V31" s="14"/>
      <c r="W31" s="14"/>
    </row>
    <row r="32" spans="1:29" ht="36" customHeight="1">
      <c r="B32" s="1726" t="s">
        <v>759</v>
      </c>
      <c r="C32" s="1744" t="s">
        <v>760</v>
      </c>
      <c r="D32" s="1745"/>
      <c r="E32" s="1746"/>
      <c r="F32" s="1573" t="s">
        <v>699</v>
      </c>
      <c r="G32" s="1573"/>
      <c r="H32" s="1573"/>
      <c r="I32" s="863" t="s">
        <v>25</v>
      </c>
      <c r="J32" s="2032">
        <v>2</v>
      </c>
      <c r="K32" s="1610"/>
      <c r="L32" s="1611"/>
      <c r="M32" s="1611"/>
      <c r="N32" s="1611"/>
      <c r="O32" s="1612"/>
    </row>
    <row r="33" spans="2:51" ht="41.25" customHeight="1">
      <c r="B33" s="1727"/>
      <c r="C33" s="2082"/>
      <c r="D33" s="2083"/>
      <c r="E33" s="2084"/>
      <c r="F33" s="1573"/>
      <c r="G33" s="1573"/>
      <c r="H33" s="1573"/>
      <c r="I33" s="863" t="s">
        <v>27</v>
      </c>
      <c r="J33" s="585"/>
      <c r="K33" s="1613"/>
      <c r="L33" s="1614"/>
      <c r="M33" s="1614"/>
      <c r="N33" s="1614"/>
      <c r="O33" s="1615"/>
    </row>
    <row r="34" spans="2:51">
      <c r="B34" s="1727"/>
      <c r="C34" s="1572" t="s">
        <v>96</v>
      </c>
      <c r="D34" s="1572"/>
      <c r="E34" s="1572"/>
      <c r="F34" s="1573"/>
      <c r="G34" s="1573"/>
      <c r="H34" s="1573"/>
      <c r="I34" s="863" t="s">
        <v>25</v>
      </c>
      <c r="J34" s="586"/>
      <c r="K34" s="1587"/>
      <c r="L34" s="1587"/>
      <c r="M34" s="1587"/>
      <c r="N34" s="1587"/>
      <c r="O34" s="1588"/>
    </row>
    <row r="35" spans="2:51" ht="15" thickBot="1">
      <c r="B35" s="1727"/>
      <c r="C35" s="1572"/>
      <c r="D35" s="1572"/>
      <c r="E35" s="1572"/>
      <c r="F35" s="1573"/>
      <c r="G35" s="1573"/>
      <c r="H35" s="1573"/>
      <c r="I35" s="863" t="s">
        <v>27</v>
      </c>
      <c r="J35" s="585"/>
      <c r="K35" s="1587"/>
      <c r="L35" s="1587"/>
      <c r="M35" s="1587"/>
      <c r="N35" s="1587"/>
      <c r="O35" s="1588"/>
    </row>
    <row r="36" spans="2:51" ht="15">
      <c r="B36" s="1727"/>
      <c r="C36" s="1572" t="s">
        <v>97</v>
      </c>
      <c r="D36" s="1572"/>
      <c r="E36" s="1572"/>
      <c r="F36" s="1573"/>
      <c r="G36" s="1573"/>
      <c r="H36" s="1573"/>
      <c r="I36" s="863" t="s">
        <v>176</v>
      </c>
      <c r="J36" s="587"/>
      <c r="K36" s="1574" t="s">
        <v>177</v>
      </c>
      <c r="L36" s="1575"/>
      <c r="M36" s="1575"/>
      <c r="N36" s="1575"/>
      <c r="O36" s="1576"/>
    </row>
    <row r="37" spans="2:51" ht="29.25" customHeight="1">
      <c r="B37" s="1727"/>
      <c r="C37" s="1572"/>
      <c r="D37" s="1572"/>
      <c r="E37" s="1572"/>
      <c r="F37" s="1573"/>
      <c r="G37" s="1573"/>
      <c r="H37" s="1573"/>
      <c r="I37" s="863" t="s">
        <v>27</v>
      </c>
      <c r="J37" s="588"/>
      <c r="K37" s="2085" t="s">
        <v>761</v>
      </c>
      <c r="L37" s="2086"/>
      <c r="M37" s="2086"/>
      <c r="N37" s="2086"/>
      <c r="O37" s="2087"/>
    </row>
    <row r="38" spans="2:51" ht="12.75" customHeight="1">
      <c r="B38" s="1580" t="s">
        <v>178</v>
      </c>
      <c r="C38" s="1581"/>
      <c r="D38" s="1581"/>
      <c r="E38" s="1581"/>
      <c r="F38" s="1581"/>
      <c r="G38" s="1581"/>
      <c r="H38" s="1581"/>
      <c r="I38" s="1581"/>
      <c r="J38" s="1582"/>
      <c r="K38" s="1586" t="s">
        <v>40</v>
      </c>
      <c r="L38" s="1587"/>
      <c r="M38" s="1587"/>
      <c r="N38" s="1587"/>
      <c r="O38" s="1588"/>
      <c r="P38" s="97"/>
      <c r="Q38" s="97"/>
      <c r="R38" s="97"/>
      <c r="S38" s="97"/>
      <c r="T38" s="97"/>
      <c r="U38" s="2088"/>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row>
    <row r="39" spans="2:51" ht="38.25" customHeight="1" thickBot="1">
      <c r="B39" s="1583"/>
      <c r="C39" s="1584"/>
      <c r="D39" s="1584"/>
      <c r="E39" s="1584"/>
      <c r="F39" s="1584"/>
      <c r="G39" s="1584"/>
      <c r="H39" s="1584"/>
      <c r="I39" s="1584"/>
      <c r="J39" s="1585"/>
      <c r="K39" s="1589"/>
      <c r="L39" s="1590"/>
      <c r="M39" s="1590"/>
      <c r="N39" s="1590"/>
      <c r="O39" s="1591"/>
      <c r="P39" s="97"/>
      <c r="Q39" s="97"/>
      <c r="R39" s="97"/>
      <c r="S39" s="97"/>
      <c r="T39" s="97"/>
      <c r="U39" s="2088"/>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row>
    <row r="40" spans="2:51">
      <c r="G40" s="27"/>
      <c r="H40" s="27"/>
      <c r="I40" s="27"/>
      <c r="J40" s="27"/>
      <c r="K40" s="1724"/>
      <c r="L40" s="1724"/>
      <c r="M40" s="1724"/>
      <c r="N40" s="1724"/>
      <c r="O40" s="1724"/>
      <c r="P40" s="17"/>
      <c r="Q40" s="97"/>
      <c r="R40" s="97"/>
      <c r="S40" s="97"/>
      <c r="T40" s="97"/>
      <c r="U40" s="2088"/>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row>
    <row r="41" spans="2:51">
      <c r="K41" s="1724"/>
      <c r="L41" s="1724"/>
      <c r="M41" s="1724"/>
      <c r="N41" s="1724"/>
      <c r="O41" s="1724"/>
      <c r="P41" s="97"/>
      <c r="R41" s="17"/>
      <c r="S41" s="17"/>
      <c r="T41" s="17"/>
      <c r="U41" s="17"/>
      <c r="V41" s="2089"/>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row>
    <row r="42" spans="2:51" ht="15">
      <c r="P42" s="17"/>
      <c r="Q42" s="97"/>
      <c r="R42" s="98"/>
      <c r="S42" s="10"/>
      <c r="T42" s="11"/>
      <c r="U42" s="12"/>
      <c r="V42" s="114"/>
      <c r="W42" s="11"/>
      <c r="X42" s="9"/>
      <c r="Y42" s="11"/>
      <c r="Z42" s="17"/>
      <c r="AA42" s="1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row>
    <row r="43" spans="2:51" ht="30">
      <c r="K43" s="14"/>
      <c r="L43" s="14"/>
      <c r="P43" s="17"/>
      <c r="Q43" s="97"/>
      <c r="R43" s="851" t="s">
        <v>179</v>
      </c>
      <c r="S43" s="101" t="s">
        <v>5</v>
      </c>
      <c r="T43" s="104" t="s">
        <v>180</v>
      </c>
      <c r="U43" s="101" t="s">
        <v>686</v>
      </c>
      <c r="V43" s="17"/>
      <c r="W43" s="17"/>
      <c r="X43" s="97"/>
      <c r="Y43" s="97"/>
      <c r="Z43" s="97"/>
      <c r="AA43" s="97"/>
      <c r="AB43" s="97"/>
      <c r="AC43" s="97"/>
      <c r="AD43" s="97"/>
      <c r="AE43" s="97"/>
    </row>
    <row r="44" spans="2:51" ht="143.25" customHeight="1">
      <c r="B44" s="2090"/>
      <c r="G44" s="2091"/>
      <c r="H44" s="2092"/>
      <c r="K44" s="14"/>
      <c r="L44" s="14"/>
      <c r="P44" s="17"/>
      <c r="Q44" s="97"/>
      <c r="R44" s="590">
        <v>103</v>
      </c>
      <c r="S44" s="591" t="s">
        <v>698</v>
      </c>
      <c r="T44" s="2093">
        <v>44450000</v>
      </c>
      <c r="U44" s="592">
        <v>44450000</v>
      </c>
      <c r="V44" s="17"/>
      <c r="W44" s="17"/>
      <c r="X44" s="97"/>
      <c r="Y44" s="97"/>
      <c r="Z44" s="97"/>
      <c r="AA44" s="97"/>
      <c r="AB44" s="97"/>
      <c r="AC44" s="97"/>
      <c r="AD44" s="97"/>
      <c r="AE44" s="97"/>
    </row>
    <row r="45" spans="2:51" ht="142.5" customHeight="1">
      <c r="B45" s="2094"/>
      <c r="C45" s="2094"/>
      <c r="D45" s="2094"/>
      <c r="E45" s="2094"/>
      <c r="F45" s="2094"/>
      <c r="G45" s="2091"/>
      <c r="H45" s="2095"/>
      <c r="K45" s="14"/>
      <c r="L45" s="14"/>
      <c r="P45" s="17"/>
      <c r="Q45" s="97"/>
      <c r="R45" s="590">
        <v>390</v>
      </c>
      <c r="S45" s="2096" t="s">
        <v>697</v>
      </c>
      <c r="T45" s="2093">
        <v>33250000</v>
      </c>
      <c r="U45" s="592">
        <v>33250000</v>
      </c>
      <c r="V45" s="17"/>
      <c r="W45" s="17"/>
      <c r="X45" s="97"/>
      <c r="Y45" s="97"/>
      <c r="Z45" s="97"/>
      <c r="AA45" s="97"/>
      <c r="AB45" s="97"/>
      <c r="AC45" s="97"/>
      <c r="AD45" s="97"/>
      <c r="AE45" s="97"/>
    </row>
    <row r="46" spans="2:51" ht="117" customHeight="1">
      <c r="B46" s="2090"/>
      <c r="G46" s="2097"/>
      <c r="P46" s="17"/>
      <c r="Q46" s="97"/>
      <c r="R46" s="590">
        <v>119</v>
      </c>
      <c r="S46" s="2096" t="s">
        <v>696</v>
      </c>
      <c r="T46" s="2093">
        <v>33250000</v>
      </c>
      <c r="U46" s="592">
        <v>33250000</v>
      </c>
      <c r="V46" s="11"/>
      <c r="W46" s="9"/>
      <c r="X46" s="9"/>
      <c r="Y46" s="11"/>
      <c r="Z46" s="182"/>
      <c r="AA46" s="17"/>
      <c r="AB46" s="17"/>
      <c r="AC46" s="17"/>
      <c r="AD46" s="17"/>
      <c r="AE46" s="17"/>
      <c r="AF46" s="17"/>
      <c r="AG46" s="17"/>
      <c r="AH46" s="17"/>
      <c r="AI46" s="97"/>
      <c r="AJ46" s="97"/>
      <c r="AK46" s="97"/>
      <c r="AL46" s="97"/>
      <c r="AM46" s="97"/>
      <c r="AN46" s="97"/>
      <c r="AO46" s="97"/>
      <c r="AP46" s="97"/>
      <c r="AQ46" s="97"/>
      <c r="AR46" s="97"/>
      <c r="AS46" s="97"/>
      <c r="AT46" s="97"/>
    </row>
    <row r="47" spans="2:51" ht="162.75" customHeight="1">
      <c r="H47" s="2098"/>
      <c r="I47" s="2092"/>
      <c r="M47" s="593"/>
      <c r="P47" s="17"/>
      <c r="Q47" s="97"/>
      <c r="R47" s="2099">
        <v>2407</v>
      </c>
      <c r="S47" s="591" t="s">
        <v>695</v>
      </c>
      <c r="T47" s="2100">
        <v>19050000</v>
      </c>
      <c r="U47" s="2101">
        <v>19050000</v>
      </c>
      <c r="V47" s="9"/>
      <c r="W47" s="11"/>
      <c r="X47" s="182"/>
      <c r="Y47" s="17"/>
      <c r="Z47" s="17"/>
      <c r="AA47" s="17"/>
      <c r="AB47" s="17"/>
      <c r="AC47" s="17"/>
      <c r="AD47" s="17"/>
      <c r="AE47" s="17"/>
      <c r="AF47" s="17"/>
      <c r="AG47" s="97"/>
      <c r="AH47" s="97"/>
      <c r="AI47" s="97"/>
      <c r="AJ47" s="97"/>
      <c r="AK47" s="97"/>
      <c r="AL47" s="97"/>
      <c r="AM47" s="97"/>
      <c r="AN47" s="97"/>
      <c r="AO47" s="97"/>
      <c r="AP47" s="97"/>
      <c r="AQ47" s="97"/>
      <c r="AR47" s="97"/>
    </row>
    <row r="48" spans="2:51" ht="144.75" customHeight="1">
      <c r="B48" s="2090" t="s">
        <v>133</v>
      </c>
      <c r="G48" s="2102" t="e">
        <f>SUM(#REF!)</f>
        <v>#REF!</v>
      </c>
      <c r="M48" s="593"/>
      <c r="P48" s="17"/>
      <c r="Q48" s="97"/>
      <c r="R48" s="851">
        <v>1536</v>
      </c>
      <c r="S48" s="2103" t="s">
        <v>694</v>
      </c>
      <c r="T48" s="2104">
        <v>45339000</v>
      </c>
      <c r="U48" s="592">
        <v>45339000</v>
      </c>
      <c r="V48" s="595"/>
      <c r="W48" s="596"/>
      <c r="X48" s="182"/>
      <c r="Y48" s="17"/>
      <c r="Z48" s="17"/>
      <c r="AA48" s="17"/>
      <c r="AB48" s="17"/>
      <c r="AC48" s="17"/>
      <c r="AD48" s="17"/>
      <c r="AE48" s="17"/>
      <c r="AF48" s="17"/>
      <c r="AG48" s="97"/>
      <c r="AH48" s="97"/>
      <c r="AI48" s="97"/>
      <c r="AJ48" s="97"/>
      <c r="AK48" s="97"/>
      <c r="AL48" s="97"/>
      <c r="AM48" s="97"/>
      <c r="AN48" s="97"/>
      <c r="AO48" s="97"/>
      <c r="AP48" s="97"/>
      <c r="AQ48" s="97"/>
      <c r="AR48" s="97"/>
    </row>
    <row r="49" spans="11:49" ht="128.25" customHeight="1">
      <c r="P49" s="17"/>
      <c r="Q49" s="97"/>
      <c r="R49" s="105">
        <v>1004</v>
      </c>
      <c r="S49" s="2103" t="s">
        <v>693</v>
      </c>
      <c r="T49" s="2104">
        <v>29750000</v>
      </c>
      <c r="U49" s="592">
        <v>29750000</v>
      </c>
      <c r="V49" s="17"/>
      <c r="W49" s="17"/>
      <c r="X49" s="9"/>
      <c r="Y49" s="9"/>
      <c r="Z49" s="11"/>
      <c r="AA49" s="182"/>
      <c r="AB49" s="17"/>
      <c r="AC49" s="17"/>
      <c r="AD49" s="17"/>
      <c r="AE49" s="17"/>
      <c r="AF49" s="17"/>
      <c r="AG49" s="17"/>
      <c r="AH49" s="17"/>
      <c r="AI49" s="17"/>
      <c r="AJ49" s="97"/>
      <c r="AK49" s="97"/>
      <c r="AL49" s="97"/>
      <c r="AM49" s="97"/>
      <c r="AN49" s="97"/>
      <c r="AO49" s="97"/>
      <c r="AP49" s="97"/>
      <c r="AQ49" s="97"/>
      <c r="AR49" s="97"/>
      <c r="AS49" s="97"/>
      <c r="AT49" s="97"/>
      <c r="AU49" s="97"/>
    </row>
    <row r="50" spans="11:49" ht="135.75" customHeight="1">
      <c r="P50" s="17"/>
      <c r="Q50" s="97"/>
      <c r="R50" s="105">
        <v>751</v>
      </c>
      <c r="S50" s="2103" t="s">
        <v>692</v>
      </c>
      <c r="T50" s="2104">
        <v>29750000</v>
      </c>
      <c r="U50" s="592">
        <v>29750000</v>
      </c>
      <c r="V50" s="17"/>
      <c r="W50" s="17"/>
      <c r="X50" s="9"/>
      <c r="Y50" s="9"/>
      <c r="Z50" s="11"/>
      <c r="AA50" s="182"/>
      <c r="AB50" s="17"/>
      <c r="AC50" s="17"/>
      <c r="AD50" s="17"/>
      <c r="AE50" s="17"/>
      <c r="AF50" s="17"/>
      <c r="AG50" s="17"/>
      <c r="AH50" s="17"/>
      <c r="AI50" s="17"/>
      <c r="AJ50" s="97"/>
      <c r="AK50" s="97"/>
      <c r="AL50" s="97"/>
      <c r="AM50" s="97"/>
      <c r="AN50" s="97"/>
      <c r="AO50" s="97"/>
      <c r="AP50" s="97"/>
      <c r="AQ50" s="97"/>
      <c r="AR50" s="97"/>
      <c r="AS50" s="97"/>
      <c r="AT50" s="97"/>
      <c r="AU50" s="97"/>
    </row>
    <row r="51" spans="11:49" ht="156.75">
      <c r="P51" s="17"/>
      <c r="Q51" s="97"/>
      <c r="R51" s="105">
        <v>874</v>
      </c>
      <c r="S51" s="2103" t="s">
        <v>691</v>
      </c>
      <c r="T51" s="2104">
        <v>28500000</v>
      </c>
      <c r="U51" s="2104">
        <v>28500000</v>
      </c>
      <c r="V51" s="17"/>
      <c r="W51" s="17"/>
      <c r="X51" s="11"/>
      <c r="Y51" s="11"/>
      <c r="Z51" s="11"/>
      <c r="AA51" s="11"/>
      <c r="AB51" s="17"/>
      <c r="AC51" s="17"/>
      <c r="AD51" s="17"/>
      <c r="AE51" s="17"/>
      <c r="AF51" s="17"/>
      <c r="AG51" s="17"/>
      <c r="AH51" s="17"/>
      <c r="AI51" s="17"/>
      <c r="AJ51" s="97"/>
      <c r="AK51" s="97"/>
      <c r="AL51" s="97"/>
      <c r="AM51" s="97"/>
      <c r="AN51" s="97"/>
      <c r="AO51" s="97"/>
      <c r="AP51" s="97"/>
      <c r="AQ51" s="97"/>
      <c r="AR51" s="97"/>
      <c r="AS51" s="97"/>
      <c r="AT51" s="97"/>
      <c r="AU51" s="97"/>
    </row>
    <row r="52" spans="11:49" ht="132" customHeight="1">
      <c r="K52" s="14"/>
      <c r="L52" s="14"/>
      <c r="P52" s="17"/>
      <c r="Q52" s="97"/>
      <c r="R52" s="105">
        <v>1042</v>
      </c>
      <c r="S52" s="2103" t="s">
        <v>690</v>
      </c>
      <c r="T52" s="2104">
        <v>45339000</v>
      </c>
      <c r="U52" s="592">
        <v>45339000</v>
      </c>
      <c r="V52" s="13"/>
      <c r="W52" s="17"/>
      <c r="X52" s="596"/>
      <c r="Y52" s="11"/>
      <c r="Z52" s="11"/>
      <c r="AA52" s="17"/>
      <c r="AB52" s="17"/>
      <c r="AC52" s="17"/>
      <c r="AD52" s="17"/>
      <c r="AE52" s="17"/>
      <c r="AF52" s="17"/>
      <c r="AG52" s="17"/>
      <c r="AH52" s="17"/>
      <c r="AI52" s="97"/>
      <c r="AJ52" s="97"/>
      <c r="AK52" s="97"/>
      <c r="AL52" s="97"/>
      <c r="AM52" s="97"/>
      <c r="AN52" s="97"/>
      <c r="AO52" s="97"/>
      <c r="AP52" s="97"/>
      <c r="AQ52" s="97"/>
      <c r="AR52" s="97"/>
      <c r="AS52" s="97"/>
      <c r="AT52" s="97"/>
    </row>
    <row r="53" spans="11:49" ht="123" customHeight="1">
      <c r="K53" s="14"/>
      <c r="L53" s="14"/>
      <c r="P53" s="17"/>
      <c r="Q53" s="97"/>
      <c r="R53" s="590">
        <v>124</v>
      </c>
      <c r="S53" s="2105" t="s">
        <v>687</v>
      </c>
      <c r="T53" s="597">
        <v>25200000</v>
      </c>
      <c r="U53" s="2050">
        <v>25200000</v>
      </c>
      <c r="V53" s="17"/>
      <c r="W53" s="21"/>
      <c r="X53" s="596"/>
      <c r="Y53" s="11"/>
      <c r="Z53" s="11"/>
      <c r="AA53" s="17"/>
      <c r="AB53" s="17"/>
      <c r="AC53" s="17"/>
      <c r="AD53" s="17"/>
      <c r="AE53" s="17"/>
      <c r="AF53" s="17"/>
      <c r="AG53" s="17"/>
      <c r="AH53" s="17"/>
      <c r="AI53" s="97"/>
      <c r="AJ53" s="97"/>
      <c r="AK53" s="97"/>
      <c r="AL53" s="97"/>
      <c r="AM53" s="97"/>
      <c r="AN53" s="97"/>
      <c r="AO53" s="97"/>
      <c r="AP53" s="97"/>
      <c r="AQ53" s="97"/>
      <c r="AR53" s="97"/>
      <c r="AS53" s="97"/>
      <c r="AT53" s="97"/>
    </row>
    <row r="54" spans="11:49" ht="150.75" customHeight="1">
      <c r="K54" s="14"/>
      <c r="L54" s="14"/>
      <c r="P54" s="17"/>
      <c r="R54" s="590">
        <v>392</v>
      </c>
      <c r="S54" s="2105" t="s">
        <v>689</v>
      </c>
      <c r="T54" s="2050">
        <v>33250000</v>
      </c>
      <c r="U54" s="2050">
        <v>33250000</v>
      </c>
      <c r="V54" s="17"/>
      <c r="X54" s="596"/>
      <c r="Y54" s="596"/>
      <c r="Z54" s="596"/>
      <c r="AA54" s="11"/>
      <c r="AB54" s="11"/>
      <c r="AC54" s="17"/>
      <c r="AD54" s="17"/>
      <c r="AE54" s="17"/>
      <c r="AF54" s="17"/>
      <c r="AG54" s="17"/>
      <c r="AH54" s="17"/>
      <c r="AI54" s="17"/>
      <c r="AJ54" s="17"/>
      <c r="AK54" s="97"/>
      <c r="AL54" s="97"/>
      <c r="AM54" s="97"/>
      <c r="AN54" s="97"/>
      <c r="AO54" s="97"/>
      <c r="AP54" s="97"/>
      <c r="AQ54" s="97"/>
      <c r="AR54" s="97"/>
      <c r="AS54" s="97"/>
      <c r="AT54" s="97"/>
      <c r="AU54" s="97"/>
      <c r="AV54" s="97"/>
    </row>
    <row r="55" spans="11:49" ht="128.25" customHeight="1">
      <c r="K55" s="14"/>
      <c r="L55" s="14"/>
      <c r="P55" s="17"/>
      <c r="R55" s="590">
        <v>382</v>
      </c>
      <c r="S55" s="2105" t="s">
        <v>688</v>
      </c>
      <c r="T55" s="597">
        <v>29750000</v>
      </c>
      <c r="U55" s="2050">
        <v>29750000</v>
      </c>
      <c r="V55" s="17"/>
      <c r="X55" s="25"/>
      <c r="Y55" s="596"/>
      <c r="Z55" s="596"/>
      <c r="AA55" s="596"/>
      <c r="AB55" s="11"/>
      <c r="AC55" s="11"/>
      <c r="AD55" s="17"/>
      <c r="AE55" s="17"/>
      <c r="AF55" s="17"/>
      <c r="AG55" s="17"/>
      <c r="AH55" s="17"/>
      <c r="AI55" s="17"/>
      <c r="AJ55" s="17"/>
      <c r="AK55" s="17"/>
      <c r="AL55" s="97"/>
      <c r="AM55" s="97"/>
      <c r="AN55" s="97"/>
      <c r="AO55" s="97"/>
      <c r="AP55" s="97"/>
      <c r="AQ55" s="97"/>
      <c r="AR55" s="97"/>
      <c r="AS55" s="97"/>
      <c r="AT55" s="97"/>
      <c r="AU55" s="97"/>
      <c r="AV55" s="97"/>
      <c r="AW55" s="97"/>
    </row>
    <row r="56" spans="11:49" ht="123.75" customHeight="1">
      <c r="K56" s="14"/>
      <c r="L56" s="14"/>
      <c r="P56" s="17"/>
      <c r="R56" s="590">
        <v>2456</v>
      </c>
      <c r="S56" s="2103" t="s">
        <v>687</v>
      </c>
      <c r="T56" s="597">
        <v>9720000</v>
      </c>
      <c r="U56" s="2050">
        <v>9720000</v>
      </c>
      <c r="V56" s="18"/>
      <c r="W56" s="9"/>
      <c r="X56" s="25"/>
      <c r="Y56" s="9"/>
      <c r="Z56" s="596"/>
      <c r="AA56" s="596"/>
      <c r="AB56" s="11"/>
      <c r="AC56" s="11"/>
      <c r="AD56" s="17"/>
      <c r="AE56" s="17"/>
      <c r="AF56" s="17"/>
      <c r="AG56" s="17"/>
      <c r="AH56" s="17"/>
      <c r="AI56" s="17"/>
      <c r="AJ56" s="17"/>
      <c r="AK56" s="17"/>
      <c r="AL56" s="97"/>
      <c r="AM56" s="97"/>
      <c r="AN56" s="97"/>
      <c r="AO56" s="97"/>
      <c r="AP56" s="97"/>
      <c r="AQ56" s="97"/>
      <c r="AR56" s="97"/>
      <c r="AS56" s="97"/>
      <c r="AT56" s="97"/>
      <c r="AU56" s="97"/>
      <c r="AV56" s="97"/>
      <c r="AW56" s="97"/>
    </row>
    <row r="57" spans="11:49" ht="199.5">
      <c r="K57" s="14"/>
      <c r="L57" s="14"/>
      <c r="P57" s="17"/>
      <c r="R57" s="105">
        <v>1121</v>
      </c>
      <c r="S57" s="2103" t="s">
        <v>685</v>
      </c>
      <c r="T57" s="2093">
        <v>52150000</v>
      </c>
      <c r="U57" s="592">
        <v>52150000</v>
      </c>
      <c r="V57" s="598"/>
      <c r="W57" s="17"/>
      <c r="X57" s="17"/>
      <c r="Y57" s="17"/>
      <c r="Z57" s="17"/>
      <c r="AA57" s="17"/>
      <c r="AB57" s="17"/>
      <c r="AC57" s="17"/>
      <c r="AD57" s="17"/>
      <c r="AE57" s="17"/>
      <c r="AF57" s="17"/>
      <c r="AG57" s="17"/>
      <c r="AH57" s="17"/>
      <c r="AI57" s="17"/>
      <c r="AJ57" s="97"/>
      <c r="AK57" s="97"/>
      <c r="AL57" s="97"/>
      <c r="AM57" s="97"/>
      <c r="AN57" s="97"/>
      <c r="AO57" s="97"/>
      <c r="AP57" s="97"/>
      <c r="AQ57" s="97"/>
      <c r="AR57" s="97"/>
      <c r="AS57" s="97"/>
      <c r="AT57" s="97"/>
      <c r="AU57" s="97"/>
    </row>
    <row r="58" spans="11:49" ht="144.75" customHeight="1">
      <c r="K58" s="14"/>
      <c r="L58" s="14"/>
      <c r="P58" s="17"/>
      <c r="R58" s="105">
        <v>1336</v>
      </c>
      <c r="S58" s="2103" t="s">
        <v>684</v>
      </c>
      <c r="T58" s="2093">
        <v>44450000</v>
      </c>
      <c r="U58" s="592">
        <v>44450000</v>
      </c>
      <c r="V58" s="2089"/>
      <c r="W58" s="9"/>
      <c r="X58" s="17"/>
      <c r="Y58" s="17"/>
      <c r="Z58" s="17"/>
      <c r="AA58" s="17"/>
      <c r="AB58" s="17"/>
      <c r="AC58" s="17"/>
      <c r="AD58" s="17"/>
      <c r="AE58" s="17"/>
      <c r="AF58" s="17"/>
      <c r="AG58" s="17"/>
      <c r="AH58" s="17"/>
      <c r="AI58" s="17"/>
      <c r="AJ58" s="97"/>
      <c r="AK58" s="97"/>
      <c r="AL58" s="97"/>
      <c r="AM58" s="97"/>
      <c r="AN58" s="97"/>
      <c r="AO58" s="97"/>
      <c r="AP58" s="97"/>
      <c r="AQ58" s="97"/>
      <c r="AR58" s="97"/>
      <c r="AS58" s="97"/>
      <c r="AT58" s="97"/>
      <c r="AU58" s="97"/>
    </row>
    <row r="59" spans="11:49" ht="124.5" customHeight="1">
      <c r="K59" s="14"/>
      <c r="L59" s="14"/>
      <c r="P59" s="17"/>
      <c r="Q59" s="27"/>
      <c r="R59" s="111"/>
      <c r="S59" s="594"/>
      <c r="T59" s="2106" t="s">
        <v>712</v>
      </c>
      <c r="U59" s="2107">
        <f>SUM(U44:U58)</f>
        <v>503198000</v>
      </c>
      <c r="V59" s="860"/>
      <c r="W59" s="2108"/>
      <c r="X59" s="17"/>
      <c r="Y59" s="17"/>
      <c r="Z59" s="17"/>
      <c r="AA59" s="17"/>
      <c r="AB59" s="17"/>
      <c r="AC59" s="17"/>
      <c r="AD59" s="17"/>
      <c r="AE59" s="17"/>
      <c r="AF59" s="17"/>
      <c r="AG59" s="17"/>
      <c r="AH59" s="17"/>
      <c r="AI59" s="17"/>
      <c r="AJ59" s="97"/>
      <c r="AK59" s="97"/>
      <c r="AL59" s="97"/>
      <c r="AM59" s="97"/>
      <c r="AN59" s="97"/>
      <c r="AO59" s="97"/>
      <c r="AP59" s="97"/>
      <c r="AQ59" s="97"/>
      <c r="AR59" s="97"/>
      <c r="AS59" s="97"/>
      <c r="AT59" s="97"/>
      <c r="AU59" s="97"/>
    </row>
    <row r="60" spans="11:49">
      <c r="P60" s="17"/>
      <c r="Q60" s="97"/>
      <c r="V60" s="97"/>
      <c r="W60" s="97"/>
      <c r="X60" s="17"/>
      <c r="Y60" s="17"/>
      <c r="Z60" s="17"/>
      <c r="AA60" s="17"/>
      <c r="AB60" s="97"/>
      <c r="AC60" s="97"/>
      <c r="AD60" s="97"/>
      <c r="AE60" s="97"/>
      <c r="AF60" s="97"/>
      <c r="AG60" s="97"/>
      <c r="AH60" s="97"/>
      <c r="AI60" s="97"/>
    </row>
    <row r="61" spans="11:49">
      <c r="P61" s="17"/>
      <c r="Q61" s="97"/>
      <c r="V61" s="97"/>
      <c r="W61" s="97"/>
      <c r="X61" s="17"/>
      <c r="Y61" s="17"/>
      <c r="Z61" s="17"/>
      <c r="AA61" s="17"/>
      <c r="AB61" s="97"/>
      <c r="AC61" s="97"/>
      <c r="AD61" s="97"/>
      <c r="AE61" s="97"/>
      <c r="AF61" s="97"/>
      <c r="AG61" s="97"/>
      <c r="AH61" s="97"/>
      <c r="AI61" s="97"/>
    </row>
    <row r="62" spans="11:49">
      <c r="P62" s="17"/>
      <c r="Q62" s="97"/>
      <c r="V62" s="97"/>
      <c r="W62" s="97"/>
      <c r="X62" s="17"/>
      <c r="Y62" s="17"/>
      <c r="Z62" s="17"/>
      <c r="AA62" s="17"/>
      <c r="AB62" s="97"/>
      <c r="AC62" s="97"/>
      <c r="AD62" s="97"/>
      <c r="AE62" s="97"/>
      <c r="AF62" s="97"/>
      <c r="AG62" s="97"/>
      <c r="AH62" s="97"/>
      <c r="AI62" s="97"/>
    </row>
    <row r="63" spans="11:49">
      <c r="P63" s="17"/>
      <c r="Q63" s="97"/>
      <c r="V63" s="97"/>
      <c r="W63" s="97"/>
      <c r="X63" s="17"/>
      <c r="Y63" s="17"/>
      <c r="Z63" s="17"/>
      <c r="AA63" s="17"/>
      <c r="AB63" s="97"/>
      <c r="AC63" s="97"/>
      <c r="AD63" s="97"/>
      <c r="AE63" s="97"/>
      <c r="AF63" s="97"/>
      <c r="AG63" s="97"/>
      <c r="AH63" s="97"/>
      <c r="AI63" s="97"/>
    </row>
    <row r="64" spans="11:49">
      <c r="P64" s="17"/>
      <c r="W64" s="97"/>
      <c r="X64" s="17"/>
      <c r="Y64" s="17"/>
      <c r="Z64" s="17"/>
      <c r="AA64" s="17"/>
      <c r="AB64" s="97"/>
      <c r="AC64" s="97"/>
      <c r="AD64" s="97"/>
      <c r="AE64" s="97"/>
      <c r="AF64" s="97"/>
      <c r="AG64" s="97"/>
      <c r="AH64" s="97"/>
      <c r="AI64" s="97"/>
    </row>
    <row r="65" spans="16:35">
      <c r="P65" s="17"/>
      <c r="W65" s="97"/>
      <c r="X65" s="17"/>
      <c r="Y65" s="17"/>
      <c r="Z65" s="17"/>
      <c r="AA65" s="17"/>
      <c r="AB65" s="97"/>
      <c r="AC65" s="97"/>
      <c r="AD65" s="97"/>
      <c r="AE65" s="97"/>
      <c r="AF65" s="97"/>
      <c r="AG65" s="97"/>
      <c r="AH65" s="97"/>
      <c r="AI65" s="97"/>
    </row>
    <row r="66" spans="16:35">
      <c r="P66" s="17"/>
      <c r="W66" s="97"/>
      <c r="X66" s="17"/>
      <c r="Y66" s="17"/>
      <c r="Z66" s="17"/>
      <c r="AA66" s="17"/>
      <c r="AB66" s="97"/>
      <c r="AC66" s="97"/>
      <c r="AD66" s="97"/>
      <c r="AE66" s="97"/>
      <c r="AF66" s="97"/>
      <c r="AG66" s="97"/>
      <c r="AH66" s="97"/>
      <c r="AI66" s="97"/>
    </row>
    <row r="67" spans="16:35">
      <c r="P67" s="17"/>
      <c r="W67" s="97"/>
      <c r="X67" s="17"/>
      <c r="Y67" s="17"/>
      <c r="Z67" s="17"/>
      <c r="AA67" s="17"/>
      <c r="AB67" s="97"/>
      <c r="AC67" s="97"/>
      <c r="AD67" s="97"/>
      <c r="AE67" s="97"/>
      <c r="AF67" s="97"/>
      <c r="AG67" s="97"/>
      <c r="AH67" s="97"/>
      <c r="AI67" s="97"/>
    </row>
    <row r="68" spans="16:35">
      <c r="P68" s="17"/>
      <c r="X68" s="17"/>
      <c r="Y68" s="17"/>
      <c r="Z68" s="17"/>
      <c r="AA68" s="17"/>
      <c r="AB68" s="97"/>
      <c r="AC68" s="97"/>
      <c r="AD68" s="97"/>
      <c r="AE68" s="97"/>
      <c r="AF68" s="97"/>
      <c r="AG68" s="97"/>
      <c r="AH68" s="97"/>
      <c r="AI68" s="97"/>
    </row>
    <row r="69" spans="16:35">
      <c r="P69" s="17"/>
      <c r="X69" s="17"/>
      <c r="Y69" s="17"/>
      <c r="Z69" s="17"/>
      <c r="AA69" s="17"/>
      <c r="AB69" s="97"/>
      <c r="AC69" s="97"/>
      <c r="AD69" s="97"/>
      <c r="AE69" s="97"/>
      <c r="AF69" s="97"/>
      <c r="AG69" s="97"/>
      <c r="AH69" s="97"/>
      <c r="AI69" s="97"/>
    </row>
    <row r="70" spans="16:35">
      <c r="P70" s="17"/>
      <c r="X70" s="17"/>
      <c r="Y70" s="17"/>
      <c r="Z70" s="17"/>
      <c r="AA70" s="17"/>
      <c r="AB70" s="97"/>
      <c r="AC70" s="97"/>
      <c r="AD70" s="97"/>
      <c r="AE70" s="97"/>
      <c r="AF70" s="97"/>
      <c r="AG70" s="97"/>
      <c r="AH70" s="97"/>
      <c r="AI70" s="97"/>
    </row>
    <row r="71" spans="16:35">
      <c r="P71" s="17"/>
      <c r="X71" s="17"/>
      <c r="Y71" s="17"/>
      <c r="Z71" s="17"/>
      <c r="AA71" s="17"/>
      <c r="AB71" s="97"/>
      <c r="AC71" s="97"/>
      <c r="AD71" s="97"/>
      <c r="AE71" s="97"/>
      <c r="AF71" s="97"/>
      <c r="AG71" s="97"/>
      <c r="AH71" s="97"/>
      <c r="AI71" s="97"/>
    </row>
    <row r="72" spans="16:35">
      <c r="P72" s="17"/>
      <c r="X72" s="17"/>
      <c r="Y72" s="17"/>
      <c r="Z72" s="17"/>
      <c r="AA72" s="17"/>
      <c r="AB72" s="97"/>
      <c r="AC72" s="97"/>
      <c r="AD72" s="97"/>
      <c r="AE72" s="97"/>
      <c r="AF72" s="97"/>
      <c r="AG72" s="97"/>
      <c r="AH72" s="97"/>
      <c r="AI72" s="97"/>
    </row>
    <row r="73" spans="16:35">
      <c r="P73" s="97"/>
      <c r="X73" s="97"/>
      <c r="Y73" s="97"/>
      <c r="Z73" s="97"/>
      <c r="AA73" s="97"/>
      <c r="AB73" s="97"/>
      <c r="AC73" s="97"/>
      <c r="AD73" s="97"/>
      <c r="AE73" s="97"/>
      <c r="AF73" s="97"/>
      <c r="AG73" s="97"/>
      <c r="AH73" s="97"/>
      <c r="AI73" s="97"/>
    </row>
    <row r="74" spans="16:35">
      <c r="P74" s="97"/>
      <c r="X74" s="97"/>
      <c r="Y74" s="97"/>
      <c r="Z74" s="97"/>
      <c r="AA74" s="97"/>
      <c r="AB74" s="97"/>
      <c r="AC74" s="97"/>
      <c r="AD74" s="97"/>
      <c r="AE74" s="97"/>
      <c r="AF74" s="97"/>
      <c r="AG74" s="97"/>
      <c r="AH74" s="97"/>
      <c r="AI74" s="97"/>
    </row>
    <row r="75" spans="16:35">
      <c r="P75" s="97"/>
      <c r="X75" s="97"/>
      <c r="Y75" s="97"/>
      <c r="Z75" s="97"/>
      <c r="AA75" s="97"/>
      <c r="AB75" s="97"/>
      <c r="AC75" s="97"/>
      <c r="AD75" s="97"/>
      <c r="AE75" s="97"/>
      <c r="AF75" s="97"/>
      <c r="AG75" s="97"/>
      <c r="AH75" s="97"/>
      <c r="AI75" s="97"/>
    </row>
    <row r="76" spans="16:35">
      <c r="P76" s="97"/>
      <c r="X76" s="97"/>
      <c r="Y76" s="97"/>
      <c r="Z76" s="97"/>
      <c r="AA76" s="97"/>
      <c r="AB76" s="97"/>
      <c r="AC76" s="97"/>
      <c r="AD76" s="97"/>
      <c r="AE76" s="97"/>
      <c r="AF76" s="97"/>
      <c r="AG76" s="97"/>
      <c r="AH76" s="97"/>
      <c r="AI76" s="97"/>
    </row>
    <row r="77" spans="16:35">
      <c r="P77" s="97"/>
      <c r="X77" s="97"/>
      <c r="Y77" s="97"/>
      <c r="Z77" s="97"/>
      <c r="AA77" s="97"/>
      <c r="AB77" s="97"/>
      <c r="AC77" s="97"/>
      <c r="AD77" s="97"/>
      <c r="AE77" s="97"/>
      <c r="AF77" s="97"/>
      <c r="AG77" s="97"/>
      <c r="AH77" s="97"/>
      <c r="AI77" s="97"/>
    </row>
    <row r="78" spans="16:35">
      <c r="P78" s="97"/>
      <c r="X78" s="97"/>
      <c r="Y78" s="97"/>
      <c r="Z78" s="97"/>
      <c r="AA78" s="97"/>
      <c r="AB78" s="97"/>
      <c r="AC78" s="97"/>
      <c r="AD78" s="97"/>
      <c r="AE78" s="97"/>
      <c r="AF78" s="97"/>
      <c r="AG78" s="97"/>
      <c r="AH78" s="97"/>
      <c r="AI78" s="97"/>
    </row>
    <row r="79" spans="16:35">
      <c r="P79" s="97"/>
      <c r="X79" s="97"/>
      <c r="Y79" s="97"/>
      <c r="Z79" s="97"/>
      <c r="AA79" s="97"/>
      <c r="AB79" s="97"/>
      <c r="AC79" s="97"/>
      <c r="AD79" s="97"/>
      <c r="AE79" s="97"/>
      <c r="AF79" s="97"/>
      <c r="AG79" s="97"/>
      <c r="AH79" s="97"/>
      <c r="AI79" s="97"/>
    </row>
    <row r="80" spans="16:35">
      <c r="P80" s="97"/>
      <c r="X80" s="97"/>
      <c r="Y80" s="97"/>
      <c r="Z80" s="97"/>
      <c r="AA80" s="97"/>
      <c r="AB80" s="97"/>
      <c r="AC80" s="97"/>
      <c r="AD80" s="97"/>
      <c r="AE80" s="97"/>
      <c r="AF80" s="97"/>
      <c r="AG80" s="97"/>
      <c r="AH80" s="97"/>
      <c r="AI80" s="97"/>
    </row>
    <row r="81" spans="16:35">
      <c r="P81" s="97"/>
      <c r="X81" s="97"/>
      <c r="Y81" s="97"/>
      <c r="Z81" s="97"/>
      <c r="AA81" s="97"/>
      <c r="AB81" s="97"/>
      <c r="AC81" s="97"/>
      <c r="AD81" s="97"/>
      <c r="AE81" s="97"/>
      <c r="AF81" s="97"/>
      <c r="AG81" s="97"/>
      <c r="AH81" s="97"/>
      <c r="AI81" s="97"/>
    </row>
    <row r="82" spans="16:35">
      <c r="P82" s="97"/>
      <c r="X82" s="97"/>
      <c r="Y82" s="97"/>
      <c r="Z82" s="97"/>
      <c r="AA82" s="97"/>
      <c r="AB82" s="97"/>
      <c r="AC82" s="97"/>
      <c r="AD82" s="97"/>
      <c r="AE82" s="97"/>
      <c r="AF82" s="97"/>
      <c r="AG82" s="97"/>
      <c r="AH82" s="97"/>
      <c r="AI82" s="97"/>
    </row>
  </sheetData>
  <mergeCells count="105">
    <mergeCell ref="K32:O33"/>
    <mergeCell ref="C34:E35"/>
    <mergeCell ref="F34:H35"/>
    <mergeCell ref="K34:O35"/>
    <mergeCell ref="C36:E37"/>
    <mergeCell ref="F36:H37"/>
    <mergeCell ref="K36:O36"/>
    <mergeCell ref="K37:O37"/>
    <mergeCell ref="B38:J39"/>
    <mergeCell ref="K38:O39"/>
    <mergeCell ref="K40:O41"/>
    <mergeCell ref="B45:F45"/>
    <mergeCell ref="B32:B37"/>
    <mergeCell ref="C32:E33"/>
    <mergeCell ref="F32:H33"/>
    <mergeCell ref="B23:B24"/>
    <mergeCell ref="D23:D24"/>
    <mergeCell ref="H23:H24"/>
    <mergeCell ref="I23:I24"/>
    <mergeCell ref="J23:J24"/>
    <mergeCell ref="M23:M24"/>
    <mergeCell ref="N23:N24"/>
    <mergeCell ref="O23:O24"/>
    <mergeCell ref="B25:B26"/>
    <mergeCell ref="D25:D26"/>
    <mergeCell ref="H25:H26"/>
    <mergeCell ref="I25:I26"/>
    <mergeCell ref="J25:J26"/>
    <mergeCell ref="M25:M26"/>
    <mergeCell ref="N25:N26"/>
    <mergeCell ref="O25:O26"/>
    <mergeCell ref="B28:B29"/>
    <mergeCell ref="D28:D29"/>
    <mergeCell ref="M28:M29"/>
    <mergeCell ref="N28:N29"/>
    <mergeCell ref="O28:O29"/>
    <mergeCell ref="C31:E31"/>
    <mergeCell ref="F31:I31"/>
    <mergeCell ref="K31:O31"/>
    <mergeCell ref="O19:O20"/>
    <mergeCell ref="B21:B22"/>
    <mergeCell ref="D21:D22"/>
    <mergeCell ref="H21:H22"/>
    <mergeCell ref="I21:I22"/>
    <mergeCell ref="J21:J22"/>
    <mergeCell ref="M21:M22"/>
    <mergeCell ref="N21:N22"/>
    <mergeCell ref="O21:O22"/>
    <mergeCell ref="B19:B20"/>
    <mergeCell ref="D19:D20"/>
    <mergeCell ref="H19:H20"/>
    <mergeCell ref="I19:I20"/>
    <mergeCell ref="J19:J20"/>
    <mergeCell ref="M19:M20"/>
    <mergeCell ref="N19:N20"/>
    <mergeCell ref="B17:B18"/>
    <mergeCell ref="D17:D18"/>
    <mergeCell ref="H17:H18"/>
    <mergeCell ref="I17:I18"/>
    <mergeCell ref="J17:J18"/>
    <mergeCell ref="M17:M18"/>
    <mergeCell ref="N17:N18"/>
    <mergeCell ref="O17:O18"/>
    <mergeCell ref="S17:T17"/>
    <mergeCell ref="K15:L15"/>
    <mergeCell ref="M15:M16"/>
    <mergeCell ref="N15:N16"/>
    <mergeCell ref="O15:O16"/>
    <mergeCell ref="S15:T15"/>
    <mergeCell ref="S16:T16"/>
    <mergeCell ref="B5:O5"/>
    <mergeCell ref="M14:O14"/>
    <mergeCell ref="R8:V8"/>
    <mergeCell ref="L9:N9"/>
    <mergeCell ref="C10:G10"/>
    <mergeCell ref="L10:N10"/>
    <mergeCell ref="C11:G11"/>
    <mergeCell ref="S14:T14"/>
    <mergeCell ref="S12:U12"/>
    <mergeCell ref="C13:G13"/>
    <mergeCell ref="K11:O11"/>
    <mergeCell ref="B1:B4"/>
    <mergeCell ref="C1:I2"/>
    <mergeCell ref="J1:M1"/>
    <mergeCell ref="N1:O4"/>
    <mergeCell ref="J2:M2"/>
    <mergeCell ref="C3:I4"/>
    <mergeCell ref="J3:M3"/>
    <mergeCell ref="J4:M4"/>
    <mergeCell ref="B14:B16"/>
    <mergeCell ref="C14:C16"/>
    <mergeCell ref="D14:D16"/>
    <mergeCell ref="E14:E16"/>
    <mergeCell ref="F14:F16"/>
    <mergeCell ref="G14:J14"/>
    <mergeCell ref="G15:J15"/>
    <mergeCell ref="B6:O6"/>
    <mergeCell ref="C7:G7"/>
    <mergeCell ref="H7:O7"/>
    <mergeCell ref="C8:G9"/>
    <mergeCell ref="H8:J13"/>
    <mergeCell ref="K8:O8"/>
    <mergeCell ref="C12:G12"/>
    <mergeCell ref="L12:N12"/>
    <mergeCell ref="L13:N13"/>
  </mergeCells>
  <pageMargins left="0.7" right="0.7" top="0.75" bottom="0.75" header="0.3" footer="0.3"/>
  <pageSetup paperSize="9" scale="28" orientation="portrait" horizontalDpi="300" r:id="rId1"/>
  <colBreaks count="2" manualBreakCount="2">
    <brk id="15" max="101" man="1"/>
    <brk id="21" max="101" man="1"/>
  </colBreaks>
  <drawing r:id="rId2"/>
  <legacyDrawing r:id="rId3"/>
  <oleObjects>
    <mc:AlternateContent xmlns:mc="http://schemas.openxmlformats.org/markup-compatibility/2006">
      <mc:Choice Requires="x14">
        <oleObject shapeId="24577" r:id="rId4">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24577"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Y101"/>
  <sheetViews>
    <sheetView zoomScale="80" zoomScaleNormal="80" workbookViewId="0">
      <selection activeCell="O20" sqref="O20:O21"/>
    </sheetView>
  </sheetViews>
  <sheetFormatPr baseColWidth="10" defaultColWidth="12.5703125" defaultRowHeight="14.25"/>
  <cols>
    <col min="1" max="1" width="5.7109375" style="14" customWidth="1"/>
    <col min="2" max="2" width="69.5703125" style="14" customWidth="1"/>
    <col min="3" max="3" width="9.28515625" style="14" customWidth="1"/>
    <col min="4" max="4" width="14.85546875" style="14" customWidth="1"/>
    <col min="5" max="5" width="11.7109375" style="14" customWidth="1"/>
    <col min="6" max="6" width="19" style="14" customWidth="1"/>
    <col min="7" max="7" width="19.85546875" style="14" customWidth="1"/>
    <col min="8" max="8" width="11.85546875" style="14" customWidth="1"/>
    <col min="9" max="9" width="13.28515625" style="14" customWidth="1"/>
    <col min="10" max="10" width="14" style="14" customWidth="1"/>
    <col min="11" max="11" width="13.85546875" style="589" customWidth="1"/>
    <col min="12" max="12" width="14.5703125" style="589" customWidth="1"/>
    <col min="13" max="13" width="13.85546875" style="14" customWidth="1"/>
    <col min="14" max="14" width="13.140625" style="14" customWidth="1"/>
    <col min="15" max="15" width="16.85546875" style="14" customWidth="1"/>
    <col min="16" max="16" width="4" style="14" customWidth="1"/>
    <col min="17" max="17" width="18.85546875" style="14" customWidth="1"/>
    <col min="18" max="18" width="61" style="14" customWidth="1"/>
    <col min="19" max="19" width="25.85546875" style="14" customWidth="1"/>
    <col min="20" max="20" width="23.28515625" style="14" customWidth="1"/>
    <col min="21" max="21" width="51.42578125" style="14" customWidth="1"/>
    <col min="22" max="22" width="20.5703125" style="14" customWidth="1"/>
    <col min="23" max="23" width="25.42578125" style="14" customWidth="1"/>
    <col min="24" max="24" width="22.85546875" style="14" customWidth="1"/>
    <col min="25" max="25" width="22.5703125" style="14" customWidth="1"/>
    <col min="26" max="26" width="26.5703125" style="14" customWidth="1"/>
    <col min="27" max="27" width="26.140625" style="14" customWidth="1"/>
    <col min="28" max="28" width="30.85546875" style="14" customWidth="1"/>
    <col min="29" max="29" width="30.140625" style="14" customWidth="1"/>
    <col min="30" max="30" width="15.42578125" style="14" customWidth="1"/>
    <col min="31" max="31" width="15.85546875" style="14" customWidth="1"/>
    <col min="32" max="32" width="24.42578125" style="14" customWidth="1"/>
    <col min="33" max="33" width="17.140625" style="14" customWidth="1"/>
    <col min="34" max="16384" width="12.5703125" style="14"/>
  </cols>
  <sheetData>
    <row r="1" spans="2:29" ht="25.5" customHeight="1">
      <c r="B1" s="1665"/>
      <c r="C1" s="1780" t="s">
        <v>606</v>
      </c>
      <c r="D1" s="1781"/>
      <c r="E1" s="1781"/>
      <c r="F1" s="1781"/>
      <c r="G1" s="1781"/>
      <c r="H1" s="1781"/>
      <c r="I1" s="1782"/>
      <c r="J1" s="1674" t="s">
        <v>607</v>
      </c>
      <c r="K1" s="1675"/>
      <c r="L1" s="1675"/>
      <c r="M1" s="1676"/>
      <c r="N1" s="1677"/>
      <c r="O1" s="1678"/>
    </row>
    <row r="2" spans="2:29" ht="25.5" customHeight="1">
      <c r="B2" s="1666"/>
      <c r="C2" s="1783"/>
      <c r="D2" s="1784"/>
      <c r="E2" s="1784"/>
      <c r="F2" s="1784"/>
      <c r="G2" s="1784"/>
      <c r="H2" s="1784"/>
      <c r="I2" s="1785"/>
      <c r="J2" s="1683" t="s">
        <v>608</v>
      </c>
      <c r="K2" s="1684"/>
      <c r="L2" s="1684"/>
      <c r="M2" s="1685"/>
      <c r="N2" s="1679"/>
      <c r="O2" s="1680"/>
    </row>
    <row r="3" spans="2:29" ht="25.5" customHeight="1">
      <c r="B3" s="1666"/>
      <c r="C3" s="1786" t="s">
        <v>609</v>
      </c>
      <c r="D3" s="1787"/>
      <c r="E3" s="1787"/>
      <c r="F3" s="1787"/>
      <c r="G3" s="1787"/>
      <c r="H3" s="1787"/>
      <c r="I3" s="1788"/>
      <c r="J3" s="1683" t="s">
        <v>610</v>
      </c>
      <c r="K3" s="1684"/>
      <c r="L3" s="1684"/>
      <c r="M3" s="1685"/>
      <c r="N3" s="1679"/>
      <c r="O3" s="1680"/>
    </row>
    <row r="4" spans="2:29" ht="25.5" customHeight="1" thickBot="1">
      <c r="B4" s="1667"/>
      <c r="C4" s="1789"/>
      <c r="D4" s="1790"/>
      <c r="E4" s="1790"/>
      <c r="F4" s="1790"/>
      <c r="G4" s="1790"/>
      <c r="H4" s="1790"/>
      <c r="I4" s="1791"/>
      <c r="J4" s="1692" t="s">
        <v>611</v>
      </c>
      <c r="K4" s="1693"/>
      <c r="L4" s="1693"/>
      <c r="M4" s="1694"/>
      <c r="N4" s="1681"/>
      <c r="O4" s="1682"/>
    </row>
    <row r="5" spans="2:29" ht="13.5" customHeight="1" thickBot="1">
      <c r="B5" s="1695"/>
      <c r="C5" s="1695"/>
      <c r="D5" s="1695"/>
      <c r="E5" s="1695"/>
      <c r="F5" s="1695"/>
      <c r="G5" s="1695"/>
      <c r="H5" s="1695"/>
      <c r="I5" s="1695"/>
      <c r="J5" s="1695"/>
      <c r="K5" s="1695"/>
      <c r="L5" s="1695"/>
      <c r="M5" s="1695"/>
      <c r="N5" s="1695"/>
      <c r="O5" s="1695"/>
    </row>
    <row r="6" spans="2:29" ht="25.5" customHeight="1">
      <c r="B6" s="1696" t="s">
        <v>172</v>
      </c>
      <c r="C6" s="1697"/>
      <c r="D6" s="1697"/>
      <c r="E6" s="1697"/>
      <c r="F6" s="1697"/>
      <c r="G6" s="1697"/>
      <c r="H6" s="1697"/>
      <c r="I6" s="1697"/>
      <c r="J6" s="1697"/>
      <c r="K6" s="1697"/>
      <c r="L6" s="1697"/>
      <c r="M6" s="1697"/>
      <c r="N6" s="1697"/>
      <c r="O6" s="1698"/>
      <c r="P6" s="543"/>
    </row>
    <row r="7" spans="2:29" ht="25.5" customHeight="1" thickBot="1">
      <c r="B7" s="544" t="s">
        <v>665</v>
      </c>
      <c r="C7" s="1757" t="s">
        <v>653</v>
      </c>
      <c r="D7" s="1758"/>
      <c r="E7" s="1758"/>
      <c r="F7" s="1758"/>
      <c r="G7" s="1759"/>
      <c r="H7" s="1760"/>
      <c r="I7" s="1761"/>
      <c r="J7" s="1761"/>
      <c r="K7" s="1761"/>
      <c r="L7" s="1761"/>
      <c r="M7" s="1761"/>
      <c r="N7" s="1761"/>
      <c r="O7" s="1762"/>
    </row>
    <row r="8" spans="2:29" ht="25.5" customHeight="1">
      <c r="B8" s="545" t="s">
        <v>657</v>
      </c>
      <c r="C8" s="1776" t="s">
        <v>662</v>
      </c>
      <c r="D8" s="1776"/>
      <c r="E8" s="1776"/>
      <c r="F8" s="1776"/>
      <c r="G8" s="1776"/>
      <c r="H8" s="1711" t="s">
        <v>204</v>
      </c>
      <c r="I8" s="1712"/>
      <c r="J8" s="1713"/>
      <c r="K8" s="1720" t="s">
        <v>1</v>
      </c>
      <c r="L8" s="1721"/>
      <c r="M8" s="1721"/>
      <c r="N8" s="1721"/>
      <c r="O8" s="1722"/>
      <c r="P8" s="546"/>
      <c r="R8" s="1646"/>
      <c r="S8" s="1646"/>
      <c r="T8" s="1646"/>
      <c r="U8" s="1646"/>
      <c r="V8" s="1646"/>
      <c r="W8" s="27"/>
      <c r="X8" s="27"/>
      <c r="Y8" s="27"/>
      <c r="Z8" s="27"/>
      <c r="AA8" s="27"/>
      <c r="AB8" s="27"/>
      <c r="AC8" s="27"/>
    </row>
    <row r="9" spans="2:29" ht="25.5" customHeight="1">
      <c r="B9" s="607" t="s">
        <v>658</v>
      </c>
      <c r="C9" s="1777" t="s">
        <v>659</v>
      </c>
      <c r="D9" s="1778"/>
      <c r="E9" s="1778"/>
      <c r="F9" s="1778"/>
      <c r="G9" s="1779"/>
      <c r="H9" s="1714"/>
      <c r="I9" s="1715"/>
      <c r="J9" s="1716"/>
      <c r="K9" s="548" t="s">
        <v>4</v>
      </c>
      <c r="L9" s="1769" t="s">
        <v>5</v>
      </c>
      <c r="M9" s="1770"/>
      <c r="N9" s="1771"/>
      <c r="O9" s="549" t="s">
        <v>6</v>
      </c>
      <c r="P9" s="546"/>
      <c r="R9" s="550"/>
      <c r="S9" s="550"/>
      <c r="T9" s="550"/>
      <c r="U9" s="550"/>
      <c r="V9" s="550"/>
      <c r="W9" s="27"/>
      <c r="X9" s="27"/>
      <c r="Y9" s="27"/>
      <c r="Z9" s="27"/>
      <c r="AA9" s="27"/>
      <c r="AB9" s="27"/>
      <c r="AC9" s="27"/>
    </row>
    <row r="10" spans="2:29" ht="50.25" customHeight="1">
      <c r="B10" s="608" t="s">
        <v>660</v>
      </c>
      <c r="C10" s="1772" t="s">
        <v>661</v>
      </c>
      <c r="D10" s="1773"/>
      <c r="E10" s="1773"/>
      <c r="F10" s="1773"/>
      <c r="G10" s="1774"/>
      <c r="H10" s="1714"/>
      <c r="I10" s="1715"/>
      <c r="J10" s="1716"/>
      <c r="K10" s="666"/>
      <c r="L10" s="1775"/>
      <c r="M10" s="1775"/>
      <c r="N10" s="1775"/>
      <c r="O10" s="671"/>
      <c r="P10" s="546"/>
      <c r="R10" s="552"/>
      <c r="S10" s="1653"/>
      <c r="T10" s="1653"/>
      <c r="U10" s="1653"/>
      <c r="V10" s="552"/>
      <c r="W10" s="27"/>
      <c r="X10" s="553"/>
      <c r="Y10" s="553"/>
      <c r="Z10" s="553"/>
      <c r="AA10" s="27"/>
      <c r="AB10" s="27"/>
      <c r="AC10" s="27"/>
    </row>
    <row r="11" spans="2:29" ht="58.5" customHeight="1">
      <c r="B11" s="607" t="s">
        <v>51</v>
      </c>
      <c r="C11" s="1753" t="s">
        <v>663</v>
      </c>
      <c r="D11" s="1754"/>
      <c r="E11" s="1754"/>
      <c r="F11" s="1754"/>
      <c r="G11" s="1755"/>
      <c r="H11" s="1714"/>
      <c r="I11" s="1715"/>
      <c r="J11" s="1716"/>
      <c r="K11" s="667"/>
      <c r="L11" s="1756"/>
      <c r="M11" s="1756"/>
      <c r="N11" s="1756"/>
      <c r="O11" s="611"/>
      <c r="P11" s="546"/>
      <c r="R11" s="552"/>
      <c r="S11" s="552"/>
      <c r="T11" s="552"/>
      <c r="U11" s="552"/>
      <c r="V11" s="552"/>
      <c r="W11" s="27"/>
      <c r="X11" s="553"/>
      <c r="Y11" s="553"/>
      <c r="Z11" s="553"/>
      <c r="AA11" s="27"/>
      <c r="AB11" s="27"/>
      <c r="AC11" s="27"/>
    </row>
    <row r="12" spans="2:29" ht="37.5" customHeight="1">
      <c r="B12" s="547" t="s">
        <v>664</v>
      </c>
      <c r="C12" s="1763">
        <v>2020730010017</v>
      </c>
      <c r="D12" s="1764"/>
      <c r="E12" s="1764"/>
      <c r="F12" s="1764"/>
      <c r="G12" s="1765"/>
      <c r="H12" s="1714"/>
      <c r="I12" s="1715"/>
      <c r="J12" s="1716"/>
      <c r="K12" s="1766" t="s">
        <v>711</v>
      </c>
      <c r="L12" s="1767"/>
      <c r="M12" s="1767"/>
      <c r="N12" s="1767"/>
      <c r="O12" s="1768"/>
      <c r="P12" s="546"/>
      <c r="R12" s="554"/>
      <c r="S12" s="1660"/>
      <c r="T12" s="1660"/>
      <c r="U12" s="1660"/>
      <c r="V12" s="555"/>
      <c r="W12" s="27"/>
      <c r="X12" s="556"/>
      <c r="Y12" s="557"/>
      <c r="Z12" s="557"/>
      <c r="AA12" s="558"/>
      <c r="AB12" s="27"/>
      <c r="AC12" s="27"/>
    </row>
    <row r="13" spans="2:29" ht="71.25" customHeight="1">
      <c r="B13" s="607" t="s">
        <v>173</v>
      </c>
      <c r="C13" s="1744" t="s">
        <v>649</v>
      </c>
      <c r="D13" s="1745"/>
      <c r="E13" s="1745"/>
      <c r="F13" s="1745"/>
      <c r="G13" s="1746"/>
      <c r="H13" s="1714"/>
      <c r="I13" s="1715"/>
      <c r="J13" s="1716"/>
      <c r="K13" s="130"/>
      <c r="L13" s="1747"/>
      <c r="M13" s="1748"/>
      <c r="N13" s="1749"/>
      <c r="O13" s="611"/>
      <c r="P13" s="546"/>
      <c r="R13" s="554"/>
      <c r="S13" s="560"/>
      <c r="T13" s="560"/>
      <c r="U13" s="560"/>
      <c r="V13" s="555"/>
      <c r="W13" s="27"/>
      <c r="X13" s="556"/>
      <c r="Y13" s="557"/>
      <c r="Z13" s="557"/>
      <c r="AA13" s="558"/>
      <c r="AB13" s="27"/>
      <c r="AC13" s="27"/>
    </row>
    <row r="14" spans="2:29" ht="45.75" customHeight="1" thickBot="1">
      <c r="B14" s="679"/>
      <c r="C14" s="1744" t="s">
        <v>654</v>
      </c>
      <c r="D14" s="1745"/>
      <c r="E14" s="1745"/>
      <c r="F14" s="1745"/>
      <c r="G14" s="1746"/>
      <c r="H14" s="1714"/>
      <c r="I14" s="1715"/>
      <c r="J14" s="1716"/>
      <c r="K14" s="612"/>
      <c r="L14" s="1750"/>
      <c r="M14" s="1751"/>
      <c r="N14" s="1752"/>
      <c r="O14" s="611"/>
      <c r="P14" s="546"/>
      <c r="R14" s="554"/>
      <c r="S14" s="560"/>
      <c r="T14" s="560"/>
      <c r="U14" s="560"/>
      <c r="V14" s="555"/>
      <c r="W14" s="27"/>
      <c r="X14" s="556"/>
      <c r="Y14" s="557"/>
      <c r="Z14" s="557"/>
      <c r="AA14" s="558"/>
      <c r="AB14" s="27"/>
      <c r="AC14" s="27"/>
    </row>
    <row r="15" spans="2:29" ht="12.75" customHeight="1">
      <c r="B15" s="1593" t="s">
        <v>8</v>
      </c>
      <c r="C15" s="1630" t="s">
        <v>601</v>
      </c>
      <c r="D15" s="1633" t="s">
        <v>9</v>
      </c>
      <c r="E15" s="1633" t="s">
        <v>10</v>
      </c>
      <c r="F15" s="1633" t="s">
        <v>625</v>
      </c>
      <c r="G15" s="1633" t="s">
        <v>623</v>
      </c>
      <c r="H15" s="1633"/>
      <c r="I15" s="1633"/>
      <c r="J15" s="1633"/>
      <c r="K15" s="1633" t="s">
        <v>13</v>
      </c>
      <c r="L15" s="1633"/>
      <c r="M15" s="1661" t="s">
        <v>14</v>
      </c>
      <c r="N15" s="1661"/>
      <c r="O15" s="1740"/>
      <c r="R15" s="561"/>
      <c r="S15" s="1625"/>
      <c r="T15" s="1625"/>
      <c r="U15" s="27"/>
      <c r="V15" s="555"/>
      <c r="W15" s="27"/>
      <c r="X15" s="556"/>
      <c r="Y15" s="557"/>
      <c r="Z15" s="557"/>
      <c r="AA15" s="558"/>
      <c r="AB15" s="27"/>
      <c r="AC15" s="27"/>
    </row>
    <row r="16" spans="2:29" ht="12.75" customHeight="1">
      <c r="B16" s="1629"/>
      <c r="C16" s="1631"/>
      <c r="D16" s="1631"/>
      <c r="E16" s="1631"/>
      <c r="F16" s="1631"/>
      <c r="G16" s="1631"/>
      <c r="H16" s="1631"/>
      <c r="I16" s="1631"/>
      <c r="J16" s="1631"/>
      <c r="K16" s="1631"/>
      <c r="L16" s="1631"/>
      <c r="M16" s="1631" t="s">
        <v>15</v>
      </c>
      <c r="N16" s="1631" t="s">
        <v>16</v>
      </c>
      <c r="O16" s="1663" t="s">
        <v>17</v>
      </c>
      <c r="R16" s="562"/>
      <c r="S16" s="1625"/>
      <c r="T16" s="1625"/>
      <c r="U16" s="27"/>
      <c r="V16" s="557"/>
      <c r="W16" s="27"/>
      <c r="X16" s="556"/>
      <c r="Y16" s="557"/>
      <c r="Z16" s="557"/>
      <c r="AA16" s="558"/>
      <c r="AB16" s="27"/>
      <c r="AC16" s="27"/>
    </row>
    <row r="17" spans="1:29" ht="12.75" customHeight="1" thickBot="1">
      <c r="A17" s="97"/>
      <c r="B17" s="1743"/>
      <c r="C17" s="1741"/>
      <c r="D17" s="1741"/>
      <c r="E17" s="1741"/>
      <c r="F17" s="1741"/>
      <c r="G17" s="629" t="s">
        <v>18</v>
      </c>
      <c r="H17" s="629" t="s">
        <v>19</v>
      </c>
      <c r="I17" s="629" t="s">
        <v>20</v>
      </c>
      <c r="J17" s="630" t="s">
        <v>21</v>
      </c>
      <c r="K17" s="629" t="s">
        <v>22</v>
      </c>
      <c r="L17" s="631" t="s">
        <v>23</v>
      </c>
      <c r="M17" s="1741"/>
      <c r="N17" s="1741"/>
      <c r="O17" s="1742"/>
      <c r="R17" s="562"/>
      <c r="S17" s="1625"/>
      <c r="T17" s="1625"/>
      <c r="U17" s="27"/>
      <c r="V17" s="557"/>
      <c r="W17" s="27"/>
      <c r="X17" s="556"/>
      <c r="Y17" s="557"/>
      <c r="Z17" s="557"/>
      <c r="AA17" s="558"/>
      <c r="AB17" s="27"/>
      <c r="AC17" s="27"/>
    </row>
    <row r="18" spans="1:29" ht="21.75" customHeight="1">
      <c r="A18" s="97"/>
      <c r="B18" s="1626" t="s">
        <v>208</v>
      </c>
      <c r="C18" s="602" t="s">
        <v>25</v>
      </c>
      <c r="D18" s="1739" t="s">
        <v>209</v>
      </c>
      <c r="E18" s="636">
        <v>1</v>
      </c>
      <c r="F18" s="683">
        <v>65308250</v>
      </c>
      <c r="G18" s="684">
        <f>+F18</f>
        <v>65308250</v>
      </c>
      <c r="H18" s="1628">
        <v>0</v>
      </c>
      <c r="I18" s="1628">
        <v>0</v>
      </c>
      <c r="J18" s="1628">
        <v>0</v>
      </c>
      <c r="K18" s="603">
        <v>44198</v>
      </c>
      <c r="L18" s="603">
        <v>44560</v>
      </c>
      <c r="M18" s="1597">
        <f>E18/E18</f>
        <v>1</v>
      </c>
      <c r="N18" s="1597">
        <f>F19/F18</f>
        <v>1</v>
      </c>
      <c r="O18" s="1738">
        <f>+M18*M18/N18</f>
        <v>1</v>
      </c>
      <c r="R18" s="562"/>
      <c r="S18" s="1625"/>
      <c r="T18" s="1625"/>
      <c r="U18" s="27"/>
      <c r="V18" s="20"/>
      <c r="W18" s="27"/>
      <c r="X18" s="556"/>
      <c r="Y18" s="557"/>
      <c r="Z18" s="557"/>
      <c r="AA18" s="558"/>
      <c r="AB18" s="27"/>
      <c r="AC18" s="27"/>
    </row>
    <row r="19" spans="1:29" ht="18.75" customHeight="1">
      <c r="A19" s="97"/>
      <c r="B19" s="1619"/>
      <c r="C19" s="565" t="s">
        <v>27</v>
      </c>
      <c r="D19" s="1735"/>
      <c r="E19" s="632">
        <v>0.8</v>
      </c>
      <c r="F19" s="674">
        <v>65308250</v>
      </c>
      <c r="G19" s="572">
        <v>65308250</v>
      </c>
      <c r="H19" s="1622"/>
      <c r="I19" s="1622"/>
      <c r="J19" s="1622"/>
      <c r="K19" s="566"/>
      <c r="L19" s="567"/>
      <c r="M19" s="1616"/>
      <c r="N19" s="1616"/>
      <c r="O19" s="1734"/>
      <c r="R19" s="27"/>
      <c r="S19" s="27"/>
      <c r="T19" s="27"/>
      <c r="U19" s="27"/>
      <c r="V19" s="568"/>
      <c r="W19" s="27"/>
      <c r="X19" s="556"/>
      <c r="Y19" s="557"/>
      <c r="Z19" s="557"/>
      <c r="AA19" s="558"/>
      <c r="AB19" s="27"/>
      <c r="AC19" s="27"/>
    </row>
    <row r="20" spans="1:29" ht="27" customHeight="1">
      <c r="A20" s="97"/>
      <c r="B20" s="1619" t="s">
        <v>210</v>
      </c>
      <c r="C20" s="565" t="s">
        <v>25</v>
      </c>
      <c r="D20" s="1735" t="s">
        <v>211</v>
      </c>
      <c r="E20" s="632">
        <v>1</v>
      </c>
      <c r="F20" s="672">
        <v>125457722</v>
      </c>
      <c r="G20" s="673">
        <f>+F20</f>
        <v>125457722</v>
      </c>
      <c r="H20" s="1622">
        <v>0</v>
      </c>
      <c r="I20" s="1622">
        <v>0</v>
      </c>
      <c r="J20" s="1622">
        <v>0</v>
      </c>
      <c r="K20" s="634">
        <v>44198</v>
      </c>
      <c r="L20" s="634">
        <v>44560</v>
      </c>
      <c r="M20" s="1616">
        <f>E21/E20</f>
        <v>0.8</v>
      </c>
      <c r="N20" s="1616">
        <f>F21/F20</f>
        <v>0.54400796469108537</v>
      </c>
      <c r="O20" s="1734">
        <f t="shared" ref="O20" si="0">+M20*M20/N20</f>
        <v>1.176453363809524</v>
      </c>
      <c r="R20" s="27"/>
      <c r="S20" s="27"/>
      <c r="T20" s="27"/>
      <c r="U20" s="27"/>
      <c r="V20" s="568"/>
      <c r="W20" s="27"/>
      <c r="X20" s="556"/>
      <c r="Y20" s="557"/>
      <c r="Z20" s="557"/>
      <c r="AA20" s="558"/>
      <c r="AB20" s="27"/>
      <c r="AC20" s="27"/>
    </row>
    <row r="21" spans="1:29" ht="23.25" customHeight="1">
      <c r="A21" s="97"/>
      <c r="B21" s="1619"/>
      <c r="C21" s="565" t="s">
        <v>27</v>
      </c>
      <c r="D21" s="1735"/>
      <c r="E21" s="632">
        <v>0.8</v>
      </c>
      <c r="F21" s="674">
        <v>68250000</v>
      </c>
      <c r="G21" s="572">
        <v>68250000</v>
      </c>
      <c r="H21" s="1622"/>
      <c r="I21" s="1622"/>
      <c r="J21" s="1622"/>
      <c r="K21" s="566"/>
      <c r="L21" s="567"/>
      <c r="M21" s="1616"/>
      <c r="N21" s="1616"/>
      <c r="O21" s="1734"/>
      <c r="R21" s="27"/>
      <c r="S21" s="27"/>
      <c r="T21" s="27"/>
      <c r="U21" s="27"/>
      <c r="V21" s="568"/>
      <c r="W21" s="27"/>
      <c r="X21" s="556"/>
      <c r="Y21" s="557"/>
      <c r="Z21" s="557"/>
      <c r="AA21" s="558"/>
      <c r="AB21" s="27"/>
      <c r="AC21" s="27"/>
    </row>
    <row r="22" spans="1:29" ht="20.25" customHeight="1">
      <c r="A22" s="97"/>
      <c r="B22" s="1619" t="s">
        <v>212</v>
      </c>
      <c r="C22" s="565" t="s">
        <v>25</v>
      </c>
      <c r="D22" s="1735" t="s">
        <v>213</v>
      </c>
      <c r="E22" s="675">
        <v>0.9</v>
      </c>
      <c r="F22" s="676">
        <v>48927000</v>
      </c>
      <c r="G22" s="673">
        <f>+F22</f>
        <v>48927000</v>
      </c>
      <c r="H22" s="1622">
        <v>0</v>
      </c>
      <c r="I22" s="1622">
        <v>0</v>
      </c>
      <c r="J22" s="1622">
        <v>0</v>
      </c>
      <c r="K22" s="634">
        <v>44198</v>
      </c>
      <c r="L22" s="634">
        <v>44560</v>
      </c>
      <c r="M22" s="1616">
        <f>E23/E22</f>
        <v>0.77777777777777768</v>
      </c>
      <c r="N22" s="1616">
        <f>F23/F22</f>
        <v>1</v>
      </c>
      <c r="O22" s="1734">
        <f t="shared" ref="O22" si="1">+M22*M22/N22</f>
        <v>0.60493827160493807</v>
      </c>
      <c r="R22" s="27"/>
      <c r="S22" s="27"/>
      <c r="T22" s="27"/>
      <c r="U22" s="27"/>
      <c r="V22" s="568"/>
      <c r="W22" s="27"/>
      <c r="X22" s="27"/>
      <c r="Y22" s="27"/>
      <c r="Z22" s="27"/>
      <c r="AA22" s="27"/>
      <c r="AB22" s="27"/>
      <c r="AC22" s="27"/>
    </row>
    <row r="23" spans="1:29" ht="17.25" customHeight="1" thickBot="1">
      <c r="A23" s="97"/>
      <c r="B23" s="1620"/>
      <c r="C23" s="571" t="s">
        <v>27</v>
      </c>
      <c r="D23" s="1736"/>
      <c r="E23" s="680">
        <v>0.7</v>
      </c>
      <c r="F23" s="681">
        <v>48927000</v>
      </c>
      <c r="G23" s="682">
        <v>48927000</v>
      </c>
      <c r="H23" s="1623"/>
      <c r="I23" s="1623"/>
      <c r="J23" s="1623"/>
      <c r="K23" s="641"/>
      <c r="L23" s="577"/>
      <c r="M23" s="1598"/>
      <c r="N23" s="1598"/>
      <c r="O23" s="1737"/>
      <c r="R23" s="27"/>
      <c r="S23" s="27"/>
      <c r="T23" s="27"/>
      <c r="U23" s="27"/>
      <c r="V23" s="27"/>
      <c r="W23" s="27"/>
      <c r="X23" s="27"/>
      <c r="Y23" s="27"/>
      <c r="Z23" s="27"/>
      <c r="AA23" s="558"/>
      <c r="AB23" s="27"/>
      <c r="AC23" s="27"/>
    </row>
    <row r="24" spans="1:29" ht="19.5" customHeight="1">
      <c r="B24" s="1593" t="s">
        <v>34</v>
      </c>
      <c r="C24" s="602" t="s">
        <v>25</v>
      </c>
      <c r="D24" s="1728"/>
      <c r="E24" s="1732" t="s">
        <v>133</v>
      </c>
      <c r="F24" s="685">
        <f>F18+F20+F22</f>
        <v>239692972</v>
      </c>
      <c r="G24" s="686">
        <f>G18+G20+G22</f>
        <v>239692972</v>
      </c>
      <c r="H24" s="645"/>
      <c r="I24" s="645"/>
      <c r="J24" s="645"/>
      <c r="K24" s="646"/>
      <c r="L24" s="647"/>
      <c r="M24" s="1597"/>
      <c r="N24" s="1599"/>
      <c r="O24" s="1730"/>
    </row>
    <row r="25" spans="1:29" ht="23.25" customHeight="1" thickBot="1">
      <c r="B25" s="1594"/>
      <c r="C25" s="571" t="s">
        <v>27</v>
      </c>
      <c r="D25" s="1729"/>
      <c r="E25" s="1733"/>
      <c r="F25" s="846">
        <f>+F19+F21+F23</f>
        <v>182485250</v>
      </c>
      <c r="G25" s="690">
        <f>G19+G21+G23</f>
        <v>182485250</v>
      </c>
      <c r="H25" s="575"/>
      <c r="I25" s="576"/>
      <c r="J25" s="575"/>
      <c r="K25" s="575"/>
      <c r="L25" s="577"/>
      <c r="M25" s="1598"/>
      <c r="N25" s="1600"/>
      <c r="O25" s="1731"/>
      <c r="R25" s="27"/>
      <c r="S25" s="27"/>
      <c r="T25" s="27"/>
      <c r="U25" s="27"/>
      <c r="V25" s="27"/>
      <c r="W25" s="27"/>
    </row>
    <row r="26" spans="1:29" s="27" customFormat="1" ht="15.75" thickBot="1">
      <c r="F26" s="578"/>
      <c r="G26" s="579"/>
      <c r="H26" s="580"/>
      <c r="I26" s="580"/>
      <c r="J26" s="580"/>
      <c r="K26" s="581"/>
      <c r="L26" s="581"/>
      <c r="M26" s="579"/>
      <c r="N26" s="582"/>
      <c r="O26" s="582"/>
      <c r="P26" s="582"/>
    </row>
    <row r="27" spans="1:29" s="27" customFormat="1" ht="18" customHeight="1" thickBot="1">
      <c r="B27" s="583" t="s">
        <v>35</v>
      </c>
      <c r="C27" s="1603" t="s">
        <v>36</v>
      </c>
      <c r="D27" s="1604"/>
      <c r="E27" s="1605"/>
      <c r="F27" s="1606" t="s">
        <v>37</v>
      </c>
      <c r="G27" s="1607"/>
      <c r="H27" s="1607"/>
      <c r="I27" s="1607"/>
      <c r="J27" s="584"/>
      <c r="K27" s="1608"/>
      <c r="L27" s="1575"/>
      <c r="M27" s="1575"/>
      <c r="N27" s="1575"/>
      <c r="O27" s="1576"/>
      <c r="R27" s="14"/>
      <c r="S27" s="14"/>
      <c r="T27" s="14"/>
      <c r="U27" s="14"/>
      <c r="V27" s="14"/>
      <c r="W27" s="14"/>
    </row>
    <row r="28" spans="1:29" ht="18" customHeight="1">
      <c r="B28" s="1726" t="s">
        <v>655</v>
      </c>
      <c r="C28" s="1609" t="s">
        <v>656</v>
      </c>
      <c r="D28" s="1609"/>
      <c r="E28" s="1609"/>
      <c r="F28" s="1573" t="s">
        <v>214</v>
      </c>
      <c r="G28" s="1573"/>
      <c r="H28" s="1573"/>
      <c r="I28" s="565" t="s">
        <v>25</v>
      </c>
      <c r="J28" s="652">
        <v>1</v>
      </c>
      <c r="K28" s="1610"/>
      <c r="L28" s="1611"/>
      <c r="M28" s="1611"/>
      <c r="N28" s="1611"/>
      <c r="O28" s="1612"/>
    </row>
    <row r="29" spans="1:29" ht="23.25" customHeight="1">
      <c r="B29" s="1727"/>
      <c r="C29" s="1609"/>
      <c r="D29" s="1609"/>
      <c r="E29" s="1609"/>
      <c r="F29" s="1573"/>
      <c r="G29" s="1573"/>
      <c r="H29" s="1573"/>
      <c r="I29" s="565" t="s">
        <v>27</v>
      </c>
      <c r="J29" s="585"/>
      <c r="K29" s="1613"/>
      <c r="L29" s="1614"/>
      <c r="M29" s="1614"/>
      <c r="N29" s="1614"/>
      <c r="O29" s="1615"/>
    </row>
    <row r="30" spans="1:29">
      <c r="B30" s="1727"/>
      <c r="C30" s="1572" t="s">
        <v>96</v>
      </c>
      <c r="D30" s="1572"/>
      <c r="E30" s="1572"/>
      <c r="F30" s="1573"/>
      <c r="G30" s="1573"/>
      <c r="H30" s="1573"/>
      <c r="I30" s="565" t="s">
        <v>25</v>
      </c>
      <c r="J30" s="586"/>
      <c r="K30" s="1587"/>
      <c r="L30" s="1587"/>
      <c r="M30" s="1587"/>
      <c r="N30" s="1587"/>
      <c r="O30" s="1588"/>
    </row>
    <row r="31" spans="1:29" ht="20.25" customHeight="1" thickBot="1">
      <c r="B31" s="1727"/>
      <c r="C31" s="1572"/>
      <c r="D31" s="1572"/>
      <c r="E31" s="1572"/>
      <c r="F31" s="1573"/>
      <c r="G31" s="1573"/>
      <c r="H31" s="1573"/>
      <c r="I31" s="565" t="s">
        <v>27</v>
      </c>
      <c r="J31" s="585"/>
      <c r="K31" s="1587"/>
      <c r="L31" s="1587"/>
      <c r="M31" s="1587"/>
      <c r="N31" s="1587"/>
      <c r="O31" s="1588"/>
    </row>
    <row r="32" spans="1:29" ht="39.75" customHeight="1">
      <c r="B32" s="1727"/>
      <c r="C32" s="1572" t="s">
        <v>97</v>
      </c>
      <c r="D32" s="1572"/>
      <c r="E32" s="1572"/>
      <c r="F32" s="1573"/>
      <c r="G32" s="1573"/>
      <c r="H32" s="1573"/>
      <c r="I32" s="565" t="s">
        <v>176</v>
      </c>
      <c r="J32" s="587"/>
      <c r="K32" s="1574" t="s">
        <v>177</v>
      </c>
      <c r="L32" s="1575"/>
      <c r="M32" s="1575"/>
      <c r="N32" s="1575"/>
      <c r="O32" s="1576"/>
    </row>
    <row r="33" spans="2:51" ht="31.5" hidden="1" customHeight="1">
      <c r="B33" s="1727"/>
      <c r="C33" s="1572"/>
      <c r="D33" s="1572"/>
      <c r="E33" s="1572"/>
      <c r="F33" s="1573"/>
      <c r="G33" s="1573"/>
      <c r="H33" s="1573"/>
      <c r="I33" s="565" t="s">
        <v>27</v>
      </c>
      <c r="J33" s="588"/>
      <c r="K33" s="1577" t="s">
        <v>652</v>
      </c>
      <c r="L33" s="1578"/>
      <c r="M33" s="1578"/>
      <c r="N33" s="1578"/>
      <c r="O33" s="1579"/>
    </row>
    <row r="34" spans="2:51" ht="35.25" customHeight="1">
      <c r="B34" s="1580" t="s">
        <v>178</v>
      </c>
      <c r="C34" s="1581"/>
      <c r="D34" s="1581"/>
      <c r="E34" s="1581"/>
      <c r="F34" s="1581"/>
      <c r="G34" s="1581"/>
      <c r="H34" s="1581"/>
      <c r="I34" s="1581"/>
      <c r="J34" s="1582"/>
      <c r="K34" s="1586" t="s">
        <v>40</v>
      </c>
      <c r="L34" s="1587"/>
      <c r="M34" s="1587"/>
      <c r="N34" s="1587"/>
      <c r="O34" s="1588"/>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row>
    <row r="35" spans="2:51" ht="15" thickBot="1">
      <c r="B35" s="1583"/>
      <c r="C35" s="1584"/>
      <c r="D35" s="1584"/>
      <c r="E35" s="1584"/>
      <c r="F35" s="1584"/>
      <c r="G35" s="1584"/>
      <c r="H35" s="1584"/>
      <c r="I35" s="1584"/>
      <c r="J35" s="1585"/>
      <c r="K35" s="1589"/>
      <c r="L35" s="1590"/>
      <c r="M35" s="1590"/>
      <c r="N35" s="1590"/>
      <c r="O35" s="1591"/>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row>
    <row r="36" spans="2:51">
      <c r="G36" s="27"/>
      <c r="H36" s="27"/>
      <c r="I36" s="27"/>
      <c r="J36" s="27"/>
      <c r="K36" s="1724"/>
      <c r="L36" s="1724"/>
      <c r="M36" s="1724"/>
      <c r="N36" s="1724"/>
      <c r="O36" s="1724"/>
      <c r="P36" s="1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row>
    <row r="37" spans="2:51">
      <c r="K37" s="1724"/>
      <c r="L37" s="1724"/>
      <c r="M37" s="1724"/>
      <c r="N37" s="1724"/>
      <c r="O37" s="1724"/>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row>
    <row r="38" spans="2:51">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row>
    <row r="39" spans="2:51" ht="18" customHeight="1">
      <c r="P39" s="97"/>
      <c r="Q39" s="98"/>
      <c r="R39" s="10"/>
      <c r="S39" s="11"/>
      <c r="T39" s="12"/>
      <c r="U39" s="111"/>
      <c r="V39" s="11"/>
      <c r="W39" s="9"/>
      <c r="X39" s="11"/>
      <c r="Y39" s="182"/>
      <c r="Z39" s="182"/>
      <c r="AA39" s="11"/>
      <c r="AB39" s="9"/>
      <c r="AC39" s="9"/>
      <c r="AD39" s="11"/>
      <c r="AE39" s="182"/>
      <c r="AF39" s="17"/>
      <c r="AG39" s="17"/>
      <c r="AH39" s="17"/>
      <c r="AI39" s="17"/>
      <c r="AJ39" s="17"/>
      <c r="AK39" s="17"/>
      <c r="AL39" s="17"/>
      <c r="AM39" s="17"/>
      <c r="AN39" s="97"/>
      <c r="AO39" s="97"/>
      <c r="AP39" s="97"/>
      <c r="AQ39" s="97"/>
      <c r="AR39" s="97"/>
      <c r="AS39" s="97"/>
      <c r="AT39" s="97"/>
      <c r="AU39" s="97"/>
      <c r="AV39" s="97"/>
      <c r="AW39" s="97"/>
      <c r="AX39" s="97"/>
      <c r="AY39" s="97"/>
    </row>
    <row r="40" spans="2:51" ht="15">
      <c r="M40" s="593"/>
      <c r="P40" s="97"/>
      <c r="Q40" s="103" t="s">
        <v>179</v>
      </c>
      <c r="R40" s="101" t="s">
        <v>5</v>
      </c>
      <c r="S40" s="104" t="s">
        <v>180</v>
      </c>
      <c r="T40" s="100"/>
      <c r="U40" s="100"/>
      <c r="V40" s="25"/>
      <c r="W40" s="25"/>
      <c r="X40" s="11"/>
      <c r="Y40" s="9"/>
      <c r="Z40" s="9"/>
      <c r="AA40" s="11"/>
      <c r="AB40" s="182"/>
      <c r="AC40" s="17"/>
      <c r="AD40" s="17"/>
      <c r="AE40" s="17"/>
      <c r="AF40" s="17"/>
      <c r="AG40" s="17"/>
      <c r="AH40" s="17"/>
      <c r="AI40" s="17"/>
      <c r="AJ40" s="17"/>
      <c r="AK40" s="97"/>
      <c r="AL40" s="97"/>
      <c r="AM40" s="97"/>
      <c r="AN40" s="97"/>
      <c r="AO40" s="97"/>
      <c r="AP40" s="97"/>
      <c r="AQ40" s="97"/>
      <c r="AR40" s="97"/>
      <c r="AS40" s="97"/>
      <c r="AT40" s="97"/>
      <c r="AU40" s="97"/>
      <c r="AV40" s="97"/>
    </row>
    <row r="41" spans="2:51" ht="150.75" customHeight="1">
      <c r="M41" s="593"/>
      <c r="P41" s="97"/>
      <c r="Q41" s="7">
        <v>319</v>
      </c>
      <c r="R41" s="677" t="s">
        <v>205</v>
      </c>
      <c r="S41" s="102">
        <v>29750000</v>
      </c>
      <c r="T41" s="93"/>
      <c r="U41" s="96"/>
      <c r="V41" s="95"/>
      <c r="W41" s="25"/>
      <c r="X41" s="11"/>
      <c r="Y41" s="9"/>
      <c r="Z41" s="9"/>
      <c r="AA41" s="11"/>
      <c r="AB41" s="182"/>
      <c r="AC41" s="17"/>
      <c r="AD41" s="17"/>
      <c r="AE41" s="17"/>
      <c r="AF41" s="17"/>
      <c r="AG41" s="17"/>
      <c r="AH41" s="17"/>
      <c r="AI41" s="17"/>
      <c r="AJ41" s="17"/>
      <c r="AK41" s="97"/>
      <c r="AL41" s="97"/>
      <c r="AM41" s="97"/>
      <c r="AN41" s="97"/>
      <c r="AO41" s="97"/>
      <c r="AP41" s="97"/>
      <c r="AQ41" s="97"/>
      <c r="AR41" s="97"/>
      <c r="AS41" s="97"/>
      <c r="AT41" s="97"/>
      <c r="AU41" s="97"/>
      <c r="AV41" s="97"/>
    </row>
    <row r="42" spans="2:51" ht="134.25" customHeight="1">
      <c r="M42" s="593"/>
      <c r="P42" s="97"/>
      <c r="Q42" s="668">
        <v>170</v>
      </c>
      <c r="R42" s="677" t="s">
        <v>206</v>
      </c>
      <c r="S42" s="102">
        <v>17850000</v>
      </c>
      <c r="T42" s="93"/>
      <c r="U42" s="96"/>
      <c r="V42" s="95"/>
      <c r="W42" s="25"/>
      <c r="X42" s="11"/>
      <c r="Y42" s="9"/>
      <c r="Z42" s="9"/>
      <c r="AA42" s="11"/>
      <c r="AB42" s="182"/>
      <c r="AC42" s="17"/>
      <c r="AD42" s="17"/>
      <c r="AE42" s="17"/>
      <c r="AF42" s="17"/>
      <c r="AG42" s="17"/>
      <c r="AH42" s="17"/>
      <c r="AI42" s="17"/>
      <c r="AJ42" s="17"/>
      <c r="AK42" s="97"/>
      <c r="AL42" s="97"/>
      <c r="AM42" s="97"/>
      <c r="AN42" s="97"/>
      <c r="AO42" s="97"/>
      <c r="AP42" s="97"/>
      <c r="AQ42" s="97"/>
      <c r="AR42" s="97"/>
      <c r="AS42" s="97"/>
      <c r="AT42" s="97"/>
      <c r="AU42" s="97"/>
      <c r="AV42" s="97"/>
    </row>
    <row r="43" spans="2:51" ht="137.25" customHeight="1">
      <c r="M43" s="593"/>
      <c r="P43" s="97"/>
      <c r="Q43" s="7">
        <v>2036</v>
      </c>
      <c r="R43" s="677" t="s">
        <v>215</v>
      </c>
      <c r="S43" s="102">
        <v>17708250</v>
      </c>
      <c r="T43" s="93"/>
      <c r="U43" s="96"/>
      <c r="V43" s="95"/>
      <c r="W43" s="25"/>
      <c r="X43" s="11"/>
      <c r="Y43" s="9"/>
      <c r="Z43" s="9"/>
      <c r="AA43" s="11"/>
      <c r="AB43" s="182"/>
      <c r="AC43" s="17"/>
      <c r="AD43" s="17"/>
      <c r="AE43" s="17"/>
      <c r="AF43" s="17"/>
      <c r="AG43" s="17"/>
      <c r="AH43" s="17"/>
      <c r="AI43" s="17"/>
      <c r="AJ43" s="17"/>
      <c r="AK43" s="97"/>
      <c r="AL43" s="97"/>
      <c r="AM43" s="97"/>
      <c r="AN43" s="97"/>
      <c r="AO43" s="97"/>
      <c r="AP43" s="97"/>
      <c r="AQ43" s="97"/>
      <c r="AR43" s="97"/>
      <c r="AS43" s="97"/>
      <c r="AT43" s="97"/>
      <c r="AU43" s="97"/>
      <c r="AV43" s="97"/>
    </row>
    <row r="44" spans="2:51" ht="207.75" customHeight="1">
      <c r="K44" s="14"/>
      <c r="L44" s="14"/>
      <c r="P44" s="97"/>
      <c r="Q44" s="669">
        <v>128</v>
      </c>
      <c r="R44" s="626" t="s">
        <v>207</v>
      </c>
      <c r="S44" s="670">
        <v>13650000</v>
      </c>
      <c r="T44" s="596"/>
      <c r="U44" s="596"/>
      <c r="V44" s="11"/>
      <c r="W44" s="11"/>
      <c r="X44" s="17"/>
      <c r="Y44" s="17"/>
      <c r="Z44" s="17"/>
      <c r="AA44" s="17"/>
      <c r="AB44" s="17"/>
      <c r="AC44" s="17"/>
      <c r="AD44" s="17"/>
      <c r="AE44" s="17"/>
      <c r="AF44" s="97"/>
      <c r="AG44" s="97"/>
      <c r="AH44" s="97"/>
      <c r="AI44" s="97"/>
      <c r="AJ44" s="97"/>
      <c r="AK44" s="97"/>
      <c r="AL44" s="97"/>
      <c r="AM44" s="97"/>
      <c r="AN44" s="97"/>
      <c r="AO44" s="97"/>
      <c r="AP44" s="97"/>
      <c r="AQ44" s="97"/>
    </row>
    <row r="45" spans="2:51" ht="198" customHeight="1">
      <c r="K45" s="14"/>
      <c r="L45" s="14"/>
      <c r="P45" s="97"/>
      <c r="Q45" s="7">
        <v>565</v>
      </c>
      <c r="R45" s="677" t="s">
        <v>216</v>
      </c>
      <c r="S45" s="102">
        <v>13650000</v>
      </c>
      <c r="T45" s="596"/>
      <c r="U45" s="596"/>
      <c r="V45" s="11"/>
      <c r="W45" s="11"/>
      <c r="X45" s="17"/>
      <c r="Y45" s="17"/>
      <c r="Z45" s="17"/>
      <c r="AA45" s="17"/>
      <c r="AB45" s="17"/>
      <c r="AC45" s="17"/>
      <c r="AD45" s="17"/>
      <c r="AE45" s="17"/>
      <c r="AF45" s="97"/>
      <c r="AG45" s="97"/>
      <c r="AH45" s="97"/>
      <c r="AI45" s="97"/>
      <c r="AJ45" s="97"/>
      <c r="AK45" s="97"/>
      <c r="AL45" s="97"/>
      <c r="AM45" s="97"/>
      <c r="AN45" s="97"/>
      <c r="AO45" s="97"/>
      <c r="AP45" s="97"/>
      <c r="AQ45" s="97"/>
    </row>
    <row r="46" spans="2:51" ht="162" customHeight="1">
      <c r="K46" s="14"/>
      <c r="L46" s="14"/>
      <c r="P46" s="97"/>
      <c r="Q46" s="7">
        <v>1160</v>
      </c>
      <c r="R46" s="677" t="s">
        <v>217</v>
      </c>
      <c r="S46" s="102">
        <v>21250000</v>
      </c>
      <c r="T46" s="596"/>
      <c r="U46" s="596"/>
      <c r="V46" s="11"/>
      <c r="W46" s="11"/>
      <c r="X46" s="17"/>
      <c r="Y46" s="17"/>
      <c r="Z46" s="17"/>
      <c r="AA46" s="17"/>
      <c r="AB46" s="17"/>
      <c r="AC46" s="17"/>
      <c r="AD46" s="17"/>
      <c r="AE46" s="17"/>
      <c r="AF46" s="97"/>
      <c r="AG46" s="97"/>
      <c r="AH46" s="97"/>
      <c r="AI46" s="97"/>
      <c r="AJ46" s="97"/>
      <c r="AK46" s="97"/>
      <c r="AL46" s="97"/>
      <c r="AM46" s="97"/>
      <c r="AN46" s="97"/>
      <c r="AO46" s="97"/>
      <c r="AP46" s="97"/>
      <c r="AQ46" s="97"/>
    </row>
    <row r="47" spans="2:51" ht="159.75" customHeight="1">
      <c r="K47" s="14"/>
      <c r="L47" s="14"/>
      <c r="P47" s="97"/>
      <c r="Q47" s="105">
        <v>1339</v>
      </c>
      <c r="R47" s="626" t="s">
        <v>218</v>
      </c>
      <c r="S47" s="102">
        <v>14500000</v>
      </c>
      <c r="T47" s="596"/>
      <c r="U47" s="596"/>
      <c r="V47" s="11"/>
      <c r="W47" s="11"/>
      <c r="X47" s="17"/>
      <c r="Y47" s="17"/>
      <c r="Z47" s="17"/>
      <c r="AA47" s="17"/>
      <c r="AB47" s="17"/>
      <c r="AC47" s="17"/>
      <c r="AD47" s="17"/>
      <c r="AE47" s="17"/>
      <c r="AF47" s="97"/>
      <c r="AG47" s="97"/>
      <c r="AH47" s="97"/>
      <c r="AI47" s="97"/>
      <c r="AJ47" s="97"/>
      <c r="AK47" s="97"/>
      <c r="AL47" s="97"/>
      <c r="AM47" s="97"/>
      <c r="AN47" s="97"/>
      <c r="AO47" s="97"/>
      <c r="AP47" s="97"/>
      <c r="AQ47" s="97"/>
    </row>
    <row r="48" spans="2:51" ht="201.75" customHeight="1">
      <c r="K48" s="14"/>
      <c r="L48" s="14"/>
      <c r="P48" s="97"/>
      <c r="Q48" s="7">
        <v>2535</v>
      </c>
      <c r="R48" s="626" t="s">
        <v>219</v>
      </c>
      <c r="S48" s="16">
        <v>5200000</v>
      </c>
      <c r="T48" s="596"/>
      <c r="U48" s="596"/>
      <c r="V48" s="11"/>
      <c r="W48" s="11"/>
      <c r="X48" s="17"/>
      <c r="Y48" s="17"/>
      <c r="Z48" s="17"/>
      <c r="AA48" s="17"/>
      <c r="AB48" s="17"/>
      <c r="AC48" s="17"/>
      <c r="AD48" s="17"/>
      <c r="AE48" s="17"/>
      <c r="AF48" s="97"/>
      <c r="AG48" s="97"/>
      <c r="AH48" s="97"/>
      <c r="AI48" s="97"/>
      <c r="AJ48" s="97"/>
      <c r="AK48" s="97"/>
      <c r="AL48" s="97"/>
      <c r="AM48" s="97"/>
      <c r="AN48" s="97"/>
      <c r="AO48" s="97"/>
      <c r="AP48" s="97"/>
      <c r="AQ48" s="97"/>
    </row>
    <row r="49" spans="11:27" ht="112.5" customHeight="1">
      <c r="Q49" s="7">
        <v>126</v>
      </c>
      <c r="R49" s="677" t="s">
        <v>220</v>
      </c>
      <c r="S49" s="26">
        <v>9870000</v>
      </c>
      <c r="T49" s="93"/>
      <c r="U49" s="21"/>
      <c r="V49" s="18"/>
      <c r="W49" s="18"/>
      <c r="X49" s="658"/>
    </row>
    <row r="50" spans="11:27" ht="117" customHeight="1">
      <c r="Q50" s="7">
        <v>125</v>
      </c>
      <c r="R50" s="677" t="s">
        <v>221</v>
      </c>
      <c r="S50" s="26">
        <v>9870000</v>
      </c>
      <c r="T50" s="93"/>
      <c r="U50" s="21"/>
      <c r="V50" s="18"/>
      <c r="W50" s="18"/>
      <c r="X50" s="658"/>
    </row>
    <row r="51" spans="11:27" ht="114.75" customHeight="1">
      <c r="Q51" s="7">
        <v>136</v>
      </c>
      <c r="R51" s="677" t="s">
        <v>222</v>
      </c>
      <c r="S51" s="26">
        <v>9870000</v>
      </c>
      <c r="T51" s="93"/>
      <c r="U51" s="21"/>
      <c r="V51" s="18"/>
      <c r="W51" s="18"/>
      <c r="X51" s="658"/>
    </row>
    <row r="52" spans="11:27" ht="140.25" customHeight="1">
      <c r="Q52" s="7">
        <v>1662</v>
      </c>
      <c r="R52" s="677" t="s">
        <v>223</v>
      </c>
      <c r="S52" s="26">
        <v>7990000</v>
      </c>
      <c r="T52" s="93"/>
      <c r="U52" s="21"/>
      <c r="V52" s="18"/>
      <c r="W52" s="18"/>
      <c r="X52" s="658"/>
    </row>
    <row r="53" spans="11:27" ht="154.5" customHeight="1">
      <c r="Q53" s="7">
        <v>2427</v>
      </c>
      <c r="R53" s="677" t="s">
        <v>224</v>
      </c>
      <c r="S53" s="22">
        <v>3760000</v>
      </c>
      <c r="T53" s="93"/>
      <c r="U53" s="94"/>
      <c r="V53" s="94"/>
      <c r="W53" s="18"/>
      <c r="X53" s="658"/>
    </row>
    <row r="54" spans="11:27" ht="140.25" customHeight="1">
      <c r="Q54" s="7">
        <v>2468</v>
      </c>
      <c r="R54" s="677" t="s">
        <v>225</v>
      </c>
      <c r="S54" s="22">
        <v>3807000</v>
      </c>
      <c r="T54" s="93"/>
      <c r="U54" s="94"/>
      <c r="V54" s="94"/>
      <c r="W54" s="18"/>
      <c r="X54" s="658"/>
    </row>
    <row r="55" spans="11:27" ht="129" customHeight="1">
      <c r="Q55" s="7">
        <v>2491</v>
      </c>
      <c r="R55" s="678" t="s">
        <v>225</v>
      </c>
      <c r="S55" s="22">
        <v>3760000</v>
      </c>
      <c r="T55" s="93"/>
      <c r="U55" s="94"/>
      <c r="V55" s="94"/>
      <c r="W55" s="18"/>
      <c r="X55" s="658"/>
    </row>
    <row r="56" spans="11:27">
      <c r="Q56" s="97"/>
      <c r="R56" s="844" t="s">
        <v>712</v>
      </c>
      <c r="S56" s="845">
        <f>SUM(S41:S55)</f>
        <v>182485250</v>
      </c>
      <c r="T56" s="19"/>
      <c r="U56" s="20"/>
      <c r="V56" s="21"/>
      <c r="W56" s="17"/>
      <c r="X56" s="21"/>
      <c r="Y56" s="18"/>
      <c r="Z56" s="18"/>
      <c r="AA56" s="27"/>
    </row>
    <row r="57" spans="11:27" ht="15">
      <c r="K57" s="14"/>
      <c r="L57" s="14"/>
      <c r="Q57" s="107"/>
      <c r="R57" s="107"/>
      <c r="S57" s="107"/>
      <c r="T57" s="100"/>
      <c r="U57" s="100"/>
      <c r="V57" s="24"/>
      <c r="W57" s="23"/>
      <c r="X57" s="23"/>
      <c r="Y57" s="25"/>
      <c r="Z57" s="25"/>
      <c r="AA57" s="27"/>
    </row>
    <row r="58" spans="11:27" ht="15">
      <c r="K58" s="14"/>
      <c r="L58" s="14"/>
      <c r="Q58" s="107"/>
      <c r="R58" s="107"/>
      <c r="S58" s="107"/>
      <c r="T58" s="100"/>
      <c r="U58" s="100"/>
      <c r="V58" s="109"/>
      <c r="W58" s="100"/>
      <c r="X58" s="100"/>
      <c r="Y58" s="25"/>
      <c r="Z58" s="25"/>
      <c r="AA58" s="27"/>
    </row>
    <row r="59" spans="11:27" ht="15">
      <c r="K59" s="14"/>
      <c r="L59" s="14"/>
      <c r="Q59" s="1725"/>
      <c r="R59" s="1725"/>
      <c r="S59" s="1725"/>
      <c r="T59" s="1725"/>
      <c r="U59" s="114"/>
      <c r="V59" s="110"/>
      <c r="W59" s="111"/>
      <c r="X59" s="18"/>
      <c r="Y59" s="18"/>
      <c r="Z59" s="18"/>
      <c r="AA59" s="27"/>
    </row>
    <row r="60" spans="11:27" ht="15">
      <c r="K60" s="14"/>
      <c r="L60" s="14"/>
      <c r="Q60" s="107"/>
      <c r="R60" s="107"/>
      <c r="S60" s="107"/>
      <c r="T60" s="100"/>
      <c r="U60" s="100"/>
      <c r="V60" s="109"/>
      <c r="W60" s="100"/>
      <c r="X60" s="100"/>
      <c r="Y60" s="25"/>
      <c r="Z60" s="25"/>
      <c r="AA60" s="27"/>
    </row>
    <row r="61" spans="11:27">
      <c r="K61" s="14"/>
      <c r="L61" s="14"/>
      <c r="Q61" s="9"/>
      <c r="R61" s="9"/>
      <c r="S61" s="9"/>
      <c r="T61" s="9"/>
      <c r="U61" s="117"/>
      <c r="V61" s="21"/>
      <c r="W61" s="111"/>
      <c r="X61" s="21"/>
      <c r="Y61" s="18"/>
      <c r="Z61" s="18"/>
      <c r="AA61" s="27"/>
    </row>
    <row r="62" spans="11:27">
      <c r="K62" s="14"/>
      <c r="L62" s="14"/>
      <c r="Q62" s="111"/>
      <c r="R62" s="111"/>
      <c r="S62" s="111"/>
      <c r="T62" s="129"/>
      <c r="U62" s="20"/>
      <c r="V62" s="21"/>
      <c r="W62" s="9"/>
      <c r="X62" s="21"/>
      <c r="Y62" s="18"/>
      <c r="Z62" s="18"/>
      <c r="AA62" s="27"/>
    </row>
    <row r="63" spans="11:27">
      <c r="K63" s="14"/>
      <c r="L63" s="14"/>
      <c r="Q63" s="17"/>
      <c r="R63" s="19"/>
      <c r="S63" s="19"/>
      <c r="T63" s="19"/>
      <c r="U63" s="20"/>
      <c r="V63" s="21"/>
      <c r="W63" s="17"/>
      <c r="X63" s="21"/>
      <c r="Y63" s="18"/>
      <c r="Z63" s="18"/>
      <c r="AA63" s="27"/>
    </row>
    <row r="64" spans="11:27">
      <c r="K64" s="14"/>
      <c r="L64" s="14"/>
      <c r="Q64" s="9"/>
      <c r="R64" s="9"/>
      <c r="S64" s="9"/>
      <c r="T64" s="9"/>
      <c r="U64" s="115"/>
      <c r="V64" s="110"/>
      <c r="W64" s="116"/>
      <c r="X64" s="110"/>
      <c r="Y64" s="18"/>
      <c r="Z64" s="13"/>
      <c r="AA64" s="658"/>
    </row>
    <row r="65" spans="11:27">
      <c r="K65" s="14"/>
      <c r="L65" s="14"/>
      <c r="Q65" s="17"/>
      <c r="R65" s="17"/>
      <c r="S65" s="17"/>
      <c r="T65" s="17"/>
      <c r="U65" s="17"/>
      <c r="V65" s="13"/>
      <c r="W65" s="9"/>
      <c r="X65" s="13"/>
      <c r="Y65" s="13"/>
      <c r="Z65" s="13"/>
      <c r="AA65" s="27"/>
    </row>
    <row r="66" spans="11:27">
      <c r="Q66" s="17"/>
      <c r="R66" s="17"/>
      <c r="S66" s="17"/>
      <c r="T66" s="17"/>
      <c r="U66" s="17"/>
      <c r="V66" s="17"/>
      <c r="W66" s="17"/>
      <c r="X66" s="17"/>
      <c r="Y66" s="17"/>
      <c r="Z66" s="17"/>
      <c r="AA66" s="27"/>
    </row>
    <row r="67" spans="11:27">
      <c r="K67" s="14"/>
      <c r="L67" s="14"/>
      <c r="Q67" s="1571"/>
      <c r="R67" s="1571"/>
      <c r="S67" s="1571"/>
      <c r="T67" s="1571"/>
      <c r="U67" s="1571"/>
      <c r="V67" s="17"/>
      <c r="W67" s="17"/>
      <c r="X67" s="17"/>
      <c r="Y67" s="17"/>
      <c r="Z67" s="17"/>
      <c r="AA67" s="27"/>
    </row>
    <row r="68" spans="11:27" ht="15">
      <c r="K68" s="14"/>
      <c r="L68" s="14"/>
      <c r="Q68" s="112"/>
      <c r="R68" s="113"/>
      <c r="S68" s="113"/>
      <c r="T68" s="113"/>
      <c r="U68" s="113"/>
      <c r="V68" s="17"/>
      <c r="W68" s="17"/>
      <c r="X68" s="17"/>
      <c r="Y68" s="17"/>
      <c r="Z68" s="17"/>
      <c r="AA68" s="27"/>
    </row>
    <row r="69" spans="11:27" ht="15">
      <c r="K69" s="14"/>
      <c r="L69" s="14"/>
      <c r="Q69" s="107"/>
      <c r="R69" s="107"/>
      <c r="S69" s="107"/>
      <c r="T69" s="100"/>
      <c r="U69" s="100"/>
      <c r="V69" s="109"/>
      <c r="W69" s="100"/>
      <c r="X69" s="100"/>
      <c r="Y69" s="25"/>
      <c r="Z69" s="25"/>
      <c r="AA69" s="27"/>
    </row>
    <row r="70" spans="11:27" ht="18" customHeight="1">
      <c r="K70" s="14"/>
      <c r="L70" s="14"/>
      <c r="Q70" s="9"/>
      <c r="R70" s="9"/>
      <c r="S70" s="9"/>
      <c r="T70" s="9"/>
      <c r="U70" s="115"/>
      <c r="V70" s="110"/>
      <c r="W70" s="116"/>
      <c r="X70" s="110"/>
      <c r="Y70" s="18"/>
      <c r="Z70" s="13"/>
      <c r="AA70" s="658"/>
    </row>
    <row r="71" spans="11:27" ht="18" customHeight="1">
      <c r="K71" s="14"/>
      <c r="L71" s="14"/>
      <c r="Q71" s="17"/>
      <c r="R71" s="17"/>
      <c r="S71" s="17"/>
      <c r="T71" s="17"/>
      <c r="U71" s="17"/>
      <c r="V71" s="13"/>
      <c r="W71" s="9"/>
      <c r="X71" s="13"/>
      <c r="Y71" s="13"/>
      <c r="Z71" s="13"/>
      <c r="AA71" s="27"/>
    </row>
    <row r="72" spans="11:27" ht="18" customHeight="1">
      <c r="Q72" s="17"/>
      <c r="R72" s="17"/>
      <c r="S72" s="17"/>
      <c r="T72" s="17"/>
      <c r="U72" s="17"/>
      <c r="V72" s="17"/>
      <c r="W72" s="17"/>
      <c r="X72" s="17"/>
      <c r="Y72" s="17"/>
      <c r="Z72" s="17"/>
      <c r="AA72" s="27"/>
    </row>
    <row r="73" spans="11:27" ht="18" customHeight="1">
      <c r="Q73" s="17"/>
      <c r="R73" s="17"/>
      <c r="S73" s="17"/>
      <c r="T73" s="17"/>
      <c r="U73" s="17"/>
      <c r="V73" s="17"/>
      <c r="W73" s="17"/>
      <c r="X73" s="17"/>
      <c r="Y73" s="17"/>
      <c r="Z73" s="17"/>
      <c r="AA73" s="27"/>
    </row>
    <row r="74" spans="11:27" ht="18" customHeight="1">
      <c r="Q74" s="27"/>
      <c r="R74" s="27"/>
      <c r="S74" s="27"/>
      <c r="T74" s="27"/>
      <c r="U74" s="27"/>
      <c r="V74" s="27"/>
      <c r="W74" s="27"/>
      <c r="X74" s="27"/>
      <c r="Y74" s="27"/>
      <c r="Z74" s="27"/>
      <c r="AA74" s="27"/>
    </row>
    <row r="75" spans="11:27" ht="18" customHeight="1">
      <c r="Q75" s="27"/>
      <c r="R75" s="27"/>
      <c r="S75" s="27"/>
      <c r="T75" s="27"/>
      <c r="U75" s="27"/>
      <c r="V75" s="27"/>
      <c r="W75" s="27"/>
      <c r="X75" s="27"/>
      <c r="Y75" s="27"/>
      <c r="Z75" s="27"/>
      <c r="AA75" s="27"/>
    </row>
    <row r="76" spans="11:27" ht="18" customHeight="1">
      <c r="Q76" s="27"/>
      <c r="R76" s="27"/>
      <c r="S76" s="27"/>
      <c r="T76" s="27"/>
      <c r="U76" s="27"/>
      <c r="V76" s="27"/>
      <c r="W76" s="27"/>
      <c r="X76" s="27"/>
      <c r="Y76" s="27"/>
      <c r="Z76" s="27"/>
      <c r="AA76" s="27"/>
    </row>
    <row r="77" spans="11:27" ht="18" customHeight="1">
      <c r="Q77" s="27"/>
      <c r="R77" s="27"/>
      <c r="S77" s="27"/>
      <c r="T77" s="27"/>
      <c r="U77" s="27"/>
      <c r="V77" s="27"/>
      <c r="W77" s="27"/>
      <c r="X77" s="27"/>
      <c r="Y77" s="27"/>
      <c r="Z77" s="27"/>
      <c r="AA77" s="27"/>
    </row>
    <row r="78" spans="11:27" ht="18" customHeight="1">
      <c r="Q78" s="27"/>
      <c r="R78" s="27"/>
      <c r="S78" s="27"/>
      <c r="T78" s="27"/>
      <c r="U78" s="27"/>
      <c r="V78" s="27"/>
      <c r="W78" s="27"/>
      <c r="X78" s="27"/>
      <c r="Y78" s="27"/>
      <c r="Z78" s="27"/>
      <c r="AA78" s="27"/>
    </row>
    <row r="79" spans="11:27" ht="18" customHeight="1">
      <c r="Q79" s="27"/>
      <c r="R79" s="27"/>
      <c r="S79" s="27"/>
      <c r="T79" s="27"/>
      <c r="U79" s="27"/>
      <c r="V79" s="27"/>
      <c r="W79" s="27"/>
      <c r="X79" s="27"/>
      <c r="Y79" s="27"/>
      <c r="Z79" s="27"/>
      <c r="AA79" s="27"/>
    </row>
    <row r="80" spans="11:27" ht="18" customHeight="1">
      <c r="Q80" s="27"/>
      <c r="R80" s="27"/>
      <c r="S80" s="27"/>
      <c r="T80" s="27"/>
      <c r="U80" s="27"/>
      <c r="V80" s="27"/>
      <c r="W80" s="27"/>
      <c r="X80" s="27"/>
      <c r="Y80" s="27"/>
      <c r="Z80" s="27"/>
      <c r="AA80" s="27"/>
    </row>
    <row r="81" spans="11:27" ht="18" customHeight="1">
      <c r="Q81" s="27"/>
      <c r="R81" s="27"/>
      <c r="S81" s="27"/>
      <c r="T81" s="27"/>
      <c r="U81" s="27"/>
      <c r="V81" s="27"/>
      <c r="W81" s="27"/>
      <c r="X81" s="27"/>
      <c r="Y81" s="27"/>
      <c r="Z81" s="27"/>
      <c r="AA81" s="27"/>
    </row>
    <row r="82" spans="11:27" ht="18" customHeight="1">
      <c r="Q82" s="27"/>
      <c r="R82" s="27"/>
      <c r="S82" s="27"/>
      <c r="T82" s="27"/>
      <c r="U82" s="27"/>
      <c r="V82" s="27"/>
      <c r="W82" s="27"/>
      <c r="X82" s="27"/>
      <c r="Y82" s="27"/>
      <c r="Z82" s="27"/>
      <c r="AA82" s="27"/>
    </row>
    <row r="83" spans="11:27" ht="18" customHeight="1">
      <c r="Q83" s="27"/>
      <c r="R83" s="27"/>
      <c r="S83" s="27"/>
      <c r="T83" s="27"/>
      <c r="U83" s="27"/>
      <c r="V83" s="27"/>
      <c r="W83" s="27"/>
      <c r="X83" s="27"/>
      <c r="Y83" s="27"/>
      <c r="Z83" s="27"/>
      <c r="AA83" s="27"/>
    </row>
    <row r="84" spans="11:27" ht="18" customHeight="1">
      <c r="Q84" s="27"/>
      <c r="R84" s="27"/>
      <c r="S84" s="27"/>
      <c r="T84" s="27"/>
      <c r="U84" s="27"/>
      <c r="V84" s="27"/>
      <c r="W84" s="27"/>
      <c r="X84" s="27"/>
      <c r="Y84" s="27"/>
      <c r="Z84" s="27"/>
      <c r="AA84" s="27"/>
    </row>
    <row r="85" spans="11:27" ht="18" customHeight="1">
      <c r="Q85" s="27"/>
      <c r="R85" s="27"/>
      <c r="S85" s="27"/>
      <c r="T85" s="27"/>
      <c r="U85" s="27"/>
      <c r="V85" s="27"/>
      <c r="W85" s="27"/>
      <c r="X85" s="27"/>
      <c r="Y85" s="27"/>
      <c r="Z85" s="27"/>
      <c r="AA85" s="27"/>
    </row>
    <row r="86" spans="11:27" ht="18" customHeight="1">
      <c r="K86" s="14"/>
      <c r="L86" s="14"/>
      <c r="Q86" s="27"/>
      <c r="R86" s="27"/>
      <c r="S86" s="27"/>
      <c r="T86" s="27"/>
      <c r="U86" s="27"/>
      <c r="V86" s="27"/>
      <c r="W86" s="27"/>
      <c r="X86" s="27"/>
      <c r="Y86" s="27"/>
      <c r="Z86" s="27"/>
      <c r="AA86" s="27"/>
    </row>
    <row r="87" spans="11:27" ht="18" customHeight="1">
      <c r="K87" s="14"/>
      <c r="L87" s="14"/>
      <c r="Q87" s="27"/>
      <c r="R87" s="27"/>
      <c r="S87" s="27"/>
      <c r="T87" s="27"/>
      <c r="U87" s="27"/>
      <c r="V87" s="27"/>
      <c r="W87" s="27"/>
      <c r="X87" s="27"/>
      <c r="Y87" s="27"/>
      <c r="Z87" s="27"/>
      <c r="AA87" s="27"/>
    </row>
    <row r="88" spans="11:27" ht="18" customHeight="1">
      <c r="K88" s="14"/>
      <c r="L88" s="14"/>
      <c r="Q88" s="27"/>
      <c r="R88" s="27"/>
      <c r="S88" s="27"/>
      <c r="T88" s="27"/>
      <c r="U88" s="27"/>
      <c r="V88" s="27"/>
      <c r="W88" s="27"/>
      <c r="X88" s="27"/>
      <c r="Y88" s="27"/>
      <c r="Z88" s="27"/>
      <c r="AA88" s="27"/>
    </row>
    <row r="89" spans="11:27" ht="18" customHeight="1">
      <c r="K89" s="14"/>
      <c r="L89" s="14"/>
      <c r="Q89" s="27"/>
      <c r="R89" s="27"/>
      <c r="S89" s="27"/>
      <c r="T89" s="27"/>
      <c r="U89" s="27"/>
      <c r="V89" s="27"/>
      <c r="W89" s="27"/>
      <c r="X89" s="27"/>
      <c r="Y89" s="27"/>
      <c r="Z89" s="27"/>
      <c r="AA89" s="27"/>
    </row>
    <row r="90" spans="11:27" ht="18" customHeight="1">
      <c r="K90" s="14"/>
      <c r="L90" s="14"/>
      <c r="Q90" s="27"/>
      <c r="R90" s="27"/>
      <c r="S90" s="27"/>
      <c r="T90" s="27"/>
      <c r="U90" s="27"/>
      <c r="V90" s="27"/>
      <c r="W90" s="27"/>
      <c r="X90" s="27"/>
      <c r="Y90" s="27"/>
      <c r="Z90" s="27"/>
      <c r="AA90" s="27"/>
    </row>
    <row r="91" spans="11:27" ht="18" customHeight="1">
      <c r="K91" s="14"/>
      <c r="L91" s="14"/>
      <c r="Q91" s="27"/>
      <c r="R91" s="27"/>
      <c r="S91" s="27"/>
      <c r="T91" s="27"/>
      <c r="U91" s="27"/>
      <c r="V91" s="27"/>
      <c r="W91" s="27"/>
      <c r="X91" s="27"/>
      <c r="Y91" s="27"/>
      <c r="Z91" s="27"/>
      <c r="AA91" s="27"/>
    </row>
    <row r="92" spans="11:27" ht="18" customHeight="1">
      <c r="K92" s="14"/>
      <c r="L92" s="14"/>
      <c r="Q92" s="27"/>
      <c r="R92" s="27"/>
      <c r="S92" s="27"/>
      <c r="T92" s="27"/>
      <c r="U92" s="27"/>
      <c r="V92" s="27"/>
      <c r="W92" s="27"/>
      <c r="X92" s="27"/>
      <c r="Y92" s="27"/>
      <c r="Z92" s="27"/>
      <c r="AA92" s="27"/>
    </row>
    <row r="93" spans="11:27" ht="18" customHeight="1">
      <c r="K93" s="14"/>
      <c r="L93" s="14"/>
      <c r="Q93" s="27"/>
      <c r="R93" s="27"/>
      <c r="S93" s="27"/>
      <c r="T93" s="27"/>
      <c r="U93" s="27"/>
      <c r="V93" s="27"/>
      <c r="W93" s="27"/>
      <c r="X93" s="27"/>
      <c r="Y93" s="27"/>
      <c r="Z93" s="27"/>
      <c r="AA93" s="27"/>
    </row>
    <row r="94" spans="11:27" ht="18" customHeight="1">
      <c r="K94" s="14"/>
      <c r="L94" s="14"/>
      <c r="Q94" s="27"/>
      <c r="R94" s="27"/>
      <c r="S94" s="27"/>
      <c r="T94" s="27"/>
      <c r="U94" s="27"/>
      <c r="V94" s="27"/>
      <c r="W94" s="27"/>
      <c r="X94" s="27"/>
      <c r="Y94" s="27"/>
      <c r="Z94" s="27"/>
      <c r="AA94" s="27"/>
    </row>
    <row r="95" spans="11:27" ht="18" customHeight="1">
      <c r="K95" s="14"/>
      <c r="L95" s="14"/>
      <c r="Q95" s="27"/>
      <c r="R95" s="27"/>
      <c r="S95" s="27"/>
      <c r="T95" s="27"/>
      <c r="U95" s="27"/>
      <c r="V95" s="27"/>
      <c r="W95" s="27"/>
      <c r="X95" s="27"/>
      <c r="Y95" s="27"/>
      <c r="Z95" s="27"/>
      <c r="AA95" s="27"/>
    </row>
    <row r="96" spans="11:27" ht="18" customHeight="1">
      <c r="K96" s="14"/>
      <c r="L96" s="14"/>
      <c r="Q96" s="27"/>
      <c r="R96" s="27"/>
      <c r="S96" s="27"/>
      <c r="T96" s="27"/>
      <c r="U96" s="27"/>
      <c r="V96" s="27"/>
      <c r="W96" s="27"/>
      <c r="X96" s="27"/>
      <c r="Y96" s="27"/>
      <c r="Z96" s="27"/>
      <c r="AA96" s="27"/>
    </row>
    <row r="97" spans="11:27" ht="18" customHeight="1">
      <c r="K97" s="14"/>
      <c r="L97" s="14"/>
      <c r="Q97" s="27"/>
      <c r="R97" s="27"/>
      <c r="S97" s="27"/>
      <c r="T97" s="27"/>
      <c r="U97" s="27"/>
      <c r="V97" s="27"/>
      <c r="W97" s="27"/>
      <c r="X97" s="27"/>
      <c r="Y97" s="27"/>
      <c r="Z97" s="27"/>
      <c r="AA97" s="27"/>
    </row>
    <row r="98" spans="11:27" ht="18" customHeight="1">
      <c r="K98" s="14"/>
      <c r="L98" s="14"/>
    </row>
    <row r="99" spans="11:27" ht="18" customHeight="1">
      <c r="K99" s="14"/>
      <c r="L99" s="14"/>
    </row>
    <row r="100" spans="11:27" ht="18" customHeight="1">
      <c r="K100" s="14"/>
      <c r="L100" s="14"/>
    </row>
    <row r="101" spans="11:27" ht="18" customHeight="1">
      <c r="K101" s="14"/>
      <c r="L101" s="14"/>
    </row>
  </sheetData>
  <mergeCells count="94">
    <mergeCell ref="B1:B4"/>
    <mergeCell ref="C1:I2"/>
    <mergeCell ref="J1:M1"/>
    <mergeCell ref="N1:O4"/>
    <mergeCell ref="J2:M2"/>
    <mergeCell ref="C3:I4"/>
    <mergeCell ref="J3:M3"/>
    <mergeCell ref="J4:M4"/>
    <mergeCell ref="R8:V8"/>
    <mergeCell ref="L9:N9"/>
    <mergeCell ref="C10:G10"/>
    <mergeCell ref="L10:N10"/>
    <mergeCell ref="S10:U10"/>
    <mergeCell ref="C8:G8"/>
    <mergeCell ref="C9:G9"/>
    <mergeCell ref="C11:G11"/>
    <mergeCell ref="L11:N11"/>
    <mergeCell ref="B5:O5"/>
    <mergeCell ref="B6:O6"/>
    <mergeCell ref="C7:G7"/>
    <mergeCell ref="H7:O7"/>
    <mergeCell ref="H8:J14"/>
    <mergeCell ref="K8:O8"/>
    <mergeCell ref="C12:G12"/>
    <mergeCell ref="K12:O12"/>
    <mergeCell ref="S12:U12"/>
    <mergeCell ref="C13:G13"/>
    <mergeCell ref="L13:N13"/>
    <mergeCell ref="C14:G14"/>
    <mergeCell ref="L14:N14"/>
    <mergeCell ref="B15:B17"/>
    <mergeCell ref="C15:C17"/>
    <mergeCell ref="D15:D17"/>
    <mergeCell ref="E15:E17"/>
    <mergeCell ref="F15:F17"/>
    <mergeCell ref="G15:J16"/>
    <mergeCell ref="K15:L16"/>
    <mergeCell ref="M15:O15"/>
    <mergeCell ref="S15:T15"/>
    <mergeCell ref="M16:M17"/>
    <mergeCell ref="N16:N17"/>
    <mergeCell ref="O16:O17"/>
    <mergeCell ref="S16:T16"/>
    <mergeCell ref="S17:T17"/>
    <mergeCell ref="N18:N19"/>
    <mergeCell ref="O18:O19"/>
    <mergeCell ref="S18:T18"/>
    <mergeCell ref="B20:B21"/>
    <mergeCell ref="D20:D21"/>
    <mergeCell ref="H20:H21"/>
    <mergeCell ref="I20:I21"/>
    <mergeCell ref="J20:J21"/>
    <mergeCell ref="M20:M21"/>
    <mergeCell ref="N20:N21"/>
    <mergeCell ref="B18:B19"/>
    <mergeCell ref="D18:D19"/>
    <mergeCell ref="H18:H19"/>
    <mergeCell ref="I18:I19"/>
    <mergeCell ref="J18:J19"/>
    <mergeCell ref="M18:M19"/>
    <mergeCell ref="O20:O21"/>
    <mergeCell ref="B22:B23"/>
    <mergeCell ref="D22:D23"/>
    <mergeCell ref="H22:H23"/>
    <mergeCell ref="I22:I23"/>
    <mergeCell ref="J22:J23"/>
    <mergeCell ref="M22:M23"/>
    <mergeCell ref="N22:N23"/>
    <mergeCell ref="O22:O23"/>
    <mergeCell ref="B24:B25"/>
    <mergeCell ref="D24:D25"/>
    <mergeCell ref="M24:M25"/>
    <mergeCell ref="N24:N25"/>
    <mergeCell ref="O24:O25"/>
    <mergeCell ref="E24:E25"/>
    <mergeCell ref="C27:E27"/>
    <mergeCell ref="F27:I27"/>
    <mergeCell ref="K27:O27"/>
    <mergeCell ref="B28:B33"/>
    <mergeCell ref="C28:E29"/>
    <mergeCell ref="F28:H29"/>
    <mergeCell ref="K28:O29"/>
    <mergeCell ref="C30:E31"/>
    <mergeCell ref="F30:H31"/>
    <mergeCell ref="K30:O31"/>
    <mergeCell ref="K36:O37"/>
    <mergeCell ref="Q59:T59"/>
    <mergeCell ref="Q67:U67"/>
    <mergeCell ref="C32:E33"/>
    <mergeCell ref="F32:H33"/>
    <mergeCell ref="K32:O32"/>
    <mergeCell ref="K33:O33"/>
    <mergeCell ref="B34:J35"/>
    <mergeCell ref="K34:O35"/>
  </mergeCells>
  <pageMargins left="0.7" right="0.7" top="0.75" bottom="0.75" header="0.3" footer="0.3"/>
  <pageSetup paperSize="9" scale="34" orientation="portrait" horizontalDpi="300" r:id="rId1"/>
  <colBreaks count="1" manualBreakCount="1">
    <brk id="16" max="36" man="1"/>
  </colBreaks>
  <drawing r:id="rId2"/>
  <legacyDrawing r:id="rId3"/>
  <oleObjects>
    <mc:AlternateContent xmlns:mc="http://schemas.openxmlformats.org/markup-compatibility/2006">
      <mc:Choice Requires="x14">
        <oleObject shapeId="11265" r:id="rId4">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1265" r:id="rId4"/>
      </mc:Fallback>
    </mc:AlternateContent>
    <mc:AlternateContent xmlns:mc="http://schemas.openxmlformats.org/markup-compatibility/2006">
      <mc:Choice Requires="x14">
        <oleObject shapeId="11266" r:id="rId6">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1266" r:id="rId6"/>
      </mc:Fallback>
    </mc:AlternateContent>
    <mc:AlternateContent xmlns:mc="http://schemas.openxmlformats.org/markup-compatibility/2006">
      <mc:Choice Requires="x14">
        <oleObject shapeId="11267" r:id="rId7">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1267" r:id="rId7"/>
      </mc:Fallback>
    </mc:AlternateContent>
    <mc:AlternateContent xmlns:mc="http://schemas.openxmlformats.org/markup-compatibility/2006">
      <mc:Choice Requires="x14">
        <oleObject shapeId="11268" r:id="rId8">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1268" r:id="rId8"/>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N97"/>
  <sheetViews>
    <sheetView zoomScale="80" zoomScaleNormal="80" workbookViewId="0">
      <selection activeCell="A19" sqref="A19"/>
    </sheetView>
  </sheetViews>
  <sheetFormatPr baseColWidth="10" defaultColWidth="12.5703125" defaultRowHeight="14.25"/>
  <cols>
    <col min="1" max="1" width="5.7109375" style="14" customWidth="1"/>
    <col min="2" max="2" width="66.28515625" style="14" customWidth="1"/>
    <col min="3" max="3" width="9" style="14" customWidth="1"/>
    <col min="4" max="4" width="17.42578125" style="14" customWidth="1"/>
    <col min="5" max="5" width="13.42578125" style="14" customWidth="1"/>
    <col min="6" max="6" width="18.5703125" style="14" customWidth="1"/>
    <col min="7" max="7" width="19.28515625" style="14" customWidth="1"/>
    <col min="8" max="9" width="12.28515625" style="14" customWidth="1"/>
    <col min="10" max="10" width="12.85546875" style="14" customWidth="1"/>
    <col min="11" max="11" width="13.85546875" style="589" customWidth="1"/>
    <col min="12" max="12" width="15.28515625" style="589" customWidth="1"/>
    <col min="13" max="13" width="11.5703125" style="14" customWidth="1"/>
    <col min="14" max="14" width="16.42578125" style="14" customWidth="1"/>
    <col min="15" max="15" width="17.28515625" style="14" customWidth="1"/>
    <col min="16" max="16" width="16.42578125" style="14" customWidth="1"/>
    <col min="17" max="17" width="18.5703125" style="14" customWidth="1"/>
    <col min="18" max="18" width="60" style="14" customWidth="1"/>
    <col min="19" max="19" width="12.5703125" style="14" hidden="1" customWidth="1"/>
    <col min="20" max="20" width="24.28515625" style="14" customWidth="1"/>
    <col min="21" max="21" width="26.42578125" style="14" customWidth="1"/>
    <col min="22" max="22" width="29" style="14" customWidth="1"/>
    <col min="23" max="23" width="24.85546875" style="14" customWidth="1"/>
    <col min="24" max="24" width="25.7109375" style="14" customWidth="1"/>
    <col min="25" max="25" width="25.28515625" style="14" customWidth="1"/>
    <col min="26" max="26" width="30.140625" style="14" customWidth="1"/>
    <col min="27" max="27" width="15.42578125" style="14" customWidth="1"/>
    <col min="28" max="28" width="15.85546875" style="14" customWidth="1"/>
    <col min="29" max="29" width="24.42578125" style="14" customWidth="1"/>
    <col min="30" max="30" width="17.140625" style="14" customWidth="1"/>
    <col min="31" max="16384" width="12.5703125" style="14"/>
  </cols>
  <sheetData>
    <row r="1" spans="2:26" ht="25.5" customHeight="1">
      <c r="B1" s="1665"/>
      <c r="C1" s="1780" t="s">
        <v>606</v>
      </c>
      <c r="D1" s="1781"/>
      <c r="E1" s="1781"/>
      <c r="F1" s="1781"/>
      <c r="G1" s="1781"/>
      <c r="H1" s="1781"/>
      <c r="I1" s="1782"/>
      <c r="J1" s="1674" t="s">
        <v>607</v>
      </c>
      <c r="K1" s="1675"/>
      <c r="L1" s="1675"/>
      <c r="M1" s="1676"/>
      <c r="N1" s="1677"/>
      <c r="O1" s="1678"/>
      <c r="P1" s="543"/>
    </row>
    <row r="2" spans="2:26" ht="25.5" customHeight="1">
      <c r="B2" s="1666"/>
      <c r="C2" s="1783"/>
      <c r="D2" s="1784"/>
      <c r="E2" s="1784"/>
      <c r="F2" s="1784"/>
      <c r="G2" s="1784"/>
      <c r="H2" s="1784"/>
      <c r="I2" s="1785"/>
      <c r="J2" s="1683" t="s">
        <v>608</v>
      </c>
      <c r="K2" s="1684"/>
      <c r="L2" s="1684"/>
      <c r="M2" s="1685"/>
      <c r="N2" s="1679"/>
      <c r="O2" s="1680"/>
      <c r="P2" s="543"/>
    </row>
    <row r="3" spans="2:26" ht="25.5" customHeight="1">
      <c r="B3" s="1666"/>
      <c r="C3" s="1786" t="s">
        <v>609</v>
      </c>
      <c r="D3" s="1787"/>
      <c r="E3" s="1787"/>
      <c r="F3" s="1787"/>
      <c r="G3" s="1787"/>
      <c r="H3" s="1787"/>
      <c r="I3" s="1788"/>
      <c r="J3" s="1683" t="s">
        <v>610</v>
      </c>
      <c r="K3" s="1684"/>
      <c r="L3" s="1684"/>
      <c r="M3" s="1685"/>
      <c r="N3" s="1679"/>
      <c r="O3" s="1680"/>
      <c r="P3" s="543"/>
    </row>
    <row r="4" spans="2:26" ht="25.5" customHeight="1" thickBot="1">
      <c r="B4" s="1667"/>
      <c r="C4" s="1789"/>
      <c r="D4" s="1790"/>
      <c r="E4" s="1790"/>
      <c r="F4" s="1790"/>
      <c r="G4" s="1790"/>
      <c r="H4" s="1790"/>
      <c r="I4" s="1791"/>
      <c r="J4" s="1692" t="s">
        <v>611</v>
      </c>
      <c r="K4" s="1693"/>
      <c r="L4" s="1693"/>
      <c r="M4" s="1694"/>
      <c r="N4" s="1681"/>
      <c r="O4" s="1682"/>
      <c r="P4" s="543"/>
    </row>
    <row r="5" spans="2:26" ht="13.5" customHeight="1" thickBot="1">
      <c r="B5" s="1695"/>
      <c r="C5" s="1695"/>
      <c r="D5" s="1695"/>
      <c r="E5" s="1695"/>
      <c r="F5" s="1695"/>
      <c r="G5" s="1695"/>
      <c r="H5" s="1695"/>
      <c r="I5" s="1695"/>
      <c r="J5" s="1695"/>
      <c r="K5" s="1695"/>
      <c r="L5" s="1695"/>
      <c r="M5" s="1695"/>
      <c r="N5" s="1695"/>
      <c r="O5" s="1695"/>
    </row>
    <row r="6" spans="2:26" ht="25.5" customHeight="1">
      <c r="B6" s="1864" t="s">
        <v>669</v>
      </c>
      <c r="C6" s="1865"/>
      <c r="D6" s="1865"/>
      <c r="E6" s="1865"/>
      <c r="F6" s="1865"/>
      <c r="G6" s="1865"/>
      <c r="H6" s="1865"/>
      <c r="I6" s="1865"/>
      <c r="J6" s="1865"/>
      <c r="K6" s="1865"/>
      <c r="L6" s="1865"/>
      <c r="M6" s="1865"/>
      <c r="N6" s="1865"/>
      <c r="O6" s="1866"/>
      <c r="P6" s="546"/>
      <c r="Q6" s="1646"/>
      <c r="R6" s="1646"/>
      <c r="S6" s="1646"/>
      <c r="T6" s="1646"/>
      <c r="U6" s="27"/>
      <c r="V6" s="27"/>
      <c r="W6" s="27"/>
      <c r="X6" s="27"/>
      <c r="Y6" s="27"/>
      <c r="Z6" s="27"/>
    </row>
    <row r="7" spans="2:26" ht="25.5" customHeight="1" thickBot="1">
      <c r="B7" s="716" t="s">
        <v>678</v>
      </c>
      <c r="C7" s="1834" t="s">
        <v>670</v>
      </c>
      <c r="D7" s="1835"/>
      <c r="E7" s="1835"/>
      <c r="F7" s="1835"/>
      <c r="G7" s="1835"/>
      <c r="H7" s="1836"/>
      <c r="I7" s="1836"/>
      <c r="J7" s="1836"/>
      <c r="K7" s="1836"/>
      <c r="L7" s="1836"/>
      <c r="M7" s="1836"/>
      <c r="N7" s="1836"/>
      <c r="O7" s="1837"/>
      <c r="P7" s="546"/>
      <c r="Q7" s="550"/>
      <c r="R7" s="550"/>
      <c r="S7" s="550"/>
      <c r="T7" s="550"/>
      <c r="U7" s="27"/>
      <c r="V7" s="27"/>
      <c r="W7" s="27"/>
      <c r="X7" s="27"/>
      <c r="Y7" s="27"/>
      <c r="Z7" s="27"/>
    </row>
    <row r="8" spans="2:26" ht="25.5" customHeight="1">
      <c r="B8" s="717" t="s">
        <v>671</v>
      </c>
      <c r="C8" s="1850"/>
      <c r="D8" s="1851"/>
      <c r="E8" s="1851"/>
      <c r="F8" s="1851"/>
      <c r="G8" s="1833"/>
      <c r="H8" s="1852" t="s">
        <v>672</v>
      </c>
      <c r="I8" s="1853"/>
      <c r="J8" s="1854"/>
      <c r="K8" s="1856" t="s">
        <v>1</v>
      </c>
      <c r="L8" s="1857"/>
      <c r="M8" s="1857"/>
      <c r="N8" s="1857"/>
      <c r="O8" s="1858"/>
      <c r="P8" s="546"/>
      <c r="Q8" s="1653"/>
      <c r="R8" s="1653"/>
      <c r="S8" s="1653"/>
      <c r="T8" s="552"/>
      <c r="U8" s="27"/>
      <c r="V8" s="553"/>
      <c r="W8" s="553"/>
      <c r="X8" s="27"/>
      <c r="Y8" s="27"/>
      <c r="Z8" s="27"/>
    </row>
    <row r="9" spans="2:26" ht="25.5" customHeight="1">
      <c r="B9" s="547" t="s">
        <v>648</v>
      </c>
      <c r="C9" s="1838"/>
      <c r="D9" s="1839"/>
      <c r="E9" s="1839"/>
      <c r="F9" s="1839"/>
      <c r="G9" s="1840"/>
      <c r="H9" s="1852"/>
      <c r="I9" s="1853"/>
      <c r="J9" s="1854"/>
      <c r="K9" s="548" t="s">
        <v>4</v>
      </c>
      <c r="L9" s="1769" t="s">
        <v>5</v>
      </c>
      <c r="M9" s="1770"/>
      <c r="N9" s="1771"/>
      <c r="O9" s="549" t="s">
        <v>6</v>
      </c>
      <c r="P9" s="546"/>
      <c r="Q9" s="552"/>
      <c r="R9" s="552"/>
      <c r="S9" s="552"/>
      <c r="T9" s="552"/>
      <c r="U9" s="27"/>
      <c r="V9" s="553"/>
      <c r="W9" s="553"/>
      <c r="X9" s="27"/>
      <c r="Y9" s="27"/>
      <c r="Z9" s="27"/>
    </row>
    <row r="10" spans="2:26" ht="25.5" customHeight="1">
      <c r="B10" s="547" t="s">
        <v>673</v>
      </c>
      <c r="C10" s="1838"/>
      <c r="D10" s="1839"/>
      <c r="E10" s="1839"/>
      <c r="F10" s="1839"/>
      <c r="G10" s="1840"/>
      <c r="H10" s="1852"/>
      <c r="I10" s="1853"/>
      <c r="J10" s="1854"/>
      <c r="K10" s="559"/>
      <c r="L10" s="1841"/>
      <c r="M10" s="1842"/>
      <c r="N10" s="1843"/>
      <c r="O10" s="718"/>
      <c r="P10" s="546"/>
      <c r="Q10" s="552"/>
      <c r="R10" s="552"/>
      <c r="S10" s="552"/>
      <c r="T10" s="552"/>
      <c r="U10" s="27"/>
      <c r="V10" s="553"/>
      <c r="W10" s="553"/>
      <c r="X10" s="27"/>
      <c r="Y10" s="27"/>
      <c r="Z10" s="27"/>
    </row>
    <row r="11" spans="2:26" ht="41.25" customHeight="1">
      <c r="B11" s="547" t="s">
        <v>674</v>
      </c>
      <c r="C11" s="1838"/>
      <c r="D11" s="1839"/>
      <c r="E11" s="1839"/>
      <c r="F11" s="1839"/>
      <c r="G11" s="1840"/>
      <c r="H11" s="1852"/>
      <c r="I11" s="1853"/>
      <c r="J11" s="1854"/>
      <c r="K11" s="1860" t="s">
        <v>302</v>
      </c>
      <c r="L11" s="1861"/>
      <c r="M11" s="1861"/>
      <c r="N11" s="1861"/>
      <c r="O11" s="1862"/>
      <c r="P11" s="546"/>
      <c r="Q11" s="1660"/>
      <c r="R11" s="1660"/>
      <c r="S11" s="1660"/>
      <c r="T11" s="555"/>
      <c r="U11" s="27"/>
      <c r="V11" s="556"/>
      <c r="W11" s="557"/>
      <c r="X11" s="558"/>
      <c r="Y11" s="27"/>
      <c r="Z11" s="27"/>
    </row>
    <row r="12" spans="2:26" ht="25.5" customHeight="1">
      <c r="B12" s="607" t="s">
        <v>236</v>
      </c>
      <c r="C12" s="1643"/>
      <c r="D12" s="1644"/>
      <c r="E12" s="1644"/>
      <c r="F12" s="1644"/>
      <c r="G12" s="1645"/>
      <c r="H12" s="1852"/>
      <c r="I12" s="1853"/>
      <c r="J12" s="1854"/>
      <c r="K12" s="559"/>
      <c r="L12" s="1844"/>
      <c r="M12" s="1845"/>
      <c r="N12" s="1846"/>
      <c r="O12" s="719"/>
      <c r="P12" s="546"/>
      <c r="Q12" s="1660"/>
      <c r="R12" s="1660"/>
      <c r="S12" s="1660"/>
      <c r="T12" s="555"/>
      <c r="U12" s="27"/>
      <c r="V12" s="556"/>
      <c r="W12" s="557"/>
      <c r="X12" s="558"/>
      <c r="Y12" s="27"/>
      <c r="Z12" s="27"/>
    </row>
    <row r="13" spans="2:26" s="722" customFormat="1" ht="71.25" customHeight="1" thickBot="1">
      <c r="B13" s="607" t="s">
        <v>238</v>
      </c>
      <c r="C13" s="1634" t="s">
        <v>675</v>
      </c>
      <c r="D13" s="1635"/>
      <c r="E13" s="1635"/>
      <c r="F13" s="1635"/>
      <c r="G13" s="1636"/>
      <c r="H13" s="1855"/>
      <c r="I13" s="1584"/>
      <c r="J13" s="1585"/>
      <c r="K13" s="559"/>
      <c r="L13" s="1847"/>
      <c r="M13" s="1848"/>
      <c r="N13" s="1849"/>
      <c r="O13" s="720"/>
      <c r="P13" s="721"/>
      <c r="Q13" s="1660"/>
      <c r="R13" s="1660"/>
      <c r="S13" s="560"/>
      <c r="T13" s="723"/>
      <c r="U13" s="562"/>
      <c r="V13" s="724"/>
      <c r="W13" s="725"/>
      <c r="X13" s="726"/>
      <c r="Y13" s="562"/>
      <c r="Z13" s="562"/>
    </row>
    <row r="14" spans="2:26" ht="12.6" customHeight="1">
      <c r="B14" s="1816" t="s">
        <v>8</v>
      </c>
      <c r="C14" s="1831" t="s">
        <v>601</v>
      </c>
      <c r="D14" s="1829" t="s">
        <v>9</v>
      </c>
      <c r="E14" s="1829" t="s">
        <v>10</v>
      </c>
      <c r="F14" s="1829" t="s">
        <v>108</v>
      </c>
      <c r="G14" s="1838" t="s">
        <v>12</v>
      </c>
      <c r="H14" s="1839"/>
      <c r="I14" s="1839"/>
      <c r="J14" s="1840"/>
      <c r="K14" s="1829" t="s">
        <v>13</v>
      </c>
      <c r="L14" s="1829"/>
      <c r="M14" s="1830" t="s">
        <v>14</v>
      </c>
      <c r="N14" s="1830"/>
      <c r="O14" s="1740"/>
      <c r="Q14" s="1625"/>
      <c r="R14" s="1625"/>
      <c r="S14" s="27"/>
      <c r="T14" s="555"/>
      <c r="U14" s="27"/>
      <c r="V14" s="556"/>
      <c r="W14" s="557"/>
      <c r="X14" s="558"/>
      <c r="Y14" s="27"/>
      <c r="Z14" s="27"/>
    </row>
    <row r="15" spans="2:26" ht="12.6" customHeight="1">
      <c r="B15" s="1867"/>
      <c r="C15" s="1832"/>
      <c r="D15" s="1631"/>
      <c r="E15" s="1631"/>
      <c r="F15" s="1631"/>
      <c r="G15" s="1643"/>
      <c r="H15" s="1644"/>
      <c r="I15" s="1644"/>
      <c r="J15" s="1645"/>
      <c r="K15" s="1631"/>
      <c r="L15" s="1631"/>
      <c r="M15" s="1631" t="s">
        <v>15</v>
      </c>
      <c r="N15" s="1631" t="s">
        <v>16</v>
      </c>
      <c r="O15" s="1663" t="s">
        <v>17</v>
      </c>
      <c r="Q15" s="1625"/>
      <c r="R15" s="1625"/>
      <c r="S15" s="27"/>
      <c r="T15" s="557"/>
      <c r="U15" s="27"/>
      <c r="V15" s="556"/>
      <c r="W15" s="557"/>
      <c r="X15" s="558"/>
      <c r="Y15" s="27"/>
      <c r="Z15" s="27"/>
    </row>
    <row r="16" spans="2:26" ht="15" customHeight="1" thickBot="1">
      <c r="B16" s="1868"/>
      <c r="C16" s="1833"/>
      <c r="D16" s="1741"/>
      <c r="E16" s="1741"/>
      <c r="F16" s="1741"/>
      <c r="G16" s="629" t="s">
        <v>18</v>
      </c>
      <c r="H16" s="629" t="s">
        <v>19</v>
      </c>
      <c r="I16" s="629" t="s">
        <v>20</v>
      </c>
      <c r="J16" s="630" t="s">
        <v>21</v>
      </c>
      <c r="K16" s="629" t="s">
        <v>22</v>
      </c>
      <c r="L16" s="631" t="s">
        <v>23</v>
      </c>
      <c r="M16" s="1741"/>
      <c r="N16" s="1741"/>
      <c r="O16" s="1742"/>
      <c r="Q16" s="1625"/>
      <c r="R16" s="1625"/>
      <c r="S16" s="27"/>
      <c r="T16" s="557"/>
      <c r="U16" s="27"/>
      <c r="V16" s="556"/>
      <c r="W16" s="557"/>
      <c r="X16" s="558"/>
      <c r="Y16" s="27"/>
      <c r="Z16" s="27"/>
    </row>
    <row r="17" spans="1:26" ht="12.6" customHeight="1">
      <c r="B17" s="1827" t="s">
        <v>240</v>
      </c>
      <c r="C17" s="771" t="s">
        <v>176</v>
      </c>
      <c r="D17" s="1627" t="s">
        <v>241</v>
      </c>
      <c r="E17" s="772">
        <v>1</v>
      </c>
      <c r="F17" s="773">
        <v>94650000</v>
      </c>
      <c r="G17" s="774">
        <f>+F17</f>
        <v>94650000</v>
      </c>
      <c r="H17" s="158">
        <v>0</v>
      </c>
      <c r="I17" s="158">
        <v>0</v>
      </c>
      <c r="J17" s="158">
        <v>0</v>
      </c>
      <c r="K17" s="603">
        <v>44198</v>
      </c>
      <c r="L17" s="603">
        <v>44560</v>
      </c>
      <c r="M17" s="1599">
        <f>E18/E17</f>
        <v>0.2</v>
      </c>
      <c r="N17" s="1599">
        <f>F18/F17</f>
        <v>0.86529318541996836</v>
      </c>
      <c r="O17" s="1624">
        <f>+M17*M17/N17</f>
        <v>4.6227106227106234E-2</v>
      </c>
      <c r="Q17" s="1625"/>
      <c r="R17" s="1625"/>
      <c r="S17" s="27"/>
      <c r="T17" s="20"/>
      <c r="U17" s="27"/>
      <c r="V17" s="556"/>
      <c r="W17" s="557"/>
      <c r="X17" s="558"/>
      <c r="Y17" s="27"/>
      <c r="Z17" s="27"/>
    </row>
    <row r="18" spans="1:26" ht="23.25" customHeight="1">
      <c r="B18" s="1824"/>
      <c r="C18" s="143" t="s">
        <v>27</v>
      </c>
      <c r="D18" s="910"/>
      <c r="E18" s="767">
        <v>0.2</v>
      </c>
      <c r="F18" s="728">
        <v>81900000</v>
      </c>
      <c r="G18" s="770">
        <v>81900000</v>
      </c>
      <c r="H18" s="729">
        <v>0</v>
      </c>
      <c r="I18" s="729">
        <v>0</v>
      </c>
      <c r="J18" s="729">
        <v>0</v>
      </c>
      <c r="K18" s="566"/>
      <c r="L18" s="567"/>
      <c r="M18" s="1825"/>
      <c r="N18" s="1825"/>
      <c r="O18" s="1828"/>
      <c r="Q18" s="27"/>
      <c r="R18" s="27"/>
      <c r="S18" s="27"/>
      <c r="T18" s="568"/>
      <c r="U18" s="27"/>
      <c r="V18" s="556"/>
      <c r="W18" s="557"/>
      <c r="X18" s="558"/>
      <c r="Y18" s="27"/>
      <c r="Z18" s="27"/>
    </row>
    <row r="19" spans="1:26" ht="12.6" customHeight="1">
      <c r="B19" s="1824" t="s">
        <v>242</v>
      </c>
      <c r="C19" s="143" t="s">
        <v>25</v>
      </c>
      <c r="D19" s="910" t="s">
        <v>243</v>
      </c>
      <c r="E19" s="767">
        <v>3</v>
      </c>
      <c r="F19" s="768">
        <v>175618333</v>
      </c>
      <c r="G19" s="769">
        <f>+F19</f>
        <v>175618333</v>
      </c>
      <c r="H19" s="729">
        <v>0</v>
      </c>
      <c r="I19" s="729">
        <v>0</v>
      </c>
      <c r="J19" s="729">
        <v>0</v>
      </c>
      <c r="K19" s="634">
        <v>44198</v>
      </c>
      <c r="L19" s="634">
        <v>44560</v>
      </c>
      <c r="M19" s="1825">
        <f>E20/E19</f>
        <v>0.33333333333333331</v>
      </c>
      <c r="N19" s="1825">
        <f>F20/F19</f>
        <v>0.71184671249555709</v>
      </c>
      <c r="O19" s="1617">
        <f t="shared" ref="O19" si="0">+M19*M19/N19</f>
        <v>0.15608853586129975</v>
      </c>
      <c r="Q19" s="27"/>
      <c r="R19" s="27"/>
      <c r="S19" s="27"/>
      <c r="T19" s="568"/>
      <c r="U19" s="27"/>
      <c r="V19" s="556"/>
      <c r="W19" s="557"/>
      <c r="X19" s="558"/>
      <c r="Y19" s="27"/>
      <c r="Z19" s="27"/>
    </row>
    <row r="20" spans="1:26" ht="25.5" customHeight="1">
      <c r="B20" s="1824"/>
      <c r="C20" s="143" t="s">
        <v>27</v>
      </c>
      <c r="D20" s="910"/>
      <c r="E20" s="767">
        <v>1</v>
      </c>
      <c r="F20" s="728">
        <v>125013333</v>
      </c>
      <c r="G20" s="770">
        <v>125013333</v>
      </c>
      <c r="H20" s="729"/>
      <c r="I20" s="729">
        <v>0</v>
      </c>
      <c r="J20" s="729">
        <v>0</v>
      </c>
      <c r="K20" s="566"/>
      <c r="L20" s="567"/>
      <c r="M20" s="1825"/>
      <c r="N20" s="1825"/>
      <c r="O20" s="1828"/>
      <c r="Q20" s="27"/>
      <c r="R20" s="27"/>
      <c r="S20" s="27"/>
      <c r="T20" s="568"/>
      <c r="U20" s="27"/>
      <c r="V20" s="556"/>
      <c r="W20" s="557"/>
      <c r="X20" s="558"/>
      <c r="Y20" s="27"/>
      <c r="Z20" s="27"/>
    </row>
    <row r="21" spans="1:26" ht="12.6" customHeight="1">
      <c r="B21" s="1824" t="s">
        <v>244</v>
      </c>
      <c r="C21" s="143" t="s">
        <v>25</v>
      </c>
      <c r="D21" s="910" t="s">
        <v>245</v>
      </c>
      <c r="E21" s="767">
        <v>1</v>
      </c>
      <c r="F21" s="730">
        <v>79731667</v>
      </c>
      <c r="G21" s="769">
        <f>+F21</f>
        <v>79731667</v>
      </c>
      <c r="H21" s="729">
        <v>0</v>
      </c>
      <c r="I21" s="729">
        <v>0</v>
      </c>
      <c r="J21" s="729">
        <v>0</v>
      </c>
      <c r="K21" s="634">
        <v>44198</v>
      </c>
      <c r="L21" s="634">
        <v>44560</v>
      </c>
      <c r="M21" s="1825">
        <f>E22/E21</f>
        <v>0</v>
      </c>
      <c r="N21" s="1825">
        <v>0</v>
      </c>
      <c r="O21" s="1617">
        <v>0</v>
      </c>
      <c r="Q21" s="27"/>
      <c r="R21" s="27"/>
      <c r="S21" s="27"/>
      <c r="T21" s="568"/>
      <c r="U21" s="27"/>
      <c r="V21" s="556"/>
      <c r="W21" s="557"/>
      <c r="X21" s="558"/>
      <c r="Y21" s="27"/>
      <c r="Z21" s="27"/>
    </row>
    <row r="22" spans="1:26" ht="20.25" customHeight="1" thickBot="1">
      <c r="B22" s="1826"/>
      <c r="C22" s="775" t="s">
        <v>27</v>
      </c>
      <c r="D22" s="1621"/>
      <c r="E22" s="776">
        <v>0</v>
      </c>
      <c r="F22" s="777">
        <f>W66</f>
        <v>0</v>
      </c>
      <c r="G22" s="778">
        <v>0</v>
      </c>
      <c r="H22" s="161">
        <v>0</v>
      </c>
      <c r="I22" s="161">
        <v>0</v>
      </c>
      <c r="J22" s="161">
        <v>0</v>
      </c>
      <c r="K22" s="575"/>
      <c r="L22" s="577"/>
      <c r="M22" s="1600"/>
      <c r="N22" s="1600"/>
      <c r="O22" s="1863"/>
      <c r="Q22" s="27"/>
      <c r="R22" s="27"/>
      <c r="S22" s="27"/>
      <c r="T22" s="568"/>
      <c r="U22" s="27"/>
      <c r="V22" s="556"/>
      <c r="W22" s="557"/>
      <c r="X22" s="558"/>
      <c r="Y22" s="27"/>
      <c r="Z22" s="27"/>
    </row>
    <row r="23" spans="1:26" ht="15">
      <c r="A23" s="731"/>
      <c r="B23" s="1816" t="s">
        <v>34</v>
      </c>
      <c r="C23" s="779" t="s">
        <v>25</v>
      </c>
      <c r="D23" s="780"/>
      <c r="E23" s="780"/>
      <c r="F23" s="643">
        <f>+F17+F19+F21</f>
        <v>350000000</v>
      </c>
      <c r="G23" s="727">
        <f>G19+G17+G21</f>
        <v>350000000</v>
      </c>
      <c r="H23" s="646">
        <v>0</v>
      </c>
      <c r="I23" s="646">
        <v>0</v>
      </c>
      <c r="J23" s="646">
        <v>0</v>
      </c>
      <c r="K23" s="646"/>
      <c r="L23" s="647"/>
      <c r="M23" s="1597"/>
      <c r="N23" s="1599"/>
      <c r="O23" s="1818"/>
    </row>
    <row r="24" spans="1:26" ht="15.75" thickBot="1">
      <c r="B24" s="1817"/>
      <c r="C24" s="732" t="s">
        <v>27</v>
      </c>
      <c r="D24" s="564"/>
      <c r="E24" s="564"/>
      <c r="F24" s="640">
        <f>F18+F20+F22</f>
        <v>206913333</v>
      </c>
      <c r="G24" s="781">
        <f>G18+G20+G22</f>
        <v>206913333</v>
      </c>
      <c r="H24" s="575">
        <v>0</v>
      </c>
      <c r="I24" s="575">
        <v>0</v>
      </c>
      <c r="J24" s="575">
        <v>0</v>
      </c>
      <c r="K24" s="575"/>
      <c r="L24" s="577"/>
      <c r="M24" s="1598"/>
      <c r="N24" s="1600"/>
      <c r="O24" s="1602"/>
      <c r="Q24" s="27"/>
      <c r="R24" s="27"/>
      <c r="S24" s="27"/>
      <c r="T24" s="27"/>
      <c r="U24" s="27"/>
    </row>
    <row r="25" spans="1:26" s="27" customFormat="1" ht="15.75" thickBot="1">
      <c r="F25" s="733"/>
      <c r="G25" s="734"/>
      <c r="H25" s="580"/>
      <c r="I25" s="580"/>
      <c r="J25" s="580"/>
      <c r="K25" s="581"/>
      <c r="L25" s="581"/>
      <c r="M25" s="579"/>
      <c r="N25" s="582"/>
      <c r="O25" s="582"/>
      <c r="P25" s="582"/>
    </row>
    <row r="26" spans="1:26" s="27" customFormat="1" ht="15.75" thickBot="1">
      <c r="B26" s="583" t="s">
        <v>35</v>
      </c>
      <c r="C26" s="1819" t="s">
        <v>36</v>
      </c>
      <c r="D26" s="1820"/>
      <c r="E26" s="1821"/>
      <c r="F26" s="1822" t="s">
        <v>37</v>
      </c>
      <c r="G26" s="1823"/>
      <c r="H26" s="1823"/>
      <c r="I26" s="1823"/>
      <c r="J26" s="735"/>
      <c r="K26" s="1608"/>
      <c r="L26" s="1575"/>
      <c r="M26" s="1575"/>
      <c r="N26" s="1575"/>
      <c r="O26" s="1576"/>
      <c r="Q26" s="14"/>
      <c r="R26" s="14"/>
      <c r="S26" s="14"/>
      <c r="T26" s="14"/>
      <c r="U26" s="14"/>
    </row>
    <row r="27" spans="1:26" ht="20.25" customHeight="1">
      <c r="B27" s="1726" t="s">
        <v>676</v>
      </c>
      <c r="C27" s="1793" t="s">
        <v>677</v>
      </c>
      <c r="D27" s="1794"/>
      <c r="E27" s="1795"/>
      <c r="F27" s="1799" t="s">
        <v>246</v>
      </c>
      <c r="G27" s="1800"/>
      <c r="H27" s="1801"/>
      <c r="I27" s="565" t="s">
        <v>25</v>
      </c>
      <c r="J27" s="782">
        <v>3</v>
      </c>
      <c r="K27" s="1610"/>
      <c r="L27" s="1611"/>
      <c r="M27" s="1611"/>
      <c r="N27" s="1611"/>
      <c r="O27" s="1612"/>
    </row>
    <row r="28" spans="1:26" ht="35.25" customHeight="1" thickBot="1">
      <c r="B28" s="1727"/>
      <c r="C28" s="1796"/>
      <c r="D28" s="1797"/>
      <c r="E28" s="1798"/>
      <c r="F28" s="1613"/>
      <c r="G28" s="1614"/>
      <c r="H28" s="1802"/>
      <c r="I28" s="565" t="s">
        <v>27</v>
      </c>
      <c r="J28" s="782">
        <v>1</v>
      </c>
      <c r="K28" s="1613"/>
      <c r="L28" s="1614"/>
      <c r="M28" s="1614"/>
      <c r="N28" s="1614"/>
      <c r="O28" s="1615"/>
      <c r="Q28" s="97"/>
      <c r="R28" s="97"/>
      <c r="S28" s="97"/>
      <c r="T28" s="97"/>
      <c r="U28" s="97"/>
    </row>
    <row r="29" spans="1:26">
      <c r="B29" s="1727"/>
      <c r="C29" s="1803" t="s">
        <v>247</v>
      </c>
      <c r="D29" s="1804"/>
      <c r="E29" s="1805"/>
      <c r="F29" s="1799"/>
      <c r="G29" s="1800"/>
      <c r="H29" s="1801"/>
      <c r="I29" s="565" t="s">
        <v>25</v>
      </c>
      <c r="J29" s="736"/>
      <c r="K29" s="1587"/>
      <c r="L29" s="1587"/>
      <c r="M29" s="1587"/>
      <c r="N29" s="1587"/>
      <c r="O29" s="1588"/>
      <c r="Q29" s="97"/>
      <c r="R29" s="97"/>
      <c r="S29" s="97"/>
      <c r="T29" s="97"/>
      <c r="U29" s="97"/>
    </row>
    <row r="30" spans="1:26" ht="15" thickBot="1">
      <c r="B30" s="1727"/>
      <c r="C30" s="1806"/>
      <c r="D30" s="1807"/>
      <c r="E30" s="1808"/>
      <c r="F30" s="1613"/>
      <c r="G30" s="1614"/>
      <c r="H30" s="1802"/>
      <c r="I30" s="565" t="s">
        <v>27</v>
      </c>
      <c r="J30" s="737"/>
      <c r="K30" s="1587"/>
      <c r="L30" s="1587"/>
      <c r="M30" s="1587"/>
      <c r="N30" s="1587"/>
      <c r="O30" s="1588"/>
      <c r="Q30" s="97"/>
      <c r="R30" s="97"/>
      <c r="S30" s="97"/>
      <c r="T30" s="97"/>
      <c r="U30" s="97"/>
    </row>
    <row r="31" spans="1:26" ht="15">
      <c r="B31" s="1727"/>
      <c r="C31" s="1809"/>
      <c r="D31" s="1810"/>
      <c r="E31" s="1811"/>
      <c r="F31" s="1812"/>
      <c r="G31" s="1813"/>
      <c r="H31" s="1814"/>
      <c r="I31" s="565"/>
      <c r="J31" s="737"/>
      <c r="K31" s="1608" t="s">
        <v>248</v>
      </c>
      <c r="L31" s="1575"/>
      <c r="M31" s="1575"/>
      <c r="N31" s="1575"/>
      <c r="O31" s="1576"/>
      <c r="Q31" s="97"/>
      <c r="R31" s="97"/>
      <c r="S31" s="97"/>
      <c r="T31" s="97"/>
      <c r="U31" s="97"/>
    </row>
    <row r="32" spans="1:26" ht="30.75" customHeight="1">
      <c r="B32" s="1792"/>
      <c r="C32" s="1806"/>
      <c r="D32" s="1807"/>
      <c r="E32" s="1808"/>
      <c r="F32" s="1613"/>
      <c r="G32" s="1614"/>
      <c r="H32" s="1802"/>
      <c r="I32" s="565"/>
      <c r="J32" s="738"/>
      <c r="K32" s="1815" t="s">
        <v>652</v>
      </c>
      <c r="L32" s="1578"/>
      <c r="M32" s="1578"/>
      <c r="N32" s="1578"/>
      <c r="O32" s="1579"/>
      <c r="Q32" s="739"/>
      <c r="R32" s="739"/>
      <c r="S32" s="97"/>
      <c r="T32" s="97"/>
      <c r="U32" s="97"/>
    </row>
    <row r="33" spans="2:40">
      <c r="B33" s="1580" t="s">
        <v>249</v>
      </c>
      <c r="C33" s="1581"/>
      <c r="D33" s="1581"/>
      <c r="E33" s="1581"/>
      <c r="F33" s="1581"/>
      <c r="G33" s="1581"/>
      <c r="H33" s="1581"/>
      <c r="I33" s="1581"/>
      <c r="J33" s="1582"/>
      <c r="K33" s="1587" t="s">
        <v>40</v>
      </c>
      <c r="L33" s="1587"/>
      <c r="M33" s="1587"/>
      <c r="N33" s="1587"/>
      <c r="O33" s="1588"/>
      <c r="Q33" s="97"/>
      <c r="R33" s="97"/>
      <c r="S33" s="97"/>
      <c r="T33" s="97"/>
      <c r="U33" s="97"/>
    </row>
    <row r="34" spans="2:40" ht="33.75" customHeight="1" thickBot="1">
      <c r="B34" s="1583"/>
      <c r="C34" s="1584"/>
      <c r="D34" s="1584"/>
      <c r="E34" s="1584"/>
      <c r="F34" s="1584"/>
      <c r="G34" s="1584"/>
      <c r="H34" s="1584"/>
      <c r="I34" s="1584"/>
      <c r="J34" s="1585"/>
      <c r="K34" s="1590"/>
      <c r="L34" s="1590"/>
      <c r="M34" s="1590"/>
      <c r="N34" s="1590"/>
      <c r="O34" s="1591"/>
      <c r="Q34" s="739"/>
      <c r="R34" s="739"/>
      <c r="S34" s="740"/>
      <c r="T34" s="740"/>
      <c r="U34" s="97"/>
    </row>
    <row r="35" spans="2:40" ht="60.75" customHeight="1">
      <c r="P35" s="741"/>
      <c r="Q35" s="103" t="s">
        <v>179</v>
      </c>
      <c r="R35" s="742" t="s">
        <v>250</v>
      </c>
      <c r="S35" s="101" t="s">
        <v>5</v>
      </c>
      <c r="T35" s="104" t="s">
        <v>180</v>
      </c>
      <c r="U35" s="100"/>
      <c r="V35" s="100"/>
      <c r="W35" s="100"/>
      <c r="X35" s="128"/>
      <c r="Y35" s="17"/>
      <c r="Z35" s="17"/>
    </row>
    <row r="36" spans="2:40" ht="135">
      <c r="M36" s="97"/>
      <c r="N36" s="97"/>
      <c r="O36" s="97"/>
      <c r="P36" s="604"/>
      <c r="Q36" s="590">
        <v>213</v>
      </c>
      <c r="R36" s="591" t="s">
        <v>234</v>
      </c>
      <c r="S36" s="743"/>
      <c r="T36" s="744">
        <v>29750000</v>
      </c>
      <c r="U36" s="93"/>
      <c r="V36" s="745"/>
      <c r="W36" s="696"/>
      <c r="X36" s="13"/>
      <c r="Y36" s="9"/>
      <c r="Z36" s="17"/>
      <c r="AA36" s="97"/>
      <c r="AB36" s="97"/>
      <c r="AC36" s="97"/>
      <c r="AD36" s="97"/>
      <c r="AE36" s="97"/>
      <c r="AF36" s="97"/>
      <c r="AG36" s="97"/>
      <c r="AH36" s="97"/>
      <c r="AI36" s="97"/>
      <c r="AJ36" s="97"/>
      <c r="AK36" s="97"/>
      <c r="AL36" s="97"/>
      <c r="AM36" s="97"/>
      <c r="AN36" s="97"/>
    </row>
    <row r="37" spans="2:40" ht="120">
      <c r="M37" s="97"/>
      <c r="N37" s="97"/>
      <c r="O37" s="97"/>
      <c r="P37" s="604"/>
      <c r="Q37" s="590">
        <v>429</v>
      </c>
      <c r="R37" s="591" t="s">
        <v>235</v>
      </c>
      <c r="S37" s="743"/>
      <c r="T37" s="744">
        <v>52150000</v>
      </c>
      <c r="U37" s="93"/>
      <c r="V37" s="745"/>
      <c r="W37" s="696"/>
      <c r="X37" s="13"/>
      <c r="Y37" s="9"/>
      <c r="Z37" s="17"/>
      <c r="AA37" s="97"/>
      <c r="AB37" s="97"/>
      <c r="AC37" s="97"/>
      <c r="AD37" s="97"/>
      <c r="AE37" s="97"/>
      <c r="AF37" s="97"/>
      <c r="AG37" s="97"/>
      <c r="AH37" s="97"/>
      <c r="AI37" s="97"/>
      <c r="AJ37" s="97"/>
      <c r="AK37" s="97"/>
      <c r="AL37" s="97"/>
      <c r="AM37" s="97"/>
      <c r="AN37" s="97"/>
    </row>
    <row r="38" spans="2:40" ht="137.25" customHeight="1">
      <c r="K38" s="14"/>
      <c r="L38" s="14"/>
      <c r="M38" s="97"/>
      <c r="N38" s="97"/>
      <c r="O38" s="97"/>
      <c r="P38" s="749"/>
      <c r="Q38" s="590">
        <v>156</v>
      </c>
      <c r="R38" s="591" t="s">
        <v>237</v>
      </c>
      <c r="S38" s="743"/>
      <c r="T38" s="750">
        <v>25200000</v>
      </c>
      <c r="U38" s="11"/>
      <c r="V38" s="11"/>
      <c r="W38" s="11"/>
      <c r="X38" s="595"/>
      <c r="Y38" s="596"/>
      <c r="Z38" s="596"/>
      <c r="AA38" s="11"/>
      <c r="AB38" s="11"/>
      <c r="AC38" s="17"/>
      <c r="AD38" s="17"/>
      <c r="AE38" s="17"/>
      <c r="AF38" s="17"/>
      <c r="AG38" s="17"/>
      <c r="AH38" s="17"/>
      <c r="AI38" s="17"/>
      <c r="AJ38" s="17"/>
      <c r="AK38" s="97"/>
      <c r="AL38" s="97"/>
      <c r="AM38" s="97"/>
      <c r="AN38" s="97"/>
    </row>
    <row r="39" spans="2:40" ht="135.75" customHeight="1">
      <c r="K39" s="14"/>
      <c r="L39" s="14"/>
      <c r="M39" s="97"/>
      <c r="N39" s="97"/>
      <c r="O39" s="97"/>
      <c r="P39" s="741"/>
      <c r="Q39" s="590">
        <v>139</v>
      </c>
      <c r="R39" s="591" t="s">
        <v>239</v>
      </c>
      <c r="S39" s="592"/>
      <c r="T39" s="597">
        <v>29750000</v>
      </c>
      <c r="U39" s="100"/>
      <c r="V39" s="100"/>
      <c r="W39" s="100"/>
      <c r="X39" s="128"/>
      <c r="Y39" s="596"/>
      <c r="Z39" s="596"/>
      <c r="AA39" s="11"/>
      <c r="AB39" s="11"/>
      <c r="AC39" s="17"/>
      <c r="AD39" s="17"/>
      <c r="AE39" s="17"/>
      <c r="AF39" s="17"/>
      <c r="AG39" s="17"/>
      <c r="AH39" s="17"/>
      <c r="AI39" s="17"/>
      <c r="AJ39" s="17"/>
      <c r="AK39" s="97"/>
      <c r="AL39" s="97"/>
      <c r="AM39" s="97"/>
      <c r="AN39" s="97"/>
    </row>
    <row r="40" spans="2:40" ht="135">
      <c r="K40" s="14"/>
      <c r="L40" s="14"/>
      <c r="M40" s="97"/>
      <c r="N40" s="97"/>
      <c r="O40" s="97"/>
      <c r="P40" s="604"/>
      <c r="Q40" s="590">
        <v>127</v>
      </c>
      <c r="R40" s="751" t="s">
        <v>251</v>
      </c>
      <c r="S40" s="592"/>
      <c r="T40" s="597">
        <v>13650000</v>
      </c>
      <c r="U40" s="111"/>
      <c r="V40" s="110"/>
      <c r="W40" s="745"/>
      <c r="X40" s="13"/>
      <c r="Y40" s="9"/>
      <c r="Z40" s="596"/>
      <c r="AA40" s="11"/>
      <c r="AB40" s="11"/>
      <c r="AC40" s="17"/>
      <c r="AD40" s="17"/>
      <c r="AE40" s="17"/>
      <c r="AF40" s="17"/>
      <c r="AG40" s="17"/>
      <c r="AH40" s="17"/>
      <c r="AI40" s="17"/>
      <c r="AJ40" s="17"/>
      <c r="AK40" s="97"/>
      <c r="AL40" s="97"/>
      <c r="AM40" s="97"/>
      <c r="AN40" s="97"/>
    </row>
    <row r="41" spans="2:40" ht="142.5">
      <c r="K41" s="14"/>
      <c r="L41" s="14"/>
      <c r="M41" s="97"/>
      <c r="N41" s="97"/>
      <c r="O41" s="97"/>
      <c r="P41" s="604"/>
      <c r="Q41" s="7">
        <v>752</v>
      </c>
      <c r="R41" s="677" t="s">
        <v>252</v>
      </c>
      <c r="S41" s="592"/>
      <c r="T41" s="597">
        <v>10020000</v>
      </c>
      <c r="U41" s="93"/>
      <c r="V41" s="110"/>
      <c r="W41" s="18"/>
      <c r="X41" s="181"/>
      <c r="Y41" s="9"/>
      <c r="Z41" s="596"/>
      <c r="AA41" s="11"/>
      <c r="AB41" s="11"/>
      <c r="AC41" s="17"/>
      <c r="AD41" s="17"/>
      <c r="AE41" s="17"/>
      <c r="AF41" s="17"/>
      <c r="AG41" s="17"/>
      <c r="AH41" s="17"/>
      <c r="AI41" s="17"/>
      <c r="AJ41" s="17"/>
      <c r="AK41" s="97"/>
      <c r="AL41" s="97"/>
      <c r="AM41" s="97"/>
      <c r="AN41" s="97"/>
    </row>
    <row r="42" spans="2:40" ht="142.5">
      <c r="K42" s="14"/>
      <c r="L42" s="14"/>
      <c r="M42" s="97"/>
      <c r="N42" s="97"/>
      <c r="O42" s="97"/>
      <c r="P42" s="604"/>
      <c r="Q42" s="7">
        <v>973</v>
      </c>
      <c r="R42" s="677" t="s">
        <v>253</v>
      </c>
      <c r="S42" s="592"/>
      <c r="T42" s="597">
        <v>11985000</v>
      </c>
      <c r="U42" s="93"/>
      <c r="V42" s="110"/>
      <c r="W42" s="18"/>
      <c r="X42" s="181"/>
      <c r="Y42" s="9"/>
      <c r="Z42" s="596"/>
      <c r="AA42" s="11"/>
      <c r="AB42" s="11"/>
      <c r="AC42" s="17"/>
      <c r="AD42" s="17"/>
      <c r="AE42" s="17"/>
      <c r="AF42" s="17"/>
      <c r="AG42" s="17"/>
      <c r="AH42" s="17"/>
      <c r="AI42" s="17"/>
      <c r="AJ42" s="17"/>
      <c r="AK42" s="97"/>
      <c r="AL42" s="97"/>
      <c r="AM42" s="97"/>
      <c r="AN42" s="97"/>
    </row>
    <row r="43" spans="2:40" ht="56.25" customHeight="1">
      <c r="K43" s="14"/>
      <c r="L43" s="14"/>
      <c r="M43" s="97"/>
      <c r="N43" s="97"/>
      <c r="O43" s="97"/>
      <c r="P43" s="91"/>
      <c r="Q43" s="7">
        <v>1360</v>
      </c>
      <c r="R43" s="677" t="s">
        <v>254</v>
      </c>
      <c r="S43" s="592"/>
      <c r="T43" s="597">
        <v>8460000</v>
      </c>
      <c r="U43" s="93"/>
      <c r="V43" s="110"/>
      <c r="W43" s="18"/>
      <c r="X43" s="181"/>
      <c r="Y43" s="9"/>
      <c r="Z43" s="596"/>
      <c r="AA43" s="11"/>
      <c r="AB43" s="11"/>
      <c r="AC43" s="17"/>
      <c r="AD43" s="17"/>
      <c r="AE43" s="17"/>
      <c r="AF43" s="17"/>
      <c r="AG43" s="17"/>
      <c r="AH43" s="17"/>
      <c r="AI43" s="17"/>
      <c r="AJ43" s="17"/>
      <c r="AK43" s="97"/>
      <c r="AL43" s="97"/>
      <c r="AM43" s="97"/>
      <c r="AN43" s="97"/>
    </row>
    <row r="44" spans="2:40" ht="84.75" customHeight="1">
      <c r="K44" s="14"/>
      <c r="L44" s="14"/>
      <c r="M44" s="97"/>
      <c r="N44" s="97"/>
      <c r="O44" s="97"/>
      <c r="P44" s="91"/>
      <c r="Q44" s="7">
        <v>2494</v>
      </c>
      <c r="R44" s="677" t="s">
        <v>239</v>
      </c>
      <c r="S44" s="592"/>
      <c r="T44" s="22">
        <v>11333333</v>
      </c>
      <c r="U44" s="93"/>
      <c r="V44" s="110"/>
      <c r="W44" s="18"/>
      <c r="X44" s="181"/>
      <c r="Y44" s="9"/>
      <c r="Z44" s="596"/>
      <c r="AA44" s="11"/>
      <c r="AB44" s="11"/>
      <c r="AC44" s="17"/>
      <c r="AD44" s="17"/>
      <c r="AE44" s="17"/>
      <c r="AF44" s="17"/>
      <c r="AG44" s="17"/>
      <c r="AH44" s="17"/>
      <c r="AI44" s="17"/>
      <c r="AJ44" s="17"/>
      <c r="AK44" s="97"/>
      <c r="AL44" s="97"/>
      <c r="AM44" s="97"/>
      <c r="AN44" s="97"/>
    </row>
    <row r="45" spans="2:40" ht="87" customHeight="1">
      <c r="K45" s="14"/>
      <c r="L45" s="14"/>
      <c r="M45" s="97"/>
      <c r="N45" s="97"/>
      <c r="O45" s="97"/>
      <c r="P45" s="91"/>
      <c r="Q45" s="7">
        <v>2537</v>
      </c>
      <c r="R45" s="677" t="s">
        <v>255</v>
      </c>
      <c r="S45" s="592"/>
      <c r="T45" s="597">
        <v>9480000</v>
      </c>
      <c r="U45" s="93"/>
      <c r="V45" s="110"/>
      <c r="W45" s="18"/>
      <c r="X45" s="181"/>
      <c r="Y45" s="9"/>
      <c r="Z45" s="596"/>
      <c r="AA45" s="11"/>
      <c r="AB45" s="11"/>
      <c r="AC45" s="17"/>
      <c r="AD45" s="17"/>
      <c r="AE45" s="17"/>
      <c r="AF45" s="17"/>
      <c r="AG45" s="17"/>
      <c r="AH45" s="17"/>
      <c r="AI45" s="17"/>
      <c r="AJ45" s="17"/>
      <c r="AK45" s="97"/>
      <c r="AL45" s="97"/>
      <c r="AM45" s="97"/>
      <c r="AN45" s="97"/>
    </row>
    <row r="46" spans="2:40" ht="87.75" customHeight="1">
      <c r="K46" s="14"/>
      <c r="L46" s="14"/>
      <c r="M46" s="97"/>
      <c r="N46" s="97"/>
      <c r="O46" s="97"/>
      <c r="P46" s="92"/>
      <c r="Q46" s="7">
        <v>2538</v>
      </c>
      <c r="R46" s="677" t="s">
        <v>256</v>
      </c>
      <c r="S46" s="592"/>
      <c r="T46" s="597">
        <v>5135000</v>
      </c>
      <c r="U46" s="93"/>
      <c r="V46" s="94"/>
      <c r="W46" s="94"/>
      <c r="X46" s="181"/>
      <c r="Y46" s="9"/>
      <c r="Z46" s="596"/>
      <c r="AA46" s="11"/>
      <c r="AB46" s="11"/>
      <c r="AC46" s="17"/>
      <c r="AD46" s="17"/>
      <c r="AE46" s="17"/>
      <c r="AF46" s="17"/>
      <c r="AG46" s="17"/>
      <c r="AH46" s="17"/>
      <c r="AI46" s="17"/>
      <c r="AJ46" s="17"/>
      <c r="AK46" s="97"/>
      <c r="AL46" s="97"/>
      <c r="AM46" s="97"/>
      <c r="AN46" s="97"/>
    </row>
    <row r="47" spans="2:40" ht="18.75" customHeight="1">
      <c r="K47" s="14"/>
      <c r="L47" s="14"/>
      <c r="M47" s="97"/>
      <c r="N47" s="97"/>
      <c r="O47" s="97"/>
      <c r="P47" s="92"/>
      <c r="Q47" s="1859" t="s">
        <v>133</v>
      </c>
      <c r="R47" s="1859"/>
      <c r="S47" s="592"/>
      <c r="T47" s="597">
        <f>SUM(T36:T46)</f>
        <v>206913333</v>
      </c>
      <c r="U47" s="111"/>
      <c r="V47" s="110"/>
      <c r="W47" s="110"/>
      <c r="X47" s="181"/>
      <c r="Y47" s="9"/>
      <c r="Z47" s="596"/>
      <c r="AA47" s="11"/>
      <c r="AB47" s="11"/>
      <c r="AC47" s="17"/>
      <c r="AD47" s="17"/>
      <c r="AE47" s="17"/>
      <c r="AF47" s="17"/>
      <c r="AG47" s="17"/>
      <c r="AH47" s="17"/>
      <c r="AI47" s="17"/>
      <c r="AJ47" s="17"/>
      <c r="AK47" s="97"/>
      <c r="AL47" s="97"/>
      <c r="AM47" s="97"/>
      <c r="AN47" s="97"/>
    </row>
    <row r="48" spans="2:40" ht="99" customHeight="1">
      <c r="K48" s="14"/>
      <c r="L48" s="14"/>
      <c r="M48" s="97"/>
      <c r="N48" s="97"/>
      <c r="O48" s="97"/>
      <c r="P48" s="91"/>
      <c r="Q48" s="9"/>
      <c r="R48" s="598"/>
      <c r="S48" s="11"/>
      <c r="T48" s="110"/>
      <c r="U48" s="93"/>
      <c r="V48" s="110"/>
      <c r="W48" s="110"/>
      <c r="X48" s="181"/>
      <c r="Y48" s="9"/>
      <c r="Z48" s="596"/>
      <c r="AA48" s="11"/>
      <c r="AB48" s="11"/>
      <c r="AC48" s="17"/>
      <c r="AD48" s="17"/>
      <c r="AE48" s="17"/>
      <c r="AF48" s="17"/>
      <c r="AG48" s="17"/>
      <c r="AH48" s="17"/>
      <c r="AI48" s="17"/>
      <c r="AJ48" s="17"/>
      <c r="AK48" s="97"/>
      <c r="AL48" s="97"/>
      <c r="AM48" s="97"/>
      <c r="AN48" s="97"/>
    </row>
    <row r="49" spans="11:40">
      <c r="K49" s="14"/>
      <c r="L49" s="14"/>
      <c r="M49" s="97"/>
      <c r="N49" s="17"/>
      <c r="O49" s="17"/>
      <c r="P49" s="9"/>
      <c r="Q49" s="9"/>
      <c r="R49" s="598"/>
      <c r="S49" s="11"/>
      <c r="T49" s="110"/>
      <c r="U49" s="93"/>
      <c r="V49" s="110"/>
      <c r="W49" s="18"/>
      <c r="X49" s="181"/>
      <c r="Y49" s="9"/>
      <c r="Z49" s="596"/>
      <c r="AA49" s="11"/>
      <c r="AB49" s="11"/>
      <c r="AC49" s="17"/>
      <c r="AD49" s="17"/>
      <c r="AE49" s="17"/>
      <c r="AF49" s="17"/>
      <c r="AG49" s="17"/>
      <c r="AH49" s="17"/>
      <c r="AI49" s="17"/>
      <c r="AJ49" s="17"/>
      <c r="AK49" s="97"/>
      <c r="AL49" s="97"/>
      <c r="AM49" s="97"/>
      <c r="AN49" s="97"/>
    </row>
    <row r="50" spans="11:40">
      <c r="K50" s="14"/>
      <c r="L50" s="14"/>
      <c r="M50" s="97"/>
      <c r="N50" s="17"/>
      <c r="O50" s="17"/>
      <c r="P50" s="9"/>
      <c r="Q50" s="9"/>
      <c r="R50" s="598"/>
      <c r="S50" s="11"/>
      <c r="T50" s="110"/>
      <c r="U50" s="93"/>
      <c r="V50" s="110"/>
      <c r="W50" s="18"/>
      <c r="X50" s="181"/>
      <c r="Y50" s="9"/>
      <c r="Z50" s="596"/>
      <c r="AA50" s="11"/>
      <c r="AB50" s="11"/>
      <c r="AC50" s="17"/>
      <c r="AD50" s="17"/>
      <c r="AE50" s="17"/>
      <c r="AF50" s="17"/>
      <c r="AG50" s="17"/>
      <c r="AH50" s="17"/>
      <c r="AI50" s="17"/>
      <c r="AJ50" s="17"/>
      <c r="AK50" s="97"/>
      <c r="AL50" s="97"/>
      <c r="AM50" s="97"/>
      <c r="AN50" s="97"/>
    </row>
    <row r="51" spans="11:40">
      <c r="K51" s="14"/>
      <c r="L51" s="14"/>
      <c r="M51" s="97"/>
      <c r="N51" s="17"/>
      <c r="O51" s="17"/>
      <c r="P51" s="9"/>
      <c r="Q51" s="9"/>
      <c r="R51" s="598"/>
      <c r="S51" s="11"/>
      <c r="T51" s="110"/>
      <c r="U51" s="93"/>
      <c r="V51" s="110"/>
      <c r="W51" s="18"/>
      <c r="X51" s="181"/>
      <c r="Y51" s="9"/>
      <c r="Z51" s="596"/>
      <c r="AA51" s="11"/>
      <c r="AB51" s="11"/>
      <c r="AC51" s="17"/>
      <c r="AD51" s="17"/>
      <c r="AE51" s="17"/>
      <c r="AF51" s="17"/>
      <c r="AG51" s="17"/>
      <c r="AH51" s="17"/>
      <c r="AI51" s="17"/>
      <c r="AJ51" s="17"/>
      <c r="AK51" s="97"/>
      <c r="AL51" s="97"/>
      <c r="AM51" s="97"/>
      <c r="AN51" s="97"/>
    </row>
    <row r="52" spans="11:40">
      <c r="K52" s="14"/>
      <c r="L52" s="14"/>
      <c r="M52" s="97"/>
      <c r="N52" s="17"/>
      <c r="O52" s="17"/>
      <c r="P52" s="9"/>
      <c r="Q52" s="9"/>
      <c r="R52" s="598"/>
      <c r="S52" s="11"/>
      <c r="T52" s="110"/>
      <c r="U52" s="93"/>
      <c r="V52" s="110"/>
      <c r="W52" s="18"/>
      <c r="X52" s="181"/>
      <c r="Y52" s="9"/>
      <c r="Z52" s="596"/>
      <c r="AA52" s="11"/>
      <c r="AB52" s="11"/>
      <c r="AC52" s="17"/>
      <c r="AD52" s="17"/>
      <c r="AE52" s="17"/>
      <c r="AF52" s="17"/>
      <c r="AG52" s="17"/>
      <c r="AH52" s="17"/>
      <c r="AI52" s="17"/>
      <c r="AJ52" s="17"/>
      <c r="AK52" s="97"/>
      <c r="AL52" s="97"/>
      <c r="AM52" s="97"/>
      <c r="AN52" s="97"/>
    </row>
    <row r="53" spans="11:40">
      <c r="K53" s="14"/>
      <c r="L53" s="14"/>
      <c r="M53" s="97"/>
      <c r="N53" s="17"/>
      <c r="O53" s="17"/>
      <c r="P53" s="9"/>
      <c r="Q53" s="9"/>
      <c r="R53" s="598"/>
      <c r="S53" s="11"/>
      <c r="T53" s="110"/>
      <c r="U53" s="93"/>
      <c r="V53" s="110"/>
      <c r="W53" s="18"/>
      <c r="X53" s="181"/>
      <c r="Y53" s="9"/>
      <c r="Z53" s="596"/>
      <c r="AA53" s="11"/>
      <c r="AB53" s="11"/>
      <c r="AC53" s="17"/>
      <c r="AD53" s="17"/>
      <c r="AE53" s="17"/>
      <c r="AF53" s="17"/>
      <c r="AG53" s="17"/>
      <c r="AH53" s="17"/>
      <c r="AI53" s="17"/>
      <c r="AJ53" s="17"/>
      <c r="AK53" s="97"/>
      <c r="AL53" s="97"/>
      <c r="AM53" s="97"/>
      <c r="AN53" s="97"/>
    </row>
    <row r="54" spans="11:40">
      <c r="K54" s="14"/>
      <c r="L54" s="14"/>
      <c r="M54" s="97"/>
      <c r="N54" s="17"/>
      <c r="O54" s="17"/>
      <c r="P54" s="9"/>
      <c r="Q54" s="9"/>
      <c r="R54" s="598"/>
      <c r="S54" s="11"/>
      <c r="T54" s="110"/>
      <c r="U54" s="93"/>
      <c r="V54" s="110"/>
      <c r="W54" s="18"/>
      <c r="X54" s="181"/>
      <c r="Y54" s="9"/>
      <c r="Z54" s="596"/>
      <c r="AA54" s="11"/>
      <c r="AB54" s="11"/>
      <c r="AC54" s="17"/>
      <c r="AD54" s="17"/>
      <c r="AE54" s="17"/>
      <c r="AF54" s="17"/>
      <c r="AG54" s="17"/>
      <c r="AH54" s="17"/>
      <c r="AI54" s="17"/>
      <c r="AJ54" s="17"/>
      <c r="AK54" s="97"/>
      <c r="AL54" s="97"/>
      <c r="AM54" s="97"/>
      <c r="AN54" s="97"/>
    </row>
    <row r="55" spans="11:40">
      <c r="K55" s="14"/>
      <c r="L55" s="14"/>
      <c r="M55" s="97"/>
      <c r="N55" s="17"/>
      <c r="O55" s="17"/>
      <c r="P55" s="9"/>
      <c r="Q55" s="9"/>
      <c r="R55" s="598"/>
      <c r="S55" s="11"/>
      <c r="T55" s="110"/>
      <c r="U55" s="93"/>
      <c r="V55" s="110"/>
      <c r="W55" s="18"/>
      <c r="X55" s="181"/>
      <c r="Y55" s="9"/>
      <c r="Z55" s="596"/>
      <c r="AA55" s="11"/>
      <c r="AB55" s="11"/>
      <c r="AC55" s="17"/>
      <c r="AD55" s="17"/>
      <c r="AE55" s="17"/>
      <c r="AF55" s="17"/>
      <c r="AG55" s="17"/>
      <c r="AH55" s="17"/>
      <c r="AI55" s="17"/>
      <c r="AJ55" s="17"/>
      <c r="AK55" s="97"/>
      <c r="AL55" s="97"/>
      <c r="AM55" s="97"/>
      <c r="AN55" s="97"/>
    </row>
    <row r="56" spans="11:40">
      <c r="K56" s="14"/>
      <c r="L56" s="14"/>
      <c r="M56" s="97"/>
      <c r="N56" s="17"/>
      <c r="O56" s="17"/>
      <c r="P56" s="9"/>
      <c r="Q56" s="752"/>
      <c r="R56" s="624"/>
      <c r="S56" s="746"/>
      <c r="T56" s="748"/>
      <c r="U56" s="93"/>
      <c r="V56" s="110"/>
      <c r="W56" s="18"/>
      <c r="X56" s="181"/>
      <c r="Y56" s="9"/>
      <c r="Z56" s="596"/>
      <c r="AA56" s="11"/>
      <c r="AB56" s="11"/>
      <c r="AC56" s="17"/>
      <c r="AD56" s="17"/>
      <c r="AE56" s="17"/>
      <c r="AF56" s="17"/>
      <c r="AG56" s="17"/>
      <c r="AH56" s="17"/>
      <c r="AI56" s="17"/>
      <c r="AJ56" s="17"/>
      <c r="AK56" s="97"/>
      <c r="AL56" s="97"/>
      <c r="AM56" s="97"/>
      <c r="AN56" s="97"/>
    </row>
    <row r="57" spans="11:40">
      <c r="K57" s="14"/>
      <c r="L57" s="14"/>
      <c r="M57" s="97"/>
      <c r="N57" s="17"/>
      <c r="O57" s="17"/>
      <c r="P57" s="9"/>
      <c r="Q57" s="752"/>
      <c r="R57" s="624"/>
      <c r="S57" s="746"/>
      <c r="T57" s="748"/>
      <c r="U57" s="93"/>
      <c r="V57" s="110"/>
      <c r="W57" s="18"/>
      <c r="X57" s="181"/>
      <c r="Y57" s="9"/>
      <c r="Z57" s="596"/>
      <c r="AA57" s="11"/>
      <c r="AB57" s="11"/>
      <c r="AC57" s="17"/>
      <c r="AD57" s="17"/>
      <c r="AE57" s="17"/>
      <c r="AF57" s="17"/>
      <c r="AG57" s="17"/>
      <c r="AH57" s="17"/>
      <c r="AI57" s="17"/>
      <c r="AJ57" s="17"/>
      <c r="AK57" s="97"/>
      <c r="AL57" s="97"/>
      <c r="AM57" s="97"/>
      <c r="AN57" s="97"/>
    </row>
    <row r="58" spans="11:40">
      <c r="K58" s="14"/>
      <c r="L58" s="14"/>
      <c r="M58" s="97"/>
      <c r="N58" s="17"/>
      <c r="O58" s="17"/>
      <c r="P58" s="17"/>
      <c r="Q58" s="752"/>
      <c r="R58" s="624"/>
      <c r="S58" s="746"/>
      <c r="T58" s="748"/>
      <c r="U58" s="93"/>
      <c r="V58" s="748"/>
      <c r="W58" s="18"/>
      <c r="X58" s="13"/>
      <c r="Y58" s="596"/>
      <c r="Z58" s="596"/>
      <c r="AA58" s="11"/>
      <c r="AB58" s="11"/>
      <c r="AC58" s="17"/>
      <c r="AD58" s="17"/>
      <c r="AE58" s="17"/>
      <c r="AF58" s="17"/>
      <c r="AG58" s="17"/>
      <c r="AH58" s="17"/>
      <c r="AI58" s="17"/>
      <c r="AJ58" s="17"/>
      <c r="AK58" s="97"/>
      <c r="AL58" s="97"/>
      <c r="AM58" s="97"/>
      <c r="AN58" s="97"/>
    </row>
    <row r="59" spans="11:40">
      <c r="K59" s="14"/>
      <c r="L59" s="14"/>
      <c r="M59" s="97"/>
      <c r="N59" s="17"/>
      <c r="O59" s="17"/>
      <c r="P59" s="17"/>
      <c r="Q59" s="752"/>
      <c r="R59" s="624"/>
      <c r="S59" s="746"/>
      <c r="T59" s="748"/>
      <c r="U59" s="93"/>
      <c r="V59" s="748"/>
      <c r="W59" s="18"/>
      <c r="X59" s="13"/>
      <c r="Y59" s="596"/>
      <c r="Z59" s="596"/>
      <c r="AA59" s="11"/>
      <c r="AB59" s="11"/>
      <c r="AC59" s="17"/>
      <c r="AD59" s="17"/>
      <c r="AE59" s="17"/>
      <c r="AF59" s="17"/>
      <c r="AG59" s="17"/>
      <c r="AH59" s="17"/>
      <c r="AI59" s="17"/>
      <c r="AJ59" s="17"/>
      <c r="AK59" s="97"/>
      <c r="AL59" s="97"/>
      <c r="AM59" s="97"/>
      <c r="AN59" s="97"/>
    </row>
    <row r="60" spans="11:40">
      <c r="K60" s="14"/>
      <c r="L60" s="14"/>
      <c r="M60" s="97"/>
      <c r="N60" s="17"/>
      <c r="O60" s="17"/>
      <c r="P60" s="17"/>
      <c r="Q60" s="752"/>
      <c r="R60" s="624"/>
      <c r="S60" s="746"/>
      <c r="T60" s="748"/>
      <c r="U60" s="93"/>
      <c r="V60" s="748"/>
      <c r="W60" s="18"/>
      <c r="X60" s="13"/>
      <c r="Y60" s="596"/>
      <c r="Z60" s="596"/>
      <c r="AA60" s="11"/>
      <c r="AB60" s="11"/>
      <c r="AC60" s="17"/>
      <c r="AD60" s="17"/>
      <c r="AE60" s="17"/>
      <c r="AF60" s="17"/>
      <c r="AG60" s="17"/>
      <c r="AH60" s="17"/>
      <c r="AI60" s="17"/>
      <c r="AJ60" s="17"/>
      <c r="AK60" s="97"/>
      <c r="AL60" s="97"/>
      <c r="AM60" s="97"/>
      <c r="AN60" s="97"/>
    </row>
    <row r="61" spans="11:40" ht="15">
      <c r="K61" s="17"/>
      <c r="L61" s="17"/>
      <c r="M61" s="17"/>
      <c r="N61" s="17"/>
      <c r="O61" s="17"/>
      <c r="P61" s="753"/>
      <c r="Q61" s="100"/>
      <c r="R61" s="99"/>
      <c r="S61" s="100"/>
      <c r="T61" s="109"/>
      <c r="U61" s="93"/>
      <c r="V61" s="748"/>
      <c r="W61" s="18"/>
      <c r="X61" s="10"/>
      <c r="Y61" s="596"/>
      <c r="Z61" s="596"/>
      <c r="AA61" s="11"/>
      <c r="AB61" s="11"/>
      <c r="AC61" s="17"/>
      <c r="AD61" s="17"/>
      <c r="AE61" s="17"/>
      <c r="AF61" s="17"/>
      <c r="AG61" s="17"/>
      <c r="AH61" s="17"/>
      <c r="AI61" s="17"/>
      <c r="AJ61" s="17"/>
      <c r="AK61" s="97"/>
      <c r="AL61" s="97"/>
      <c r="AM61" s="97"/>
      <c r="AN61" s="97"/>
    </row>
    <row r="62" spans="11:40" ht="15">
      <c r="K62" s="17"/>
      <c r="L62" s="17"/>
      <c r="M62" s="17"/>
      <c r="N62" s="17"/>
      <c r="O62" s="17"/>
      <c r="P62" s="753"/>
      <c r="Q62" s="111"/>
      <c r="R62" s="598"/>
      <c r="S62" s="746"/>
      <c r="T62" s="745"/>
      <c r="U62" s="93"/>
      <c r="V62" s="748"/>
      <c r="W62" s="18"/>
      <c r="X62" s="10"/>
      <c r="Y62" s="596"/>
      <c r="Z62" s="596"/>
      <c r="AA62" s="11"/>
      <c r="AB62" s="11"/>
      <c r="AC62" s="17"/>
      <c r="AD62" s="17"/>
      <c r="AE62" s="17"/>
      <c r="AF62" s="17"/>
      <c r="AG62" s="17"/>
      <c r="AH62" s="17"/>
      <c r="AI62" s="17"/>
      <c r="AJ62" s="17"/>
      <c r="AK62" s="97"/>
      <c r="AL62" s="97"/>
      <c r="AM62" s="97"/>
      <c r="AN62" s="97"/>
    </row>
    <row r="63" spans="11:40" ht="71.25" customHeight="1">
      <c r="K63" s="17"/>
      <c r="L63" s="17"/>
      <c r="M63" s="17"/>
      <c r="N63" s="17"/>
      <c r="O63" s="17"/>
      <c r="P63" s="128"/>
      <c r="Q63" s="111"/>
      <c r="R63" s="598"/>
      <c r="S63" s="746"/>
      <c r="T63" s="745"/>
      <c r="U63" s="100"/>
      <c r="V63" s="100"/>
      <c r="W63" s="100"/>
      <c r="X63" s="128"/>
      <c r="Y63" s="596"/>
      <c r="Z63" s="596"/>
      <c r="AA63" s="11"/>
      <c r="AB63" s="11"/>
      <c r="AC63" s="17"/>
      <c r="AD63" s="17"/>
      <c r="AE63" s="17"/>
      <c r="AF63" s="17"/>
      <c r="AG63" s="17"/>
      <c r="AH63" s="17"/>
      <c r="AI63" s="17"/>
      <c r="AJ63" s="17"/>
      <c r="AK63" s="97"/>
      <c r="AL63" s="97"/>
      <c r="AM63" s="97"/>
      <c r="AN63" s="97"/>
    </row>
    <row r="64" spans="11:40" ht="54" customHeight="1">
      <c r="K64" s="17"/>
      <c r="L64" s="17"/>
      <c r="M64" s="17"/>
      <c r="N64" s="17"/>
      <c r="O64" s="17"/>
      <c r="P64" s="111"/>
      <c r="Q64" s="9"/>
      <c r="R64" s="624"/>
      <c r="S64" s="746"/>
      <c r="T64" s="18"/>
      <c r="U64" s="111"/>
      <c r="V64" s="754"/>
      <c r="W64" s="745"/>
      <c r="X64" s="13"/>
      <c r="Y64" s="596"/>
      <c r="Z64" s="596"/>
      <c r="AA64" s="11"/>
      <c r="AB64" s="11"/>
      <c r="AC64" s="17"/>
      <c r="AD64" s="17"/>
      <c r="AE64" s="17"/>
      <c r="AF64" s="17"/>
      <c r="AG64" s="17"/>
      <c r="AH64" s="17"/>
      <c r="AI64" s="17"/>
      <c r="AJ64" s="17"/>
      <c r="AK64" s="97"/>
      <c r="AL64" s="97"/>
      <c r="AM64" s="97"/>
      <c r="AN64" s="97"/>
    </row>
    <row r="65" spans="11:40" ht="54" customHeight="1">
      <c r="K65" s="17"/>
      <c r="L65" s="17"/>
      <c r="M65" s="17"/>
      <c r="N65" s="17"/>
      <c r="O65" s="17"/>
      <c r="P65" s="111"/>
      <c r="Q65" s="9"/>
      <c r="R65" s="624"/>
      <c r="S65" s="746"/>
      <c r="T65" s="18"/>
      <c r="U65" s="111"/>
      <c r="V65" s="755"/>
      <c r="W65" s="745"/>
      <c r="X65" s="13"/>
      <c r="Y65" s="596"/>
      <c r="Z65" s="596"/>
      <c r="AA65" s="11"/>
      <c r="AB65" s="11"/>
      <c r="AC65" s="17"/>
      <c r="AD65" s="17"/>
      <c r="AE65" s="17"/>
      <c r="AF65" s="17"/>
      <c r="AG65" s="17"/>
      <c r="AH65" s="17"/>
      <c r="AI65" s="17"/>
      <c r="AJ65" s="17"/>
      <c r="AK65" s="97"/>
      <c r="AL65" s="97"/>
      <c r="AM65" s="97"/>
      <c r="AN65" s="97"/>
    </row>
    <row r="66" spans="11:40">
      <c r="K66" s="17"/>
      <c r="L66" s="17"/>
      <c r="M66" s="17"/>
      <c r="N66" s="17"/>
      <c r="O66" s="17"/>
      <c r="P66" s="17"/>
      <c r="Q66" s="9"/>
      <c r="R66" s="624"/>
      <c r="S66" s="746"/>
      <c r="T66" s="18"/>
      <c r="U66" s="93"/>
      <c r="V66" s="18"/>
      <c r="W66" s="18"/>
      <c r="X66" s="13"/>
      <c r="Y66" s="596"/>
      <c r="Z66" s="596"/>
      <c r="AA66" s="11"/>
      <c r="AB66" s="11"/>
      <c r="AC66" s="17"/>
      <c r="AD66" s="17"/>
      <c r="AE66" s="17"/>
      <c r="AF66" s="17"/>
      <c r="AG66" s="17"/>
      <c r="AH66" s="17"/>
      <c r="AI66" s="17"/>
      <c r="AJ66" s="17"/>
      <c r="AK66" s="97"/>
      <c r="AL66" s="97"/>
      <c r="AM66" s="97"/>
      <c r="AN66" s="97"/>
    </row>
    <row r="67" spans="11:40" ht="106.5" customHeight="1">
      <c r="K67" s="17"/>
      <c r="L67" s="17"/>
      <c r="M67" s="17"/>
      <c r="N67" s="17"/>
      <c r="O67" s="17"/>
      <c r="P67" s="753"/>
      <c r="Q67" s="100"/>
      <c r="R67" s="99"/>
      <c r="S67" s="100"/>
      <c r="T67" s="109"/>
      <c r="U67" s="93"/>
      <c r="V67" s="18"/>
      <c r="W67" s="18"/>
      <c r="X67" s="10"/>
      <c r="Y67" s="596"/>
      <c r="Z67" s="596"/>
      <c r="AA67" s="11"/>
      <c r="AB67" s="11"/>
      <c r="AC67" s="17"/>
      <c r="AD67" s="17"/>
      <c r="AE67" s="17"/>
      <c r="AF67" s="17"/>
      <c r="AG67" s="17"/>
      <c r="AH67" s="17"/>
      <c r="AI67" s="17"/>
      <c r="AJ67" s="17"/>
      <c r="AK67" s="17"/>
      <c r="AL67" s="17"/>
      <c r="AM67" s="97"/>
      <c r="AN67" s="97"/>
    </row>
    <row r="68" spans="11:40" ht="42" customHeight="1">
      <c r="K68" s="14"/>
      <c r="L68" s="14"/>
      <c r="M68" s="97"/>
      <c r="N68" s="97"/>
      <c r="O68" s="97"/>
      <c r="P68" s="17"/>
      <c r="Q68" s="657"/>
      <c r="R68" s="756"/>
      <c r="S68" s="746"/>
      <c r="T68" s="601"/>
      <c r="U68" s="655"/>
      <c r="V68" s="601"/>
      <c r="W68" s="601"/>
      <c r="X68" s="10"/>
      <c r="Y68" s="596"/>
      <c r="Z68" s="596"/>
      <c r="AA68" s="11"/>
      <c r="AB68" s="11"/>
      <c r="AC68" s="17"/>
      <c r="AD68" s="17"/>
      <c r="AE68" s="17"/>
      <c r="AF68" s="17"/>
      <c r="AG68" s="17"/>
      <c r="AH68" s="17"/>
      <c r="AI68" s="17"/>
      <c r="AJ68" s="17"/>
      <c r="AK68" s="17"/>
      <c r="AL68" s="17"/>
      <c r="AM68" s="97"/>
      <c r="AN68" s="97"/>
    </row>
    <row r="69" spans="11:40" ht="139.5" customHeight="1">
      <c r="K69" s="14"/>
      <c r="L69" s="14"/>
      <c r="M69" s="97"/>
      <c r="N69" s="97"/>
      <c r="O69" s="97"/>
      <c r="P69" s="741"/>
      <c r="Q69" s="658"/>
      <c r="R69" s="757"/>
      <c r="S69" s="746"/>
      <c r="T69" s="601"/>
      <c r="U69" s="23"/>
      <c r="V69" s="23"/>
      <c r="W69" s="23"/>
      <c r="X69" s="741"/>
      <c r="Y69" s="596"/>
      <c r="Z69" s="596"/>
      <c r="AA69" s="11"/>
      <c r="AB69" s="11"/>
      <c r="AC69" s="17"/>
      <c r="AD69" s="17"/>
      <c r="AE69" s="17"/>
      <c r="AF69" s="17"/>
      <c r="AG69" s="17"/>
      <c r="AH69" s="17"/>
      <c r="AI69" s="17"/>
      <c r="AJ69" s="17"/>
      <c r="AK69" s="17"/>
      <c r="AL69" s="17"/>
      <c r="AM69" s="97"/>
      <c r="AN69" s="97"/>
    </row>
    <row r="70" spans="11:40" ht="123" customHeight="1">
      <c r="K70" s="14"/>
      <c r="L70" s="14"/>
      <c r="M70" s="97"/>
      <c r="N70" s="97"/>
      <c r="O70" s="97"/>
      <c r="P70" s="657"/>
      <c r="Q70" s="658"/>
      <c r="R70" s="757"/>
      <c r="S70" s="746"/>
      <c r="T70" s="601"/>
      <c r="U70" s="758"/>
      <c r="V70" s="601"/>
      <c r="W70" s="747"/>
      <c r="X70" s="13"/>
      <c r="Y70" s="596"/>
      <c r="Z70" s="596"/>
      <c r="AA70" s="11"/>
      <c r="AB70" s="11"/>
      <c r="AC70" s="17"/>
      <c r="AD70" s="17"/>
      <c r="AE70" s="17"/>
      <c r="AF70" s="17"/>
      <c r="AG70" s="17"/>
      <c r="AH70" s="17"/>
      <c r="AI70" s="17"/>
      <c r="AJ70" s="17"/>
      <c r="AK70" s="17"/>
      <c r="AL70" s="17"/>
      <c r="AM70" s="97"/>
      <c r="AN70" s="97"/>
    </row>
    <row r="71" spans="11:40" ht="41.25" customHeight="1">
      <c r="K71" s="14"/>
      <c r="L71" s="14"/>
      <c r="M71" s="97"/>
      <c r="N71" s="97"/>
      <c r="O71" s="97"/>
      <c r="P71" s="17"/>
      <c r="Q71" s="658"/>
      <c r="R71" s="757"/>
      <c r="S71" s="746"/>
      <c r="T71" s="601"/>
      <c r="U71" s="655"/>
      <c r="V71" s="601"/>
      <c r="W71" s="601"/>
      <c r="X71" s="10"/>
      <c r="Y71" s="596"/>
      <c r="Z71" s="596"/>
      <c r="AA71" s="11"/>
      <c r="AB71" s="11"/>
      <c r="AC71" s="17"/>
      <c r="AD71" s="17"/>
      <c r="AE71" s="17"/>
      <c r="AF71" s="17"/>
      <c r="AG71" s="17"/>
      <c r="AH71" s="17"/>
      <c r="AI71" s="17"/>
      <c r="AJ71" s="17"/>
      <c r="AK71" s="17"/>
      <c r="AL71" s="17"/>
      <c r="AM71" s="97"/>
      <c r="AN71" s="97"/>
    </row>
    <row r="72" spans="11:40" ht="42" customHeight="1">
      <c r="K72" s="14"/>
      <c r="L72" s="14"/>
      <c r="M72" s="97"/>
      <c r="N72" s="97"/>
      <c r="O72" s="97"/>
      <c r="P72" s="17"/>
      <c r="Q72" s="658"/>
      <c r="R72" s="757"/>
      <c r="S72" s="746"/>
      <c r="T72" s="601"/>
      <c r="U72" s="655"/>
      <c r="V72" s="601"/>
      <c r="W72" s="601"/>
      <c r="X72" s="13"/>
      <c r="Y72" s="596"/>
      <c r="Z72" s="596"/>
      <c r="AA72" s="11"/>
      <c r="AB72" s="11"/>
      <c r="AC72" s="17"/>
      <c r="AD72" s="17"/>
      <c r="AE72" s="17"/>
      <c r="AF72" s="17"/>
      <c r="AG72" s="17"/>
      <c r="AH72" s="17"/>
      <c r="AI72" s="17"/>
      <c r="AJ72" s="17"/>
      <c r="AK72" s="17"/>
      <c r="AL72" s="17"/>
      <c r="AM72" s="97"/>
      <c r="AN72" s="97"/>
    </row>
    <row r="73" spans="11:40" ht="118.5" customHeight="1">
      <c r="K73" s="14"/>
      <c r="L73" s="14"/>
      <c r="M73" s="97"/>
      <c r="N73" s="97"/>
      <c r="O73" s="97"/>
      <c r="P73" s="17"/>
      <c r="Q73" s="658"/>
      <c r="R73" s="757"/>
      <c r="S73" s="746"/>
      <c r="T73" s="601"/>
      <c r="U73" s="655"/>
      <c r="V73" s="601"/>
      <c r="W73" s="601"/>
      <c r="X73" s="10"/>
      <c r="Y73" s="596"/>
      <c r="Z73" s="596"/>
      <c r="AA73" s="11"/>
      <c r="AB73" s="11"/>
      <c r="AC73" s="17"/>
      <c r="AD73" s="17"/>
      <c r="AE73" s="17"/>
      <c r="AF73" s="17"/>
      <c r="AG73" s="17"/>
      <c r="AH73" s="17"/>
      <c r="AI73" s="17"/>
      <c r="AJ73" s="17"/>
      <c r="AK73" s="17"/>
      <c r="AL73" s="17"/>
      <c r="AM73" s="97"/>
      <c r="AN73" s="97"/>
    </row>
    <row r="74" spans="11:40" ht="118.5" customHeight="1">
      <c r="K74" s="14"/>
      <c r="L74" s="14"/>
      <c r="M74" s="97"/>
      <c r="N74" s="97"/>
      <c r="O74" s="97"/>
      <c r="P74" s="17"/>
      <c r="Q74" s="658"/>
      <c r="R74" s="757"/>
      <c r="S74" s="746"/>
      <c r="T74" s="601"/>
      <c r="U74" s="655"/>
      <c r="V74" s="601"/>
      <c r="W74" s="601"/>
      <c r="X74" s="10"/>
      <c r="Y74" s="596"/>
      <c r="Z74" s="596"/>
      <c r="AA74" s="11"/>
      <c r="AB74" s="11"/>
      <c r="AC74" s="17"/>
      <c r="AD74" s="17"/>
      <c r="AE74" s="17"/>
      <c r="AF74" s="17"/>
      <c r="AG74" s="17"/>
      <c r="AH74" s="17"/>
      <c r="AI74" s="17"/>
      <c r="AJ74" s="17"/>
      <c r="AK74" s="17"/>
      <c r="AL74" s="17"/>
      <c r="AM74" s="97"/>
      <c r="AN74" s="97"/>
    </row>
    <row r="75" spans="11:40" ht="113.25" customHeight="1">
      <c r="K75" s="14"/>
      <c r="L75" s="14"/>
      <c r="M75" s="97"/>
      <c r="N75" s="97"/>
      <c r="O75" s="97"/>
      <c r="P75" s="17"/>
      <c r="Q75" s="658"/>
      <c r="R75" s="757"/>
      <c r="S75" s="746"/>
      <c r="T75" s="601"/>
      <c r="U75" s="655"/>
      <c r="V75" s="601"/>
      <c r="W75" s="601"/>
      <c r="X75" s="10"/>
      <c r="Y75" s="596"/>
      <c r="Z75" s="596"/>
      <c r="AA75" s="11"/>
      <c r="AB75" s="11"/>
      <c r="AC75" s="17"/>
      <c r="AD75" s="17"/>
      <c r="AE75" s="17"/>
      <c r="AF75" s="17"/>
      <c r="AG75" s="17"/>
      <c r="AH75" s="17"/>
      <c r="AI75" s="17"/>
      <c r="AJ75" s="17"/>
      <c r="AK75" s="17"/>
      <c r="AL75" s="17"/>
      <c r="AM75" s="97"/>
      <c r="AN75" s="97"/>
    </row>
    <row r="76" spans="11:40" ht="113.25" customHeight="1">
      <c r="K76" s="14"/>
      <c r="L76" s="14"/>
      <c r="M76" s="97"/>
      <c r="N76" s="97"/>
      <c r="O76" s="97"/>
      <c r="P76" s="17"/>
      <c r="Q76" s="658"/>
      <c r="R76" s="757"/>
      <c r="S76" s="746"/>
      <c r="T76" s="601"/>
      <c r="U76" s="655"/>
      <c r="V76" s="601"/>
      <c r="W76" s="601"/>
      <c r="X76" s="10"/>
      <c r="Y76" s="596"/>
      <c r="Z76" s="596"/>
      <c r="AA76" s="11"/>
      <c r="AB76" s="11"/>
      <c r="AC76" s="17"/>
      <c r="AD76" s="17"/>
      <c r="AE76" s="17"/>
      <c r="AF76" s="17"/>
      <c r="AG76" s="17"/>
      <c r="AH76" s="17"/>
      <c r="AI76" s="17"/>
      <c r="AJ76" s="17"/>
      <c r="AK76" s="17"/>
      <c r="AL76" s="17"/>
      <c r="AM76" s="97"/>
      <c r="AN76" s="97"/>
    </row>
    <row r="77" spans="11:40" ht="113.25" customHeight="1">
      <c r="K77" s="14"/>
      <c r="L77" s="14"/>
      <c r="M77" s="97"/>
      <c r="N77" s="97"/>
      <c r="O77" s="97"/>
      <c r="P77" s="97"/>
      <c r="Q77" s="658"/>
      <c r="R77" s="757"/>
      <c r="S77" s="746"/>
      <c r="T77" s="759"/>
      <c r="U77" s="655"/>
      <c r="V77" s="601"/>
      <c r="W77" s="760"/>
      <c r="X77" s="10"/>
      <c r="Y77" s="596"/>
      <c r="Z77" s="596"/>
      <c r="AA77" s="11"/>
      <c r="AB77" s="11"/>
      <c r="AC77" s="17"/>
      <c r="AD77" s="17"/>
      <c r="AE77" s="17"/>
      <c r="AF77" s="17"/>
      <c r="AG77" s="17"/>
      <c r="AH77" s="17"/>
      <c r="AI77" s="17"/>
      <c r="AJ77" s="17"/>
      <c r="AK77" s="97"/>
      <c r="AL77" s="97"/>
      <c r="AM77" s="97"/>
      <c r="AN77" s="97"/>
    </row>
    <row r="78" spans="11:40" ht="113.25" customHeight="1">
      <c r="K78" s="14"/>
      <c r="L78" s="14"/>
      <c r="M78" s="97"/>
      <c r="N78" s="97"/>
      <c r="O78" s="97"/>
      <c r="P78" s="97"/>
      <c r="Q78" s="11"/>
      <c r="R78" s="12"/>
      <c r="S78" s="11"/>
      <c r="T78" s="11"/>
      <c r="U78" s="655"/>
      <c r="V78" s="601"/>
      <c r="W78" s="601"/>
      <c r="X78" s="10"/>
      <c r="Y78" s="596"/>
      <c r="Z78" s="596"/>
      <c r="AA78" s="11"/>
      <c r="AB78" s="11"/>
      <c r="AC78" s="17"/>
      <c r="AD78" s="17"/>
      <c r="AE78" s="17"/>
      <c r="AF78" s="17"/>
      <c r="AG78" s="17"/>
      <c r="AH78" s="17"/>
      <c r="AI78" s="17"/>
      <c r="AJ78" s="17"/>
      <c r="AK78" s="97"/>
      <c r="AL78" s="97"/>
      <c r="AM78" s="97"/>
      <c r="AN78" s="97"/>
    </row>
    <row r="79" spans="11:40" ht="66" customHeight="1">
      <c r="K79" s="14"/>
      <c r="L79" s="14"/>
      <c r="M79" s="97"/>
      <c r="N79" s="97"/>
      <c r="O79" s="97"/>
      <c r="P79" s="97"/>
      <c r="Q79" s="111"/>
      <c r="R79" s="111"/>
      <c r="S79" s="111"/>
      <c r="T79" s="111"/>
      <c r="U79" s="655"/>
      <c r="V79" s="759"/>
      <c r="W79" s="761"/>
      <c r="X79" s="10"/>
      <c r="Y79" s="596"/>
      <c r="Z79" s="596"/>
      <c r="AA79" s="11"/>
      <c r="AB79" s="11"/>
      <c r="AC79" s="17"/>
      <c r="AD79" s="17"/>
      <c r="AE79" s="17"/>
      <c r="AF79" s="17"/>
      <c r="AG79" s="17"/>
      <c r="AH79" s="17"/>
      <c r="AI79" s="17"/>
      <c r="AJ79" s="17"/>
      <c r="AK79" s="97"/>
      <c r="AL79" s="97"/>
      <c r="AM79" s="97"/>
      <c r="AN79" s="97"/>
    </row>
    <row r="80" spans="11:40">
      <c r="K80" s="14"/>
      <c r="L80" s="14"/>
      <c r="M80" s="97"/>
      <c r="N80" s="97"/>
      <c r="O80" s="97"/>
      <c r="P80" s="97"/>
      <c r="Q80" s="111"/>
      <c r="R80" s="111"/>
      <c r="S80" s="111"/>
      <c r="T80" s="21"/>
      <c r="U80" s="11"/>
      <c r="V80" s="11"/>
      <c r="W80" s="11"/>
      <c r="X80" s="10"/>
      <c r="Y80" s="596"/>
      <c r="Z80" s="596"/>
      <c r="AA80" s="11"/>
      <c r="AB80" s="11"/>
      <c r="AC80" s="17"/>
      <c r="AD80" s="17"/>
      <c r="AE80" s="17"/>
      <c r="AF80" s="17"/>
      <c r="AG80" s="17"/>
      <c r="AH80" s="17"/>
      <c r="AI80" s="17"/>
      <c r="AJ80" s="17"/>
      <c r="AK80" s="97"/>
      <c r="AL80" s="97"/>
      <c r="AM80" s="97"/>
      <c r="AN80" s="97"/>
    </row>
    <row r="81" spans="11:40">
      <c r="K81" s="14"/>
      <c r="L81" s="14"/>
      <c r="M81" s="97"/>
      <c r="N81" s="97"/>
      <c r="O81" s="97"/>
      <c r="P81" s="97"/>
      <c r="Q81" s="111"/>
      <c r="R81" s="111"/>
      <c r="S81" s="111"/>
      <c r="T81" s="111"/>
      <c r="U81" s="111"/>
      <c r="V81" s="111"/>
      <c r="W81" s="111"/>
      <c r="X81" s="762"/>
      <c r="Y81" s="17"/>
      <c r="Z81" s="17"/>
      <c r="AA81" s="17"/>
      <c r="AB81" s="17"/>
      <c r="AC81" s="17"/>
      <c r="AD81" s="17"/>
      <c r="AE81" s="17"/>
      <c r="AF81" s="17"/>
      <c r="AG81" s="17"/>
      <c r="AH81" s="17"/>
      <c r="AI81" s="17"/>
      <c r="AJ81" s="17"/>
      <c r="AK81" s="97"/>
      <c r="AL81" s="97"/>
      <c r="AM81" s="97"/>
      <c r="AN81" s="97"/>
    </row>
    <row r="82" spans="11:40">
      <c r="K82" s="14"/>
      <c r="L82" s="14"/>
      <c r="M82" s="97"/>
      <c r="N82" s="97"/>
      <c r="O82" s="97"/>
      <c r="P82" s="97"/>
      <c r="Q82" s="111"/>
      <c r="R82" s="111"/>
      <c r="S82" s="111"/>
      <c r="T82" s="111"/>
      <c r="U82" s="111"/>
      <c r="V82" s="21"/>
      <c r="W82" s="11"/>
      <c r="X82" s="17"/>
      <c r="Y82" s="17"/>
      <c r="Z82" s="17"/>
      <c r="AA82" s="17"/>
      <c r="AB82" s="17"/>
      <c r="AC82" s="17"/>
      <c r="AD82" s="17"/>
      <c r="AE82" s="17"/>
      <c r="AF82" s="17"/>
      <c r="AG82" s="17"/>
      <c r="AH82" s="17"/>
      <c r="AI82" s="17"/>
      <c r="AJ82" s="17"/>
      <c r="AK82" s="97"/>
      <c r="AL82" s="97"/>
      <c r="AM82" s="97"/>
      <c r="AN82" s="97"/>
    </row>
    <row r="83" spans="11:40">
      <c r="K83" s="14"/>
      <c r="L83" s="14"/>
      <c r="M83" s="97"/>
      <c r="N83" s="97"/>
      <c r="O83" s="97"/>
      <c r="P83" s="97"/>
      <c r="Q83" s="111"/>
      <c r="R83" s="111"/>
      <c r="S83" s="111"/>
      <c r="T83" s="111"/>
      <c r="U83" s="111"/>
      <c r="V83" s="111"/>
      <c r="W83" s="111"/>
      <c r="X83" s="17"/>
      <c r="Y83" s="17"/>
      <c r="Z83" s="17"/>
      <c r="AA83" s="17"/>
      <c r="AB83" s="17"/>
      <c r="AC83" s="17"/>
      <c r="AD83" s="17"/>
      <c r="AE83" s="17"/>
      <c r="AF83" s="17"/>
      <c r="AG83" s="17"/>
      <c r="AH83" s="17"/>
      <c r="AI83" s="17"/>
      <c r="AJ83" s="17"/>
      <c r="AK83" s="97"/>
      <c r="AL83" s="97"/>
      <c r="AM83" s="97"/>
      <c r="AN83" s="97"/>
    </row>
    <row r="84" spans="11:40">
      <c r="K84" s="14"/>
      <c r="L84" s="14"/>
      <c r="M84" s="97"/>
      <c r="N84" s="97"/>
      <c r="O84" s="97"/>
      <c r="P84" s="97"/>
      <c r="Q84" s="111"/>
      <c r="R84" s="111"/>
      <c r="S84" s="111"/>
      <c r="T84" s="111"/>
      <c r="U84" s="111"/>
      <c r="V84" s="111"/>
      <c r="W84" s="111"/>
      <c r="X84" s="17"/>
      <c r="Y84" s="17"/>
      <c r="Z84" s="17"/>
      <c r="AA84" s="17"/>
      <c r="AB84" s="17"/>
      <c r="AC84" s="17"/>
      <c r="AD84" s="17"/>
      <c r="AE84" s="17"/>
      <c r="AF84" s="17"/>
      <c r="AG84" s="17"/>
      <c r="AH84" s="17"/>
      <c r="AI84" s="17"/>
      <c r="AJ84" s="17"/>
      <c r="AK84" s="97"/>
      <c r="AL84" s="97"/>
      <c r="AM84" s="97"/>
      <c r="AN84" s="97"/>
    </row>
    <row r="85" spans="11:40">
      <c r="K85" s="14"/>
      <c r="L85" s="14"/>
      <c r="M85" s="97"/>
      <c r="N85" s="97"/>
      <c r="O85" s="97"/>
      <c r="P85" s="97"/>
      <c r="Q85" s="763"/>
      <c r="R85" s="763"/>
      <c r="S85" s="764"/>
      <c r="T85" s="111"/>
      <c r="U85" s="111"/>
      <c r="V85" s="111"/>
      <c r="W85" s="111"/>
      <c r="X85" s="17"/>
      <c r="Y85" s="17"/>
      <c r="Z85" s="17"/>
      <c r="AA85" s="17"/>
      <c r="AB85" s="17"/>
      <c r="AC85" s="17"/>
      <c r="AD85" s="17"/>
      <c r="AE85" s="17"/>
      <c r="AF85" s="17"/>
      <c r="AG85" s="17"/>
      <c r="AH85" s="17"/>
      <c r="AI85" s="17"/>
      <c r="AJ85" s="17"/>
      <c r="AK85" s="97"/>
      <c r="AL85" s="97"/>
      <c r="AM85" s="97"/>
      <c r="AN85" s="97"/>
    </row>
    <row r="86" spans="11:40">
      <c r="K86" s="14"/>
      <c r="L86" s="14"/>
      <c r="M86" s="97"/>
      <c r="N86" s="97"/>
      <c r="O86" s="97"/>
      <c r="P86" s="97"/>
      <c r="Q86" s="763"/>
      <c r="R86" s="763"/>
      <c r="S86" s="764"/>
      <c r="T86" s="111"/>
      <c r="U86" s="111"/>
      <c r="V86" s="111"/>
      <c r="W86" s="111"/>
      <c r="X86" s="17"/>
      <c r="Y86" s="17"/>
      <c r="Z86" s="17"/>
      <c r="AA86" s="17"/>
      <c r="AB86" s="17"/>
      <c r="AC86" s="17"/>
      <c r="AD86" s="17"/>
      <c r="AE86" s="17"/>
      <c r="AF86" s="17"/>
      <c r="AG86" s="17"/>
      <c r="AH86" s="17"/>
      <c r="AI86" s="17"/>
      <c r="AJ86" s="17"/>
      <c r="AK86" s="97"/>
      <c r="AL86" s="97"/>
      <c r="AM86" s="97"/>
      <c r="AN86" s="97"/>
    </row>
    <row r="87" spans="11:40">
      <c r="K87" s="14"/>
      <c r="L87" s="14"/>
      <c r="M87" s="97"/>
      <c r="N87" s="97"/>
      <c r="O87" s="97"/>
      <c r="P87" s="97"/>
      <c r="Q87" s="763"/>
      <c r="R87" s="763"/>
      <c r="S87" s="764"/>
      <c r="T87" s="111"/>
      <c r="U87" s="111"/>
      <c r="V87" s="111"/>
      <c r="W87" s="111"/>
      <c r="X87" s="17"/>
      <c r="Y87" s="17"/>
      <c r="Z87" s="17"/>
      <c r="AA87" s="17"/>
      <c r="AB87" s="17"/>
      <c r="AC87" s="17"/>
      <c r="AD87" s="17"/>
      <c r="AE87" s="17"/>
      <c r="AF87" s="17"/>
      <c r="AG87" s="17"/>
      <c r="AH87" s="17"/>
      <c r="AI87" s="17"/>
      <c r="AJ87" s="17"/>
      <c r="AK87" s="97"/>
      <c r="AL87" s="97"/>
      <c r="AM87" s="97"/>
      <c r="AN87" s="97"/>
    </row>
    <row r="88" spans="11:40">
      <c r="K88" s="14"/>
      <c r="L88" s="14"/>
      <c r="M88" s="97"/>
      <c r="N88" s="97"/>
      <c r="O88" s="97"/>
      <c r="P88" s="97"/>
      <c r="Q88" s="763"/>
      <c r="R88" s="180"/>
      <c r="S88" s="764"/>
      <c r="T88" s="111"/>
      <c r="U88" s="111"/>
      <c r="V88" s="111"/>
      <c r="W88" s="111"/>
      <c r="X88" s="17"/>
      <c r="Y88" s="17"/>
      <c r="Z88" s="17"/>
      <c r="AA88" s="17"/>
      <c r="AB88" s="17"/>
      <c r="AC88" s="17"/>
      <c r="AD88" s="17"/>
      <c r="AE88" s="17"/>
      <c r="AF88" s="17"/>
      <c r="AG88" s="17"/>
      <c r="AH88" s="17"/>
      <c r="AI88" s="17"/>
      <c r="AJ88" s="17"/>
      <c r="AK88" s="97"/>
      <c r="AL88" s="97"/>
      <c r="AM88" s="97"/>
      <c r="AN88" s="97"/>
    </row>
    <row r="89" spans="11:40">
      <c r="K89" s="14"/>
      <c r="L89" s="14"/>
      <c r="M89" s="97"/>
      <c r="N89" s="97"/>
      <c r="O89" s="97"/>
      <c r="P89" s="97"/>
      <c r="Q89" s="763"/>
      <c r="R89" s="111"/>
      <c r="S89" s="764"/>
      <c r="T89" s="111"/>
      <c r="U89" s="111"/>
      <c r="V89" s="111"/>
      <c r="W89" s="111"/>
      <c r="X89" s="17"/>
      <c r="Y89" s="17"/>
      <c r="Z89" s="17"/>
      <c r="AA89" s="17"/>
      <c r="AB89" s="17"/>
      <c r="AC89" s="17"/>
      <c r="AD89" s="17"/>
      <c r="AE89" s="17"/>
      <c r="AF89" s="17"/>
      <c r="AG89" s="17"/>
      <c r="AH89" s="17"/>
      <c r="AI89" s="17"/>
      <c r="AJ89" s="17"/>
      <c r="AK89" s="97"/>
      <c r="AL89" s="97"/>
      <c r="AM89" s="97"/>
      <c r="AN89" s="97"/>
    </row>
    <row r="90" spans="11:40">
      <c r="K90" s="14"/>
      <c r="L90" s="14"/>
      <c r="M90" s="97"/>
      <c r="N90" s="97"/>
      <c r="O90" s="97"/>
      <c r="P90" s="97"/>
      <c r="Q90" s="763"/>
      <c r="R90" s="111"/>
      <c r="S90" s="765"/>
      <c r="T90" s="111"/>
      <c r="U90" s="111"/>
      <c r="V90" s="111"/>
      <c r="W90" s="111"/>
      <c r="X90" s="17"/>
      <c r="Y90" s="17"/>
      <c r="Z90" s="17"/>
      <c r="AA90" s="17"/>
      <c r="AB90" s="17"/>
      <c r="AC90" s="17"/>
      <c r="AD90" s="17"/>
      <c r="AE90" s="17"/>
      <c r="AF90" s="17"/>
      <c r="AG90" s="17"/>
      <c r="AH90" s="17"/>
      <c r="AI90" s="17"/>
      <c r="AJ90" s="17"/>
      <c r="AK90" s="97"/>
      <c r="AL90" s="97"/>
      <c r="AM90" s="97"/>
      <c r="AN90" s="97"/>
    </row>
    <row r="91" spans="11:40">
      <c r="K91" s="14"/>
      <c r="L91" s="14"/>
      <c r="M91" s="97"/>
      <c r="N91" s="97"/>
      <c r="O91" s="97"/>
      <c r="P91" s="97"/>
      <c r="Q91" s="554"/>
      <c r="R91" s="657"/>
      <c r="S91" s="766"/>
      <c r="T91" s="657"/>
      <c r="U91" s="111"/>
      <c r="V91" s="111"/>
      <c r="W91" s="111"/>
      <c r="X91" s="17"/>
      <c r="Y91" s="17"/>
      <c r="Z91" s="17"/>
      <c r="AA91" s="17"/>
      <c r="AB91" s="17"/>
      <c r="AC91" s="17"/>
      <c r="AD91" s="17"/>
      <c r="AE91" s="17"/>
      <c r="AF91" s="17"/>
      <c r="AG91" s="17"/>
      <c r="AH91" s="17"/>
      <c r="AI91" s="17"/>
      <c r="AJ91" s="17"/>
      <c r="AK91" s="97"/>
      <c r="AL91" s="97"/>
      <c r="AM91" s="97"/>
      <c r="AN91" s="97"/>
    </row>
    <row r="92" spans="11:40">
      <c r="K92" s="14"/>
      <c r="L92" s="14"/>
      <c r="M92" s="97"/>
      <c r="N92" s="97"/>
      <c r="O92" s="97"/>
      <c r="P92" s="97"/>
      <c r="Q92" s="554"/>
      <c r="R92" s="657"/>
      <c r="S92" s="764"/>
      <c r="T92" s="657"/>
      <c r="U92" s="111"/>
      <c r="V92" s="111"/>
      <c r="W92" s="111"/>
      <c r="X92" s="17"/>
      <c r="Y92" s="17"/>
      <c r="Z92" s="17"/>
      <c r="AA92" s="17"/>
      <c r="AB92" s="17"/>
      <c r="AC92" s="17"/>
      <c r="AD92" s="17"/>
      <c r="AE92" s="17"/>
      <c r="AF92" s="17"/>
      <c r="AG92" s="17"/>
      <c r="AH92" s="17"/>
      <c r="AI92" s="17"/>
      <c r="AJ92" s="17"/>
      <c r="AK92" s="97"/>
      <c r="AL92" s="97"/>
      <c r="AM92" s="97"/>
      <c r="AN92" s="97"/>
    </row>
    <row r="93" spans="11:40">
      <c r="K93" s="14"/>
      <c r="L93" s="14"/>
      <c r="Q93" s="27"/>
      <c r="R93" s="27"/>
      <c r="S93" s="27"/>
      <c r="T93" s="27"/>
      <c r="U93" s="657"/>
      <c r="V93" s="657"/>
      <c r="W93" s="657"/>
      <c r="X93" s="27"/>
      <c r="Y93" s="27"/>
      <c r="Z93" s="27"/>
      <c r="AA93" s="27"/>
      <c r="AB93" s="27"/>
      <c r="AC93" s="27"/>
      <c r="AD93" s="27"/>
      <c r="AE93" s="27"/>
      <c r="AF93" s="27"/>
      <c r="AG93" s="27"/>
      <c r="AH93" s="27"/>
      <c r="AI93" s="27"/>
      <c r="AJ93" s="27"/>
    </row>
    <row r="94" spans="11:40">
      <c r="K94" s="14"/>
      <c r="L94" s="14"/>
      <c r="Q94" s="27"/>
      <c r="R94" s="27"/>
      <c r="S94" s="27"/>
      <c r="T94" s="27"/>
      <c r="U94" s="657"/>
      <c r="V94" s="657"/>
      <c r="W94" s="657"/>
      <c r="X94" s="27"/>
      <c r="Y94" s="27"/>
      <c r="Z94" s="27"/>
      <c r="AA94" s="27"/>
      <c r="AB94" s="27"/>
      <c r="AC94" s="27"/>
      <c r="AD94" s="27"/>
      <c r="AE94" s="27"/>
      <c r="AF94" s="27"/>
      <c r="AG94" s="27"/>
      <c r="AH94" s="27"/>
      <c r="AI94" s="27"/>
      <c r="AJ94" s="27"/>
    </row>
    <row r="95" spans="11:40">
      <c r="K95" s="14"/>
      <c r="L95" s="14"/>
      <c r="Q95" s="27"/>
      <c r="R95" s="27"/>
      <c r="S95" s="27"/>
      <c r="T95" s="27"/>
      <c r="U95" s="27"/>
      <c r="V95" s="27"/>
      <c r="W95" s="27"/>
      <c r="X95" s="27"/>
      <c r="Y95" s="27"/>
      <c r="Z95" s="27"/>
      <c r="AA95" s="27"/>
      <c r="AB95" s="27"/>
      <c r="AC95" s="27"/>
      <c r="AD95" s="27"/>
      <c r="AE95" s="27"/>
      <c r="AF95" s="27"/>
      <c r="AG95" s="27"/>
      <c r="AH95" s="27"/>
      <c r="AI95" s="27"/>
      <c r="AJ95" s="27"/>
    </row>
    <row r="96" spans="11:40">
      <c r="K96" s="14"/>
      <c r="L96" s="14"/>
      <c r="U96" s="27"/>
      <c r="V96" s="27"/>
      <c r="W96" s="27"/>
      <c r="X96" s="27"/>
      <c r="Y96" s="27"/>
      <c r="Z96" s="27"/>
      <c r="AA96" s="27"/>
      <c r="AB96" s="27"/>
      <c r="AC96" s="27"/>
      <c r="AD96" s="27"/>
      <c r="AE96" s="27"/>
      <c r="AF96" s="27"/>
      <c r="AG96" s="27"/>
      <c r="AH96" s="27"/>
      <c r="AI96" s="27"/>
      <c r="AJ96" s="27"/>
    </row>
    <row r="97" spans="11:36">
      <c r="K97" s="14"/>
      <c r="L97" s="14"/>
      <c r="U97" s="27"/>
      <c r="V97" s="27"/>
      <c r="W97" s="27"/>
      <c r="X97" s="27"/>
      <c r="Y97" s="27"/>
      <c r="Z97" s="27"/>
      <c r="AA97" s="27"/>
      <c r="AB97" s="27"/>
      <c r="AC97" s="27"/>
      <c r="AD97" s="27"/>
      <c r="AE97" s="27"/>
      <c r="AF97" s="27"/>
      <c r="AG97" s="27"/>
      <c r="AH97" s="27"/>
      <c r="AI97" s="27"/>
      <c r="AJ97" s="27"/>
    </row>
  </sheetData>
  <mergeCells count="79">
    <mergeCell ref="Q47:R47"/>
    <mergeCell ref="K11:O11"/>
    <mergeCell ref="O19:O20"/>
    <mergeCell ref="O21:O22"/>
    <mergeCell ref="B1:B4"/>
    <mergeCell ref="C1:I2"/>
    <mergeCell ref="J1:M1"/>
    <mergeCell ref="N1:O4"/>
    <mergeCell ref="J2:M2"/>
    <mergeCell ref="C3:I4"/>
    <mergeCell ref="J3:M3"/>
    <mergeCell ref="J4:M4"/>
    <mergeCell ref="B5:O5"/>
    <mergeCell ref="B6:O6"/>
    <mergeCell ref="L9:N9"/>
    <mergeCell ref="B14:B16"/>
    <mergeCell ref="C14:C16"/>
    <mergeCell ref="D14:D16"/>
    <mergeCell ref="Q6:T6"/>
    <mergeCell ref="C7:G7"/>
    <mergeCell ref="H7:O7"/>
    <mergeCell ref="G14:J15"/>
    <mergeCell ref="L10:N10"/>
    <mergeCell ref="Q11:S11"/>
    <mergeCell ref="L12:N12"/>
    <mergeCell ref="Q12:S12"/>
    <mergeCell ref="C13:G13"/>
    <mergeCell ref="L13:N13"/>
    <mergeCell ref="Q13:R13"/>
    <mergeCell ref="C8:G12"/>
    <mergeCell ref="H8:J13"/>
    <mergeCell ref="K8:O8"/>
    <mergeCell ref="Q8:S8"/>
    <mergeCell ref="E14:E16"/>
    <mergeCell ref="F14:F16"/>
    <mergeCell ref="Q17:R17"/>
    <mergeCell ref="K14:L15"/>
    <mergeCell ref="M14:O14"/>
    <mergeCell ref="Q14:R14"/>
    <mergeCell ref="M15:M16"/>
    <mergeCell ref="N15:N16"/>
    <mergeCell ref="O15:O16"/>
    <mergeCell ref="Q15:R15"/>
    <mergeCell ref="Q16:R16"/>
    <mergeCell ref="B17:B18"/>
    <mergeCell ref="D17:D18"/>
    <mergeCell ref="M17:M18"/>
    <mergeCell ref="N17:N18"/>
    <mergeCell ref="O17:O18"/>
    <mergeCell ref="B19:B20"/>
    <mergeCell ref="D19:D20"/>
    <mergeCell ref="M19:M20"/>
    <mergeCell ref="N19:N20"/>
    <mergeCell ref="B21:B22"/>
    <mergeCell ref="D21:D22"/>
    <mergeCell ref="M21:M22"/>
    <mergeCell ref="N21:N22"/>
    <mergeCell ref="B23:B24"/>
    <mergeCell ref="M23:M24"/>
    <mergeCell ref="N23:N24"/>
    <mergeCell ref="O23:O24"/>
    <mergeCell ref="C26:E26"/>
    <mergeCell ref="F26:I26"/>
    <mergeCell ref="K26:O26"/>
    <mergeCell ref="B33:J34"/>
    <mergeCell ref="K33:O34"/>
    <mergeCell ref="B27:B32"/>
    <mergeCell ref="C27:E28"/>
    <mergeCell ref="F27:H28"/>
    <mergeCell ref="K27:O28"/>
    <mergeCell ref="C29:E30"/>
    <mergeCell ref="F29:H30"/>
    <mergeCell ref="K29:O30"/>
    <mergeCell ref="C31:E31"/>
    <mergeCell ref="F31:H31"/>
    <mergeCell ref="K31:O31"/>
    <mergeCell ref="C32:E32"/>
    <mergeCell ref="F32:H32"/>
    <mergeCell ref="K32:O32"/>
  </mergeCells>
  <pageMargins left="0.7" right="0.7" top="0.75" bottom="0.75" header="0.3" footer="0.3"/>
  <pageSetup paperSize="9" scale="35" orientation="portrait" horizontalDpi="300" r:id="rId1"/>
  <colBreaks count="1" manualBreakCount="1">
    <brk id="15" max="84" man="1"/>
  </colBreaks>
  <drawing r:id="rId2"/>
  <legacyDrawing r:id="rId3"/>
  <oleObjects>
    <mc:AlternateContent xmlns:mc="http://schemas.openxmlformats.org/markup-compatibility/2006">
      <mc:Choice Requires="x14">
        <oleObject shapeId="13313" r:id="rId4">
          <objectPr defaultSize="0" autoPict="0" r:id="rId5">
            <anchor moveWithCells="1" sizeWithCells="1">
              <from>
                <xdr:col>1</xdr:col>
                <xdr:colOff>333375</xdr:colOff>
                <xdr:row>0</xdr:row>
                <xdr:rowOff>57150</xdr:rowOff>
              </from>
              <to>
                <xdr:col>1</xdr:col>
                <xdr:colOff>4419600</xdr:colOff>
                <xdr:row>3</xdr:row>
                <xdr:rowOff>219075</xdr:rowOff>
              </to>
            </anchor>
          </objectPr>
        </oleObject>
      </mc:Choice>
      <mc:Fallback>
        <oleObject shapeId="13313"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X106"/>
  <sheetViews>
    <sheetView zoomScale="80" zoomScaleNormal="80" workbookViewId="0">
      <selection activeCell="O17" sqref="O17:O18"/>
    </sheetView>
  </sheetViews>
  <sheetFormatPr baseColWidth="10" defaultColWidth="12.5703125" defaultRowHeight="14.25"/>
  <cols>
    <col min="1" max="1" width="5.7109375" style="14" customWidth="1"/>
    <col min="2" max="2" width="68.85546875" style="14" customWidth="1"/>
    <col min="3" max="3" width="9.42578125" style="14" customWidth="1"/>
    <col min="4" max="4" width="16.42578125" style="14" customWidth="1"/>
    <col min="5" max="5" width="13.28515625" style="14" customWidth="1"/>
    <col min="6" max="6" width="21.42578125" style="14" customWidth="1"/>
    <col min="7" max="7" width="21.140625" style="14" customWidth="1"/>
    <col min="8" max="8" width="12.28515625" style="14" customWidth="1"/>
    <col min="9" max="9" width="11.7109375" style="14" customWidth="1"/>
    <col min="10" max="10" width="14.28515625" style="14" customWidth="1"/>
    <col min="11" max="11" width="12.85546875" style="589" customWidth="1"/>
    <col min="12" max="12" width="18.140625" style="589" customWidth="1"/>
    <col min="13" max="13" width="12" style="14" customWidth="1"/>
    <col min="14" max="14" width="12.42578125" style="14" customWidth="1"/>
    <col min="15" max="15" width="18.140625" style="14" customWidth="1"/>
    <col min="16" max="16" width="4" style="14" customWidth="1"/>
    <col min="17" max="17" width="14.7109375" style="14" customWidth="1"/>
    <col min="18" max="18" width="48.7109375" style="14" customWidth="1"/>
    <col min="19" max="19" width="28" style="687" customWidth="1"/>
    <col min="20" max="20" width="46.5703125" style="14" customWidth="1"/>
    <col min="21" max="21" width="20.5703125" style="14" customWidth="1"/>
    <col min="22" max="22" width="25.42578125" style="14" customWidth="1"/>
    <col min="23" max="23" width="22.85546875" style="14" customWidth="1"/>
    <col min="24" max="24" width="22.5703125" style="14" customWidth="1"/>
    <col min="25" max="25" width="26.5703125" style="14" customWidth="1"/>
    <col min="26" max="26" width="26.140625" style="14" customWidth="1"/>
    <col min="27" max="27" width="30.85546875" style="14" customWidth="1"/>
    <col min="28" max="28" width="30.140625" style="14" customWidth="1"/>
    <col min="29" max="29" width="15.42578125" style="14" customWidth="1"/>
    <col min="30" max="30" width="15.85546875" style="14" customWidth="1"/>
    <col min="31" max="31" width="24.42578125" style="14" customWidth="1"/>
    <col min="32" max="32" width="17.140625" style="14" customWidth="1"/>
    <col min="33" max="16384" width="12.5703125" style="14"/>
  </cols>
  <sheetData>
    <row r="1" spans="1:28" ht="25.5" customHeight="1">
      <c r="B1" s="1665"/>
      <c r="C1" s="1780" t="s">
        <v>606</v>
      </c>
      <c r="D1" s="1781"/>
      <c r="E1" s="1781"/>
      <c r="F1" s="1781"/>
      <c r="G1" s="1781"/>
      <c r="H1" s="1781"/>
      <c r="I1" s="1782"/>
      <c r="J1" s="1674" t="s">
        <v>607</v>
      </c>
      <c r="K1" s="1675"/>
      <c r="L1" s="1675"/>
      <c r="M1" s="1676"/>
      <c r="N1" s="1677"/>
      <c r="O1" s="1678"/>
    </row>
    <row r="2" spans="1:28" ht="25.5" customHeight="1">
      <c r="B2" s="1666"/>
      <c r="C2" s="1783"/>
      <c r="D2" s="1784"/>
      <c r="E2" s="1784"/>
      <c r="F2" s="1784"/>
      <c r="G2" s="1784"/>
      <c r="H2" s="1784"/>
      <c r="I2" s="1785"/>
      <c r="J2" s="1683" t="s">
        <v>608</v>
      </c>
      <c r="K2" s="1684"/>
      <c r="L2" s="1684"/>
      <c r="M2" s="1685"/>
      <c r="N2" s="1679"/>
      <c r="O2" s="1680"/>
    </row>
    <row r="3" spans="1:28" ht="25.5" customHeight="1">
      <c r="B3" s="1666"/>
      <c r="C3" s="1786" t="s">
        <v>609</v>
      </c>
      <c r="D3" s="1787"/>
      <c r="E3" s="1787"/>
      <c r="F3" s="1787"/>
      <c r="G3" s="1787"/>
      <c r="H3" s="1787"/>
      <c r="I3" s="1788"/>
      <c r="J3" s="1683" t="s">
        <v>610</v>
      </c>
      <c r="K3" s="1684"/>
      <c r="L3" s="1684"/>
      <c r="M3" s="1685"/>
      <c r="N3" s="1679"/>
      <c r="O3" s="1680"/>
    </row>
    <row r="4" spans="1:28" ht="25.5" customHeight="1" thickBot="1">
      <c r="B4" s="1667"/>
      <c r="C4" s="1789"/>
      <c r="D4" s="1790"/>
      <c r="E4" s="1790"/>
      <c r="F4" s="1790"/>
      <c r="G4" s="1790"/>
      <c r="H4" s="1790"/>
      <c r="I4" s="1791"/>
      <c r="J4" s="1692" t="s">
        <v>611</v>
      </c>
      <c r="K4" s="1693"/>
      <c r="L4" s="1693"/>
      <c r="M4" s="1694"/>
      <c r="N4" s="1681"/>
      <c r="O4" s="1682"/>
    </row>
    <row r="5" spans="1:28" ht="13.5" customHeight="1" thickBot="1">
      <c r="B5" s="1695"/>
      <c r="C5" s="1695"/>
      <c r="D5" s="1695"/>
      <c r="E5" s="1695"/>
      <c r="F5" s="1695"/>
      <c r="G5" s="1695"/>
      <c r="H5" s="1695"/>
      <c r="I5" s="1695"/>
      <c r="J5" s="1695"/>
      <c r="K5" s="1695"/>
      <c r="L5" s="1695"/>
      <c r="M5" s="1695"/>
      <c r="N5" s="1695"/>
      <c r="O5" s="1695"/>
    </row>
    <row r="6" spans="1:28" ht="25.5" customHeight="1">
      <c r="B6" s="1864" t="s">
        <v>172</v>
      </c>
      <c r="C6" s="1878"/>
      <c r="D6" s="1878"/>
      <c r="E6" s="1878"/>
      <c r="F6" s="1878"/>
      <c r="G6" s="1878"/>
      <c r="H6" s="1878"/>
      <c r="I6" s="1878"/>
      <c r="J6" s="1878"/>
      <c r="K6" s="1878"/>
      <c r="L6" s="1878"/>
      <c r="M6" s="1878"/>
      <c r="N6" s="1878"/>
      <c r="O6" s="1879"/>
      <c r="P6" s="543"/>
    </row>
    <row r="7" spans="1:28" ht="25.5" customHeight="1" thickBot="1">
      <c r="B7" s="606" t="s">
        <v>644</v>
      </c>
      <c r="C7" s="1880" t="s">
        <v>666</v>
      </c>
      <c r="D7" s="1881"/>
      <c r="E7" s="1881"/>
      <c r="F7" s="1881"/>
      <c r="G7" s="1882"/>
      <c r="H7" s="1702"/>
      <c r="I7" s="1703"/>
      <c r="J7" s="1703"/>
      <c r="K7" s="1703"/>
      <c r="L7" s="1703"/>
      <c r="M7" s="1703"/>
      <c r="N7" s="1703"/>
      <c r="O7" s="1704"/>
    </row>
    <row r="8" spans="1:28" ht="25.5" customHeight="1">
      <c r="B8" s="545" t="s">
        <v>646</v>
      </c>
      <c r="C8" s="1640"/>
      <c r="D8" s="1641"/>
      <c r="E8" s="1641"/>
      <c r="F8" s="1641"/>
      <c r="G8" s="1642"/>
      <c r="H8" s="1711" t="s">
        <v>667</v>
      </c>
      <c r="I8" s="1712"/>
      <c r="J8" s="1713"/>
      <c r="K8" s="1720" t="s">
        <v>1</v>
      </c>
      <c r="L8" s="1721"/>
      <c r="M8" s="1721"/>
      <c r="N8" s="1721"/>
      <c r="O8" s="1722"/>
      <c r="P8" s="546"/>
      <c r="Q8" s="1646"/>
      <c r="R8" s="1646"/>
      <c r="S8" s="1646"/>
      <c r="T8" s="1646"/>
      <c r="U8" s="1646"/>
      <c r="V8" s="27"/>
      <c r="W8" s="27"/>
      <c r="X8" s="27"/>
      <c r="Y8" s="27"/>
      <c r="Z8" s="27"/>
      <c r="AA8" s="27"/>
      <c r="AB8" s="27"/>
    </row>
    <row r="9" spans="1:28" ht="25.5" customHeight="1">
      <c r="B9" s="607" t="s">
        <v>648</v>
      </c>
      <c r="C9" s="1838"/>
      <c r="D9" s="1839"/>
      <c r="E9" s="1839"/>
      <c r="F9" s="1839"/>
      <c r="G9" s="1840"/>
      <c r="H9" s="1714"/>
      <c r="I9" s="1715"/>
      <c r="J9" s="1716"/>
      <c r="K9" s="548" t="s">
        <v>4</v>
      </c>
      <c r="L9" s="1647" t="s">
        <v>5</v>
      </c>
      <c r="M9" s="1648"/>
      <c r="N9" s="1649"/>
      <c r="O9" s="549" t="s">
        <v>6</v>
      </c>
      <c r="P9" s="546"/>
      <c r="Q9" s="550"/>
      <c r="R9" s="550"/>
      <c r="S9" s="550"/>
      <c r="T9" s="550"/>
      <c r="U9" s="550"/>
      <c r="V9" s="27"/>
      <c r="W9" s="27"/>
      <c r="X9" s="27"/>
      <c r="Y9" s="27"/>
      <c r="Z9" s="27"/>
      <c r="AA9" s="27"/>
      <c r="AB9" s="27"/>
    </row>
    <row r="10" spans="1:28" ht="31.5" customHeight="1">
      <c r="B10" s="608" t="s">
        <v>193</v>
      </c>
      <c r="C10" s="1838"/>
      <c r="D10" s="1839"/>
      <c r="E10" s="1839"/>
      <c r="F10" s="1839"/>
      <c r="G10" s="1840"/>
      <c r="H10" s="1714"/>
      <c r="I10" s="1715"/>
      <c r="J10" s="1716"/>
      <c r="K10" s="551">
        <v>137</v>
      </c>
      <c r="L10" s="1650" t="s">
        <v>226</v>
      </c>
      <c r="M10" s="1651"/>
      <c r="N10" s="1652"/>
      <c r="O10" s="611">
        <v>29750000</v>
      </c>
      <c r="P10" s="546"/>
      <c r="Q10" s="552"/>
      <c r="R10" s="1653"/>
      <c r="S10" s="1653"/>
      <c r="T10" s="1653"/>
      <c r="U10" s="552"/>
      <c r="V10" s="27"/>
      <c r="W10" s="553"/>
      <c r="X10" s="553"/>
      <c r="Y10" s="553"/>
      <c r="Z10" s="27"/>
      <c r="AA10" s="27"/>
      <c r="AB10" s="27"/>
    </row>
    <row r="11" spans="1:28" ht="39" customHeight="1">
      <c r="B11" s="607" t="s">
        <v>195</v>
      </c>
      <c r="C11" s="1838"/>
      <c r="D11" s="1839"/>
      <c r="E11" s="1839"/>
      <c r="F11" s="1839"/>
      <c r="G11" s="1840"/>
      <c r="H11" s="1714"/>
      <c r="I11" s="1715"/>
      <c r="J11" s="1716"/>
      <c r="K11" s="569">
        <v>1259</v>
      </c>
      <c r="L11" s="1650" t="s">
        <v>227</v>
      </c>
      <c r="M11" s="1651"/>
      <c r="N11" s="1652"/>
      <c r="O11" s="688">
        <v>29750000</v>
      </c>
      <c r="P11" s="546"/>
      <c r="Q11" s="552"/>
      <c r="R11" s="552"/>
      <c r="S11" s="550"/>
      <c r="T11" s="552"/>
      <c r="U11" s="552"/>
      <c r="V11" s="27"/>
      <c r="W11" s="553"/>
      <c r="X11" s="553"/>
      <c r="Y11" s="553"/>
      <c r="Z11" s="27"/>
      <c r="AA11" s="27"/>
      <c r="AB11" s="27"/>
    </row>
    <row r="12" spans="1:28" ht="25.5" customHeight="1">
      <c r="B12" s="607" t="s">
        <v>184</v>
      </c>
      <c r="C12" s="1643"/>
      <c r="D12" s="1644"/>
      <c r="E12" s="1644"/>
      <c r="F12" s="1644"/>
      <c r="G12" s="1645"/>
      <c r="H12" s="1714"/>
      <c r="I12" s="1715"/>
      <c r="J12" s="1716"/>
      <c r="K12" s="669">
        <v>2539</v>
      </c>
      <c r="L12" s="1657" t="s">
        <v>226</v>
      </c>
      <c r="M12" s="1658"/>
      <c r="N12" s="1659"/>
      <c r="O12" s="688">
        <v>11333333</v>
      </c>
      <c r="P12" s="546"/>
      <c r="Q12" s="554"/>
      <c r="R12" s="1660"/>
      <c r="S12" s="1660"/>
      <c r="T12" s="1660"/>
      <c r="U12" s="555"/>
      <c r="V12" s="27"/>
      <c r="W12" s="556"/>
      <c r="X12" s="557"/>
      <c r="Y12" s="557"/>
      <c r="Z12" s="558"/>
      <c r="AA12" s="27"/>
      <c r="AB12" s="27"/>
    </row>
    <row r="13" spans="1:28" ht="32.25" customHeight="1" thickBot="1">
      <c r="B13" s="607" t="s">
        <v>228</v>
      </c>
      <c r="C13" s="1744" t="s">
        <v>643</v>
      </c>
      <c r="D13" s="1745"/>
      <c r="E13" s="1745"/>
      <c r="F13" s="1745"/>
      <c r="G13" s="1746"/>
      <c r="H13" s="1714"/>
      <c r="I13" s="1715"/>
      <c r="J13" s="1716"/>
      <c r="K13" s="7">
        <v>1732</v>
      </c>
      <c r="L13" s="1875" t="s">
        <v>229</v>
      </c>
      <c r="M13" s="1876"/>
      <c r="N13" s="1877"/>
      <c r="O13" s="688">
        <v>4747253550</v>
      </c>
      <c r="P13" s="546"/>
      <c r="Q13" s="554"/>
      <c r="R13" s="560"/>
      <c r="S13" s="689"/>
      <c r="T13" s="560"/>
      <c r="U13" s="555"/>
      <c r="V13" s="27"/>
      <c r="W13" s="556"/>
      <c r="X13" s="557"/>
      <c r="Y13" s="557"/>
      <c r="Z13" s="558"/>
      <c r="AA13" s="27"/>
      <c r="AB13" s="27"/>
    </row>
    <row r="14" spans="1:28" ht="15">
      <c r="B14" s="1593" t="s">
        <v>8</v>
      </c>
      <c r="C14" s="1630" t="s">
        <v>601</v>
      </c>
      <c r="D14" s="1633" t="s">
        <v>9</v>
      </c>
      <c r="E14" s="1633" t="s">
        <v>10</v>
      </c>
      <c r="F14" s="1633" t="s">
        <v>625</v>
      </c>
      <c r="G14" s="1640" t="s">
        <v>623</v>
      </c>
      <c r="H14" s="1641"/>
      <c r="I14" s="1641"/>
      <c r="J14" s="1642"/>
      <c r="K14" s="1633" t="s">
        <v>13</v>
      </c>
      <c r="L14" s="1633"/>
      <c r="M14" s="1661">
        <v>1</v>
      </c>
      <c r="N14" s="1661"/>
      <c r="O14" s="1662"/>
      <c r="Q14" s="561"/>
      <c r="R14" s="1625"/>
      <c r="S14" s="1625"/>
      <c r="T14" s="27"/>
      <c r="U14" s="555"/>
      <c r="V14" s="27"/>
      <c r="W14" s="556"/>
      <c r="X14" s="557"/>
      <c r="Y14" s="557"/>
      <c r="Z14" s="558"/>
      <c r="AA14" s="27"/>
      <c r="AB14" s="27"/>
    </row>
    <row r="15" spans="1:28">
      <c r="B15" s="1629"/>
      <c r="C15" s="1631"/>
      <c r="D15" s="1631"/>
      <c r="E15" s="1631"/>
      <c r="F15" s="1631"/>
      <c r="G15" s="1643"/>
      <c r="H15" s="1644"/>
      <c r="I15" s="1644"/>
      <c r="J15" s="1645"/>
      <c r="K15" s="1631"/>
      <c r="L15" s="1631"/>
      <c r="M15" s="1631" t="s">
        <v>15</v>
      </c>
      <c r="N15" s="1631" t="s">
        <v>16</v>
      </c>
      <c r="O15" s="1663" t="s">
        <v>17</v>
      </c>
      <c r="Q15" s="562"/>
      <c r="R15" s="1625"/>
      <c r="S15" s="1625"/>
      <c r="T15" s="27"/>
      <c r="U15" s="557"/>
      <c r="V15" s="27"/>
      <c r="W15" s="556"/>
      <c r="X15" s="557"/>
      <c r="Y15" s="557"/>
      <c r="Z15" s="558"/>
      <c r="AA15" s="27"/>
      <c r="AB15" s="27"/>
    </row>
    <row r="16" spans="1:28" ht="27" customHeight="1" thickBot="1">
      <c r="A16" s="97"/>
      <c r="B16" s="1743"/>
      <c r="C16" s="1741"/>
      <c r="D16" s="1741"/>
      <c r="E16" s="1741"/>
      <c r="F16" s="1741"/>
      <c r="G16" s="629" t="s">
        <v>18</v>
      </c>
      <c r="H16" s="629" t="s">
        <v>19</v>
      </c>
      <c r="I16" s="629" t="s">
        <v>20</v>
      </c>
      <c r="J16" s="630" t="s">
        <v>21</v>
      </c>
      <c r="K16" s="629" t="s">
        <v>22</v>
      </c>
      <c r="L16" s="631" t="s">
        <v>23</v>
      </c>
      <c r="M16" s="1741"/>
      <c r="N16" s="1741"/>
      <c r="O16" s="1742"/>
      <c r="Q16" s="562"/>
      <c r="R16" s="1625"/>
      <c r="S16" s="1625"/>
      <c r="T16" s="27"/>
      <c r="U16" s="557"/>
      <c r="V16" s="27"/>
      <c r="W16" s="556"/>
      <c r="X16" s="557"/>
      <c r="Y16" s="557"/>
      <c r="Z16" s="558"/>
      <c r="AA16" s="27"/>
      <c r="AB16" s="27"/>
    </row>
    <row r="17" spans="1:50" ht="12.75" customHeight="1">
      <c r="A17" s="97"/>
      <c r="B17" s="1626" t="s">
        <v>230</v>
      </c>
      <c r="C17" s="602" t="s">
        <v>25</v>
      </c>
      <c r="D17" s="1739" t="s">
        <v>231</v>
      </c>
      <c r="E17" s="636">
        <v>1</v>
      </c>
      <c r="F17" s="697">
        <v>4818086883</v>
      </c>
      <c r="G17" s="684">
        <f>+F17</f>
        <v>4818086883</v>
      </c>
      <c r="H17" s="1628">
        <v>0</v>
      </c>
      <c r="I17" s="1628">
        <v>0</v>
      </c>
      <c r="J17" s="1628">
        <v>0</v>
      </c>
      <c r="K17" s="603">
        <v>44198</v>
      </c>
      <c r="L17" s="603">
        <v>44560</v>
      </c>
      <c r="M17" s="1597">
        <f>E18/E17</f>
        <v>0.9</v>
      </c>
      <c r="N17" s="1597">
        <f>F18/F17</f>
        <v>1</v>
      </c>
      <c r="O17" s="1624">
        <f>+M17*M17/N17</f>
        <v>0.81</v>
      </c>
      <c r="Q17" s="562"/>
      <c r="R17" s="1625"/>
      <c r="S17" s="1625"/>
      <c r="T17" s="27"/>
      <c r="U17" s="20"/>
      <c r="V17" s="27"/>
      <c r="W17" s="556"/>
      <c r="X17" s="557"/>
      <c r="Y17" s="557"/>
      <c r="Z17" s="558"/>
      <c r="AA17" s="27"/>
      <c r="AB17" s="27"/>
    </row>
    <row r="18" spans="1:50" ht="30.75" customHeight="1" thickBot="1">
      <c r="A18" s="97"/>
      <c r="B18" s="1620"/>
      <c r="C18" s="571" t="s">
        <v>27</v>
      </c>
      <c r="D18" s="1736"/>
      <c r="E18" s="639">
        <v>0.9</v>
      </c>
      <c r="F18" s="682">
        <v>4818086883</v>
      </c>
      <c r="G18" s="682">
        <v>4818086883</v>
      </c>
      <c r="H18" s="1623"/>
      <c r="I18" s="1623"/>
      <c r="J18" s="1623"/>
      <c r="K18" s="575"/>
      <c r="L18" s="577"/>
      <c r="M18" s="1598"/>
      <c r="N18" s="1598"/>
      <c r="O18" s="1618"/>
      <c r="Q18" s="27"/>
      <c r="R18" s="27"/>
      <c r="S18" s="657"/>
      <c r="T18" s="27"/>
      <c r="U18" s="568"/>
      <c r="V18" s="27"/>
      <c r="W18" s="556"/>
      <c r="X18" s="557"/>
      <c r="Y18" s="557"/>
      <c r="Z18" s="558"/>
      <c r="AA18" s="27"/>
      <c r="AB18" s="27"/>
    </row>
    <row r="19" spans="1:50" ht="15">
      <c r="B19" s="1593" t="s">
        <v>34</v>
      </c>
      <c r="C19" s="602" t="s">
        <v>25</v>
      </c>
      <c r="D19" s="1595"/>
      <c r="E19" s="698"/>
      <c r="F19" s="699">
        <f>+F17</f>
        <v>4818086883</v>
      </c>
      <c r="G19" s="645">
        <f>G17</f>
        <v>4818086883</v>
      </c>
      <c r="H19" s="700"/>
      <c r="I19" s="700"/>
      <c r="J19" s="700"/>
      <c r="K19" s="646"/>
      <c r="L19" s="647"/>
      <c r="M19" s="1597"/>
      <c r="N19" s="1599"/>
      <c r="O19" s="1601"/>
    </row>
    <row r="20" spans="1:50" ht="15.75" thickBot="1">
      <c r="B20" s="1594"/>
      <c r="C20" s="571" t="s">
        <v>27</v>
      </c>
      <c r="D20" s="1596"/>
      <c r="E20" s="573"/>
      <c r="F20" s="574">
        <f>+F18</f>
        <v>4818086883</v>
      </c>
      <c r="G20" s="690">
        <f>G18</f>
        <v>4818086883</v>
      </c>
      <c r="H20" s="691"/>
      <c r="I20" s="692"/>
      <c r="J20" s="691"/>
      <c r="K20" s="575"/>
      <c r="L20" s="577"/>
      <c r="M20" s="1598"/>
      <c r="N20" s="1600"/>
      <c r="O20" s="1602"/>
      <c r="Q20" s="27"/>
      <c r="R20" s="27"/>
      <c r="S20" s="657"/>
      <c r="T20" s="27"/>
      <c r="U20" s="27"/>
      <c r="V20" s="27"/>
    </row>
    <row r="21" spans="1:50" s="27" customFormat="1" ht="15.75" thickBot="1">
      <c r="C21" s="1874"/>
      <c r="D21" s="1874"/>
      <c r="E21" s="1874"/>
      <c r="F21" s="578"/>
      <c r="G21" s="579"/>
      <c r="H21" s="580"/>
      <c r="I21" s="580"/>
      <c r="J21" s="580"/>
      <c r="K21" s="581"/>
      <c r="L21" s="581"/>
      <c r="M21" s="579"/>
      <c r="N21" s="582"/>
      <c r="O21" s="582"/>
      <c r="P21" s="582"/>
      <c r="S21" s="657"/>
    </row>
    <row r="22" spans="1:50" s="27" customFormat="1" ht="15.75" thickBot="1">
      <c r="B22" s="583" t="s">
        <v>35</v>
      </c>
      <c r="C22" s="1603" t="s">
        <v>36</v>
      </c>
      <c r="D22" s="1604"/>
      <c r="E22" s="1605"/>
      <c r="F22" s="1606" t="s">
        <v>37</v>
      </c>
      <c r="G22" s="1607"/>
      <c r="H22" s="1607"/>
      <c r="I22" s="1607"/>
      <c r="J22" s="584"/>
      <c r="K22" s="1608"/>
      <c r="L22" s="1575"/>
      <c r="M22" s="1575"/>
      <c r="N22" s="1575"/>
      <c r="O22" s="1576"/>
      <c r="Q22" s="14"/>
      <c r="R22" s="14"/>
      <c r="S22" s="687"/>
      <c r="T22" s="14"/>
      <c r="U22" s="14"/>
      <c r="V22" s="14"/>
    </row>
    <row r="23" spans="1:50">
      <c r="B23" s="1871" t="s">
        <v>668</v>
      </c>
      <c r="C23" s="1609" t="s">
        <v>232</v>
      </c>
      <c r="D23" s="1609"/>
      <c r="E23" s="1609"/>
      <c r="F23" s="1573" t="s">
        <v>233</v>
      </c>
      <c r="G23" s="1573"/>
      <c r="H23" s="1573"/>
      <c r="I23" s="565" t="s">
        <v>25</v>
      </c>
      <c r="J23" s="701">
        <v>1</v>
      </c>
      <c r="K23" s="1610"/>
      <c r="L23" s="1611"/>
      <c r="M23" s="1611"/>
      <c r="N23" s="1611"/>
      <c r="O23" s="1612"/>
    </row>
    <row r="24" spans="1:50">
      <c r="B24" s="1872"/>
      <c r="C24" s="1609"/>
      <c r="D24" s="1609"/>
      <c r="E24" s="1609"/>
      <c r="F24" s="1573"/>
      <c r="G24" s="1573"/>
      <c r="H24" s="1573"/>
      <c r="I24" s="565" t="s">
        <v>27</v>
      </c>
      <c r="J24" s="702">
        <v>1</v>
      </c>
      <c r="K24" s="1613"/>
      <c r="L24" s="1614"/>
      <c r="M24" s="1614"/>
      <c r="N24" s="1614"/>
      <c r="O24" s="1615"/>
    </row>
    <row r="25" spans="1:50">
      <c r="B25" s="1872"/>
      <c r="C25" s="1572" t="s">
        <v>96</v>
      </c>
      <c r="D25" s="1572"/>
      <c r="E25" s="1572"/>
      <c r="F25" s="1573"/>
      <c r="G25" s="1573"/>
      <c r="H25" s="1573"/>
      <c r="I25" s="565" t="s">
        <v>25</v>
      </c>
      <c r="J25" s="586"/>
      <c r="K25" s="1587"/>
      <c r="L25" s="1587"/>
      <c r="M25" s="1587"/>
      <c r="N25" s="1587"/>
      <c r="O25" s="1588"/>
    </row>
    <row r="26" spans="1:50" ht="15" thickBot="1">
      <c r="B26" s="1872"/>
      <c r="C26" s="1572"/>
      <c r="D26" s="1572"/>
      <c r="E26" s="1572"/>
      <c r="F26" s="1573"/>
      <c r="G26" s="1573"/>
      <c r="H26" s="1573"/>
      <c r="I26" s="565" t="s">
        <v>27</v>
      </c>
      <c r="J26" s="585"/>
      <c r="K26" s="1587"/>
      <c r="L26" s="1587"/>
      <c r="M26" s="1587"/>
      <c r="N26" s="1587"/>
      <c r="O26" s="1588"/>
    </row>
    <row r="27" spans="1:50" ht="15">
      <c r="B27" s="1872"/>
      <c r="C27" s="1572" t="s">
        <v>97</v>
      </c>
      <c r="D27" s="1572"/>
      <c r="E27" s="1572"/>
      <c r="F27" s="1573"/>
      <c r="G27" s="1573"/>
      <c r="H27" s="1573"/>
      <c r="I27" s="565" t="s">
        <v>176</v>
      </c>
      <c r="J27" s="587"/>
      <c r="K27" s="1574" t="s">
        <v>177</v>
      </c>
      <c r="L27" s="1575"/>
      <c r="M27" s="1575"/>
      <c r="N27" s="1575"/>
      <c r="O27" s="1576"/>
    </row>
    <row r="28" spans="1:50" ht="30" customHeight="1">
      <c r="B28" s="1873"/>
      <c r="C28" s="1572"/>
      <c r="D28" s="1572"/>
      <c r="E28" s="1572"/>
      <c r="F28" s="1573"/>
      <c r="G28" s="1573"/>
      <c r="H28" s="1573"/>
      <c r="I28" s="565" t="s">
        <v>27</v>
      </c>
      <c r="J28" s="588"/>
      <c r="K28" s="1577" t="s">
        <v>652</v>
      </c>
      <c r="L28" s="1578"/>
      <c r="M28" s="1578"/>
      <c r="N28" s="1578"/>
      <c r="O28" s="1579"/>
    </row>
    <row r="29" spans="1:50" ht="18.75" customHeight="1">
      <c r="B29" s="1580" t="s">
        <v>178</v>
      </c>
      <c r="C29" s="1581"/>
      <c r="D29" s="1581"/>
      <c r="E29" s="1581"/>
      <c r="F29" s="1581"/>
      <c r="G29" s="1581"/>
      <c r="H29" s="1581"/>
      <c r="I29" s="1581"/>
      <c r="J29" s="1582"/>
      <c r="K29" s="1586" t="s">
        <v>40</v>
      </c>
      <c r="L29" s="1587"/>
      <c r="M29" s="1587"/>
      <c r="N29" s="1587"/>
      <c r="O29" s="1588"/>
      <c r="P29" s="97"/>
      <c r="Q29" s="97"/>
      <c r="R29" s="97"/>
      <c r="S29" s="693"/>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row>
    <row r="30" spans="1:50" ht="15" thickBot="1">
      <c r="B30" s="1583"/>
      <c r="C30" s="1584"/>
      <c r="D30" s="1584"/>
      <c r="E30" s="1584"/>
      <c r="F30" s="1584"/>
      <c r="G30" s="1584"/>
      <c r="H30" s="1584"/>
      <c r="I30" s="1584"/>
      <c r="J30" s="1585"/>
      <c r="K30" s="1589"/>
      <c r="L30" s="1590"/>
      <c r="M30" s="1590"/>
      <c r="N30" s="1590"/>
      <c r="O30" s="1591"/>
      <c r="P30" s="97"/>
      <c r="Q30" s="97"/>
      <c r="R30" s="97"/>
      <c r="S30" s="693"/>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row>
    <row r="31" spans="1:50">
      <c r="G31" s="27"/>
      <c r="H31" s="27"/>
      <c r="I31" s="27"/>
      <c r="J31" s="27"/>
      <c r="K31" s="1724"/>
      <c r="L31" s="1724"/>
      <c r="M31" s="1724"/>
      <c r="N31" s="1724"/>
      <c r="O31" s="1724"/>
      <c r="P31" s="17"/>
      <c r="Q31" s="97"/>
      <c r="R31" s="97"/>
      <c r="S31" s="693"/>
      <c r="T31" s="1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row>
    <row r="32" spans="1:50">
      <c r="K32" s="1724"/>
      <c r="L32" s="1724"/>
      <c r="M32" s="1724"/>
      <c r="N32" s="1724"/>
      <c r="O32" s="1724"/>
      <c r="P32" s="97"/>
      <c r="Q32" s="97"/>
      <c r="R32" s="97"/>
      <c r="S32" s="693"/>
      <c r="T32" s="1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row>
    <row r="33" spans="11:50" ht="15" thickBot="1">
      <c r="P33" s="97"/>
      <c r="Q33" s="97"/>
      <c r="R33" s="97"/>
      <c r="S33" s="693"/>
      <c r="T33" s="1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row>
    <row r="34" spans="11:50" ht="30.75" thickBot="1">
      <c r="M34" s="593"/>
      <c r="P34" s="97"/>
      <c r="Q34" s="713" t="s">
        <v>179</v>
      </c>
      <c r="R34" s="714" t="s">
        <v>5</v>
      </c>
      <c r="S34" s="715" t="s">
        <v>180</v>
      </c>
      <c r="T34" s="23"/>
      <c r="U34" s="25"/>
      <c r="V34" s="11"/>
      <c r="W34" s="9"/>
      <c r="X34" s="9"/>
      <c r="Y34" s="11"/>
      <c r="Z34" s="182"/>
      <c r="AA34" s="17"/>
      <c r="AB34" s="17"/>
      <c r="AC34" s="17"/>
      <c r="AD34" s="17"/>
      <c r="AE34" s="17"/>
      <c r="AF34" s="17"/>
      <c r="AG34" s="17"/>
      <c r="AH34" s="17"/>
      <c r="AI34" s="97"/>
      <c r="AJ34" s="97"/>
      <c r="AK34" s="97"/>
      <c r="AL34" s="97"/>
      <c r="AM34" s="97"/>
      <c r="AN34" s="97"/>
      <c r="AO34" s="97"/>
      <c r="AP34" s="97"/>
      <c r="AQ34" s="97"/>
      <c r="AR34" s="97"/>
      <c r="AS34" s="97"/>
      <c r="AT34" s="97"/>
    </row>
    <row r="35" spans="11:50" ht="183" customHeight="1">
      <c r="M35" s="593"/>
      <c r="P35" s="97"/>
      <c r="Q35" s="710">
        <v>137</v>
      </c>
      <c r="R35" s="711" t="s">
        <v>226</v>
      </c>
      <c r="S35" s="712">
        <v>29750000</v>
      </c>
      <c r="T35" s="23"/>
      <c r="U35" s="25"/>
      <c r="V35" s="11"/>
      <c r="W35" s="9"/>
      <c r="X35" s="9"/>
      <c r="Y35" s="11"/>
      <c r="Z35" s="182"/>
      <c r="AA35" s="17"/>
      <c r="AB35" s="17"/>
      <c r="AC35" s="17"/>
      <c r="AD35" s="17"/>
      <c r="AE35" s="17"/>
      <c r="AF35" s="17"/>
      <c r="AG35" s="17"/>
      <c r="AH35" s="17"/>
      <c r="AI35" s="97"/>
      <c r="AJ35" s="97"/>
      <c r="AK35" s="97"/>
      <c r="AL35" s="97"/>
      <c r="AM35" s="97"/>
      <c r="AN35" s="97"/>
      <c r="AO35" s="97"/>
      <c r="AP35" s="97"/>
      <c r="AQ35" s="97"/>
      <c r="AR35" s="97"/>
      <c r="AS35" s="97"/>
      <c r="AT35" s="97"/>
    </row>
    <row r="36" spans="11:50" ht="114.75" customHeight="1">
      <c r="M36" s="593"/>
      <c r="P36" s="97"/>
      <c r="Q36" s="705">
        <v>1259</v>
      </c>
      <c r="R36" s="677" t="s">
        <v>227</v>
      </c>
      <c r="S36" s="704">
        <v>29750000</v>
      </c>
      <c r="T36" s="23"/>
      <c r="U36" s="25"/>
      <c r="V36" s="11"/>
      <c r="W36" s="9"/>
      <c r="X36" s="9"/>
      <c r="Y36" s="11"/>
      <c r="Z36" s="182"/>
      <c r="AA36" s="17"/>
      <c r="AB36" s="17"/>
      <c r="AC36" s="17"/>
      <c r="AD36" s="17"/>
      <c r="AE36" s="17"/>
      <c r="AF36" s="17"/>
      <c r="AG36" s="17"/>
      <c r="AH36" s="17"/>
      <c r="AI36" s="97"/>
      <c r="AJ36" s="97"/>
      <c r="AK36" s="97"/>
      <c r="AL36" s="97"/>
      <c r="AM36" s="97"/>
      <c r="AN36" s="97"/>
      <c r="AO36" s="97"/>
      <c r="AP36" s="97"/>
      <c r="AQ36" s="97"/>
      <c r="AR36" s="97"/>
      <c r="AS36" s="97"/>
      <c r="AT36" s="97"/>
    </row>
    <row r="37" spans="11:50" ht="117" customHeight="1">
      <c r="M37" s="593"/>
      <c r="P37" s="97"/>
      <c r="Q37" s="706">
        <v>2539</v>
      </c>
      <c r="R37" s="677" t="s">
        <v>226</v>
      </c>
      <c r="S37" s="704">
        <v>11333333</v>
      </c>
      <c r="T37" s="11"/>
      <c r="U37" s="25"/>
      <c r="V37" s="11"/>
      <c r="W37" s="9"/>
      <c r="X37" s="9"/>
      <c r="Y37" s="11"/>
      <c r="Z37" s="182"/>
      <c r="AA37" s="17"/>
      <c r="AB37" s="17"/>
      <c r="AC37" s="17"/>
      <c r="AD37" s="17"/>
      <c r="AE37" s="17"/>
      <c r="AF37" s="17"/>
      <c r="AG37" s="17"/>
      <c r="AH37" s="17"/>
      <c r="AI37" s="97"/>
      <c r="AJ37" s="97"/>
      <c r="AK37" s="97"/>
      <c r="AL37" s="97"/>
      <c r="AM37" s="97"/>
      <c r="AN37" s="97"/>
      <c r="AO37" s="97"/>
      <c r="AP37" s="97"/>
      <c r="AQ37" s="97"/>
      <c r="AR37" s="97"/>
      <c r="AS37" s="97"/>
      <c r="AT37" s="97"/>
    </row>
    <row r="38" spans="11:50" ht="57.75" thickBot="1">
      <c r="M38" s="593"/>
      <c r="P38" s="97"/>
      <c r="Q38" s="707">
        <v>1732</v>
      </c>
      <c r="R38" s="708" t="s">
        <v>229</v>
      </c>
      <c r="S38" s="709">
        <v>4747253550</v>
      </c>
      <c r="T38" s="11"/>
      <c r="U38" s="25"/>
      <c r="V38" s="11"/>
      <c r="W38" s="9"/>
      <c r="X38" s="9"/>
      <c r="Y38" s="11"/>
      <c r="Z38" s="182"/>
      <c r="AA38" s="17"/>
      <c r="AB38" s="17"/>
      <c r="AC38" s="17"/>
      <c r="AD38" s="17"/>
      <c r="AE38" s="17"/>
      <c r="AF38" s="17"/>
      <c r="AG38" s="17"/>
      <c r="AH38" s="17"/>
      <c r="AI38" s="97"/>
      <c r="AJ38" s="97"/>
      <c r="AK38" s="97"/>
      <c r="AL38" s="97"/>
      <c r="AM38" s="97"/>
      <c r="AN38" s="97"/>
      <c r="AO38" s="97"/>
      <c r="AP38" s="97"/>
      <c r="AQ38" s="97"/>
      <c r="AR38" s="97"/>
      <c r="AS38" s="97"/>
      <c r="AT38" s="97"/>
    </row>
    <row r="39" spans="11:50" ht="15.75" thickBot="1">
      <c r="M39" s="593"/>
      <c r="P39" s="97"/>
      <c r="Q39" s="1869" t="s">
        <v>133</v>
      </c>
      <c r="R39" s="1870"/>
      <c r="S39" s="703">
        <f>SUM(S35:S38)</f>
        <v>4818086883</v>
      </c>
      <c r="T39" s="11"/>
      <c r="U39" s="24"/>
      <c r="V39" s="118"/>
      <c r="W39" s="694"/>
      <c r="X39" s="95"/>
      <c r="Y39" s="25"/>
      <c r="Z39" s="11"/>
      <c r="AA39" s="9"/>
      <c r="AB39" s="9"/>
      <c r="AC39" s="11"/>
      <c r="AD39" s="182"/>
      <c r="AE39" s="17"/>
      <c r="AF39" s="17"/>
      <c r="AG39" s="17"/>
      <c r="AH39" s="17"/>
      <c r="AI39" s="17"/>
      <c r="AJ39" s="17"/>
      <c r="AK39" s="17"/>
      <c r="AL39" s="17"/>
      <c r="AM39" s="97"/>
      <c r="AN39" s="97"/>
      <c r="AO39" s="97"/>
      <c r="AP39" s="97"/>
      <c r="AQ39" s="97"/>
      <c r="AR39" s="97"/>
      <c r="AS39" s="97"/>
      <c r="AT39" s="97"/>
      <c r="AU39" s="97"/>
      <c r="AV39" s="97"/>
      <c r="AW39" s="97"/>
      <c r="AX39" s="97"/>
    </row>
    <row r="40" spans="11:50" ht="15">
      <c r="M40" s="593"/>
      <c r="P40" s="97"/>
      <c r="Q40" s="653"/>
      <c r="R40" s="653"/>
      <c r="S40" s="23"/>
      <c r="T40" s="11"/>
      <c r="U40" s="24"/>
      <c r="V40" s="118"/>
      <c r="W40" s="694"/>
      <c r="X40" s="95"/>
      <c r="Y40" s="25"/>
      <c r="Z40" s="11"/>
      <c r="AA40" s="9"/>
      <c r="AB40" s="9"/>
      <c r="AC40" s="11"/>
      <c r="AD40" s="182"/>
      <c r="AE40" s="17"/>
      <c r="AF40" s="17"/>
      <c r="AG40" s="17"/>
      <c r="AH40" s="17"/>
      <c r="AI40" s="17"/>
      <c r="AJ40" s="17"/>
      <c r="AK40" s="17"/>
      <c r="AL40" s="17"/>
      <c r="AM40" s="97"/>
      <c r="AN40" s="97"/>
      <c r="AO40" s="97"/>
      <c r="AP40" s="97"/>
      <c r="AQ40" s="97"/>
      <c r="AR40" s="97"/>
      <c r="AS40" s="97"/>
      <c r="AT40" s="97"/>
      <c r="AU40" s="97"/>
      <c r="AV40" s="97"/>
      <c r="AW40" s="97"/>
      <c r="AX40" s="97"/>
    </row>
    <row r="41" spans="11:50" ht="15">
      <c r="M41" s="593"/>
      <c r="P41" s="97"/>
      <c r="Q41" s="653"/>
      <c r="R41" s="653"/>
      <c r="S41" s="23"/>
      <c r="T41" s="100"/>
      <c r="U41" s="24"/>
      <c r="V41" s="118"/>
      <c r="W41" s="694"/>
      <c r="X41" s="95"/>
      <c r="Y41" s="25"/>
      <c r="Z41" s="11"/>
      <c r="AA41" s="9"/>
      <c r="AB41" s="9"/>
      <c r="AC41" s="11"/>
      <c r="AD41" s="182"/>
      <c r="AE41" s="17"/>
      <c r="AF41" s="17"/>
      <c r="AG41" s="17"/>
      <c r="AH41" s="17"/>
      <c r="AI41" s="17"/>
      <c r="AJ41" s="17"/>
      <c r="AK41" s="17"/>
      <c r="AL41" s="17"/>
      <c r="AM41" s="97"/>
      <c r="AN41" s="97"/>
      <c r="AO41" s="97"/>
      <c r="AP41" s="97"/>
      <c r="AQ41" s="97"/>
      <c r="AR41" s="97"/>
      <c r="AS41" s="97"/>
      <c r="AT41" s="97"/>
      <c r="AU41" s="97"/>
      <c r="AV41" s="97"/>
      <c r="AW41" s="97"/>
      <c r="AX41" s="97"/>
    </row>
    <row r="42" spans="11:50">
      <c r="P42" s="97"/>
      <c r="Q42" s="10"/>
      <c r="R42" s="11"/>
      <c r="S42" s="12"/>
      <c r="T42" s="594"/>
      <c r="U42" s="621"/>
      <c r="V42" s="11"/>
      <c r="W42" s="695"/>
      <c r="X42" s="13"/>
      <c r="Y42" s="13"/>
      <c r="Z42" s="11"/>
      <c r="AA42" s="11"/>
      <c r="AB42" s="11"/>
      <c r="AC42" s="11"/>
      <c r="AD42" s="11"/>
      <c r="AE42" s="17"/>
      <c r="AF42" s="17"/>
      <c r="AG42" s="17"/>
      <c r="AH42" s="17"/>
      <c r="AI42" s="17"/>
      <c r="AJ42" s="17"/>
      <c r="AK42" s="17"/>
      <c r="AL42" s="17"/>
      <c r="AM42" s="97"/>
      <c r="AN42" s="97"/>
      <c r="AO42" s="97"/>
      <c r="AP42" s="97"/>
      <c r="AQ42" s="97"/>
      <c r="AR42" s="97"/>
      <c r="AS42" s="97"/>
      <c r="AT42" s="97"/>
      <c r="AU42" s="97"/>
      <c r="AV42" s="97"/>
      <c r="AW42" s="97"/>
      <c r="AX42" s="97"/>
    </row>
    <row r="43" spans="11:50">
      <c r="K43" s="14"/>
      <c r="L43" s="14"/>
      <c r="P43" s="97"/>
      <c r="Q43" s="10"/>
      <c r="R43" s="11"/>
      <c r="S43" s="12"/>
      <c r="T43" s="594"/>
      <c r="Z43" s="595"/>
      <c r="AA43" s="596"/>
      <c r="AB43" s="596"/>
      <c r="AC43" s="11"/>
      <c r="AD43" s="11"/>
      <c r="AE43" s="17"/>
      <c r="AF43" s="17"/>
      <c r="AG43" s="17"/>
      <c r="AH43" s="17"/>
      <c r="AI43" s="17"/>
      <c r="AJ43" s="17"/>
      <c r="AK43" s="17"/>
      <c r="AL43" s="17"/>
      <c r="AM43" s="97"/>
      <c r="AN43" s="97"/>
      <c r="AO43" s="97"/>
      <c r="AP43" s="97"/>
      <c r="AQ43" s="97"/>
      <c r="AR43" s="97"/>
      <c r="AS43" s="97"/>
      <c r="AT43" s="97"/>
      <c r="AU43" s="97"/>
      <c r="AV43" s="97"/>
      <c r="AW43" s="97"/>
      <c r="AX43" s="97"/>
    </row>
    <row r="44" spans="11:50">
      <c r="K44" s="14"/>
      <c r="L44" s="14"/>
      <c r="P44" s="97"/>
      <c r="Q44" s="10"/>
      <c r="R44" s="11"/>
      <c r="S44" s="12"/>
      <c r="T44" s="17"/>
      <c r="U44" s="11"/>
      <c r="V44" s="11"/>
      <c r="W44" s="11"/>
      <c r="X44" s="15"/>
      <c r="Y44" s="15"/>
      <c r="Z44" s="595"/>
      <c r="AA44" s="596"/>
      <c r="AB44" s="596"/>
      <c r="AC44" s="11"/>
      <c r="AD44" s="11"/>
      <c r="AE44" s="17"/>
      <c r="AF44" s="17"/>
      <c r="AG44" s="17"/>
      <c r="AH44" s="17"/>
      <c r="AI44" s="17"/>
      <c r="AJ44" s="17"/>
      <c r="AK44" s="17"/>
      <c r="AL44" s="17"/>
      <c r="AM44" s="97"/>
      <c r="AN44" s="97"/>
      <c r="AO44" s="97"/>
      <c r="AP44" s="97"/>
      <c r="AQ44" s="97"/>
      <c r="AR44" s="97"/>
      <c r="AS44" s="97"/>
      <c r="AT44" s="97"/>
      <c r="AU44" s="97"/>
      <c r="AV44" s="97"/>
      <c r="AW44" s="97"/>
      <c r="AX44" s="97"/>
    </row>
    <row r="45" spans="11:50" ht="15">
      <c r="K45" s="14"/>
      <c r="L45" s="14"/>
      <c r="P45" s="97"/>
      <c r="Q45" s="99"/>
      <c r="R45" s="100"/>
      <c r="S45" s="12"/>
      <c r="T45" s="17"/>
      <c r="U45" s="11"/>
      <c r="V45" s="11"/>
      <c r="W45" s="11"/>
      <c r="X45" s="15"/>
      <c r="Y45" s="15"/>
      <c r="Z45" s="596"/>
      <c r="AA45" s="596"/>
      <c r="AB45" s="596"/>
      <c r="AC45" s="11"/>
      <c r="AD45" s="11"/>
      <c r="AE45" s="17"/>
      <c r="AF45" s="17"/>
      <c r="AG45" s="17"/>
      <c r="AH45" s="17"/>
      <c r="AI45" s="17"/>
      <c r="AJ45" s="17"/>
      <c r="AK45" s="17"/>
      <c r="AL45" s="17"/>
      <c r="AM45" s="97"/>
      <c r="AN45" s="97"/>
      <c r="AO45" s="97"/>
      <c r="AP45" s="97"/>
      <c r="AQ45" s="97"/>
      <c r="AR45" s="97"/>
      <c r="AS45" s="97"/>
      <c r="AT45" s="97"/>
      <c r="AU45" s="97"/>
      <c r="AV45" s="97"/>
      <c r="AW45" s="97"/>
      <c r="AX45" s="97"/>
    </row>
    <row r="46" spans="11:50" ht="15">
      <c r="K46" s="14"/>
      <c r="L46" s="14"/>
      <c r="P46" s="97"/>
      <c r="Q46" s="107"/>
      <c r="R46" s="107"/>
      <c r="S46" s="100"/>
      <c r="T46" s="17"/>
      <c r="U46" s="109"/>
      <c r="V46" s="100"/>
      <c r="W46" s="100"/>
      <c r="X46" s="25"/>
      <c r="Y46" s="25"/>
      <c r="Z46" s="596"/>
      <c r="AA46" s="596"/>
      <c r="AB46" s="596"/>
      <c r="AC46" s="11"/>
      <c r="AD46" s="11"/>
      <c r="AE46" s="17"/>
      <c r="AF46" s="17"/>
      <c r="AG46" s="17"/>
      <c r="AH46" s="17"/>
      <c r="AI46" s="17"/>
      <c r="AJ46" s="17"/>
      <c r="AK46" s="17"/>
      <c r="AL46" s="17"/>
      <c r="AM46" s="97"/>
      <c r="AN46" s="97"/>
      <c r="AO46" s="97"/>
      <c r="AP46" s="97"/>
      <c r="AQ46" s="97"/>
      <c r="AR46" s="97"/>
      <c r="AS46" s="97"/>
      <c r="AT46" s="97"/>
      <c r="AU46" s="97"/>
      <c r="AV46" s="97"/>
      <c r="AW46" s="97"/>
      <c r="AX46" s="97"/>
    </row>
    <row r="47" spans="11:50" ht="15">
      <c r="K47" s="14"/>
      <c r="L47" s="14"/>
      <c r="P47" s="97"/>
      <c r="Q47" s="111"/>
      <c r="R47" s="111"/>
      <c r="S47" s="100"/>
      <c r="T47" s="17"/>
      <c r="U47" s="106"/>
      <c r="V47" s="11"/>
      <c r="W47" s="11"/>
      <c r="X47" s="25"/>
      <c r="Y47" s="25"/>
      <c r="Z47" s="596"/>
      <c r="AA47" s="596"/>
      <c r="AB47" s="596"/>
      <c r="AC47" s="11"/>
      <c r="AD47" s="11"/>
      <c r="AE47" s="17"/>
      <c r="AF47" s="17"/>
      <c r="AG47" s="17"/>
      <c r="AH47" s="17"/>
      <c r="AI47" s="17"/>
      <c r="AJ47" s="17"/>
      <c r="AK47" s="17"/>
      <c r="AL47" s="17"/>
      <c r="AM47" s="97"/>
      <c r="AN47" s="97"/>
      <c r="AO47" s="97"/>
      <c r="AP47" s="97"/>
      <c r="AQ47" s="97"/>
      <c r="AR47" s="97"/>
      <c r="AS47" s="97"/>
      <c r="AT47" s="97"/>
      <c r="AU47" s="97"/>
      <c r="AV47" s="97"/>
      <c r="AW47" s="97"/>
      <c r="AX47" s="97"/>
    </row>
    <row r="48" spans="11:50" ht="15">
      <c r="K48" s="14"/>
      <c r="L48" s="14"/>
      <c r="P48" s="97"/>
      <c r="Q48" s="111"/>
      <c r="R48" s="111"/>
      <c r="S48" s="100"/>
      <c r="T48" s="100"/>
      <c r="U48" s="106"/>
      <c r="V48" s="93"/>
      <c r="W48" s="11"/>
      <c r="X48" s="696"/>
      <c r="Y48" s="13"/>
      <c r="Z48" s="9"/>
      <c r="AA48" s="596"/>
      <c r="AB48" s="596"/>
      <c r="AC48" s="11"/>
      <c r="AD48" s="11"/>
      <c r="AE48" s="17"/>
      <c r="AF48" s="17"/>
      <c r="AG48" s="17"/>
      <c r="AH48" s="17"/>
      <c r="AI48" s="17"/>
      <c r="AJ48" s="17"/>
      <c r="AK48" s="17"/>
      <c r="AL48" s="17"/>
      <c r="AM48" s="97"/>
      <c r="AN48" s="97"/>
      <c r="AO48" s="97"/>
      <c r="AP48" s="97"/>
      <c r="AQ48" s="97"/>
      <c r="AR48" s="97"/>
      <c r="AS48" s="97"/>
      <c r="AT48" s="97"/>
      <c r="AU48" s="97"/>
      <c r="AV48" s="97"/>
      <c r="AW48" s="97"/>
      <c r="AX48" s="97"/>
    </row>
    <row r="49" spans="11:50">
      <c r="K49" s="14"/>
      <c r="L49" s="14"/>
      <c r="P49" s="97"/>
      <c r="Q49" s="17"/>
      <c r="R49" s="17"/>
      <c r="S49" s="111"/>
      <c r="T49" s="623"/>
      <c r="U49" s="18"/>
      <c r="V49" s="17"/>
      <c r="W49" s="18"/>
      <c r="X49" s="13"/>
      <c r="Y49" s="13"/>
      <c r="Z49" s="17"/>
      <c r="AA49" s="17"/>
      <c r="AB49" s="17"/>
      <c r="AC49" s="17"/>
      <c r="AD49" s="17"/>
      <c r="AE49" s="17"/>
      <c r="AF49" s="17"/>
      <c r="AG49" s="17"/>
      <c r="AH49" s="17"/>
      <c r="AI49" s="17"/>
      <c r="AJ49" s="17"/>
      <c r="AK49" s="17"/>
      <c r="AL49" s="17"/>
      <c r="AM49" s="97"/>
      <c r="AN49" s="97"/>
      <c r="AO49" s="97"/>
      <c r="AP49" s="97"/>
      <c r="AQ49" s="97"/>
      <c r="AR49" s="97"/>
      <c r="AS49" s="97"/>
      <c r="AT49" s="97"/>
      <c r="AU49" s="97"/>
      <c r="AV49" s="97"/>
      <c r="AW49" s="97"/>
      <c r="AX49" s="97"/>
    </row>
    <row r="50" spans="11:50">
      <c r="K50" s="14"/>
      <c r="L50" s="14"/>
      <c r="P50" s="97"/>
      <c r="Q50" s="17"/>
      <c r="R50" s="17"/>
      <c r="S50" s="111"/>
      <c r="T50" s="20"/>
      <c r="U50" s="18"/>
      <c r="V50" s="17"/>
      <c r="W50" s="17"/>
      <c r="X50" s="622"/>
      <c r="Y50" s="622"/>
      <c r="Z50" s="17"/>
      <c r="AA50" s="17"/>
      <c r="AB50" s="17"/>
      <c r="AC50" s="17"/>
      <c r="AD50" s="17"/>
      <c r="AE50" s="17"/>
      <c r="AF50" s="17"/>
      <c r="AG50" s="17"/>
      <c r="AH50" s="17"/>
      <c r="AI50" s="17"/>
      <c r="AJ50" s="17"/>
      <c r="AK50" s="17"/>
      <c r="AL50" s="17"/>
      <c r="AM50" s="97"/>
      <c r="AN50" s="97"/>
      <c r="AO50" s="97"/>
      <c r="AP50" s="97"/>
      <c r="AQ50" s="97"/>
      <c r="AR50" s="97"/>
      <c r="AS50" s="97"/>
      <c r="AT50" s="97"/>
      <c r="AU50" s="97"/>
      <c r="AV50" s="97"/>
      <c r="AW50" s="97"/>
      <c r="AX50" s="97"/>
    </row>
    <row r="51" spans="11:50">
      <c r="K51" s="14"/>
      <c r="L51" s="14"/>
      <c r="P51" s="97"/>
      <c r="Q51" s="17"/>
      <c r="R51" s="17"/>
      <c r="S51" s="111"/>
      <c r="T51" s="20"/>
      <c r="U51" s="18"/>
      <c r="V51" s="17"/>
      <c r="W51" s="17"/>
      <c r="X51" s="622"/>
      <c r="Y51" s="622"/>
      <c r="Z51" s="17"/>
      <c r="AA51" s="17"/>
      <c r="AB51" s="17"/>
      <c r="AC51" s="17"/>
      <c r="AD51" s="17"/>
      <c r="AE51" s="17"/>
      <c r="AF51" s="17"/>
      <c r="AG51" s="17"/>
      <c r="AH51" s="17"/>
      <c r="AI51" s="17"/>
      <c r="AJ51" s="17"/>
      <c r="AK51" s="17"/>
      <c r="AL51" s="17"/>
      <c r="AM51" s="97"/>
      <c r="AN51" s="97"/>
      <c r="AO51" s="97"/>
      <c r="AP51" s="97"/>
      <c r="AQ51" s="97"/>
      <c r="AR51" s="97"/>
      <c r="AS51" s="97"/>
      <c r="AT51" s="97"/>
      <c r="AU51" s="97"/>
      <c r="AV51" s="97"/>
      <c r="AW51" s="97"/>
      <c r="AX51" s="97"/>
    </row>
    <row r="52" spans="11:50">
      <c r="K52" s="14"/>
      <c r="L52" s="14"/>
      <c r="P52" s="97"/>
      <c r="Q52" s="17"/>
      <c r="R52" s="17"/>
      <c r="S52" s="111"/>
      <c r="T52" s="20"/>
      <c r="U52" s="17"/>
      <c r="V52" s="17"/>
      <c r="W52" s="17"/>
      <c r="X52" s="17"/>
      <c r="Y52" s="17"/>
      <c r="Z52" s="17"/>
      <c r="AA52" s="17"/>
      <c r="AB52" s="17"/>
      <c r="AC52" s="17"/>
      <c r="AD52" s="17"/>
      <c r="AE52" s="17"/>
      <c r="AF52" s="17"/>
      <c r="AG52" s="17"/>
      <c r="AH52" s="17"/>
      <c r="AI52" s="17"/>
      <c r="AJ52" s="17"/>
      <c r="AK52" s="17"/>
      <c r="AL52" s="17"/>
      <c r="AM52" s="97"/>
      <c r="AN52" s="97"/>
      <c r="AO52" s="97"/>
      <c r="AP52" s="97"/>
      <c r="AQ52" s="97"/>
      <c r="AR52" s="97"/>
      <c r="AS52" s="97"/>
      <c r="AT52" s="97"/>
      <c r="AU52" s="97"/>
      <c r="AV52" s="97"/>
      <c r="AW52" s="97"/>
      <c r="AX52" s="97"/>
    </row>
    <row r="53" spans="11:50" ht="15">
      <c r="K53" s="14"/>
      <c r="L53" s="14"/>
      <c r="P53" s="97"/>
      <c r="Q53" s="107"/>
      <c r="R53" s="107"/>
      <c r="S53" s="100"/>
      <c r="T53" s="17"/>
      <c r="U53" s="109"/>
      <c r="V53" s="100"/>
      <c r="W53" s="100"/>
      <c r="X53" s="25"/>
      <c r="Y53" s="25"/>
      <c r="Z53" s="17"/>
      <c r="AA53" s="17"/>
      <c r="AB53" s="17"/>
      <c r="AC53" s="17"/>
      <c r="AD53" s="17"/>
      <c r="AE53" s="17"/>
      <c r="AF53" s="17"/>
      <c r="AG53" s="17"/>
      <c r="AH53" s="17"/>
      <c r="AI53" s="17"/>
      <c r="AJ53" s="17"/>
      <c r="AK53" s="17"/>
      <c r="AL53" s="17"/>
      <c r="AM53" s="97"/>
      <c r="AN53" s="97"/>
      <c r="AO53" s="97"/>
      <c r="AP53" s="97"/>
      <c r="AQ53" s="97"/>
      <c r="AR53" s="97"/>
      <c r="AS53" s="97"/>
      <c r="AT53" s="97"/>
      <c r="AU53" s="97"/>
      <c r="AV53" s="97"/>
      <c r="AW53" s="97"/>
      <c r="AX53" s="97"/>
    </row>
    <row r="54" spans="11:50" ht="15">
      <c r="K54" s="14"/>
      <c r="L54" s="14"/>
      <c r="P54" s="97"/>
      <c r="Q54" s="9"/>
      <c r="R54" s="9"/>
      <c r="S54" s="111"/>
      <c r="T54" s="100"/>
      <c r="U54" s="21"/>
      <c r="V54" s="93"/>
      <c r="W54" s="21"/>
      <c r="X54" s="18"/>
      <c r="Y54" s="18"/>
      <c r="Z54" s="9"/>
      <c r="AA54" s="17"/>
      <c r="AB54" s="17"/>
      <c r="AC54" s="17"/>
      <c r="AD54" s="17"/>
      <c r="AE54" s="17"/>
      <c r="AF54" s="17"/>
      <c r="AG54" s="17"/>
      <c r="AH54" s="17"/>
      <c r="AI54" s="17"/>
      <c r="AJ54" s="17"/>
      <c r="AK54" s="17"/>
      <c r="AL54" s="17"/>
      <c r="AM54" s="97"/>
      <c r="AN54" s="97"/>
      <c r="AO54" s="97"/>
      <c r="AP54" s="97"/>
      <c r="AQ54" s="97"/>
      <c r="AR54" s="97"/>
      <c r="AS54" s="97"/>
      <c r="AT54" s="97"/>
      <c r="AU54" s="97"/>
      <c r="AV54" s="97"/>
      <c r="AW54" s="97"/>
      <c r="AX54" s="97"/>
    </row>
    <row r="55" spans="11:50">
      <c r="K55" s="14"/>
      <c r="L55" s="14"/>
      <c r="P55" s="97"/>
      <c r="Q55" s="111"/>
      <c r="R55" s="111"/>
      <c r="S55" s="93"/>
      <c r="T55" s="623"/>
      <c r="U55" s="21"/>
      <c r="V55" s="625"/>
      <c r="W55" s="21"/>
      <c r="X55" s="18"/>
      <c r="Y55" s="18"/>
      <c r="Z55" s="9"/>
      <c r="AA55" s="17"/>
      <c r="AB55" s="17"/>
      <c r="AC55" s="17"/>
      <c r="AD55" s="17"/>
      <c r="AE55" s="17"/>
      <c r="AF55" s="17"/>
      <c r="AG55" s="17"/>
      <c r="AH55" s="17"/>
      <c r="AI55" s="17"/>
      <c r="AJ55" s="17"/>
      <c r="AK55" s="17"/>
      <c r="AL55" s="17"/>
      <c r="AM55" s="97"/>
      <c r="AN55" s="97"/>
      <c r="AO55" s="97"/>
      <c r="AP55" s="97"/>
      <c r="AQ55" s="97"/>
      <c r="AR55" s="97"/>
      <c r="AS55" s="97"/>
      <c r="AT55" s="97"/>
      <c r="AU55" s="97"/>
      <c r="AV55" s="97"/>
      <c r="AW55" s="97"/>
      <c r="AX55" s="97"/>
    </row>
    <row r="56" spans="11:50">
      <c r="K56" s="14"/>
      <c r="L56" s="14"/>
      <c r="P56" s="97"/>
      <c r="Q56" s="19"/>
      <c r="R56" s="19"/>
      <c r="S56" s="180"/>
      <c r="T56" s="20"/>
      <c r="U56" s="21"/>
      <c r="V56" s="17"/>
      <c r="W56" s="21"/>
      <c r="X56" s="18"/>
      <c r="Y56" s="18"/>
      <c r="Z56" s="9"/>
      <c r="AA56" s="17"/>
      <c r="AB56" s="17"/>
      <c r="AC56" s="17"/>
      <c r="AD56" s="17"/>
      <c r="AE56" s="17"/>
      <c r="AF56" s="17"/>
      <c r="AG56" s="17"/>
      <c r="AH56" s="17"/>
      <c r="AI56" s="17"/>
      <c r="AJ56" s="17"/>
      <c r="AK56" s="17"/>
      <c r="AL56" s="17"/>
      <c r="AM56" s="97"/>
      <c r="AN56" s="97"/>
      <c r="AO56" s="97"/>
      <c r="AP56" s="97"/>
      <c r="AQ56" s="97"/>
      <c r="AR56" s="97"/>
      <c r="AS56" s="97"/>
      <c r="AT56" s="97"/>
      <c r="AU56" s="97"/>
      <c r="AV56" s="97"/>
      <c r="AW56" s="97"/>
      <c r="AX56" s="97"/>
    </row>
    <row r="57" spans="11:50">
      <c r="K57" s="14"/>
      <c r="L57" s="14"/>
      <c r="P57" s="97"/>
      <c r="Q57" s="19"/>
      <c r="R57" s="19"/>
      <c r="S57" s="180"/>
      <c r="T57" s="20"/>
      <c r="U57" s="21"/>
      <c r="V57" s="17"/>
      <c r="W57" s="21"/>
      <c r="X57" s="17"/>
      <c r="Y57" s="17"/>
      <c r="Z57" s="9"/>
      <c r="AA57" s="17"/>
      <c r="AB57" s="17"/>
      <c r="AC57" s="17"/>
      <c r="AD57" s="17"/>
      <c r="AE57" s="17"/>
      <c r="AF57" s="17"/>
      <c r="AG57" s="17"/>
      <c r="AH57" s="17"/>
      <c r="AI57" s="17"/>
      <c r="AJ57" s="17"/>
      <c r="AK57" s="17"/>
      <c r="AL57" s="17"/>
      <c r="AM57" s="97"/>
      <c r="AN57" s="97"/>
      <c r="AO57" s="97"/>
      <c r="AP57" s="97"/>
      <c r="AQ57" s="97"/>
      <c r="AR57" s="97"/>
      <c r="AS57" s="97"/>
      <c r="AT57" s="97"/>
      <c r="AU57" s="97"/>
      <c r="AV57" s="97"/>
      <c r="AW57" s="97"/>
      <c r="AX57" s="97"/>
    </row>
    <row r="58" spans="11:50" ht="15">
      <c r="Q58" s="17"/>
      <c r="R58" s="17"/>
      <c r="S58" s="111"/>
      <c r="T58" s="100"/>
      <c r="U58" s="17"/>
      <c r="V58" s="17"/>
      <c r="W58" s="17"/>
      <c r="X58" s="17"/>
      <c r="Y58" s="17"/>
      <c r="Z58" s="27"/>
    </row>
    <row r="59" spans="11:50" ht="15">
      <c r="Q59" s="107"/>
      <c r="R59" s="107"/>
      <c r="S59" s="100"/>
      <c r="T59" s="598"/>
      <c r="U59" s="109"/>
      <c r="V59" s="100"/>
      <c r="W59" s="100"/>
      <c r="X59" s="25"/>
      <c r="Y59" s="25"/>
      <c r="Z59" s="27"/>
    </row>
    <row r="60" spans="11:50" ht="15">
      <c r="Q60" s="9"/>
      <c r="R60" s="9"/>
      <c r="S60" s="111"/>
      <c r="T60" s="100"/>
      <c r="U60" s="21"/>
      <c r="V60" s="93"/>
      <c r="W60" s="21"/>
      <c r="X60" s="18"/>
      <c r="Y60" s="18"/>
      <c r="Z60" s="658"/>
    </row>
    <row r="61" spans="11:50">
      <c r="Q61" s="111"/>
      <c r="R61" s="111"/>
      <c r="S61" s="93"/>
      <c r="T61" s="623"/>
      <c r="U61" s="21"/>
      <c r="V61" s="625"/>
      <c r="W61" s="21"/>
      <c r="X61" s="18"/>
      <c r="Y61" s="18"/>
      <c r="Z61" s="27"/>
    </row>
    <row r="62" spans="11:50">
      <c r="Q62" s="19"/>
      <c r="R62" s="19"/>
      <c r="S62" s="180"/>
      <c r="T62" s="20"/>
      <c r="U62" s="21"/>
      <c r="V62" s="17"/>
      <c r="W62" s="21"/>
      <c r="X62" s="18"/>
      <c r="Y62" s="18"/>
      <c r="Z62" s="27"/>
    </row>
    <row r="63" spans="11:50" ht="15">
      <c r="K63" s="14"/>
      <c r="L63" s="14"/>
      <c r="Q63" s="107"/>
      <c r="R63" s="107"/>
      <c r="S63" s="100"/>
      <c r="T63" s="20"/>
      <c r="U63" s="109"/>
      <c r="V63" s="100"/>
      <c r="W63" s="100"/>
      <c r="X63" s="25"/>
      <c r="Y63" s="25"/>
      <c r="Z63" s="27"/>
    </row>
    <row r="64" spans="11:50" ht="15">
      <c r="K64" s="14"/>
      <c r="L64" s="14"/>
      <c r="Q64" s="1725"/>
      <c r="R64" s="1725"/>
      <c r="S64" s="1725"/>
      <c r="T64" s="628"/>
      <c r="U64" s="110"/>
      <c r="V64" s="111"/>
      <c r="W64" s="18"/>
      <c r="X64" s="18"/>
      <c r="Y64" s="18"/>
      <c r="Z64" s="27"/>
    </row>
    <row r="65" spans="11:26" ht="15">
      <c r="K65" s="14"/>
      <c r="L65" s="14"/>
      <c r="Q65" s="107"/>
      <c r="R65" s="107"/>
      <c r="S65" s="100"/>
      <c r="T65" s="17"/>
      <c r="U65" s="109"/>
      <c r="V65" s="100"/>
      <c r="W65" s="100"/>
      <c r="X65" s="25"/>
      <c r="Y65" s="25"/>
      <c r="Z65" s="27"/>
    </row>
    <row r="66" spans="11:26">
      <c r="K66" s="14"/>
      <c r="L66" s="14"/>
      <c r="Q66" s="9"/>
      <c r="R66" s="9"/>
      <c r="S66" s="111"/>
      <c r="T66" s="17"/>
      <c r="U66" s="21"/>
      <c r="V66" s="93"/>
      <c r="W66" s="21"/>
      <c r="X66" s="18"/>
      <c r="Y66" s="18"/>
      <c r="Z66" s="27"/>
    </row>
    <row r="67" spans="11:26">
      <c r="K67" s="14"/>
      <c r="L67" s="14"/>
      <c r="Q67" s="111"/>
      <c r="R67" s="111"/>
      <c r="S67" s="93"/>
      <c r="T67" s="129"/>
      <c r="U67" s="21"/>
      <c r="V67" s="625"/>
      <c r="W67" s="21"/>
      <c r="X67" s="18"/>
      <c r="Y67" s="18"/>
      <c r="Z67" s="27"/>
    </row>
    <row r="68" spans="11:26">
      <c r="K68" s="14"/>
      <c r="L68" s="14"/>
      <c r="Q68" s="19"/>
      <c r="R68" s="19"/>
      <c r="S68" s="180"/>
      <c r="T68" s="113"/>
      <c r="U68" s="21"/>
      <c r="V68" s="17"/>
      <c r="W68" s="21"/>
      <c r="X68" s="18"/>
      <c r="Y68" s="18"/>
      <c r="Z68" s="27"/>
    </row>
    <row r="69" spans="11:26" ht="15">
      <c r="K69" s="14"/>
      <c r="L69" s="14"/>
      <c r="Q69" s="9"/>
      <c r="R69" s="9"/>
      <c r="S69" s="111"/>
      <c r="T69" s="100"/>
      <c r="U69" s="110"/>
      <c r="V69" s="600"/>
      <c r="W69" s="110"/>
      <c r="X69" s="18"/>
      <c r="Y69" s="13"/>
      <c r="Z69" s="658"/>
    </row>
    <row r="70" spans="11:26">
      <c r="K70" s="14"/>
      <c r="L70" s="14"/>
      <c r="Q70" s="17"/>
      <c r="R70" s="17"/>
      <c r="S70" s="111"/>
      <c r="T70" s="628"/>
      <c r="U70" s="13"/>
      <c r="V70" s="9"/>
      <c r="W70" s="13"/>
      <c r="X70" s="13"/>
      <c r="Y70" s="13"/>
      <c r="Z70" s="27"/>
    </row>
    <row r="71" spans="11:26">
      <c r="Q71" s="17"/>
      <c r="R71" s="17"/>
      <c r="S71" s="111"/>
      <c r="T71" s="17"/>
      <c r="U71" s="17"/>
      <c r="V71" s="17"/>
      <c r="W71" s="17"/>
      <c r="X71" s="17"/>
      <c r="Y71" s="17"/>
      <c r="Z71" s="27"/>
    </row>
    <row r="72" spans="11:26">
      <c r="K72" s="14"/>
      <c r="L72" s="14"/>
      <c r="Q72" s="129"/>
      <c r="R72" s="129"/>
      <c r="S72" s="111"/>
      <c r="T72" s="17"/>
      <c r="U72" s="17"/>
      <c r="V72" s="17"/>
      <c r="W72" s="17"/>
      <c r="X72" s="17"/>
      <c r="Y72" s="17"/>
      <c r="Z72" s="27"/>
    </row>
    <row r="73" spans="11:26">
      <c r="K73" s="14"/>
      <c r="L73" s="14"/>
      <c r="Q73" s="113"/>
      <c r="R73" s="113"/>
      <c r="S73" s="111"/>
      <c r="T73" s="17"/>
      <c r="U73" s="17"/>
      <c r="V73" s="17"/>
      <c r="W73" s="17"/>
      <c r="X73" s="17"/>
      <c r="Y73" s="17"/>
      <c r="Z73" s="27"/>
    </row>
    <row r="74" spans="11:26" ht="15">
      <c r="K74" s="14"/>
      <c r="L74" s="14"/>
      <c r="Q74" s="107"/>
      <c r="R74" s="107"/>
      <c r="S74" s="100"/>
      <c r="T74" s="17"/>
      <c r="U74" s="109"/>
      <c r="V74" s="100"/>
      <c r="W74" s="100"/>
      <c r="X74" s="25"/>
      <c r="Y74" s="25"/>
      <c r="Z74" s="27"/>
    </row>
    <row r="75" spans="11:26">
      <c r="K75" s="14"/>
      <c r="L75" s="14"/>
      <c r="Q75" s="9"/>
      <c r="R75" s="9"/>
      <c r="S75" s="111"/>
      <c r="T75" s="17"/>
      <c r="U75" s="110"/>
      <c r="V75" s="600"/>
      <c r="W75" s="110"/>
      <c r="X75" s="18"/>
      <c r="Y75" s="13"/>
      <c r="Z75" s="658"/>
    </row>
    <row r="76" spans="11:26">
      <c r="K76" s="14"/>
      <c r="L76" s="14"/>
      <c r="Q76" s="17"/>
      <c r="R76" s="17"/>
      <c r="S76" s="111"/>
      <c r="T76" s="17"/>
      <c r="U76" s="13"/>
      <c r="V76" s="9"/>
      <c r="W76" s="13"/>
      <c r="X76" s="13"/>
      <c r="Y76" s="13"/>
      <c r="Z76" s="27"/>
    </row>
    <row r="77" spans="11:26">
      <c r="Q77" s="17"/>
      <c r="R77" s="17"/>
      <c r="S77" s="111"/>
      <c r="T77" s="17"/>
      <c r="U77" s="17"/>
      <c r="V77" s="17"/>
      <c r="W77" s="17"/>
      <c r="X77" s="17"/>
      <c r="Y77" s="17"/>
      <c r="Z77" s="27"/>
    </row>
    <row r="78" spans="11:26">
      <c r="Q78" s="17"/>
      <c r="R78" s="17"/>
      <c r="S78" s="111"/>
      <c r="T78" s="27"/>
      <c r="U78" s="17"/>
      <c r="V78" s="17"/>
      <c r="W78" s="17"/>
      <c r="X78" s="17"/>
      <c r="Y78" s="17"/>
      <c r="Z78" s="27"/>
    </row>
    <row r="79" spans="11:26">
      <c r="Q79" s="17"/>
      <c r="R79" s="17"/>
      <c r="S79" s="111"/>
      <c r="T79" s="27"/>
      <c r="U79" s="17"/>
      <c r="V79" s="17"/>
      <c r="W79" s="17"/>
      <c r="X79" s="17"/>
      <c r="Y79" s="17"/>
      <c r="Z79" s="27"/>
    </row>
    <row r="80" spans="11:26">
      <c r="Q80" s="17"/>
      <c r="R80" s="17"/>
      <c r="S80" s="111"/>
      <c r="T80" s="27"/>
      <c r="U80" s="17"/>
      <c r="V80" s="17"/>
      <c r="W80" s="17"/>
      <c r="X80" s="17"/>
      <c r="Y80" s="17"/>
      <c r="Z80" s="27"/>
    </row>
    <row r="81" spans="11:26">
      <c r="Q81" s="17"/>
      <c r="R81" s="17"/>
      <c r="S81" s="111"/>
      <c r="T81" s="27"/>
      <c r="U81" s="17"/>
      <c r="V81" s="17"/>
      <c r="W81" s="17"/>
      <c r="X81" s="17"/>
      <c r="Y81" s="17"/>
      <c r="Z81" s="27"/>
    </row>
    <row r="82" spans="11:26">
      <c r="Q82" s="17"/>
      <c r="R82" s="17"/>
      <c r="S82" s="111"/>
      <c r="T82" s="27"/>
      <c r="U82" s="17"/>
      <c r="V82" s="17"/>
      <c r="W82" s="17"/>
      <c r="X82" s="17"/>
      <c r="Y82" s="17"/>
      <c r="Z82" s="27"/>
    </row>
    <row r="83" spans="11:26">
      <c r="Q83" s="27"/>
      <c r="R83" s="27"/>
      <c r="S83" s="657"/>
      <c r="T83" s="27"/>
      <c r="U83" s="27"/>
      <c r="V83" s="27"/>
      <c r="W83" s="27"/>
      <c r="X83" s="27"/>
      <c r="Y83" s="27"/>
      <c r="Z83" s="27"/>
    </row>
    <row r="84" spans="11:26">
      <c r="Q84" s="27"/>
      <c r="R84" s="27"/>
      <c r="S84" s="657"/>
      <c r="T84" s="27"/>
      <c r="U84" s="27"/>
      <c r="V84" s="27"/>
      <c r="W84" s="27"/>
      <c r="X84" s="27"/>
      <c r="Y84" s="27"/>
      <c r="Z84" s="27"/>
    </row>
    <row r="85" spans="11:26">
      <c r="Q85" s="27"/>
      <c r="R85" s="27"/>
      <c r="S85" s="657"/>
      <c r="T85" s="27"/>
      <c r="U85" s="27"/>
      <c r="V85" s="27"/>
      <c r="W85" s="27"/>
      <c r="X85" s="27"/>
      <c r="Y85" s="27"/>
      <c r="Z85" s="27"/>
    </row>
    <row r="86" spans="11:26">
      <c r="Q86" s="27"/>
      <c r="R86" s="27"/>
      <c r="S86" s="657"/>
      <c r="T86" s="27"/>
      <c r="U86" s="27"/>
      <c r="V86" s="27"/>
      <c r="W86" s="27"/>
      <c r="X86" s="27"/>
      <c r="Y86" s="27"/>
      <c r="Z86" s="27"/>
    </row>
    <row r="87" spans="11:26">
      <c r="Q87" s="27"/>
      <c r="R87" s="27"/>
      <c r="S87" s="657"/>
      <c r="T87" s="27"/>
      <c r="U87" s="27"/>
      <c r="V87" s="27"/>
      <c r="W87" s="27"/>
      <c r="X87" s="27"/>
      <c r="Y87" s="27"/>
      <c r="Z87" s="27"/>
    </row>
    <row r="88" spans="11:26">
      <c r="Q88" s="27"/>
      <c r="R88" s="27"/>
      <c r="S88" s="657"/>
      <c r="T88" s="27"/>
      <c r="U88" s="27"/>
      <c r="V88" s="27"/>
      <c r="W88" s="27"/>
      <c r="X88" s="27"/>
      <c r="Y88" s="27"/>
      <c r="Z88" s="27"/>
    </row>
    <row r="89" spans="11:26">
      <c r="Q89" s="27"/>
      <c r="R89" s="27"/>
      <c r="S89" s="657"/>
      <c r="T89" s="27"/>
      <c r="U89" s="27"/>
      <c r="V89" s="27"/>
      <c r="W89" s="27"/>
      <c r="X89" s="27"/>
      <c r="Y89" s="27"/>
      <c r="Z89" s="27"/>
    </row>
    <row r="90" spans="11:26">
      <c r="Q90" s="27"/>
      <c r="R90" s="27"/>
      <c r="S90" s="657"/>
      <c r="T90" s="27"/>
      <c r="U90" s="27"/>
      <c r="V90" s="27"/>
      <c r="W90" s="27"/>
      <c r="X90" s="27"/>
      <c r="Y90" s="27"/>
      <c r="Z90" s="27"/>
    </row>
    <row r="91" spans="11:26">
      <c r="K91" s="14"/>
      <c r="L91" s="14"/>
      <c r="Q91" s="27"/>
      <c r="R91" s="27"/>
      <c r="S91" s="657"/>
      <c r="T91" s="27"/>
      <c r="U91" s="27"/>
      <c r="V91" s="27"/>
      <c r="W91" s="27"/>
      <c r="X91" s="27"/>
      <c r="Y91" s="27"/>
      <c r="Z91" s="27"/>
    </row>
    <row r="92" spans="11:26">
      <c r="K92" s="14"/>
      <c r="L92" s="14"/>
      <c r="Q92" s="27"/>
      <c r="R92" s="27"/>
      <c r="S92" s="657"/>
      <c r="T92" s="27"/>
      <c r="U92" s="27"/>
      <c r="V92" s="27"/>
      <c r="W92" s="27"/>
      <c r="X92" s="27"/>
      <c r="Y92" s="27"/>
      <c r="Z92" s="27"/>
    </row>
    <row r="93" spans="11:26">
      <c r="K93" s="14"/>
      <c r="L93" s="14"/>
      <c r="Q93" s="27"/>
      <c r="R93" s="27"/>
      <c r="S93" s="657"/>
      <c r="T93" s="27"/>
      <c r="U93" s="27"/>
      <c r="V93" s="27"/>
      <c r="W93" s="27"/>
      <c r="X93" s="27"/>
      <c r="Y93" s="27"/>
      <c r="Z93" s="27"/>
    </row>
    <row r="94" spans="11:26">
      <c r="K94" s="14"/>
      <c r="L94" s="14"/>
      <c r="Q94" s="27"/>
      <c r="R94" s="27"/>
      <c r="S94" s="657"/>
      <c r="T94" s="27"/>
      <c r="U94" s="27"/>
      <c r="V94" s="27"/>
      <c r="W94" s="27"/>
      <c r="X94" s="27"/>
      <c r="Y94" s="27"/>
      <c r="Z94" s="27"/>
    </row>
    <row r="95" spans="11:26">
      <c r="K95" s="14"/>
      <c r="L95" s="14"/>
      <c r="Q95" s="27"/>
      <c r="R95" s="27"/>
      <c r="S95" s="657"/>
      <c r="T95" s="27"/>
      <c r="U95" s="27"/>
      <c r="V95" s="27"/>
      <c r="W95" s="27"/>
      <c r="X95" s="27"/>
      <c r="Y95" s="27"/>
      <c r="Z95" s="27"/>
    </row>
    <row r="96" spans="11:26">
      <c r="K96" s="14"/>
      <c r="L96" s="14"/>
      <c r="Q96" s="27"/>
      <c r="R96" s="27"/>
      <c r="S96" s="657"/>
      <c r="T96" s="27"/>
      <c r="U96" s="27"/>
      <c r="V96" s="27"/>
      <c r="W96" s="27"/>
      <c r="X96" s="27"/>
      <c r="Y96" s="27"/>
      <c r="Z96" s="27"/>
    </row>
    <row r="97" spans="11:26">
      <c r="K97" s="14"/>
      <c r="L97" s="14"/>
      <c r="Q97" s="27"/>
      <c r="R97" s="27"/>
      <c r="S97" s="657"/>
      <c r="T97" s="27"/>
      <c r="U97" s="27"/>
      <c r="V97" s="27"/>
      <c r="W97" s="27"/>
      <c r="X97" s="27"/>
      <c r="Y97" s="27"/>
      <c r="Z97" s="27"/>
    </row>
    <row r="98" spans="11:26">
      <c r="K98" s="14"/>
      <c r="L98" s="14"/>
      <c r="Q98" s="27"/>
      <c r="R98" s="27"/>
      <c r="S98" s="657"/>
      <c r="U98" s="27"/>
      <c r="V98" s="27"/>
      <c r="W98" s="27"/>
      <c r="X98" s="27"/>
      <c r="Y98" s="27"/>
      <c r="Z98" s="27"/>
    </row>
    <row r="99" spans="11:26">
      <c r="K99" s="14"/>
      <c r="L99" s="14"/>
      <c r="Q99" s="27"/>
      <c r="R99" s="27"/>
      <c r="S99" s="657"/>
      <c r="U99" s="27"/>
      <c r="V99" s="27"/>
      <c r="W99" s="27"/>
      <c r="X99" s="27"/>
      <c r="Y99" s="27"/>
      <c r="Z99" s="27"/>
    </row>
    <row r="100" spans="11:26">
      <c r="K100" s="14"/>
      <c r="L100" s="14"/>
      <c r="Q100" s="27"/>
      <c r="R100" s="27"/>
      <c r="S100" s="657"/>
      <c r="U100" s="27"/>
      <c r="V100" s="27"/>
      <c r="W100" s="27"/>
      <c r="X100" s="27"/>
      <c r="Y100" s="27"/>
      <c r="Z100" s="27"/>
    </row>
    <row r="101" spans="11:26">
      <c r="K101" s="14"/>
      <c r="L101" s="14"/>
      <c r="Q101" s="27"/>
      <c r="R101" s="27"/>
      <c r="S101" s="657"/>
      <c r="U101" s="27"/>
      <c r="V101" s="27"/>
      <c r="W101" s="27"/>
      <c r="X101" s="27"/>
      <c r="Y101" s="27"/>
      <c r="Z101" s="27"/>
    </row>
    <row r="102" spans="11:26">
      <c r="K102" s="14"/>
      <c r="L102" s="14"/>
      <c r="Q102" s="27"/>
      <c r="R102" s="27"/>
      <c r="S102" s="657"/>
      <c r="U102" s="27"/>
      <c r="V102" s="27"/>
      <c r="W102" s="27"/>
      <c r="X102" s="27"/>
      <c r="Y102" s="27"/>
      <c r="Z102" s="27"/>
    </row>
    <row r="103" spans="11:26">
      <c r="K103" s="14"/>
      <c r="L103" s="14"/>
    </row>
    <row r="104" spans="11:26">
      <c r="K104" s="14"/>
      <c r="L104" s="14"/>
    </row>
    <row r="105" spans="11:26">
      <c r="K105" s="14"/>
      <c r="L105" s="14"/>
    </row>
    <row r="106" spans="11:26">
      <c r="K106" s="14"/>
      <c r="L106" s="14"/>
    </row>
  </sheetData>
  <mergeCells count="76">
    <mergeCell ref="B1:B4"/>
    <mergeCell ref="C1:I2"/>
    <mergeCell ref="J1:M1"/>
    <mergeCell ref="N1:O4"/>
    <mergeCell ref="J2:M2"/>
    <mergeCell ref="C3:I4"/>
    <mergeCell ref="J3:M3"/>
    <mergeCell ref="J4:M4"/>
    <mergeCell ref="B5:O5"/>
    <mergeCell ref="B6:O6"/>
    <mergeCell ref="C7:G7"/>
    <mergeCell ref="H7:O7"/>
    <mergeCell ref="C8:G8"/>
    <mergeCell ref="H8:J13"/>
    <mergeCell ref="K8:O8"/>
    <mergeCell ref="C11:G11"/>
    <mergeCell ref="L11:N11"/>
    <mergeCell ref="C12:G12"/>
    <mergeCell ref="L12:N12"/>
    <mergeCell ref="Q8:U8"/>
    <mergeCell ref="C9:G9"/>
    <mergeCell ref="L9:N9"/>
    <mergeCell ref="C10:G10"/>
    <mergeCell ref="L10:N10"/>
    <mergeCell ref="R10:T10"/>
    <mergeCell ref="R12:T12"/>
    <mergeCell ref="C13:G13"/>
    <mergeCell ref="L13:N13"/>
    <mergeCell ref="B14:B16"/>
    <mergeCell ref="C14:C16"/>
    <mergeCell ref="D14:D16"/>
    <mergeCell ref="E14:E16"/>
    <mergeCell ref="F14:F16"/>
    <mergeCell ref="G14:J15"/>
    <mergeCell ref="K14:L15"/>
    <mergeCell ref="M14:O14"/>
    <mergeCell ref="R14:S14"/>
    <mergeCell ref="M15:M16"/>
    <mergeCell ref="N15:N16"/>
    <mergeCell ref="O15:O16"/>
    <mergeCell ref="R15:S15"/>
    <mergeCell ref="R16:S16"/>
    <mergeCell ref="C21:E21"/>
    <mergeCell ref="N17:N18"/>
    <mergeCell ref="O17:O18"/>
    <mergeCell ref="R17:S17"/>
    <mergeCell ref="M17:M18"/>
    <mergeCell ref="B17:B18"/>
    <mergeCell ref="D17:D18"/>
    <mergeCell ref="H17:H18"/>
    <mergeCell ref="I17:I18"/>
    <mergeCell ref="J17:J18"/>
    <mergeCell ref="B19:B20"/>
    <mergeCell ref="D19:D20"/>
    <mergeCell ref="M19:M20"/>
    <mergeCell ref="N19:N20"/>
    <mergeCell ref="O19:O20"/>
    <mergeCell ref="C22:E22"/>
    <mergeCell ref="F22:I22"/>
    <mergeCell ref="K22:O22"/>
    <mergeCell ref="B23:B28"/>
    <mergeCell ref="C23:E24"/>
    <mergeCell ref="F23:H24"/>
    <mergeCell ref="K23:O24"/>
    <mergeCell ref="C25:E26"/>
    <mergeCell ref="F25:H26"/>
    <mergeCell ref="K25:O26"/>
    <mergeCell ref="K31:O32"/>
    <mergeCell ref="Q64:S64"/>
    <mergeCell ref="C27:E28"/>
    <mergeCell ref="F27:H28"/>
    <mergeCell ref="K27:O27"/>
    <mergeCell ref="K28:O28"/>
    <mergeCell ref="B29:J30"/>
    <mergeCell ref="K29:O30"/>
    <mergeCell ref="Q39:R39"/>
  </mergeCells>
  <pageMargins left="0.7" right="0.7" top="0.75" bottom="0.75" header="0.3" footer="0.3"/>
  <pageSetup paperSize="9" scale="34" orientation="portrait" horizontalDpi="300" r:id="rId1"/>
  <drawing r:id="rId2"/>
  <legacyDrawing r:id="rId3"/>
  <oleObjects>
    <mc:AlternateContent xmlns:mc="http://schemas.openxmlformats.org/markup-compatibility/2006">
      <mc:Choice Requires="x14">
        <oleObject shapeId="12289" r:id="rId4">
          <objectPr defaultSize="0" autoPict="0" r:id="rId5">
            <anchor moveWithCells="1" sizeWithCells="1">
              <from>
                <xdr:col>1</xdr:col>
                <xdr:colOff>333375</xdr:colOff>
                <xdr:row>0</xdr:row>
                <xdr:rowOff>57150</xdr:rowOff>
              </from>
              <to>
                <xdr:col>1</xdr:col>
                <xdr:colOff>4591050</xdr:colOff>
                <xdr:row>3</xdr:row>
                <xdr:rowOff>209550</xdr:rowOff>
              </to>
            </anchor>
          </objectPr>
        </oleObject>
      </mc:Choice>
      <mc:Fallback>
        <oleObject shapeId="12289" r:id="rId4"/>
      </mc:Fallback>
    </mc:AlternateContent>
    <mc:AlternateContent xmlns:mc="http://schemas.openxmlformats.org/markup-compatibility/2006">
      <mc:Choice Requires="x14">
        <oleObject shapeId="12290" r:id="rId6">
          <objectPr defaultSize="0" autoPict="0" r:id="rId5">
            <anchor moveWithCells="1" sizeWithCells="1">
              <from>
                <xdr:col>1</xdr:col>
                <xdr:colOff>333375</xdr:colOff>
                <xdr:row>0</xdr:row>
                <xdr:rowOff>57150</xdr:rowOff>
              </from>
              <to>
                <xdr:col>1</xdr:col>
                <xdr:colOff>4591050</xdr:colOff>
                <xdr:row>3</xdr:row>
                <xdr:rowOff>209550</xdr:rowOff>
              </to>
            </anchor>
          </objectPr>
        </oleObject>
      </mc:Choice>
      <mc:Fallback>
        <oleObject shapeId="12290" r:id="rId6"/>
      </mc:Fallback>
    </mc:AlternateContent>
    <mc:AlternateContent xmlns:mc="http://schemas.openxmlformats.org/markup-compatibility/2006">
      <mc:Choice Requires="x14">
        <oleObject shapeId="12291" r:id="rId7">
          <objectPr defaultSize="0" autoPict="0" r:id="rId5">
            <anchor moveWithCells="1" sizeWithCells="1">
              <from>
                <xdr:col>1</xdr:col>
                <xdr:colOff>333375</xdr:colOff>
                <xdr:row>0</xdr:row>
                <xdr:rowOff>57150</xdr:rowOff>
              </from>
              <to>
                <xdr:col>1</xdr:col>
                <xdr:colOff>4591050</xdr:colOff>
                <xdr:row>3</xdr:row>
                <xdr:rowOff>209550</xdr:rowOff>
              </to>
            </anchor>
          </objectPr>
        </oleObject>
      </mc:Choice>
      <mc:Fallback>
        <oleObject shapeId="12291" r:id="rId7"/>
      </mc:Fallback>
    </mc:AlternateContent>
    <mc:AlternateContent xmlns:mc="http://schemas.openxmlformats.org/markup-compatibility/2006">
      <mc:Choice Requires="x14">
        <oleObject shapeId="12292" r:id="rId8">
          <objectPr defaultSize="0" autoPict="0" r:id="rId5">
            <anchor moveWithCells="1" sizeWithCells="1">
              <from>
                <xdr:col>1</xdr:col>
                <xdr:colOff>333375</xdr:colOff>
                <xdr:row>0</xdr:row>
                <xdr:rowOff>57150</xdr:rowOff>
              </from>
              <to>
                <xdr:col>1</xdr:col>
                <xdr:colOff>4591050</xdr:colOff>
                <xdr:row>3</xdr:row>
                <xdr:rowOff>209550</xdr:rowOff>
              </to>
            </anchor>
          </objectPr>
        </oleObject>
      </mc:Choice>
      <mc:Fallback>
        <oleObject shapeId="12292"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O86"/>
  <sheetViews>
    <sheetView zoomScale="90" zoomScaleNormal="90" workbookViewId="0">
      <selection activeCell="V53" sqref="V53"/>
    </sheetView>
  </sheetViews>
  <sheetFormatPr baseColWidth="10" defaultColWidth="12.42578125" defaultRowHeight="18"/>
  <cols>
    <col min="1" max="1" width="4.28515625" style="33" customWidth="1"/>
    <col min="2" max="2" width="69.7109375" style="33" customWidth="1"/>
    <col min="3" max="3" width="9.28515625" style="33" customWidth="1"/>
    <col min="4" max="4" width="13.42578125" style="33" customWidth="1"/>
    <col min="5" max="5" width="9.85546875" style="33" customWidth="1"/>
    <col min="6" max="6" width="17" style="33" customWidth="1"/>
    <col min="7" max="7" width="15.42578125" style="33" customWidth="1"/>
    <col min="8" max="8" width="6.85546875" style="74" customWidth="1"/>
    <col min="9" max="9" width="11.28515625" style="33" customWidth="1"/>
    <col min="10" max="10" width="9" style="33" customWidth="1"/>
    <col min="11" max="11" width="12.85546875" style="75" customWidth="1"/>
    <col min="12" max="12" width="18.42578125" style="75" bestFit="1" customWidth="1"/>
    <col min="13" max="13" width="9.28515625" style="33" customWidth="1"/>
    <col min="14" max="14" width="20.5703125" style="33" customWidth="1"/>
    <col min="15" max="15" width="15.85546875" style="33" customWidth="1"/>
    <col min="16" max="16" width="23.28515625" style="33" bestFit="1" customWidth="1"/>
    <col min="17" max="17" width="12.42578125" style="29"/>
    <col min="18" max="18" width="14.42578125" style="29" customWidth="1"/>
    <col min="19" max="19" width="18.42578125" style="29" customWidth="1"/>
    <col min="20" max="20" width="18.85546875" style="29" customWidth="1"/>
    <col min="21" max="21" width="12.42578125" style="29" hidden="1" customWidth="1"/>
    <col min="22" max="22" width="24.28515625" style="29" customWidth="1"/>
    <col min="23" max="23" width="22.42578125" style="29" customWidth="1"/>
    <col min="24" max="25" width="12.42578125" style="29"/>
    <col min="26" max="26" width="16.85546875" style="29" customWidth="1"/>
    <col min="27" max="27" width="12.42578125" style="29"/>
    <col min="28" max="28" width="30.140625" style="33" customWidth="1"/>
    <col min="29" max="29" width="15.42578125" style="33" customWidth="1"/>
    <col min="30" max="30" width="15.85546875" style="33" customWidth="1"/>
    <col min="31" max="31" width="24.42578125" style="33" customWidth="1"/>
    <col min="32" max="32" width="17.140625" style="33" customWidth="1"/>
    <col min="33" max="16384" width="12.42578125" style="33"/>
  </cols>
  <sheetData>
    <row r="1" spans="2:28" s="30" customFormat="1" ht="16.5" thickBot="1">
      <c r="B1" s="1037"/>
      <c r="C1" s="1037"/>
      <c r="D1" s="1037"/>
      <c r="E1" s="1037"/>
      <c r="F1" s="1037"/>
      <c r="G1" s="1037"/>
      <c r="H1" s="1037"/>
      <c r="I1" s="1037"/>
      <c r="J1" s="1037"/>
      <c r="K1" s="1037"/>
      <c r="L1" s="1037"/>
      <c r="M1" s="1037"/>
      <c r="N1" s="1037"/>
      <c r="O1" s="1037"/>
      <c r="P1" s="28"/>
      <c r="Q1" s="29"/>
      <c r="R1" s="29"/>
      <c r="S1" s="29"/>
      <c r="T1" s="29"/>
      <c r="U1" s="29"/>
      <c r="V1" s="29"/>
      <c r="W1" s="29"/>
      <c r="X1" s="29"/>
      <c r="Y1" s="29"/>
      <c r="Z1" s="29"/>
      <c r="AA1" s="29"/>
    </row>
    <row r="2" spans="2:28" s="30" customFormat="1" ht="15.75">
      <c r="B2" s="1068"/>
      <c r="C2" s="1071" t="s">
        <v>606</v>
      </c>
      <c r="D2" s="1072"/>
      <c r="E2" s="1072"/>
      <c r="F2" s="1072"/>
      <c r="G2" s="1072"/>
      <c r="H2" s="1072"/>
      <c r="I2" s="1073"/>
      <c r="J2" s="1077" t="s">
        <v>607</v>
      </c>
      <c r="K2" s="1078"/>
      <c r="L2" s="1078"/>
      <c r="M2" s="1079"/>
      <c r="N2" s="1071"/>
      <c r="O2" s="1080"/>
      <c r="P2" s="28"/>
      <c r="Q2" s="29"/>
      <c r="R2" s="29"/>
      <c r="S2" s="29"/>
      <c r="T2" s="29"/>
      <c r="U2" s="29"/>
      <c r="V2" s="29"/>
      <c r="W2" s="29"/>
      <c r="X2" s="29"/>
      <c r="Y2" s="29"/>
      <c r="Z2" s="29"/>
      <c r="AA2" s="29"/>
    </row>
    <row r="3" spans="2:28" s="30" customFormat="1" ht="15.75">
      <c r="B3" s="1069"/>
      <c r="C3" s="1074"/>
      <c r="D3" s="1075"/>
      <c r="E3" s="1075"/>
      <c r="F3" s="1075"/>
      <c r="G3" s="1075"/>
      <c r="H3" s="1075"/>
      <c r="I3" s="1076"/>
      <c r="J3" s="1084" t="s">
        <v>608</v>
      </c>
      <c r="K3" s="1085"/>
      <c r="L3" s="1085"/>
      <c r="M3" s="1086"/>
      <c r="N3" s="1081"/>
      <c r="O3" s="1082"/>
      <c r="P3" s="28"/>
      <c r="Q3" s="29"/>
      <c r="R3" s="29"/>
      <c r="S3" s="29"/>
      <c r="T3" s="29"/>
      <c r="U3" s="29"/>
      <c r="V3" s="29"/>
      <c r="W3" s="29"/>
      <c r="X3" s="29"/>
      <c r="Y3" s="29"/>
      <c r="Z3" s="29"/>
      <c r="AA3" s="29"/>
    </row>
    <row r="4" spans="2:28" s="30" customFormat="1" ht="15.75">
      <c r="B4" s="1069"/>
      <c r="C4" s="1087" t="s">
        <v>609</v>
      </c>
      <c r="D4" s="1088"/>
      <c r="E4" s="1088"/>
      <c r="F4" s="1088"/>
      <c r="G4" s="1088"/>
      <c r="H4" s="1088"/>
      <c r="I4" s="1089"/>
      <c r="J4" s="1084" t="s">
        <v>610</v>
      </c>
      <c r="K4" s="1085"/>
      <c r="L4" s="1085"/>
      <c r="M4" s="1086"/>
      <c r="N4" s="1081"/>
      <c r="O4" s="1082"/>
      <c r="P4" s="28"/>
      <c r="Q4" s="29"/>
      <c r="R4" s="29"/>
      <c r="S4" s="29"/>
      <c r="T4" s="29"/>
      <c r="U4" s="29"/>
      <c r="V4" s="29"/>
      <c r="W4" s="29"/>
      <c r="X4" s="29"/>
      <c r="Y4" s="29"/>
      <c r="Z4" s="29"/>
      <c r="AA4" s="29"/>
    </row>
    <row r="5" spans="2:28" s="30" customFormat="1" ht="16.5" thickBot="1">
      <c r="B5" s="1070"/>
      <c r="C5" s="1090"/>
      <c r="D5" s="1091"/>
      <c r="E5" s="1091"/>
      <c r="F5" s="1091"/>
      <c r="G5" s="1091"/>
      <c r="H5" s="1091"/>
      <c r="I5" s="1092"/>
      <c r="J5" s="1084" t="s">
        <v>611</v>
      </c>
      <c r="K5" s="1085"/>
      <c r="L5" s="1085"/>
      <c r="M5" s="1086"/>
      <c r="N5" s="1074"/>
      <c r="O5" s="1083"/>
      <c r="P5" s="28"/>
      <c r="Q5" s="29"/>
      <c r="R5" s="29"/>
      <c r="S5" s="29"/>
      <c r="T5" s="29"/>
      <c r="U5" s="29"/>
      <c r="V5" s="29"/>
      <c r="W5" s="29"/>
      <c r="X5" s="29"/>
      <c r="Y5" s="29"/>
      <c r="Z5" s="29"/>
      <c r="AA5" s="29"/>
    </row>
    <row r="6" spans="2:28" s="30" customFormat="1" ht="15.75">
      <c r="B6" s="1038" t="s">
        <v>257</v>
      </c>
      <c r="C6" s="1039"/>
      <c r="D6" s="1039"/>
      <c r="E6" s="1039"/>
      <c r="F6" s="1039"/>
      <c r="G6" s="1039"/>
      <c r="H6" s="1039"/>
      <c r="I6" s="1039"/>
      <c r="J6" s="1039"/>
      <c r="K6" s="1039"/>
      <c r="L6" s="1039"/>
      <c r="M6" s="1039"/>
      <c r="N6" s="1039"/>
      <c r="O6" s="1040"/>
      <c r="P6" s="28"/>
      <c r="Q6" s="29"/>
      <c r="R6" s="29"/>
      <c r="S6" s="29"/>
      <c r="T6" s="29"/>
      <c r="U6" s="29"/>
      <c r="V6" s="29"/>
      <c r="W6" s="29"/>
      <c r="X6" s="29"/>
      <c r="Y6" s="29"/>
      <c r="Z6" s="29"/>
      <c r="AA6" s="29"/>
    </row>
    <row r="7" spans="2:28" s="30" customFormat="1" ht="15">
      <c r="B7" s="126" t="s">
        <v>679</v>
      </c>
      <c r="C7" s="1041" t="s">
        <v>258</v>
      </c>
      <c r="D7" s="1041"/>
      <c r="E7" s="1041"/>
      <c r="F7" s="1041"/>
      <c r="G7" s="1041"/>
      <c r="H7" s="1042"/>
      <c r="I7" s="1043"/>
      <c r="J7" s="1043"/>
      <c r="K7" s="1043"/>
      <c r="L7" s="1043"/>
      <c r="M7" s="1043"/>
      <c r="N7" s="1043"/>
      <c r="O7" s="1044"/>
      <c r="Q7" s="29"/>
      <c r="R7" s="29"/>
      <c r="S7" s="29"/>
      <c r="T7" s="29"/>
      <c r="U7" s="29"/>
      <c r="V7" s="29"/>
      <c r="W7" s="29"/>
      <c r="X7" s="29"/>
      <c r="Y7" s="29"/>
      <c r="Z7" s="29"/>
      <c r="AA7" s="29"/>
    </row>
    <row r="8" spans="2:28" ht="15.75">
      <c r="B8" s="1049" t="s">
        <v>259</v>
      </c>
      <c r="C8" s="1050"/>
      <c r="D8" s="1050"/>
      <c r="E8" s="1050"/>
      <c r="F8" s="1050"/>
      <c r="G8" s="1050"/>
      <c r="H8" s="1051" t="s">
        <v>260</v>
      </c>
      <c r="I8" s="1051"/>
      <c r="J8" s="1052"/>
      <c r="K8" s="1055" t="s">
        <v>1</v>
      </c>
      <c r="L8" s="1056"/>
      <c r="M8" s="1056"/>
      <c r="N8" s="1056"/>
      <c r="O8" s="1057"/>
      <c r="P8" s="31"/>
      <c r="AB8" s="32"/>
    </row>
    <row r="9" spans="2:28" ht="15.75">
      <c r="B9" s="126" t="s">
        <v>261</v>
      </c>
      <c r="C9" s="1058"/>
      <c r="D9" s="1058"/>
      <c r="E9" s="1058"/>
      <c r="F9" s="1058"/>
      <c r="G9" s="1059"/>
      <c r="H9" s="964"/>
      <c r="I9" s="964"/>
      <c r="J9" s="965"/>
      <c r="K9" s="125" t="s">
        <v>4</v>
      </c>
      <c r="L9" s="1060" t="s">
        <v>5</v>
      </c>
      <c r="M9" s="1060"/>
      <c r="N9" s="1060"/>
      <c r="O9" s="34" t="s">
        <v>6</v>
      </c>
      <c r="P9" s="31"/>
      <c r="AB9" s="32"/>
    </row>
    <row r="10" spans="2:28" ht="15.75">
      <c r="B10" s="1061" t="s">
        <v>262</v>
      </c>
      <c r="C10" s="1062"/>
      <c r="D10" s="1062"/>
      <c r="E10" s="1062"/>
      <c r="F10" s="1062"/>
      <c r="G10" s="1063"/>
      <c r="H10" s="964"/>
      <c r="I10" s="964"/>
      <c r="J10" s="965"/>
      <c r="K10" s="421"/>
      <c r="L10" s="1093" t="s">
        <v>619</v>
      </c>
      <c r="M10" s="1094"/>
      <c r="N10" s="1095"/>
      <c r="O10" s="423"/>
      <c r="P10" s="36"/>
      <c r="AB10" s="32"/>
    </row>
    <row r="11" spans="2:28" ht="15.75" customHeight="1">
      <c r="B11" s="1061" t="s">
        <v>264</v>
      </c>
      <c r="C11" s="1062"/>
      <c r="D11" s="1062"/>
      <c r="E11" s="1062"/>
      <c r="F11" s="1062"/>
      <c r="G11" s="1063"/>
      <c r="H11" s="964"/>
      <c r="I11" s="964"/>
      <c r="J11" s="965"/>
      <c r="K11" s="421"/>
      <c r="L11" s="1096"/>
      <c r="M11" s="1097"/>
      <c r="N11" s="1098"/>
      <c r="O11" s="423"/>
      <c r="P11" s="36"/>
      <c r="AB11" s="32"/>
    </row>
    <row r="12" spans="2:28" ht="15.75">
      <c r="B12" s="1064"/>
      <c r="C12" s="1065"/>
      <c r="D12" s="1065"/>
      <c r="E12" s="1065"/>
      <c r="F12" s="1065"/>
      <c r="G12" s="1066"/>
      <c r="H12" s="964"/>
      <c r="I12" s="964"/>
      <c r="J12" s="965"/>
      <c r="K12" s="421"/>
      <c r="L12" s="1096"/>
      <c r="M12" s="1097"/>
      <c r="N12" s="1098"/>
      <c r="O12" s="423"/>
      <c r="P12" s="36"/>
      <c r="AB12" s="32"/>
    </row>
    <row r="13" spans="2:28" ht="15.75" customHeight="1">
      <c r="B13" s="1064"/>
      <c r="C13" s="1065"/>
      <c r="D13" s="1065"/>
      <c r="E13" s="1065"/>
      <c r="F13" s="1065"/>
      <c r="G13" s="1066"/>
      <c r="H13" s="964"/>
      <c r="I13" s="964"/>
      <c r="J13" s="965"/>
      <c r="K13" s="421"/>
      <c r="L13" s="1096"/>
      <c r="M13" s="1097"/>
      <c r="N13" s="1098"/>
      <c r="O13" s="423"/>
      <c r="P13" s="36"/>
      <c r="AB13" s="32"/>
    </row>
    <row r="14" spans="2:28" ht="15.75" customHeight="1">
      <c r="B14" s="1103" t="s">
        <v>268</v>
      </c>
      <c r="C14" s="1104"/>
      <c r="D14" s="1104"/>
      <c r="E14" s="1104"/>
      <c r="F14" s="1104"/>
      <c r="G14" s="1105"/>
      <c r="H14" s="964"/>
      <c r="I14" s="964"/>
      <c r="J14" s="965"/>
      <c r="K14" s="421"/>
      <c r="L14" s="1096"/>
      <c r="M14" s="1097"/>
      <c r="N14" s="1098"/>
      <c r="O14" s="423"/>
      <c r="P14" s="36"/>
      <c r="AB14" s="32"/>
    </row>
    <row r="15" spans="2:28" ht="15.75" customHeight="1">
      <c r="B15" s="1106"/>
      <c r="C15" s="1107"/>
      <c r="D15" s="1107"/>
      <c r="E15" s="1107"/>
      <c r="F15" s="1107"/>
      <c r="G15" s="1108"/>
      <c r="H15" s="964"/>
      <c r="I15" s="964"/>
      <c r="J15" s="965"/>
      <c r="K15" s="422"/>
      <c r="L15" s="1096"/>
      <c r="M15" s="1097"/>
      <c r="N15" s="1098"/>
      <c r="O15" s="424"/>
      <c r="P15" s="36"/>
      <c r="AB15" s="32"/>
    </row>
    <row r="16" spans="2:28" ht="15.75" customHeight="1">
      <c r="B16" s="1106"/>
      <c r="C16" s="1107"/>
      <c r="D16" s="1107"/>
      <c r="E16" s="1107"/>
      <c r="F16" s="1107"/>
      <c r="G16" s="1108"/>
      <c r="H16" s="964"/>
      <c r="I16" s="964"/>
      <c r="J16" s="965"/>
      <c r="K16" s="421"/>
      <c r="L16" s="1096"/>
      <c r="M16" s="1097"/>
      <c r="N16" s="1098"/>
      <c r="O16" s="423"/>
      <c r="P16" s="36"/>
      <c r="AB16" s="32"/>
    </row>
    <row r="17" spans="2:249" ht="15.75" customHeight="1">
      <c r="B17" s="1109"/>
      <c r="C17" s="1107"/>
      <c r="D17" s="1107"/>
      <c r="E17" s="1107"/>
      <c r="F17" s="1107"/>
      <c r="G17" s="1108"/>
      <c r="H17" s="964"/>
      <c r="I17" s="964"/>
      <c r="J17" s="965"/>
      <c r="K17" s="421"/>
      <c r="L17" s="1096"/>
      <c r="M17" s="1097"/>
      <c r="N17" s="1098"/>
      <c r="O17" s="423"/>
      <c r="P17" s="36"/>
      <c r="AB17" s="32"/>
    </row>
    <row r="18" spans="2:249" ht="15.75">
      <c r="B18" s="1110" t="s">
        <v>273</v>
      </c>
      <c r="C18" s="1041"/>
      <c r="D18" s="1041"/>
      <c r="E18" s="1041"/>
      <c r="F18" s="1041"/>
      <c r="G18" s="1041"/>
      <c r="H18" s="964"/>
      <c r="I18" s="964"/>
      <c r="J18" s="965"/>
      <c r="K18" s="421"/>
      <c r="L18" s="1096"/>
      <c r="M18" s="1097"/>
      <c r="N18" s="1098"/>
      <c r="O18" s="423"/>
      <c r="P18" s="31"/>
      <c r="AB18" s="32"/>
    </row>
    <row r="19" spans="2:249" ht="15.75" customHeight="1">
      <c r="B19" s="1111"/>
      <c r="C19" s="1112"/>
      <c r="D19" s="1112"/>
      <c r="E19" s="1112"/>
      <c r="F19" s="1112"/>
      <c r="G19" s="1112"/>
      <c r="H19" s="964"/>
      <c r="I19" s="964"/>
      <c r="J19" s="965"/>
      <c r="K19" s="421"/>
      <c r="L19" s="1096"/>
      <c r="M19" s="1097"/>
      <c r="N19" s="1098"/>
      <c r="O19" s="423"/>
      <c r="P19" s="31"/>
      <c r="AB19" s="32"/>
    </row>
    <row r="20" spans="2:249" ht="15.75" customHeight="1">
      <c r="B20" s="1111"/>
      <c r="C20" s="1112"/>
      <c r="D20" s="1112"/>
      <c r="E20" s="1112"/>
      <c r="F20" s="1112"/>
      <c r="G20" s="1112"/>
      <c r="H20" s="964"/>
      <c r="I20" s="964"/>
      <c r="J20" s="965"/>
      <c r="K20" s="421"/>
      <c r="L20" s="1096"/>
      <c r="M20" s="1097"/>
      <c r="N20" s="1098"/>
      <c r="O20" s="423"/>
      <c r="P20" s="31"/>
      <c r="AB20" s="32"/>
    </row>
    <row r="21" spans="2:249" ht="16.5" customHeight="1" thickBot="1">
      <c r="B21" s="1113"/>
      <c r="C21" s="1114"/>
      <c r="D21" s="1114"/>
      <c r="E21" s="1114"/>
      <c r="F21" s="1114"/>
      <c r="G21" s="1114"/>
      <c r="H21" s="1053"/>
      <c r="I21" s="1053"/>
      <c r="J21" s="1054"/>
      <c r="K21" s="425"/>
      <c r="L21" s="1099"/>
      <c r="M21" s="1100"/>
      <c r="N21" s="1101"/>
      <c r="O21" s="426"/>
      <c r="P21" s="39"/>
      <c r="AB21" s="32"/>
    </row>
    <row r="22" spans="2:249" ht="15">
      <c r="B22" s="996" t="s">
        <v>8</v>
      </c>
      <c r="C22" s="999" t="s">
        <v>277</v>
      </c>
      <c r="D22" s="1002" t="s">
        <v>9</v>
      </c>
      <c r="E22" s="1002" t="s">
        <v>10</v>
      </c>
      <c r="F22" s="1002" t="s">
        <v>625</v>
      </c>
      <c r="G22" s="963" t="s">
        <v>623</v>
      </c>
      <c r="H22" s="964"/>
      <c r="I22" s="964"/>
      <c r="J22" s="965"/>
      <c r="K22" s="1002" t="s">
        <v>13</v>
      </c>
      <c r="L22" s="1002"/>
      <c r="M22" s="1011" t="s">
        <v>14</v>
      </c>
      <c r="N22" s="1011"/>
      <c r="O22" s="1012"/>
      <c r="P22" s="40"/>
      <c r="AB22" s="41"/>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row>
    <row r="23" spans="2:249" ht="15">
      <c r="B23" s="997"/>
      <c r="C23" s="1000"/>
      <c r="D23" s="1000"/>
      <c r="E23" s="1000"/>
      <c r="F23" s="1000"/>
      <c r="G23" s="966"/>
      <c r="H23" s="967"/>
      <c r="I23" s="967"/>
      <c r="J23" s="968"/>
      <c r="K23" s="1000"/>
      <c r="L23" s="1000"/>
      <c r="M23" s="1000" t="s">
        <v>15</v>
      </c>
      <c r="N23" s="1000" t="s">
        <v>16</v>
      </c>
      <c r="O23" s="1115" t="s">
        <v>17</v>
      </c>
      <c r="P23" s="42"/>
      <c r="AB23" s="43"/>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row>
    <row r="24" spans="2:249" ht="15.75" thickBot="1">
      <c r="B24" s="998"/>
      <c r="C24" s="1001"/>
      <c r="D24" s="1001"/>
      <c r="E24" s="1001"/>
      <c r="F24" s="1001"/>
      <c r="G24" s="45" t="s">
        <v>18</v>
      </c>
      <c r="H24" s="45" t="s">
        <v>19</v>
      </c>
      <c r="I24" s="45" t="s">
        <v>20</v>
      </c>
      <c r="J24" s="46" t="s">
        <v>21</v>
      </c>
      <c r="K24" s="45" t="s">
        <v>22</v>
      </c>
      <c r="L24" s="47" t="s">
        <v>23</v>
      </c>
      <c r="M24" s="1001"/>
      <c r="N24" s="1001"/>
      <c r="O24" s="1116"/>
      <c r="P24" s="44"/>
      <c r="AB24" s="43"/>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row>
    <row r="25" spans="2:249" ht="17.25" customHeight="1">
      <c r="B25" s="1006" t="s">
        <v>278</v>
      </c>
      <c r="C25" s="48" t="s">
        <v>25</v>
      </c>
      <c r="D25" s="1007" t="s">
        <v>279</v>
      </c>
      <c r="E25" s="49">
        <v>0.35</v>
      </c>
      <c r="F25" s="50">
        <v>45000000</v>
      </c>
      <c r="G25" s="51">
        <f>F25</f>
        <v>45000000</v>
      </c>
      <c r="H25" s="52"/>
      <c r="I25" s="53"/>
      <c r="J25" s="52"/>
      <c r="K25" s="54">
        <v>44211</v>
      </c>
      <c r="L25" s="427">
        <v>44561</v>
      </c>
      <c r="M25" s="1010">
        <f>+E26/E25</f>
        <v>8.5714285714285715E-2</v>
      </c>
      <c r="N25" s="1048">
        <f>+F26/F25</f>
        <v>6.6666666666666666E-2</v>
      </c>
      <c r="O25" s="1046">
        <f>+M25*M25/N25</f>
        <v>0.11020408163265306</v>
      </c>
      <c r="P25" s="55"/>
      <c r="AB25" s="32"/>
    </row>
    <row r="26" spans="2:249" ht="17.25" customHeight="1">
      <c r="B26" s="943"/>
      <c r="C26" s="411" t="s">
        <v>27</v>
      </c>
      <c r="D26" s="1008"/>
      <c r="E26" s="417">
        <v>0.03</v>
      </c>
      <c r="F26" s="412">
        <v>3000000</v>
      </c>
      <c r="G26" s="413">
        <f t="shared" ref="G26:G40" si="0">F26</f>
        <v>3000000</v>
      </c>
      <c r="H26" s="414"/>
      <c r="I26" s="415"/>
      <c r="J26" s="414"/>
      <c r="K26" s="414"/>
      <c r="L26" s="428"/>
      <c r="M26" s="1009"/>
      <c r="N26" s="1016"/>
      <c r="O26" s="1018"/>
      <c r="P26" s="55"/>
      <c r="AB26" s="32"/>
    </row>
    <row r="27" spans="2:249" ht="14.25" customHeight="1">
      <c r="B27" s="943" t="s">
        <v>280</v>
      </c>
      <c r="C27" s="411" t="s">
        <v>25</v>
      </c>
      <c r="D27" s="1008" t="s">
        <v>281</v>
      </c>
      <c r="E27" s="418">
        <v>1</v>
      </c>
      <c r="F27" s="412">
        <v>78000000</v>
      </c>
      <c r="G27" s="413">
        <f t="shared" si="0"/>
        <v>78000000</v>
      </c>
      <c r="H27" s="419"/>
      <c r="I27" s="415"/>
      <c r="J27" s="419"/>
      <c r="K27" s="416">
        <v>44211</v>
      </c>
      <c r="L27" s="429">
        <v>44561</v>
      </c>
      <c r="M27" s="1009">
        <f>+E28/E27</f>
        <v>1</v>
      </c>
      <c r="N27" s="1016">
        <f t="shared" ref="N27" si="1">+F28/F27</f>
        <v>1</v>
      </c>
      <c r="O27" s="1017">
        <f t="shared" ref="O27" si="2">+M27*M27/N27</f>
        <v>1</v>
      </c>
      <c r="P27" s="55"/>
      <c r="AB27" s="32"/>
    </row>
    <row r="28" spans="2:249" ht="15" customHeight="1">
      <c r="B28" s="943"/>
      <c r="C28" s="411" t="s">
        <v>27</v>
      </c>
      <c r="D28" s="1008"/>
      <c r="E28" s="418">
        <v>1</v>
      </c>
      <c r="F28" s="412">
        <v>78000000</v>
      </c>
      <c r="G28" s="413">
        <f t="shared" si="0"/>
        <v>78000000</v>
      </c>
      <c r="H28" s="419"/>
      <c r="I28" s="415"/>
      <c r="J28" s="419"/>
      <c r="K28" s="419"/>
      <c r="L28" s="428"/>
      <c r="M28" s="1009"/>
      <c r="N28" s="1016"/>
      <c r="O28" s="1018"/>
      <c r="P28" s="55"/>
      <c r="AB28" s="32"/>
    </row>
    <row r="29" spans="2:249" ht="17.25" customHeight="1">
      <c r="B29" s="943" t="s">
        <v>282</v>
      </c>
      <c r="C29" s="411" t="s">
        <v>25</v>
      </c>
      <c r="D29" s="1008" t="s">
        <v>283</v>
      </c>
      <c r="E29" s="418">
        <v>40</v>
      </c>
      <c r="F29" s="412">
        <v>65000000</v>
      </c>
      <c r="G29" s="413">
        <f t="shared" si="0"/>
        <v>65000000</v>
      </c>
      <c r="H29" s="419"/>
      <c r="I29" s="415"/>
      <c r="J29" s="419"/>
      <c r="K29" s="416">
        <v>44211</v>
      </c>
      <c r="L29" s="429">
        <v>44561</v>
      </c>
      <c r="M29" s="1009">
        <f>+E30/E29</f>
        <v>1.95</v>
      </c>
      <c r="N29" s="1016">
        <f t="shared" ref="N29" si="3">+F30/F29</f>
        <v>1</v>
      </c>
      <c r="O29" s="1017">
        <f t="shared" ref="O29" si="4">+M29*M29/N29</f>
        <v>3.8024999999999998</v>
      </c>
      <c r="P29" s="55"/>
      <c r="AB29" s="32"/>
    </row>
    <row r="30" spans="2:249" ht="19.5" customHeight="1">
      <c r="B30" s="943"/>
      <c r="C30" s="411" t="s">
        <v>27</v>
      </c>
      <c r="D30" s="1008"/>
      <c r="E30" s="418">
        <v>78</v>
      </c>
      <c r="F30" s="412">
        <v>65000000</v>
      </c>
      <c r="G30" s="413">
        <f t="shared" si="0"/>
        <v>65000000</v>
      </c>
      <c r="H30" s="419"/>
      <c r="I30" s="415"/>
      <c r="J30" s="419"/>
      <c r="K30" s="419"/>
      <c r="L30" s="428"/>
      <c r="M30" s="1009"/>
      <c r="N30" s="1016"/>
      <c r="O30" s="1018"/>
      <c r="P30" s="55"/>
      <c r="AB30" s="32"/>
    </row>
    <row r="31" spans="2:249" ht="14.25" customHeight="1">
      <c r="B31" s="943" t="s">
        <v>284</v>
      </c>
      <c r="C31" s="411" t="s">
        <v>25</v>
      </c>
      <c r="D31" s="1021" t="s">
        <v>285</v>
      </c>
      <c r="E31" s="418">
        <v>6</v>
      </c>
      <c r="F31" s="412">
        <v>60000000</v>
      </c>
      <c r="G31" s="413">
        <f t="shared" si="0"/>
        <v>60000000</v>
      </c>
      <c r="H31" s="419"/>
      <c r="I31" s="415"/>
      <c r="J31" s="420"/>
      <c r="K31" s="416">
        <v>44211</v>
      </c>
      <c r="L31" s="429">
        <v>44561</v>
      </c>
      <c r="M31" s="1009">
        <f>+E32/E31</f>
        <v>0.5</v>
      </c>
      <c r="N31" s="1016">
        <f t="shared" ref="N31" si="5">+F32/F31</f>
        <v>0.80943333333333334</v>
      </c>
      <c r="O31" s="1017">
        <f t="shared" ref="O31" si="6">+M31*M31/N31</f>
        <v>0.3088580488407528</v>
      </c>
      <c r="P31" s="55"/>
    </row>
    <row r="32" spans="2:249" ht="15">
      <c r="B32" s="943"/>
      <c r="C32" s="411" t="s">
        <v>27</v>
      </c>
      <c r="D32" s="1021"/>
      <c r="E32" s="418">
        <v>3</v>
      </c>
      <c r="F32" s="412">
        <v>48566000</v>
      </c>
      <c r="G32" s="413">
        <f t="shared" si="0"/>
        <v>48566000</v>
      </c>
      <c r="H32" s="414"/>
      <c r="I32" s="415"/>
      <c r="J32" s="419"/>
      <c r="K32" s="414"/>
      <c r="L32" s="428"/>
      <c r="M32" s="1009"/>
      <c r="N32" s="1016"/>
      <c r="O32" s="1018"/>
      <c r="P32" s="55"/>
    </row>
    <row r="33" spans="2:27" ht="14.25" customHeight="1">
      <c r="B33" s="943" t="s">
        <v>286</v>
      </c>
      <c r="C33" s="411" t="s">
        <v>25</v>
      </c>
      <c r="D33" s="1008" t="s">
        <v>287</v>
      </c>
      <c r="E33" s="418">
        <v>9</v>
      </c>
      <c r="F33" s="412">
        <v>44000000</v>
      </c>
      <c r="G33" s="413">
        <f t="shared" si="0"/>
        <v>44000000</v>
      </c>
      <c r="H33" s="419"/>
      <c r="I33" s="415"/>
      <c r="J33" s="419"/>
      <c r="K33" s="416">
        <v>44211</v>
      </c>
      <c r="L33" s="429">
        <v>44561</v>
      </c>
      <c r="M33" s="1009">
        <f t="shared" ref="M33" si="7">+E34/E33</f>
        <v>0.66666666666666663</v>
      </c>
      <c r="N33" s="1016">
        <f t="shared" ref="N33" si="8">+F34/F33</f>
        <v>0.90909090909090906</v>
      </c>
      <c r="O33" s="1017">
        <f t="shared" ref="O33" si="9">+M33*M33/N33</f>
        <v>0.48888888888888887</v>
      </c>
      <c r="P33" s="55"/>
    </row>
    <row r="34" spans="2:27" ht="14.25" customHeight="1">
      <c r="B34" s="943"/>
      <c r="C34" s="411" t="s">
        <v>27</v>
      </c>
      <c r="D34" s="1008"/>
      <c r="E34" s="418">
        <v>6</v>
      </c>
      <c r="F34" s="412">
        <v>40000000</v>
      </c>
      <c r="G34" s="413">
        <v>40000000</v>
      </c>
      <c r="H34" s="414"/>
      <c r="I34" s="415"/>
      <c r="J34" s="414"/>
      <c r="K34" s="414"/>
      <c r="L34" s="428"/>
      <c r="M34" s="1009"/>
      <c r="N34" s="1016"/>
      <c r="O34" s="1018"/>
      <c r="P34" s="55"/>
    </row>
    <row r="35" spans="2:27" ht="15" customHeight="1">
      <c r="B35" s="943" t="s">
        <v>288</v>
      </c>
      <c r="C35" s="411" t="s">
        <v>25</v>
      </c>
      <c r="D35" s="1008" t="s">
        <v>289</v>
      </c>
      <c r="E35" s="418">
        <v>1</v>
      </c>
      <c r="F35" s="412">
        <v>35000000</v>
      </c>
      <c r="G35" s="413">
        <f t="shared" si="0"/>
        <v>35000000</v>
      </c>
      <c r="H35" s="414"/>
      <c r="I35" s="415"/>
      <c r="J35" s="414"/>
      <c r="K35" s="416">
        <v>44211</v>
      </c>
      <c r="L35" s="429">
        <v>44561</v>
      </c>
      <c r="M35" s="1009">
        <f>+E36/E35</f>
        <v>1</v>
      </c>
      <c r="N35" s="1016">
        <f t="shared" ref="N35" si="10">+F36/F35</f>
        <v>0.94285714285714284</v>
      </c>
      <c r="O35" s="1017">
        <f t="shared" ref="O35" si="11">+M35*M35/N35</f>
        <v>1.0606060606060606</v>
      </c>
    </row>
    <row r="36" spans="2:27" ht="16.5" customHeight="1">
      <c r="B36" s="943"/>
      <c r="C36" s="411" t="s">
        <v>27</v>
      </c>
      <c r="D36" s="1008"/>
      <c r="E36" s="418">
        <v>1</v>
      </c>
      <c r="F36" s="412">
        <v>33000000</v>
      </c>
      <c r="G36" s="413">
        <f t="shared" si="0"/>
        <v>33000000</v>
      </c>
      <c r="H36" s="414"/>
      <c r="I36" s="415"/>
      <c r="J36" s="414"/>
      <c r="K36" s="414"/>
      <c r="L36" s="428"/>
      <c r="M36" s="1009"/>
      <c r="N36" s="1016"/>
      <c r="O36" s="1018"/>
    </row>
    <row r="37" spans="2:27" ht="15" customHeight="1">
      <c r="B37" s="943" t="s">
        <v>290</v>
      </c>
      <c r="C37" s="411" t="s">
        <v>291</v>
      </c>
      <c r="D37" s="1008" t="s">
        <v>292</v>
      </c>
      <c r="E37" s="418">
        <v>1</v>
      </c>
      <c r="F37" s="412">
        <v>40000000</v>
      </c>
      <c r="G37" s="413">
        <f t="shared" si="0"/>
        <v>40000000</v>
      </c>
      <c r="H37" s="414"/>
      <c r="I37" s="415"/>
      <c r="J37" s="414"/>
      <c r="K37" s="416">
        <v>44211</v>
      </c>
      <c r="L37" s="429">
        <v>44561</v>
      </c>
      <c r="M37" s="1009">
        <f>+E38/E37</f>
        <v>0</v>
      </c>
      <c r="N37" s="1016">
        <f t="shared" ref="N37" si="12">+F38/F37</f>
        <v>0</v>
      </c>
      <c r="O37" s="1017">
        <v>0</v>
      </c>
      <c r="P37" s="55"/>
    </row>
    <row r="38" spans="2:27" ht="16.5" customHeight="1">
      <c r="B38" s="943"/>
      <c r="C38" s="411" t="s">
        <v>27</v>
      </c>
      <c r="D38" s="1008"/>
      <c r="E38" s="418"/>
      <c r="F38" s="412">
        <v>0</v>
      </c>
      <c r="G38" s="412">
        <v>0</v>
      </c>
      <c r="H38" s="414"/>
      <c r="I38" s="415"/>
      <c r="J38" s="414"/>
      <c r="K38" s="414"/>
      <c r="L38" s="428"/>
      <c r="M38" s="1009"/>
      <c r="N38" s="1016"/>
      <c r="O38" s="1018"/>
      <c r="P38" s="55"/>
    </row>
    <row r="39" spans="2:27" ht="15" customHeight="1">
      <c r="B39" s="943" t="s">
        <v>293</v>
      </c>
      <c r="C39" s="411" t="s">
        <v>291</v>
      </c>
      <c r="D39" s="1008" t="s">
        <v>294</v>
      </c>
      <c r="E39" s="418">
        <v>1</v>
      </c>
      <c r="F39" s="412">
        <v>33000000</v>
      </c>
      <c r="G39" s="413">
        <f t="shared" si="0"/>
        <v>33000000</v>
      </c>
      <c r="H39" s="414"/>
      <c r="I39" s="415"/>
      <c r="J39" s="414"/>
      <c r="K39" s="416">
        <v>44211</v>
      </c>
      <c r="L39" s="429">
        <v>44561</v>
      </c>
      <c r="M39" s="1009">
        <f>+E40/E39</f>
        <v>1</v>
      </c>
      <c r="N39" s="1016">
        <f t="shared" ref="N39" si="13">+F40/F39</f>
        <v>1</v>
      </c>
      <c r="O39" s="1017">
        <f t="shared" ref="O39" si="14">+M39*M39/N39</f>
        <v>1</v>
      </c>
      <c r="P39" s="55"/>
    </row>
    <row r="40" spans="2:27" ht="16.5" customHeight="1" thickBot="1">
      <c r="B40" s="1019"/>
      <c r="C40" s="56" t="s">
        <v>27</v>
      </c>
      <c r="D40" s="1020"/>
      <c r="E40" s="61">
        <v>1</v>
      </c>
      <c r="F40" s="57">
        <v>33000000</v>
      </c>
      <c r="G40" s="58">
        <f t="shared" si="0"/>
        <v>33000000</v>
      </c>
      <c r="H40" s="59"/>
      <c r="I40" s="60"/>
      <c r="J40" s="59"/>
      <c r="K40" s="59"/>
      <c r="L40" s="430"/>
      <c r="M40" s="1045"/>
      <c r="N40" s="1024"/>
      <c r="O40" s="1047"/>
      <c r="P40" s="55"/>
    </row>
    <row r="41" spans="2:27" ht="15">
      <c r="B41" s="996" t="s">
        <v>34</v>
      </c>
      <c r="C41" s="406" t="s">
        <v>25</v>
      </c>
      <c r="D41" s="127"/>
      <c r="E41" s="127"/>
      <c r="F41" s="407">
        <f>F25+F27+F29+F31+F33+F39+F37+F35</f>
        <v>400000000</v>
      </c>
      <c r="G41" s="408">
        <f>G25+G27+G29+G31+G33+G39+G37+G35</f>
        <v>400000000</v>
      </c>
      <c r="H41" s="409"/>
      <c r="I41" s="409"/>
      <c r="J41" s="409"/>
      <c r="K41" s="409"/>
      <c r="L41" s="410"/>
      <c r="M41" s="1023"/>
      <c r="N41" s="1025"/>
      <c r="O41" s="1027"/>
      <c r="P41" s="55"/>
    </row>
    <row r="42" spans="2:27" ht="15.75" thickBot="1">
      <c r="B42" s="1022"/>
      <c r="C42" s="56" t="s">
        <v>27</v>
      </c>
      <c r="D42" s="62"/>
      <c r="E42" s="62"/>
      <c r="F42" s="63">
        <f>F26+F28+F30+F32+F34+F40+F38+F36</f>
        <v>300566000</v>
      </c>
      <c r="G42" s="64">
        <f>G26+G28+G30+G32+G34+G40+G38+G36</f>
        <v>300566000</v>
      </c>
      <c r="H42" s="59"/>
      <c r="I42" s="65"/>
      <c r="J42" s="59"/>
      <c r="K42" s="59"/>
      <c r="L42" s="66"/>
      <c r="M42" s="1024"/>
      <c r="N42" s="1026"/>
      <c r="O42" s="1028"/>
      <c r="P42" s="55"/>
    </row>
    <row r="43" spans="2:27" s="32" customFormat="1" ht="15.75" thickBot="1">
      <c r="B43" s="67" t="s">
        <v>35</v>
      </c>
      <c r="C43" s="1029" t="s">
        <v>36</v>
      </c>
      <c r="D43" s="1030"/>
      <c r="E43" s="1031"/>
      <c r="F43" s="1032" t="s">
        <v>37</v>
      </c>
      <c r="G43" s="1033"/>
      <c r="H43" s="1033"/>
      <c r="I43" s="1033"/>
      <c r="J43" s="68"/>
      <c r="K43" s="1034" t="s">
        <v>65</v>
      </c>
      <c r="L43" s="1035"/>
      <c r="M43" s="1035"/>
      <c r="N43" s="1035"/>
      <c r="O43" s="1036"/>
      <c r="Q43" s="29"/>
      <c r="R43" s="29"/>
      <c r="S43" s="29"/>
      <c r="T43" s="29"/>
      <c r="U43" s="29"/>
      <c r="V43" s="29"/>
      <c r="W43" s="29"/>
      <c r="X43" s="29"/>
      <c r="Y43" s="29"/>
      <c r="Z43" s="29"/>
      <c r="AA43" s="29"/>
    </row>
    <row r="44" spans="2:27" ht="15">
      <c r="B44" s="1013" t="s">
        <v>624</v>
      </c>
      <c r="C44" s="960" t="s">
        <v>295</v>
      </c>
      <c r="D44" s="961"/>
      <c r="E44" s="962"/>
      <c r="F44" s="969" t="s">
        <v>296</v>
      </c>
      <c r="G44" s="970"/>
      <c r="H44" s="971"/>
      <c r="I44" s="978" t="s">
        <v>25</v>
      </c>
      <c r="J44" s="980">
        <v>1</v>
      </c>
      <c r="K44" s="982" t="s">
        <v>297</v>
      </c>
      <c r="L44" s="983"/>
      <c r="M44" s="983"/>
      <c r="N44" s="983"/>
      <c r="O44" s="984"/>
    </row>
    <row r="45" spans="2:27" ht="15">
      <c r="B45" s="1014"/>
      <c r="C45" s="963"/>
      <c r="D45" s="964"/>
      <c r="E45" s="965"/>
      <c r="F45" s="972"/>
      <c r="G45" s="973"/>
      <c r="H45" s="974"/>
      <c r="I45" s="979"/>
      <c r="J45" s="981"/>
      <c r="K45" s="985"/>
      <c r="L45" s="985"/>
      <c r="M45" s="985"/>
      <c r="N45" s="985"/>
      <c r="O45" s="986"/>
    </row>
    <row r="46" spans="2:27" ht="15">
      <c r="B46" s="1014"/>
      <c r="C46" s="963"/>
      <c r="D46" s="964"/>
      <c r="E46" s="965"/>
      <c r="F46" s="972"/>
      <c r="G46" s="973"/>
      <c r="H46" s="974"/>
      <c r="I46" s="987" t="s">
        <v>27</v>
      </c>
      <c r="J46" s="988">
        <v>0.77</v>
      </c>
      <c r="K46" s="956" t="s">
        <v>40</v>
      </c>
      <c r="L46" s="956"/>
      <c r="M46" s="956"/>
      <c r="N46" s="956"/>
      <c r="O46" s="957"/>
    </row>
    <row r="47" spans="2:27" ht="15">
      <c r="B47" s="1014"/>
      <c r="C47" s="963"/>
      <c r="D47" s="964"/>
      <c r="E47" s="965"/>
      <c r="F47" s="972"/>
      <c r="G47" s="973"/>
      <c r="H47" s="974"/>
      <c r="I47" s="979"/>
      <c r="J47" s="989"/>
      <c r="K47" s="956"/>
      <c r="L47" s="956"/>
      <c r="M47" s="956"/>
      <c r="N47" s="956"/>
      <c r="O47" s="957"/>
    </row>
    <row r="48" spans="2:27" ht="15">
      <c r="B48" s="1014"/>
      <c r="C48" s="963"/>
      <c r="D48" s="964"/>
      <c r="E48" s="965"/>
      <c r="F48" s="972"/>
      <c r="G48" s="973"/>
      <c r="H48" s="974"/>
      <c r="I48" s="69"/>
      <c r="J48" s="70"/>
      <c r="K48" s="947" t="s">
        <v>298</v>
      </c>
      <c r="L48" s="948"/>
      <c r="M48" s="948"/>
      <c r="N48" s="948"/>
      <c r="O48" s="949"/>
    </row>
    <row r="49" spans="2:38" ht="15">
      <c r="B49" s="1015"/>
      <c r="C49" s="966"/>
      <c r="D49" s="967"/>
      <c r="E49" s="968"/>
      <c r="F49" s="975"/>
      <c r="G49" s="976"/>
      <c r="H49" s="977"/>
      <c r="I49" s="69"/>
      <c r="J49" s="70"/>
      <c r="K49" s="948"/>
      <c r="L49" s="948"/>
      <c r="M49" s="948"/>
      <c r="N49" s="948"/>
      <c r="O49" s="949"/>
    </row>
    <row r="50" spans="2:38" ht="15">
      <c r="B50" s="950" t="s">
        <v>99</v>
      </c>
      <c r="C50" s="951"/>
      <c r="D50" s="951"/>
      <c r="E50" s="951"/>
      <c r="F50" s="951"/>
      <c r="G50" s="951"/>
      <c r="H50" s="951"/>
      <c r="I50" s="951"/>
      <c r="J50" s="952"/>
      <c r="K50" s="956" t="s">
        <v>40</v>
      </c>
      <c r="L50" s="956"/>
      <c r="M50" s="956"/>
      <c r="N50" s="956"/>
      <c r="O50" s="957"/>
    </row>
    <row r="51" spans="2:38" s="71" customFormat="1" ht="27" customHeight="1" thickBot="1">
      <c r="B51" s="953"/>
      <c r="C51" s="954"/>
      <c r="D51" s="954"/>
      <c r="E51" s="954"/>
      <c r="F51" s="954"/>
      <c r="G51" s="954"/>
      <c r="H51" s="954"/>
      <c r="I51" s="954"/>
      <c r="J51" s="955"/>
      <c r="K51" s="958"/>
      <c r="L51" s="958"/>
      <c r="M51" s="958"/>
      <c r="N51" s="958"/>
      <c r="O51" s="959"/>
      <c r="Q51" s="72"/>
      <c r="R51" s="72"/>
      <c r="S51" s="72"/>
      <c r="T51" s="72"/>
      <c r="U51" s="72"/>
      <c r="V51" s="72"/>
      <c r="W51" s="72"/>
      <c r="X51" s="72"/>
      <c r="Y51" s="72"/>
      <c r="Z51" s="72"/>
      <c r="AA51" s="72"/>
    </row>
    <row r="52" spans="2:38" ht="25.5" customHeight="1">
      <c r="G52" s="32"/>
      <c r="H52" s="32"/>
      <c r="I52" s="32"/>
      <c r="J52" s="32"/>
      <c r="K52" s="73"/>
      <c r="L52" s="73"/>
      <c r="M52" s="32"/>
      <c r="N52" s="32"/>
      <c r="O52" s="32"/>
      <c r="P52" s="108" t="s">
        <v>4</v>
      </c>
      <c r="Q52" s="944" t="s">
        <v>5</v>
      </c>
      <c r="R52" s="945"/>
      <c r="S52" s="946"/>
      <c r="T52" s="34" t="s">
        <v>6</v>
      </c>
      <c r="U52" s="121"/>
      <c r="V52" s="121"/>
    </row>
    <row r="53" spans="2:38" ht="59.25" customHeight="1">
      <c r="P53" s="35">
        <v>105</v>
      </c>
      <c r="Q53" s="990" t="s">
        <v>263</v>
      </c>
      <c r="R53" s="991"/>
      <c r="S53" s="992"/>
      <c r="T53" s="122">
        <v>29750000</v>
      </c>
      <c r="U53" s="121"/>
      <c r="V53" s="121"/>
    </row>
    <row r="54" spans="2:38" ht="68.25" customHeight="1">
      <c r="P54" s="35">
        <v>208</v>
      </c>
      <c r="Q54" s="990" t="s">
        <v>265</v>
      </c>
      <c r="R54" s="991"/>
      <c r="S54" s="992"/>
      <c r="T54" s="122">
        <v>25200000</v>
      </c>
      <c r="U54" s="121"/>
      <c r="V54" s="121"/>
    </row>
    <row r="55" spans="2:38" ht="72" customHeight="1">
      <c r="P55" s="37">
        <v>225</v>
      </c>
      <c r="Q55" s="990" t="s">
        <v>266</v>
      </c>
      <c r="R55" s="991"/>
      <c r="S55" s="992"/>
      <c r="T55" s="122">
        <v>17850000</v>
      </c>
      <c r="U55" s="121"/>
      <c r="V55" s="121"/>
      <c r="AB55" s="76"/>
      <c r="AC55" s="77"/>
      <c r="AD55" s="76"/>
      <c r="AE55" s="77"/>
      <c r="AF55" s="32"/>
    </row>
    <row r="56" spans="2:38" ht="72" customHeight="1">
      <c r="P56" s="37">
        <v>263</v>
      </c>
      <c r="Q56" s="1003" t="s">
        <v>267</v>
      </c>
      <c r="R56" s="1004"/>
      <c r="S56" s="1005"/>
      <c r="T56" s="122">
        <v>13650000</v>
      </c>
      <c r="U56" s="121"/>
      <c r="V56" s="121"/>
      <c r="AB56" s="79"/>
      <c r="AC56" s="80"/>
      <c r="AD56" s="79"/>
      <c r="AE56" s="81"/>
      <c r="AF56" s="81"/>
      <c r="AG56" s="82"/>
      <c r="AH56" s="82"/>
      <c r="AI56" s="82"/>
      <c r="AJ56" s="83"/>
      <c r="AK56" s="83"/>
      <c r="AL56" s="78"/>
    </row>
    <row r="57" spans="2:38" ht="75.75" customHeight="1">
      <c r="P57" s="37">
        <v>267</v>
      </c>
      <c r="Q57" s="1003" t="s">
        <v>269</v>
      </c>
      <c r="R57" s="1004"/>
      <c r="S57" s="1005"/>
      <c r="T57" s="122">
        <v>29750000</v>
      </c>
      <c r="U57" s="121"/>
      <c r="V57" s="121"/>
      <c r="AB57" s="79"/>
      <c r="AC57" s="80"/>
      <c r="AD57" s="84"/>
      <c r="AE57" s="85"/>
      <c r="AF57" s="80"/>
      <c r="AG57" s="84"/>
      <c r="AH57" s="85"/>
      <c r="AI57" s="82"/>
      <c r="AJ57" s="83"/>
      <c r="AK57" s="83"/>
      <c r="AL57" s="86"/>
    </row>
    <row r="58" spans="2:38" ht="67.5" customHeight="1">
      <c r="P58" s="37">
        <v>270</v>
      </c>
      <c r="Q58" s="1003" t="s">
        <v>270</v>
      </c>
      <c r="R58" s="1004"/>
      <c r="S58" s="1005"/>
      <c r="T58" s="122">
        <v>13650000</v>
      </c>
      <c r="U58" s="121"/>
      <c r="V58" s="121"/>
      <c r="AB58" s="79"/>
      <c r="AC58" s="80"/>
      <c r="AD58" s="84"/>
      <c r="AE58" s="85"/>
      <c r="AF58" s="85"/>
      <c r="AG58" s="82"/>
      <c r="AH58" s="84"/>
      <c r="AI58" s="86"/>
      <c r="AJ58" s="86"/>
      <c r="AK58" s="86"/>
      <c r="AL58" s="86"/>
    </row>
    <row r="59" spans="2:38" ht="73.5" customHeight="1">
      <c r="P59" s="38">
        <v>271</v>
      </c>
      <c r="Q59" s="990" t="s">
        <v>271</v>
      </c>
      <c r="R59" s="991"/>
      <c r="S59" s="992"/>
      <c r="T59" s="122">
        <v>29750000</v>
      </c>
      <c r="U59" s="121"/>
      <c r="V59" s="121"/>
      <c r="AB59" s="87"/>
      <c r="AC59" s="87"/>
      <c r="AD59" s="87"/>
      <c r="AE59" s="86"/>
      <c r="AF59" s="86"/>
      <c r="AG59" s="86"/>
      <c r="AH59" s="86"/>
      <c r="AI59" s="86"/>
      <c r="AJ59" s="86"/>
      <c r="AK59" s="86"/>
      <c r="AL59" s="86"/>
    </row>
    <row r="60" spans="2:38" ht="63" customHeight="1">
      <c r="P60" s="37">
        <v>300</v>
      </c>
      <c r="Q60" s="990" t="s">
        <v>272</v>
      </c>
      <c r="R60" s="991"/>
      <c r="S60" s="992"/>
      <c r="T60" s="122">
        <v>25200000</v>
      </c>
      <c r="U60" s="121"/>
      <c r="V60" s="121"/>
      <c r="AB60" s="88"/>
      <c r="AC60" s="87"/>
      <c r="AD60" s="88"/>
      <c r="AE60" s="86"/>
      <c r="AF60" s="86"/>
      <c r="AG60" s="86"/>
      <c r="AH60" s="86"/>
      <c r="AI60" s="86"/>
      <c r="AJ60" s="86"/>
      <c r="AK60" s="86"/>
      <c r="AL60" s="86"/>
    </row>
    <row r="61" spans="2:38" ht="71.25" customHeight="1">
      <c r="P61" s="37">
        <v>391</v>
      </c>
      <c r="Q61" s="990" t="s">
        <v>274</v>
      </c>
      <c r="R61" s="991"/>
      <c r="S61" s="992"/>
      <c r="T61" s="122">
        <v>29750000</v>
      </c>
      <c r="U61" s="121"/>
      <c r="V61" s="121"/>
      <c r="AB61" s="89"/>
      <c r="AC61" s="87"/>
      <c r="AD61" s="88"/>
      <c r="AE61" s="86"/>
      <c r="AF61" s="86"/>
      <c r="AG61" s="86"/>
      <c r="AH61" s="86"/>
      <c r="AI61" s="86"/>
      <c r="AJ61" s="86"/>
      <c r="AK61" s="86"/>
      <c r="AL61" s="86"/>
    </row>
    <row r="62" spans="2:38" ht="83.25" customHeight="1">
      <c r="P62" s="37">
        <v>434</v>
      </c>
      <c r="Q62" s="990" t="s">
        <v>275</v>
      </c>
      <c r="R62" s="991"/>
      <c r="S62" s="992"/>
      <c r="T62" s="122">
        <v>25200000</v>
      </c>
      <c r="U62" s="121"/>
      <c r="V62" s="121"/>
      <c r="AB62" s="87"/>
      <c r="AC62" s="87"/>
      <c r="AD62" s="87"/>
      <c r="AE62" s="86"/>
      <c r="AF62" s="86"/>
      <c r="AG62" s="86"/>
      <c r="AH62" s="86"/>
      <c r="AI62" s="86"/>
      <c r="AJ62" s="86"/>
      <c r="AK62" s="86"/>
      <c r="AL62" s="86"/>
    </row>
    <row r="63" spans="2:38" ht="74.25" customHeight="1">
      <c r="P63" s="37">
        <v>1103</v>
      </c>
      <c r="Q63" s="990" t="s">
        <v>276</v>
      </c>
      <c r="R63" s="991"/>
      <c r="S63" s="992"/>
      <c r="T63" s="122">
        <v>21375000</v>
      </c>
      <c r="U63" s="121"/>
      <c r="V63" s="121"/>
      <c r="AB63" s="87"/>
      <c r="AC63" s="87"/>
      <c r="AD63" s="87"/>
      <c r="AE63" s="86"/>
      <c r="AF63" s="86"/>
      <c r="AG63" s="86"/>
      <c r="AH63" s="86"/>
      <c r="AI63" s="86"/>
      <c r="AJ63" s="86"/>
      <c r="AK63" s="86"/>
      <c r="AL63" s="86"/>
    </row>
    <row r="64" spans="2:38" ht="57" customHeight="1">
      <c r="P64" s="123">
        <v>1243</v>
      </c>
      <c r="Q64" s="993" t="s">
        <v>272</v>
      </c>
      <c r="R64" s="994"/>
      <c r="S64" s="995"/>
      <c r="T64" s="124">
        <v>13050000</v>
      </c>
      <c r="U64" s="121"/>
      <c r="V64" s="121"/>
      <c r="AB64" s="90"/>
      <c r="AC64" s="87"/>
      <c r="AD64" s="87"/>
      <c r="AE64" s="86"/>
      <c r="AF64" s="86"/>
      <c r="AG64" s="86"/>
      <c r="AH64" s="86"/>
      <c r="AI64" s="86"/>
      <c r="AJ64" s="86"/>
      <c r="AK64" s="86"/>
      <c r="AL64" s="86"/>
    </row>
    <row r="65" spans="16:38" ht="66" customHeight="1">
      <c r="P65" s="35">
        <v>2184</v>
      </c>
      <c r="Q65" s="1102" t="s">
        <v>454</v>
      </c>
      <c r="R65" s="1102"/>
      <c r="S65" s="1102"/>
      <c r="T65" s="120">
        <v>6475000</v>
      </c>
      <c r="U65" s="121"/>
      <c r="V65" s="121"/>
      <c r="AB65" s="90"/>
      <c r="AC65" s="87"/>
      <c r="AD65" s="87"/>
      <c r="AE65" s="86"/>
      <c r="AF65" s="86"/>
      <c r="AG65" s="86"/>
      <c r="AH65" s="86"/>
      <c r="AI65" s="86"/>
      <c r="AJ65" s="86"/>
      <c r="AK65" s="86"/>
      <c r="AL65" s="86"/>
    </row>
    <row r="66" spans="16:38" ht="63.75" customHeight="1">
      <c r="P66" s="35">
        <v>2396</v>
      </c>
      <c r="Q66" s="1102" t="s">
        <v>455</v>
      </c>
      <c r="R66" s="1102"/>
      <c r="S66" s="1102"/>
      <c r="T66" s="120">
        <v>12183333</v>
      </c>
      <c r="U66" s="121"/>
      <c r="V66" s="121"/>
      <c r="AB66" s="90"/>
      <c r="AC66" s="87"/>
      <c r="AD66" s="87"/>
      <c r="AE66" s="86"/>
      <c r="AF66" s="86"/>
      <c r="AG66" s="86"/>
      <c r="AH66" s="86"/>
      <c r="AI66" s="86"/>
      <c r="AJ66" s="86"/>
      <c r="AK66" s="86"/>
      <c r="AL66" s="86"/>
    </row>
    <row r="67" spans="16:38" ht="81.75" customHeight="1">
      <c r="P67" s="37">
        <v>2393</v>
      </c>
      <c r="Q67" s="1102" t="s">
        <v>456</v>
      </c>
      <c r="R67" s="1102"/>
      <c r="S67" s="1102"/>
      <c r="T67" s="120">
        <v>7733333</v>
      </c>
      <c r="AB67" s="90"/>
      <c r="AC67" s="87"/>
      <c r="AD67" s="87"/>
      <c r="AE67" s="86"/>
      <c r="AF67" s="86"/>
      <c r="AG67" s="86"/>
      <c r="AH67" s="86"/>
      <c r="AI67" s="86"/>
      <c r="AJ67" s="86"/>
      <c r="AK67" s="86"/>
      <c r="AL67" s="86"/>
    </row>
    <row r="68" spans="16:38">
      <c r="P68" s="1067" t="s">
        <v>133</v>
      </c>
      <c r="Q68" s="1067"/>
      <c r="R68" s="1067"/>
      <c r="S68" s="1067"/>
      <c r="T68" s="120">
        <f>SUM(T53:T67)</f>
        <v>300566666</v>
      </c>
      <c r="AB68" s="90"/>
      <c r="AC68" s="87"/>
      <c r="AD68" s="87"/>
      <c r="AE68" s="86"/>
      <c r="AF68" s="86"/>
      <c r="AG68" s="86"/>
      <c r="AH68" s="86"/>
      <c r="AI68" s="86"/>
      <c r="AJ68" s="86"/>
      <c r="AK68" s="86"/>
      <c r="AL68" s="86"/>
    </row>
    <row r="69" spans="16:38">
      <c r="P69" s="78"/>
      <c r="AB69" s="90"/>
      <c r="AC69" s="87"/>
      <c r="AD69" s="87"/>
      <c r="AE69" s="86"/>
      <c r="AF69" s="86"/>
      <c r="AG69" s="86"/>
      <c r="AH69" s="86"/>
      <c r="AI69" s="86"/>
      <c r="AJ69" s="86"/>
      <c r="AK69" s="86"/>
      <c r="AL69" s="86"/>
    </row>
    <row r="70" spans="16:38">
      <c r="P70" s="78"/>
      <c r="AB70" s="86"/>
      <c r="AC70" s="86"/>
      <c r="AD70" s="86"/>
      <c r="AE70" s="86"/>
      <c r="AF70" s="86"/>
      <c r="AG70" s="86"/>
      <c r="AH70" s="86"/>
      <c r="AI70" s="86"/>
      <c r="AJ70" s="86"/>
      <c r="AK70" s="86"/>
      <c r="AL70" s="86"/>
    </row>
    <row r="71" spans="16:38">
      <c r="AB71" s="32"/>
      <c r="AC71" s="32"/>
      <c r="AD71" s="32"/>
      <c r="AE71" s="32"/>
      <c r="AF71" s="32"/>
      <c r="AG71" s="32"/>
      <c r="AH71" s="32"/>
      <c r="AI71" s="32"/>
      <c r="AJ71" s="32"/>
      <c r="AK71" s="32"/>
      <c r="AL71" s="32"/>
    </row>
    <row r="72" spans="16:38">
      <c r="AB72" s="32"/>
      <c r="AC72" s="32"/>
      <c r="AD72" s="32"/>
      <c r="AE72" s="32"/>
      <c r="AF72" s="32"/>
      <c r="AG72" s="32"/>
      <c r="AH72" s="32"/>
      <c r="AI72" s="32"/>
      <c r="AJ72" s="32"/>
      <c r="AK72" s="32"/>
      <c r="AL72" s="32"/>
    </row>
    <row r="73" spans="16:38">
      <c r="AB73" s="32"/>
      <c r="AC73" s="32"/>
      <c r="AD73" s="32"/>
      <c r="AE73" s="32"/>
      <c r="AF73" s="32"/>
      <c r="AG73" s="32"/>
      <c r="AH73" s="32"/>
      <c r="AI73" s="32"/>
      <c r="AJ73" s="32"/>
      <c r="AK73" s="32"/>
      <c r="AL73" s="32"/>
    </row>
    <row r="74" spans="16:38">
      <c r="AB74" s="32"/>
      <c r="AC74" s="32"/>
      <c r="AD74" s="32"/>
      <c r="AE74" s="32"/>
      <c r="AF74" s="32"/>
      <c r="AG74" s="32"/>
      <c r="AH74" s="32"/>
      <c r="AI74" s="32"/>
      <c r="AJ74" s="32"/>
      <c r="AK74" s="32"/>
      <c r="AL74" s="32"/>
    </row>
    <row r="75" spans="16:38">
      <c r="AB75" s="32"/>
      <c r="AC75" s="32"/>
      <c r="AD75" s="32"/>
      <c r="AE75" s="32"/>
      <c r="AF75" s="32"/>
      <c r="AG75" s="32"/>
      <c r="AH75" s="32"/>
      <c r="AI75" s="32"/>
      <c r="AJ75" s="32"/>
      <c r="AK75" s="32"/>
      <c r="AL75" s="32"/>
    </row>
    <row r="76" spans="16:38">
      <c r="AB76" s="32"/>
      <c r="AC76" s="32"/>
      <c r="AD76" s="32"/>
      <c r="AE76" s="32"/>
      <c r="AF76" s="32"/>
      <c r="AG76" s="32"/>
      <c r="AH76" s="32"/>
      <c r="AI76" s="32"/>
      <c r="AJ76" s="32"/>
      <c r="AK76" s="32"/>
      <c r="AL76" s="32"/>
    </row>
    <row r="77" spans="16:38">
      <c r="AB77" s="32"/>
      <c r="AC77" s="32"/>
      <c r="AD77" s="32"/>
      <c r="AE77" s="32"/>
      <c r="AF77" s="32"/>
      <c r="AG77" s="32"/>
      <c r="AH77" s="32"/>
      <c r="AI77" s="32"/>
      <c r="AJ77" s="32"/>
      <c r="AK77" s="32"/>
      <c r="AL77" s="32"/>
    </row>
    <row r="78" spans="16:38">
      <c r="AB78" s="32"/>
      <c r="AC78" s="32"/>
      <c r="AD78" s="32"/>
      <c r="AE78" s="32"/>
      <c r="AF78" s="32"/>
      <c r="AG78" s="32"/>
      <c r="AH78" s="32"/>
      <c r="AI78" s="32"/>
      <c r="AJ78" s="32"/>
      <c r="AK78" s="32"/>
      <c r="AL78" s="32"/>
    </row>
    <row r="79" spans="16:38">
      <c r="AB79" s="32"/>
      <c r="AC79" s="32"/>
      <c r="AD79" s="32"/>
      <c r="AE79" s="32"/>
      <c r="AF79" s="32"/>
      <c r="AG79" s="32"/>
      <c r="AH79" s="32"/>
      <c r="AI79" s="32"/>
      <c r="AJ79" s="32"/>
      <c r="AK79" s="32"/>
      <c r="AL79" s="32"/>
    </row>
    <row r="80" spans="16:38">
      <c r="AB80" s="32"/>
      <c r="AC80" s="32"/>
      <c r="AD80" s="32"/>
      <c r="AE80" s="32"/>
      <c r="AF80" s="32"/>
      <c r="AG80" s="32"/>
      <c r="AH80" s="32"/>
      <c r="AI80" s="32"/>
      <c r="AJ80" s="32"/>
      <c r="AK80" s="32"/>
      <c r="AL80" s="32"/>
    </row>
    <row r="81" spans="28:38">
      <c r="AB81" s="32"/>
      <c r="AC81" s="32"/>
      <c r="AD81" s="32"/>
      <c r="AE81" s="32"/>
      <c r="AF81" s="32"/>
      <c r="AG81" s="32"/>
      <c r="AH81" s="32"/>
      <c r="AI81" s="32"/>
      <c r="AJ81" s="32"/>
      <c r="AK81" s="32"/>
      <c r="AL81" s="32"/>
    </row>
    <row r="82" spans="28:38">
      <c r="AB82" s="32"/>
      <c r="AC82" s="32"/>
      <c r="AD82" s="32"/>
      <c r="AE82" s="32"/>
      <c r="AF82" s="32"/>
      <c r="AG82" s="32"/>
      <c r="AH82" s="32"/>
      <c r="AI82" s="32"/>
      <c r="AJ82" s="32"/>
      <c r="AK82" s="32"/>
      <c r="AL82" s="32"/>
    </row>
    <row r="83" spans="28:38">
      <c r="AB83" s="32"/>
      <c r="AC83" s="32"/>
      <c r="AD83" s="32"/>
      <c r="AE83" s="32"/>
      <c r="AF83" s="32"/>
      <c r="AG83" s="32"/>
      <c r="AH83" s="32"/>
      <c r="AI83" s="32"/>
      <c r="AJ83" s="32"/>
      <c r="AK83" s="32"/>
      <c r="AL83" s="32"/>
    </row>
    <row r="84" spans="28:38">
      <c r="AB84" s="32"/>
      <c r="AC84" s="32"/>
      <c r="AD84" s="32"/>
      <c r="AE84" s="32"/>
      <c r="AF84" s="32"/>
      <c r="AG84" s="32"/>
      <c r="AH84" s="32"/>
      <c r="AI84" s="32"/>
      <c r="AJ84" s="32"/>
      <c r="AK84" s="32"/>
      <c r="AL84" s="32"/>
    </row>
    <row r="85" spans="28:38">
      <c r="AB85" s="32"/>
      <c r="AC85" s="32"/>
      <c r="AD85" s="32"/>
      <c r="AE85" s="32"/>
      <c r="AF85" s="32"/>
      <c r="AG85" s="32"/>
      <c r="AH85" s="32"/>
      <c r="AI85" s="32"/>
      <c r="AJ85" s="32"/>
      <c r="AK85" s="32"/>
      <c r="AL85" s="32"/>
    </row>
    <row r="86" spans="28:38">
      <c r="AB86" s="32"/>
      <c r="AC86" s="32"/>
      <c r="AD86" s="32"/>
      <c r="AE86" s="32"/>
      <c r="AF86" s="32"/>
      <c r="AG86" s="32"/>
      <c r="AH86" s="32"/>
      <c r="AI86" s="32"/>
      <c r="AJ86" s="32"/>
      <c r="AK86" s="32"/>
      <c r="AL86" s="32"/>
    </row>
  </sheetData>
  <mergeCells count="109">
    <mergeCell ref="P68:S68"/>
    <mergeCell ref="B2:B5"/>
    <mergeCell ref="C2:I3"/>
    <mergeCell ref="J2:M2"/>
    <mergeCell ref="N2:O5"/>
    <mergeCell ref="J3:M3"/>
    <mergeCell ref="C4:I5"/>
    <mergeCell ref="J4:M4"/>
    <mergeCell ref="J5:M5"/>
    <mergeCell ref="L10:N21"/>
    <mergeCell ref="Q65:S65"/>
    <mergeCell ref="Q66:S66"/>
    <mergeCell ref="Q67:S67"/>
    <mergeCell ref="Q53:S53"/>
    <mergeCell ref="Q54:S54"/>
    <mergeCell ref="B14:G17"/>
    <mergeCell ref="B18:G21"/>
    <mergeCell ref="M23:M24"/>
    <mergeCell ref="N23:N24"/>
    <mergeCell ref="O23:O24"/>
    <mergeCell ref="O31:O32"/>
    <mergeCell ref="B33:B34"/>
    <mergeCell ref="D33:D34"/>
    <mergeCell ref="M33:M34"/>
    <mergeCell ref="B1:O1"/>
    <mergeCell ref="B6:O6"/>
    <mergeCell ref="C7:G7"/>
    <mergeCell ref="H7:O7"/>
    <mergeCell ref="M35:M36"/>
    <mergeCell ref="M37:M38"/>
    <mergeCell ref="M39:M40"/>
    <mergeCell ref="N35:N36"/>
    <mergeCell ref="N37:N38"/>
    <mergeCell ref="N39:N40"/>
    <mergeCell ref="O25:O26"/>
    <mergeCell ref="O35:O36"/>
    <mergeCell ref="O37:O38"/>
    <mergeCell ref="O39:O40"/>
    <mergeCell ref="N25:N26"/>
    <mergeCell ref="O27:O28"/>
    <mergeCell ref="N27:N28"/>
    <mergeCell ref="B8:G8"/>
    <mergeCell ref="H8:J21"/>
    <mergeCell ref="K8:O8"/>
    <mergeCell ref="C9:G9"/>
    <mergeCell ref="L9:N9"/>
    <mergeCell ref="B10:G10"/>
    <mergeCell ref="B11:G13"/>
    <mergeCell ref="N33:N34"/>
    <mergeCell ref="O33:O34"/>
    <mergeCell ref="B29:B30"/>
    <mergeCell ref="D29:D30"/>
    <mergeCell ref="M29:M30"/>
    <mergeCell ref="N29:N30"/>
    <mergeCell ref="O29:O30"/>
    <mergeCell ref="D35:D36"/>
    <mergeCell ref="Q62:S62"/>
    <mergeCell ref="B39:B40"/>
    <mergeCell ref="D39:D40"/>
    <mergeCell ref="B31:B32"/>
    <mergeCell ref="D31:D32"/>
    <mergeCell ref="M31:M32"/>
    <mergeCell ref="N31:N32"/>
    <mergeCell ref="Q61:S61"/>
    <mergeCell ref="B41:B42"/>
    <mergeCell ref="M41:M42"/>
    <mergeCell ref="N41:N42"/>
    <mergeCell ref="O41:O42"/>
    <mergeCell ref="C43:E43"/>
    <mergeCell ref="F43:I43"/>
    <mergeCell ref="K43:O43"/>
    <mergeCell ref="B35:B36"/>
    <mergeCell ref="Q63:S63"/>
    <mergeCell ref="Q64:S64"/>
    <mergeCell ref="B22:B24"/>
    <mergeCell ref="C22:C24"/>
    <mergeCell ref="D22:D24"/>
    <mergeCell ref="E22:E24"/>
    <mergeCell ref="F22:F24"/>
    <mergeCell ref="Q55:S55"/>
    <mergeCell ref="Q56:S56"/>
    <mergeCell ref="Q57:S57"/>
    <mergeCell ref="Q58:S58"/>
    <mergeCell ref="Q59:S59"/>
    <mergeCell ref="Q60:S60"/>
    <mergeCell ref="B25:B26"/>
    <mergeCell ref="D25:D26"/>
    <mergeCell ref="B27:B28"/>
    <mergeCell ref="D27:D28"/>
    <mergeCell ref="M27:M28"/>
    <mergeCell ref="M25:M26"/>
    <mergeCell ref="G22:J23"/>
    <mergeCell ref="K22:L23"/>
    <mergeCell ref="M22:O22"/>
    <mergeCell ref="B44:B49"/>
    <mergeCell ref="D37:D38"/>
    <mergeCell ref="B37:B38"/>
    <mergeCell ref="Q52:S52"/>
    <mergeCell ref="K48:O49"/>
    <mergeCell ref="B50:J51"/>
    <mergeCell ref="K50:O51"/>
    <mergeCell ref="C44:E49"/>
    <mergeCell ref="F44:H49"/>
    <mergeCell ref="I44:I45"/>
    <mergeCell ref="J44:J45"/>
    <mergeCell ref="K44:O45"/>
    <mergeCell ref="I46:I47"/>
    <mergeCell ref="J46:J47"/>
    <mergeCell ref="K46:O47"/>
  </mergeCells>
  <pageMargins left="0.7" right="0.7" top="0.75" bottom="0.75" header="0.3" footer="0.3"/>
  <pageSetup paperSize="9" scale="36" orientation="portrait" horizontalDpi="300" r:id="rId1"/>
  <colBreaks count="1" manualBreakCount="1">
    <brk id="15" max="48"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30"/>
  <sheetViews>
    <sheetView zoomScale="80" zoomScaleNormal="80" workbookViewId="0">
      <selection activeCell="I25" sqref="I25"/>
    </sheetView>
  </sheetViews>
  <sheetFormatPr baseColWidth="10" defaultRowHeight="14.25"/>
  <cols>
    <col min="1" max="1" width="44.28515625" style="527" customWidth="1"/>
    <col min="2" max="2" width="17.140625" style="527" customWidth="1"/>
    <col min="3" max="4" width="11.42578125" style="527"/>
    <col min="5" max="5" width="17.85546875" style="527" customWidth="1"/>
    <col min="6" max="6" width="18.7109375" style="527" customWidth="1"/>
    <col min="7" max="9" width="11.42578125" style="527"/>
    <col min="10" max="10" width="15.42578125" style="527" customWidth="1"/>
    <col min="11" max="11" width="14.28515625" style="527" customWidth="1"/>
    <col min="12" max="12" width="13" style="527" customWidth="1"/>
    <col min="13" max="13" width="13.42578125" style="527" customWidth="1"/>
    <col min="14" max="14" width="15" style="527" customWidth="1"/>
    <col min="15" max="16384" width="11.42578125" style="527"/>
  </cols>
  <sheetData>
    <row r="1" spans="1:14" ht="15">
      <c r="A1" s="1219"/>
      <c r="B1" s="1071" t="s">
        <v>606</v>
      </c>
      <c r="C1" s="1072"/>
      <c r="D1" s="1072"/>
      <c r="E1" s="1072"/>
      <c r="F1" s="1072"/>
      <c r="G1" s="1072"/>
      <c r="H1" s="1073"/>
      <c r="I1" s="1222" t="s">
        <v>607</v>
      </c>
      <c r="J1" s="1223"/>
      <c r="K1" s="1223"/>
      <c r="L1" s="1224"/>
      <c r="M1" s="1225"/>
      <c r="N1" s="1226"/>
    </row>
    <row r="2" spans="1:14" ht="15">
      <c r="A2" s="1220"/>
      <c r="B2" s="1074"/>
      <c r="C2" s="1075"/>
      <c r="D2" s="1075"/>
      <c r="E2" s="1075"/>
      <c r="F2" s="1075"/>
      <c r="G2" s="1075"/>
      <c r="H2" s="1076"/>
      <c r="I2" s="1231" t="s">
        <v>608</v>
      </c>
      <c r="J2" s="1232"/>
      <c r="K2" s="1232"/>
      <c r="L2" s="1233"/>
      <c r="M2" s="1227"/>
      <c r="N2" s="1228"/>
    </row>
    <row r="3" spans="1:14" ht="15">
      <c r="A3" s="1220"/>
      <c r="B3" s="1234" t="s">
        <v>609</v>
      </c>
      <c r="C3" s="1235"/>
      <c r="D3" s="1235"/>
      <c r="E3" s="1235"/>
      <c r="F3" s="1235"/>
      <c r="G3" s="1235"/>
      <c r="H3" s="1236"/>
      <c r="I3" s="1231" t="s">
        <v>610</v>
      </c>
      <c r="J3" s="1232"/>
      <c r="K3" s="1232"/>
      <c r="L3" s="1233"/>
      <c r="M3" s="1227"/>
      <c r="N3" s="1228"/>
    </row>
    <row r="4" spans="1:14" ht="15">
      <c r="A4" s="1221"/>
      <c r="B4" s="1074"/>
      <c r="C4" s="1075"/>
      <c r="D4" s="1075"/>
      <c r="E4" s="1075"/>
      <c r="F4" s="1075"/>
      <c r="G4" s="1075"/>
      <c r="H4" s="1076"/>
      <c r="I4" s="1231" t="s">
        <v>611</v>
      </c>
      <c r="J4" s="1232"/>
      <c r="K4" s="1232"/>
      <c r="L4" s="1233"/>
      <c r="M4" s="1229"/>
      <c r="N4" s="1230"/>
    </row>
    <row r="5" spans="1:14" ht="15">
      <c r="A5" s="1199" t="s">
        <v>72</v>
      </c>
      <c r="B5" s="1200"/>
      <c r="C5" s="1200"/>
      <c r="D5" s="1200"/>
      <c r="E5" s="1200"/>
      <c r="F5" s="1200"/>
      <c r="G5" s="1200"/>
      <c r="H5" s="1200"/>
      <c r="I5" s="1200"/>
      <c r="J5" s="1200"/>
      <c r="K5" s="1200"/>
      <c r="L5" s="1200"/>
      <c r="M5" s="1200"/>
      <c r="N5" s="1201"/>
    </row>
    <row r="6" spans="1:14" ht="26.25" customHeight="1" thickBot="1">
      <c r="A6" s="528" t="s">
        <v>73</v>
      </c>
      <c r="B6" s="1200" t="s">
        <v>171</v>
      </c>
      <c r="C6" s="1200"/>
      <c r="D6" s="1200"/>
      <c r="E6" s="1200"/>
      <c r="F6" s="1200"/>
      <c r="G6" s="515"/>
      <c r="H6" s="515"/>
      <c r="I6" s="515"/>
      <c r="J6" s="515"/>
      <c r="K6" s="515"/>
      <c r="L6" s="515"/>
      <c r="M6" s="515"/>
      <c r="N6" s="498"/>
    </row>
    <row r="7" spans="1:14" ht="29.25" customHeight="1">
      <c r="A7" s="1202" t="s">
        <v>74</v>
      </c>
      <c r="B7" s="1203"/>
      <c r="C7" s="1203"/>
      <c r="D7" s="1203"/>
      <c r="E7" s="1203"/>
      <c r="F7" s="1203"/>
      <c r="G7" s="1204" t="s">
        <v>75</v>
      </c>
      <c r="H7" s="1204"/>
      <c r="I7" s="1204"/>
      <c r="J7" s="1207" t="s">
        <v>1</v>
      </c>
      <c r="K7" s="1207"/>
      <c r="L7" s="1207"/>
      <c r="M7" s="1207"/>
      <c r="N7" s="1208"/>
    </row>
    <row r="8" spans="1:14" ht="22.5" customHeight="1">
      <c r="A8" s="496" t="s">
        <v>76</v>
      </c>
      <c r="B8" s="914"/>
      <c r="C8" s="914"/>
      <c r="D8" s="914"/>
      <c r="E8" s="914"/>
      <c r="F8" s="914"/>
      <c r="G8" s="1205"/>
      <c r="H8" s="1205"/>
      <c r="I8" s="1205"/>
      <c r="J8" s="529" t="s">
        <v>4</v>
      </c>
      <c r="K8" s="1209" t="s">
        <v>5</v>
      </c>
      <c r="L8" s="1209"/>
      <c r="M8" s="1209"/>
      <c r="N8" s="497" t="s">
        <v>6</v>
      </c>
    </row>
    <row r="9" spans="1:14" ht="36.75" customHeight="1">
      <c r="A9" s="1210" t="s">
        <v>77</v>
      </c>
      <c r="B9" s="927"/>
      <c r="C9" s="927"/>
      <c r="D9" s="927"/>
      <c r="E9" s="927"/>
      <c r="F9" s="927"/>
      <c r="G9" s="1205"/>
      <c r="H9" s="1205"/>
      <c r="I9" s="1205"/>
      <c r="J9" s="191"/>
      <c r="K9" s="1211"/>
      <c r="L9" s="1211"/>
      <c r="M9" s="1211"/>
      <c r="N9" s="531"/>
    </row>
    <row r="10" spans="1:14" ht="30.75" customHeight="1">
      <c r="A10" s="1210" t="s">
        <v>78</v>
      </c>
      <c r="B10" s="927"/>
      <c r="C10" s="927"/>
      <c r="D10" s="927"/>
      <c r="E10" s="927"/>
      <c r="F10" s="927"/>
      <c r="G10" s="1205"/>
      <c r="H10" s="1205"/>
      <c r="I10" s="1205"/>
      <c r="J10" s="210"/>
      <c r="K10" s="1212"/>
      <c r="L10" s="1212"/>
      <c r="M10" s="1212"/>
      <c r="N10" s="499"/>
    </row>
    <row r="11" spans="1:14" ht="24" customHeight="1">
      <c r="A11" s="1213" t="s">
        <v>53</v>
      </c>
      <c r="B11" s="924"/>
      <c r="C11" s="924"/>
      <c r="D11" s="924"/>
      <c r="E11" s="924"/>
      <c r="F11" s="924"/>
      <c r="G11" s="1205"/>
      <c r="H11" s="1205"/>
      <c r="I11" s="1205"/>
      <c r="J11" s="210"/>
      <c r="K11" s="530"/>
      <c r="L11" s="530"/>
      <c r="M11" s="530"/>
      <c r="N11" s="499"/>
    </row>
    <row r="12" spans="1:14">
      <c r="A12" s="1214" t="s">
        <v>167</v>
      </c>
      <c r="B12" s="1215"/>
      <c r="C12" s="1215"/>
      <c r="D12" s="1215"/>
      <c r="E12" s="1215"/>
      <c r="F12" s="1215"/>
      <c r="G12" s="1205"/>
      <c r="H12" s="1205"/>
      <c r="I12" s="1205"/>
      <c r="J12" s="210"/>
      <c r="K12" s="530"/>
      <c r="L12" s="530"/>
      <c r="M12" s="530"/>
      <c r="N12" s="499"/>
    </row>
    <row r="13" spans="1:14" ht="15" thickBot="1">
      <c r="A13" s="1216"/>
      <c r="B13" s="1217"/>
      <c r="C13" s="1217"/>
      <c r="D13" s="1217"/>
      <c r="E13" s="1217"/>
      <c r="F13" s="1217"/>
      <c r="G13" s="1206"/>
      <c r="H13" s="1206"/>
      <c r="I13" s="1206"/>
      <c r="J13" s="532"/>
      <c r="K13" s="1218"/>
      <c r="L13" s="1218"/>
      <c r="M13" s="1218"/>
      <c r="N13" s="533"/>
    </row>
    <row r="14" spans="1:14" ht="15">
      <c r="A14" s="1195" t="s">
        <v>8</v>
      </c>
      <c r="B14" s="1198" t="s">
        <v>601</v>
      </c>
      <c r="C14" s="1178" t="s">
        <v>9</v>
      </c>
      <c r="D14" s="1178" t="s">
        <v>10</v>
      </c>
      <c r="E14" s="1178" t="s">
        <v>11</v>
      </c>
      <c r="F14" s="1185" t="s">
        <v>168</v>
      </c>
      <c r="G14" s="1186"/>
      <c r="H14" s="1186"/>
      <c r="I14" s="1187"/>
      <c r="J14" s="1178" t="s">
        <v>13</v>
      </c>
      <c r="K14" s="1178"/>
      <c r="L14" s="1179" t="s">
        <v>14</v>
      </c>
      <c r="M14" s="1180"/>
      <c r="N14" s="1181"/>
    </row>
    <row r="15" spans="1:14">
      <c r="A15" s="1196"/>
      <c r="B15" s="918"/>
      <c r="C15" s="918"/>
      <c r="D15" s="918"/>
      <c r="E15" s="918"/>
      <c r="F15" s="1188"/>
      <c r="G15" s="1189"/>
      <c r="H15" s="1189"/>
      <c r="I15" s="1190"/>
      <c r="J15" s="918"/>
      <c r="K15" s="918"/>
      <c r="L15" s="918" t="s">
        <v>15</v>
      </c>
      <c r="M15" s="918" t="s">
        <v>16</v>
      </c>
      <c r="N15" s="1183" t="s">
        <v>17</v>
      </c>
    </row>
    <row r="16" spans="1:14" ht="30.75" thickBot="1">
      <c r="A16" s="1197"/>
      <c r="B16" s="1182"/>
      <c r="C16" s="1182"/>
      <c r="D16" s="1182"/>
      <c r="E16" s="1182"/>
      <c r="F16" s="500" t="s">
        <v>18</v>
      </c>
      <c r="G16" s="500" t="s">
        <v>19</v>
      </c>
      <c r="H16" s="500" t="s">
        <v>20</v>
      </c>
      <c r="I16" s="501" t="s">
        <v>21</v>
      </c>
      <c r="J16" s="500" t="s">
        <v>22</v>
      </c>
      <c r="K16" s="502" t="s">
        <v>23</v>
      </c>
      <c r="L16" s="1182"/>
      <c r="M16" s="1182"/>
      <c r="N16" s="1184"/>
    </row>
    <row r="17" spans="1:14" ht="15">
      <c r="A17" s="1191" t="s">
        <v>169</v>
      </c>
      <c r="B17" s="503" t="s">
        <v>25</v>
      </c>
      <c r="C17" s="1193" t="s">
        <v>170</v>
      </c>
      <c r="D17" s="504">
        <v>1</v>
      </c>
      <c r="E17" s="505">
        <f>SUM(F17:I17)</f>
        <v>100000000</v>
      </c>
      <c r="F17" s="505">
        <v>100000000</v>
      </c>
      <c r="G17" s="506"/>
      <c r="H17" s="507"/>
      <c r="I17" s="506"/>
      <c r="J17" s="508">
        <v>44198</v>
      </c>
      <c r="K17" s="508">
        <v>44561</v>
      </c>
      <c r="L17" s="1164">
        <f>+D18/D17</f>
        <v>1</v>
      </c>
      <c r="M17" s="1164">
        <f>+E18/E17</f>
        <v>1</v>
      </c>
      <c r="N17" s="1176">
        <f>+L17*L17/M17</f>
        <v>1</v>
      </c>
    </row>
    <row r="18" spans="1:14" ht="25.5" customHeight="1" thickBot="1">
      <c r="A18" s="1192"/>
      <c r="B18" s="534" t="s">
        <v>27</v>
      </c>
      <c r="C18" s="1194"/>
      <c r="D18" s="535">
        <v>1</v>
      </c>
      <c r="E18" s="536">
        <v>100000000</v>
      </c>
      <c r="F18" s="536">
        <v>100000000</v>
      </c>
      <c r="G18" s="512"/>
      <c r="H18" s="537"/>
      <c r="I18" s="512"/>
      <c r="J18" s="512"/>
      <c r="K18" s="514"/>
      <c r="L18" s="1165"/>
      <c r="M18" s="1165"/>
      <c r="N18" s="1177"/>
    </row>
    <row r="19" spans="1:14" ht="15">
      <c r="A19" s="1162" t="s">
        <v>64</v>
      </c>
      <c r="B19" s="539" t="s">
        <v>25</v>
      </c>
      <c r="C19" s="540"/>
      <c r="D19" s="540"/>
      <c r="E19" s="541">
        <f>+E17</f>
        <v>100000000</v>
      </c>
      <c r="F19" s="541">
        <f>+F17</f>
        <v>100000000</v>
      </c>
      <c r="G19" s="506"/>
      <c r="H19" s="506"/>
      <c r="I19" s="506"/>
      <c r="J19" s="506"/>
      <c r="K19" s="542"/>
      <c r="L19" s="1164"/>
      <c r="M19" s="1164"/>
      <c r="N19" s="1166"/>
    </row>
    <row r="20" spans="1:14" ht="15.75" thickBot="1">
      <c r="A20" s="1163"/>
      <c r="B20" s="509" t="s">
        <v>27</v>
      </c>
      <c r="C20" s="510"/>
      <c r="D20" s="510"/>
      <c r="E20" s="511">
        <v>100000000</v>
      </c>
      <c r="F20" s="511">
        <v>100000000</v>
      </c>
      <c r="G20" s="512"/>
      <c r="H20" s="513"/>
      <c r="I20" s="512"/>
      <c r="J20" s="512"/>
      <c r="K20" s="514"/>
      <c r="L20" s="1165"/>
      <c r="M20" s="1165"/>
      <c r="N20" s="1167"/>
    </row>
    <row r="21" spans="1:14" ht="15.75" thickBot="1">
      <c r="A21" s="515"/>
      <c r="B21" s="515"/>
      <c r="C21" s="515"/>
      <c r="D21" s="515"/>
      <c r="E21" s="538"/>
      <c r="F21" s="516"/>
      <c r="G21" s="517"/>
      <c r="H21" s="517"/>
      <c r="I21" s="517"/>
      <c r="J21" s="518"/>
      <c r="K21" s="518"/>
      <c r="L21" s="516"/>
      <c r="M21" s="519"/>
      <c r="N21" s="519"/>
    </row>
    <row r="22" spans="1:14" ht="15.75" thickBot="1">
      <c r="A22" s="520" t="s">
        <v>35</v>
      </c>
      <c r="B22" s="1168" t="s">
        <v>36</v>
      </c>
      <c r="C22" s="1169"/>
      <c r="D22" s="1170"/>
      <c r="E22" s="1171" t="s">
        <v>37</v>
      </c>
      <c r="F22" s="1172"/>
      <c r="G22" s="1172"/>
      <c r="H22" s="1172"/>
      <c r="I22" s="521"/>
      <c r="J22" s="1173" t="s">
        <v>65</v>
      </c>
      <c r="K22" s="1174"/>
      <c r="L22" s="1174"/>
      <c r="M22" s="1174"/>
      <c r="N22" s="1175"/>
    </row>
    <row r="23" spans="1:14">
      <c r="A23" s="1145" t="s">
        <v>616</v>
      </c>
      <c r="B23" s="1147" t="s">
        <v>642</v>
      </c>
      <c r="C23" s="1148"/>
      <c r="D23" s="1149"/>
      <c r="E23" s="1153" t="s">
        <v>641</v>
      </c>
      <c r="F23" s="1154"/>
      <c r="G23" s="1155"/>
      <c r="H23" s="522" t="s">
        <v>25</v>
      </c>
      <c r="I23" s="523">
        <v>1</v>
      </c>
      <c r="J23" s="1127" t="s">
        <v>95</v>
      </c>
      <c r="K23" s="1128"/>
      <c r="L23" s="1128"/>
      <c r="M23" s="1128"/>
      <c r="N23" s="1129"/>
    </row>
    <row r="24" spans="1:14" ht="46.5" customHeight="1">
      <c r="A24" s="1146"/>
      <c r="B24" s="1150"/>
      <c r="C24" s="1151"/>
      <c r="D24" s="1152"/>
      <c r="E24" s="1156"/>
      <c r="F24" s="1157"/>
      <c r="G24" s="1158"/>
      <c r="H24" s="210" t="s">
        <v>27</v>
      </c>
      <c r="I24" s="524">
        <v>1</v>
      </c>
      <c r="J24" s="1130"/>
      <c r="K24" s="1131"/>
      <c r="L24" s="1131"/>
      <c r="M24" s="1131"/>
      <c r="N24" s="1132"/>
    </row>
    <row r="25" spans="1:14">
      <c r="A25" s="1117"/>
      <c r="B25" s="1118"/>
      <c r="C25" s="1119"/>
      <c r="D25" s="1120"/>
      <c r="E25" s="1124"/>
      <c r="F25" s="1125"/>
      <c r="G25" s="1126"/>
      <c r="H25" s="210" t="s">
        <v>25</v>
      </c>
      <c r="I25" s="525"/>
      <c r="J25" s="1139" t="s">
        <v>40</v>
      </c>
      <c r="K25" s="1140"/>
      <c r="L25" s="1140"/>
      <c r="M25" s="1140"/>
      <c r="N25" s="1141"/>
    </row>
    <row r="26" spans="1:14">
      <c r="A26" s="1117"/>
      <c r="B26" s="1121"/>
      <c r="C26" s="1122"/>
      <c r="D26" s="1123"/>
      <c r="E26" s="1121"/>
      <c r="F26" s="1122"/>
      <c r="G26" s="1123"/>
      <c r="H26" s="210" t="s">
        <v>27</v>
      </c>
      <c r="I26" s="526"/>
      <c r="J26" s="1159"/>
      <c r="K26" s="1160"/>
      <c r="L26" s="1160"/>
      <c r="M26" s="1160"/>
      <c r="N26" s="1161"/>
    </row>
    <row r="27" spans="1:14">
      <c r="A27" s="1117"/>
      <c r="B27" s="1118"/>
      <c r="C27" s="1119"/>
      <c r="D27" s="1120"/>
      <c r="E27" s="1124"/>
      <c r="F27" s="1125"/>
      <c r="G27" s="1126"/>
      <c r="H27" s="210" t="s">
        <v>25</v>
      </c>
      <c r="I27" s="526"/>
      <c r="J27" s="1127" t="s">
        <v>70</v>
      </c>
      <c r="K27" s="1128"/>
      <c r="L27" s="1128"/>
      <c r="M27" s="1128"/>
      <c r="N27" s="1129"/>
    </row>
    <row r="28" spans="1:14">
      <c r="A28" s="1117"/>
      <c r="B28" s="1121"/>
      <c r="C28" s="1122"/>
      <c r="D28" s="1123"/>
      <c r="E28" s="1121"/>
      <c r="F28" s="1122"/>
      <c r="G28" s="1123"/>
      <c r="H28" s="210" t="s">
        <v>27</v>
      </c>
      <c r="I28" s="526"/>
      <c r="J28" s="1130"/>
      <c r="K28" s="1131"/>
      <c r="L28" s="1131"/>
      <c r="M28" s="1131"/>
      <c r="N28" s="1132"/>
    </row>
    <row r="29" spans="1:14">
      <c r="A29" s="1133" t="s">
        <v>99</v>
      </c>
      <c r="B29" s="1134"/>
      <c r="C29" s="1134"/>
      <c r="D29" s="1134"/>
      <c r="E29" s="1134"/>
      <c r="F29" s="1134"/>
      <c r="G29" s="1134"/>
      <c r="H29" s="1134"/>
      <c r="I29" s="1135"/>
      <c r="J29" s="1139" t="s">
        <v>71</v>
      </c>
      <c r="K29" s="1140"/>
      <c r="L29" s="1140"/>
      <c r="M29" s="1140"/>
      <c r="N29" s="1141"/>
    </row>
    <row r="30" spans="1:14" ht="15" thickBot="1">
      <c r="A30" s="1136"/>
      <c r="B30" s="1137"/>
      <c r="C30" s="1137"/>
      <c r="D30" s="1137"/>
      <c r="E30" s="1137"/>
      <c r="F30" s="1137"/>
      <c r="G30" s="1137"/>
      <c r="H30" s="1137"/>
      <c r="I30" s="1138"/>
      <c r="J30" s="1142"/>
      <c r="K30" s="1143"/>
      <c r="L30" s="1143"/>
      <c r="M30" s="1143"/>
      <c r="N30" s="1144"/>
    </row>
  </sheetData>
  <mergeCells count="59">
    <mergeCell ref="A1:A4"/>
    <mergeCell ref="B1:H2"/>
    <mergeCell ref="I1:L1"/>
    <mergeCell ref="M1:N4"/>
    <mergeCell ref="I2:L2"/>
    <mergeCell ref="B3:H4"/>
    <mergeCell ref="I3:L3"/>
    <mergeCell ref="I4:L4"/>
    <mergeCell ref="A5:N5"/>
    <mergeCell ref="B6:F6"/>
    <mergeCell ref="A7:F7"/>
    <mergeCell ref="G7:I13"/>
    <mergeCell ref="J7:N7"/>
    <mergeCell ref="B8:F8"/>
    <mergeCell ref="K8:M8"/>
    <mergeCell ref="A9:F9"/>
    <mergeCell ref="K9:M9"/>
    <mergeCell ref="A10:F10"/>
    <mergeCell ref="K10:M10"/>
    <mergeCell ref="A11:F11"/>
    <mergeCell ref="A12:F13"/>
    <mergeCell ref="K13:M13"/>
    <mergeCell ref="F14:I15"/>
    <mergeCell ref="A17:A18"/>
    <mergeCell ref="C17:C18"/>
    <mergeCell ref="L17:L18"/>
    <mergeCell ref="M17:M18"/>
    <mergeCell ref="A14:A16"/>
    <mergeCell ref="B14:B16"/>
    <mergeCell ref="C14:C16"/>
    <mergeCell ref="D14:D16"/>
    <mergeCell ref="E14:E16"/>
    <mergeCell ref="N17:N18"/>
    <mergeCell ref="J14:K15"/>
    <mergeCell ref="L14:N14"/>
    <mergeCell ref="L15:L16"/>
    <mergeCell ref="M15:M16"/>
    <mergeCell ref="N15:N16"/>
    <mergeCell ref="A19:A20"/>
    <mergeCell ref="L19:L20"/>
    <mergeCell ref="M19:M20"/>
    <mergeCell ref="N19:N20"/>
    <mergeCell ref="B22:D22"/>
    <mergeCell ref="E22:H22"/>
    <mergeCell ref="J22:N22"/>
    <mergeCell ref="A23:A24"/>
    <mergeCell ref="B23:D24"/>
    <mergeCell ref="E23:G24"/>
    <mergeCell ref="J23:N24"/>
    <mergeCell ref="A25:A26"/>
    <mergeCell ref="B25:D26"/>
    <mergeCell ref="E25:G26"/>
    <mergeCell ref="J25:N26"/>
    <mergeCell ref="A27:A28"/>
    <mergeCell ref="B27:D28"/>
    <mergeCell ref="E27:G28"/>
    <mergeCell ref="J27:N28"/>
    <mergeCell ref="A29:I30"/>
    <mergeCell ref="J29:N30"/>
  </mergeCells>
  <pageMargins left="0.7" right="0.7" top="0.75" bottom="0.75" header="0.3" footer="0.3"/>
  <pageSetup paperSize="9" orientation="portrait" horizontalDpi="300" verticalDpi="0" copies="0" r:id="rId1"/>
  <drawing r:id="rId2"/>
  <legacyDrawing r:id="rId3"/>
  <oleObjects>
    <mc:AlternateContent xmlns:mc="http://schemas.openxmlformats.org/markup-compatibility/2006">
      <mc:Choice Requires="x14">
        <oleObject shapeId="6145" r:id="rId4">
          <objectPr defaultSize="0" autoPict="0" r:id="rId5">
            <anchor moveWithCells="1" sizeWithCells="1">
              <from>
                <xdr:col>0</xdr:col>
                <xdr:colOff>419100</xdr:colOff>
                <xdr:row>0</xdr:row>
                <xdr:rowOff>76200</xdr:rowOff>
              </from>
              <to>
                <xdr:col>1</xdr:col>
                <xdr:colOff>0</xdr:colOff>
                <xdr:row>4</xdr:row>
                <xdr:rowOff>0</xdr:rowOff>
              </to>
            </anchor>
          </objectPr>
        </oleObject>
      </mc:Choice>
      <mc:Fallback>
        <oleObject shapeId="614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2:R78"/>
  <sheetViews>
    <sheetView zoomScale="80" zoomScaleNormal="80" workbookViewId="0">
      <selection activeCell="O18" sqref="O18:O19"/>
    </sheetView>
  </sheetViews>
  <sheetFormatPr baseColWidth="10" defaultRowHeight="14.25"/>
  <cols>
    <col min="1" max="1" width="5.28515625" style="527" customWidth="1"/>
    <col min="2" max="2" width="44.7109375" style="527" customWidth="1"/>
    <col min="3" max="3" width="11.42578125" style="527"/>
    <col min="4" max="4" width="17" style="527" customWidth="1"/>
    <col min="5" max="5" width="15.140625" style="527" customWidth="1"/>
    <col min="6" max="6" width="20.7109375" style="527" customWidth="1"/>
    <col min="7" max="7" width="23" style="527" customWidth="1"/>
    <col min="8" max="8" width="9.140625" style="527" customWidth="1"/>
    <col min="9" max="9" width="15.42578125" style="527" customWidth="1"/>
    <col min="10" max="11" width="11.42578125" style="527"/>
    <col min="12" max="12" width="14.85546875" style="527" customWidth="1"/>
    <col min="13" max="13" width="11.42578125" style="527"/>
    <col min="14" max="14" width="14.5703125" style="527" customWidth="1"/>
    <col min="15" max="15" width="20.140625" style="527" customWidth="1"/>
    <col min="16" max="16" width="18.5703125" style="527" customWidth="1"/>
    <col min="17" max="17" width="55" style="527" customWidth="1"/>
    <col min="18" max="18" width="20.5703125" style="527" customWidth="1"/>
    <col min="19" max="16384" width="11.42578125" style="527"/>
  </cols>
  <sheetData>
    <row r="2" spans="2:15" ht="15">
      <c r="B2" s="1970"/>
      <c r="C2" s="1973" t="s">
        <v>606</v>
      </c>
      <c r="D2" s="1974"/>
      <c r="E2" s="1974"/>
      <c r="F2" s="1974"/>
      <c r="G2" s="1974"/>
      <c r="H2" s="1974"/>
      <c r="I2" s="1975"/>
      <c r="J2" s="1979" t="s">
        <v>607</v>
      </c>
      <c r="K2" s="1980"/>
      <c r="L2" s="1980"/>
      <c r="M2" s="1981"/>
      <c r="N2" s="1982"/>
      <c r="O2" s="1983"/>
    </row>
    <row r="3" spans="2:15" ht="15">
      <c r="B3" s="1971"/>
      <c r="C3" s="1976"/>
      <c r="D3" s="1977"/>
      <c r="E3" s="1977"/>
      <c r="F3" s="1977"/>
      <c r="G3" s="1977"/>
      <c r="H3" s="1977"/>
      <c r="I3" s="1978"/>
      <c r="J3" s="1979" t="s">
        <v>608</v>
      </c>
      <c r="K3" s="1980"/>
      <c r="L3" s="1980"/>
      <c r="M3" s="1981"/>
      <c r="N3" s="1984"/>
      <c r="O3" s="1985"/>
    </row>
    <row r="4" spans="2:15" ht="15">
      <c r="B4" s="1971"/>
      <c r="C4" s="1973" t="s">
        <v>609</v>
      </c>
      <c r="D4" s="1974"/>
      <c r="E4" s="1974"/>
      <c r="F4" s="1974"/>
      <c r="G4" s="1974"/>
      <c r="H4" s="1974"/>
      <c r="I4" s="1975"/>
      <c r="J4" s="1979" t="s">
        <v>610</v>
      </c>
      <c r="K4" s="1980"/>
      <c r="L4" s="1980"/>
      <c r="M4" s="1981"/>
      <c r="N4" s="1984"/>
      <c r="O4" s="1985"/>
    </row>
    <row r="5" spans="2:15" ht="15">
      <c r="B5" s="1972"/>
      <c r="C5" s="1976"/>
      <c r="D5" s="1977"/>
      <c r="E5" s="1977"/>
      <c r="F5" s="1977"/>
      <c r="G5" s="1977"/>
      <c r="H5" s="1977"/>
      <c r="I5" s="1978"/>
      <c r="J5" s="1979" t="s">
        <v>611</v>
      </c>
      <c r="K5" s="1980"/>
      <c r="L5" s="1980"/>
      <c r="M5" s="1981"/>
      <c r="N5" s="1986"/>
      <c r="O5" s="1987"/>
    </row>
    <row r="6" spans="2:15" ht="15" thickBot="1">
      <c r="B6" s="1939"/>
      <c r="C6" s="1939"/>
      <c r="D6" s="1939"/>
      <c r="E6" s="1939"/>
      <c r="F6" s="1939"/>
      <c r="G6" s="1939"/>
      <c r="H6" s="1939"/>
      <c r="I6" s="1939"/>
      <c r="J6" s="1939"/>
      <c r="K6" s="1939"/>
      <c r="L6" s="1939"/>
      <c r="M6" s="1939"/>
      <c r="N6" s="1939"/>
      <c r="O6" s="1939"/>
    </row>
    <row r="7" spans="2:15" ht="15">
      <c r="B7" s="1940" t="s">
        <v>43</v>
      </c>
      <c r="C7" s="1941"/>
      <c r="D7" s="1941"/>
      <c r="E7" s="1941"/>
      <c r="F7" s="1941"/>
      <c r="G7" s="1941"/>
      <c r="H7" s="1941"/>
      <c r="I7" s="1941"/>
      <c r="J7" s="1941"/>
      <c r="K7" s="1941"/>
      <c r="L7" s="1941"/>
      <c r="M7" s="1941"/>
      <c r="N7" s="1941"/>
      <c r="O7" s="1942"/>
    </row>
    <row r="8" spans="2:15" ht="30">
      <c r="B8" s="784" t="s">
        <v>644</v>
      </c>
      <c r="C8" s="2039" t="s">
        <v>44</v>
      </c>
      <c r="D8" s="2040"/>
      <c r="E8" s="2040"/>
      <c r="F8" s="2040"/>
      <c r="G8" s="2040"/>
      <c r="H8" s="2040"/>
      <c r="I8" s="2040"/>
      <c r="J8" s="2040"/>
      <c r="K8" s="2040"/>
      <c r="L8" s="2040"/>
      <c r="M8" s="2040"/>
      <c r="N8" s="2040"/>
      <c r="O8" s="2041"/>
    </row>
    <row r="9" spans="2:15" ht="15">
      <c r="B9" s="783" t="s">
        <v>45</v>
      </c>
      <c r="C9" s="1945" t="s">
        <v>46</v>
      </c>
      <c r="D9" s="1946"/>
      <c r="E9" s="1946"/>
      <c r="F9" s="1946"/>
      <c r="G9" s="1947"/>
      <c r="H9" s="1943" t="s">
        <v>47</v>
      </c>
      <c r="I9" s="1944"/>
      <c r="J9" s="1948"/>
      <c r="K9" s="1952" t="s">
        <v>1</v>
      </c>
      <c r="L9" s="1953"/>
      <c r="M9" s="1953"/>
      <c r="N9" s="1953"/>
      <c r="O9" s="1954"/>
    </row>
    <row r="10" spans="2:15" ht="15">
      <c r="B10" s="784" t="s">
        <v>2</v>
      </c>
      <c r="C10" s="1946" t="s">
        <v>48</v>
      </c>
      <c r="D10" s="1946"/>
      <c r="E10" s="1946"/>
      <c r="F10" s="1946"/>
      <c r="G10" s="1947"/>
      <c r="H10" s="1949"/>
      <c r="I10" s="1950"/>
      <c r="J10" s="1951"/>
      <c r="K10" s="785" t="s">
        <v>4</v>
      </c>
      <c r="L10" s="1955" t="s">
        <v>5</v>
      </c>
      <c r="M10" s="1955"/>
      <c r="N10" s="1955"/>
      <c r="O10" s="809" t="s">
        <v>6</v>
      </c>
    </row>
    <row r="11" spans="2:15" ht="15">
      <c r="B11" s="786" t="s">
        <v>49</v>
      </c>
      <c r="C11" s="1945" t="s">
        <v>50</v>
      </c>
      <c r="D11" s="1946"/>
      <c r="E11" s="1946"/>
      <c r="F11" s="1946"/>
      <c r="G11" s="1947"/>
      <c r="H11" s="1949"/>
      <c r="I11" s="1950"/>
      <c r="J11" s="1951"/>
      <c r="K11" s="787"/>
      <c r="L11" s="1956"/>
      <c r="M11" s="1957"/>
      <c r="N11" s="1958"/>
      <c r="O11" s="810"/>
    </row>
    <row r="12" spans="2:15" ht="43.5" customHeight="1">
      <c r="B12" s="786" t="s">
        <v>51</v>
      </c>
      <c r="C12" s="1945" t="s">
        <v>52</v>
      </c>
      <c r="D12" s="1946"/>
      <c r="E12" s="1946"/>
      <c r="F12" s="1946"/>
      <c r="G12" s="1947"/>
      <c r="H12" s="1949"/>
      <c r="I12" s="1950"/>
      <c r="J12" s="1951"/>
      <c r="K12" s="788"/>
      <c r="L12" s="1959"/>
      <c r="M12" s="1960"/>
      <c r="N12" s="1961"/>
      <c r="O12" s="811"/>
    </row>
    <row r="13" spans="2:15" ht="15">
      <c r="B13" s="784" t="s">
        <v>53</v>
      </c>
      <c r="C13" s="1962">
        <v>2020730010046</v>
      </c>
      <c r="D13" s="1963"/>
      <c r="E13" s="1963"/>
      <c r="F13" s="1963"/>
      <c r="G13" s="1964"/>
      <c r="H13" s="1949"/>
      <c r="I13" s="1950"/>
      <c r="J13" s="1951"/>
      <c r="K13" s="789"/>
      <c r="L13" s="1959"/>
      <c r="M13" s="1960"/>
      <c r="N13" s="1961"/>
      <c r="O13" s="811"/>
    </row>
    <row r="14" spans="2:15" ht="15.75" thickBot="1">
      <c r="B14" s="1965" t="s">
        <v>54</v>
      </c>
      <c r="C14" s="1966"/>
      <c r="D14" s="1966"/>
      <c r="E14" s="1966"/>
      <c r="F14" s="1966"/>
      <c r="G14" s="1966"/>
      <c r="H14" s="1949"/>
      <c r="I14" s="1950"/>
      <c r="J14" s="1951"/>
      <c r="K14" s="814"/>
      <c r="L14" s="1967"/>
      <c r="M14" s="1968"/>
      <c r="N14" s="1969"/>
      <c r="O14" s="815"/>
    </row>
    <row r="15" spans="2:15" ht="15">
      <c r="B15" s="1919" t="s">
        <v>8</v>
      </c>
      <c r="C15" s="1922" t="s">
        <v>601</v>
      </c>
      <c r="D15" s="1925" t="s">
        <v>9</v>
      </c>
      <c r="E15" s="1925" t="s">
        <v>10</v>
      </c>
      <c r="F15" s="1925" t="s">
        <v>55</v>
      </c>
      <c r="G15" s="1933" t="s">
        <v>56</v>
      </c>
      <c r="H15" s="1934"/>
      <c r="I15" s="1934"/>
      <c r="J15" s="1935"/>
      <c r="K15" s="1925" t="s">
        <v>13</v>
      </c>
      <c r="L15" s="1925"/>
      <c r="M15" s="1929" t="s">
        <v>14</v>
      </c>
      <c r="N15" s="1929"/>
      <c r="O15" s="1930"/>
    </row>
    <row r="16" spans="2:15">
      <c r="B16" s="1920"/>
      <c r="C16" s="1923"/>
      <c r="D16" s="1923"/>
      <c r="E16" s="1923"/>
      <c r="F16" s="1923"/>
      <c r="G16" s="1936"/>
      <c r="H16" s="1937"/>
      <c r="I16" s="1937"/>
      <c r="J16" s="1938"/>
      <c r="K16" s="1923"/>
      <c r="L16" s="1923"/>
      <c r="M16" s="1923" t="s">
        <v>15</v>
      </c>
      <c r="N16" s="1923" t="s">
        <v>16</v>
      </c>
      <c r="O16" s="1931" t="s">
        <v>17</v>
      </c>
    </row>
    <row r="17" spans="2:15" ht="30.75" thickBot="1">
      <c r="B17" s="1921"/>
      <c r="C17" s="1924"/>
      <c r="D17" s="1924"/>
      <c r="E17" s="1924"/>
      <c r="F17" s="1924"/>
      <c r="G17" s="812" t="s">
        <v>18</v>
      </c>
      <c r="H17" s="812" t="s">
        <v>19</v>
      </c>
      <c r="I17" s="812" t="s">
        <v>20</v>
      </c>
      <c r="J17" s="141" t="s">
        <v>21</v>
      </c>
      <c r="K17" s="812" t="s">
        <v>22</v>
      </c>
      <c r="L17" s="813" t="s">
        <v>23</v>
      </c>
      <c r="M17" s="1924"/>
      <c r="N17" s="1924"/>
      <c r="O17" s="1932"/>
    </row>
    <row r="18" spans="2:15" ht="15">
      <c r="B18" s="1726" t="s">
        <v>57</v>
      </c>
      <c r="C18" s="816" t="s">
        <v>25</v>
      </c>
      <c r="D18" s="1627" t="s">
        <v>58</v>
      </c>
      <c r="E18" s="817">
        <v>30</v>
      </c>
      <c r="F18" s="818">
        <v>277120805</v>
      </c>
      <c r="G18" s="818">
        <v>277120805</v>
      </c>
      <c r="H18" s="819"/>
      <c r="I18" s="820"/>
      <c r="J18" s="819"/>
      <c r="K18" s="821">
        <v>44200</v>
      </c>
      <c r="L18" s="821">
        <v>44561</v>
      </c>
      <c r="M18" s="1899">
        <f>E19/E18</f>
        <v>0.66666666666666663</v>
      </c>
      <c r="N18" s="1899">
        <f>F19/F18</f>
        <v>0.79689921512749651</v>
      </c>
      <c r="O18" s="1927">
        <f>+M18*M18/N18</f>
        <v>0.55771725709798503</v>
      </c>
    </row>
    <row r="19" spans="2:15" ht="55.9" customHeight="1">
      <c r="B19" s="1792"/>
      <c r="C19" s="790" t="s">
        <v>27</v>
      </c>
      <c r="D19" s="910"/>
      <c r="E19" s="796">
        <v>20</v>
      </c>
      <c r="F19" s="797">
        <v>220837352</v>
      </c>
      <c r="G19" s="797">
        <v>220837352</v>
      </c>
      <c r="H19" s="793"/>
      <c r="I19" s="794"/>
      <c r="J19" s="793"/>
      <c r="K19" s="798"/>
      <c r="L19" s="799"/>
      <c r="M19" s="1894"/>
      <c r="N19" s="1894"/>
      <c r="O19" s="1888"/>
    </row>
    <row r="20" spans="2:15" ht="33" customHeight="1">
      <c r="B20" s="1889" t="s">
        <v>59</v>
      </c>
      <c r="C20" s="790" t="s">
        <v>25</v>
      </c>
      <c r="D20" s="910" t="s">
        <v>60</v>
      </c>
      <c r="E20" s="791">
        <v>60</v>
      </c>
      <c r="F20" s="792">
        <v>277120805</v>
      </c>
      <c r="G20" s="792">
        <v>277120805</v>
      </c>
      <c r="H20" s="800"/>
      <c r="I20" s="794"/>
      <c r="J20" s="793"/>
      <c r="K20" s="795">
        <v>44200</v>
      </c>
      <c r="L20" s="795">
        <v>44561</v>
      </c>
      <c r="M20" s="1891">
        <f>E21/E20</f>
        <v>1.6666666666666666E-2</v>
      </c>
      <c r="N20" s="1891">
        <f>F21/F20</f>
        <v>0.79689921512749651</v>
      </c>
      <c r="O20" s="1887">
        <f t="shared" ref="O20" si="0">+M20*M20/N20</f>
        <v>3.4857328568624064E-4</v>
      </c>
    </row>
    <row r="21" spans="2:15" ht="42" customHeight="1">
      <c r="B21" s="1889"/>
      <c r="C21" s="790" t="s">
        <v>27</v>
      </c>
      <c r="D21" s="910"/>
      <c r="E21" s="796">
        <v>1</v>
      </c>
      <c r="F21" s="797">
        <v>220837352</v>
      </c>
      <c r="G21" s="797">
        <v>220837352</v>
      </c>
      <c r="H21" s="793"/>
      <c r="I21" s="794"/>
      <c r="J21" s="800"/>
      <c r="K21" s="801"/>
      <c r="L21" s="802"/>
      <c r="M21" s="1928"/>
      <c r="N21" s="1928"/>
      <c r="O21" s="1888"/>
    </row>
    <row r="22" spans="2:15" ht="19.5" customHeight="1">
      <c r="B22" s="1889" t="s">
        <v>61</v>
      </c>
      <c r="C22" s="790" t="s">
        <v>25</v>
      </c>
      <c r="D22" s="910" t="s">
        <v>60</v>
      </c>
      <c r="E22" s="791">
        <v>90</v>
      </c>
      <c r="F22" s="792">
        <v>135879195</v>
      </c>
      <c r="G22" s="792">
        <v>135879195</v>
      </c>
      <c r="H22" s="793"/>
      <c r="I22" s="794"/>
      <c r="J22" s="793"/>
      <c r="K22" s="795">
        <v>44200</v>
      </c>
      <c r="L22" s="795">
        <v>44561</v>
      </c>
      <c r="M22" s="1894">
        <f>E23/E22</f>
        <v>1.1888888888888889</v>
      </c>
      <c r="N22" s="1894">
        <f>F23/F22</f>
        <v>0.79689920888919019</v>
      </c>
      <c r="O22" s="1887">
        <f t="shared" ref="O22" si="1">+M22*M22/N22</f>
        <v>1.773695812916787</v>
      </c>
    </row>
    <row r="23" spans="2:15" ht="51" customHeight="1">
      <c r="B23" s="1889"/>
      <c r="C23" s="790" t="s">
        <v>27</v>
      </c>
      <c r="D23" s="910"/>
      <c r="E23" s="796">
        <v>107</v>
      </c>
      <c r="F23" s="797">
        <v>108282023</v>
      </c>
      <c r="G23" s="797">
        <v>108282023</v>
      </c>
      <c r="H23" s="793"/>
      <c r="I23" s="794"/>
      <c r="J23" s="793"/>
      <c r="K23" s="798"/>
      <c r="L23" s="799"/>
      <c r="M23" s="1894"/>
      <c r="N23" s="1894"/>
      <c r="O23" s="1888"/>
    </row>
    <row r="24" spans="2:15" ht="30.75" customHeight="1">
      <c r="B24" s="1889" t="s">
        <v>62</v>
      </c>
      <c r="C24" s="790" t="s">
        <v>25</v>
      </c>
      <c r="D24" s="910" t="s">
        <v>63</v>
      </c>
      <c r="E24" s="791">
        <v>1</v>
      </c>
      <c r="F24" s="792">
        <v>135879195</v>
      </c>
      <c r="G24" s="792">
        <v>135879195</v>
      </c>
      <c r="H24" s="793"/>
      <c r="I24" s="794"/>
      <c r="J24" s="803"/>
      <c r="K24" s="795">
        <v>44200</v>
      </c>
      <c r="L24" s="795">
        <v>44561</v>
      </c>
      <c r="M24" s="1891">
        <f>E25/E24</f>
        <v>1</v>
      </c>
      <c r="N24" s="1891">
        <f>F25/F24</f>
        <v>0.79689920888919019</v>
      </c>
      <c r="O24" s="1887">
        <f t="shared" ref="O24" si="2">+M24*M24/N24</f>
        <v>1.2548638382938226</v>
      </c>
    </row>
    <row r="25" spans="2:15" ht="27.75" customHeight="1" thickBot="1">
      <c r="B25" s="1890"/>
      <c r="C25" s="812" t="s">
        <v>27</v>
      </c>
      <c r="D25" s="1621"/>
      <c r="E25" s="822">
        <v>1</v>
      </c>
      <c r="F25" s="823">
        <v>108282023</v>
      </c>
      <c r="G25" s="823">
        <v>108282023</v>
      </c>
      <c r="H25" s="824"/>
      <c r="I25" s="825"/>
      <c r="J25" s="824"/>
      <c r="K25" s="826"/>
      <c r="L25" s="827"/>
      <c r="M25" s="1892"/>
      <c r="N25" s="1892"/>
      <c r="O25" s="1893"/>
    </row>
    <row r="26" spans="2:15" ht="15">
      <c r="B26" s="1895" t="s">
        <v>64</v>
      </c>
      <c r="C26" s="816" t="s">
        <v>25</v>
      </c>
      <c r="D26" s="1897"/>
      <c r="E26" s="828"/>
      <c r="F26" s="829">
        <f>F18+F20+F22+F24</f>
        <v>826000000</v>
      </c>
      <c r="G26" s="829">
        <f>G18+G20+G22+G24</f>
        <v>826000000</v>
      </c>
      <c r="H26" s="819"/>
      <c r="I26" s="819"/>
      <c r="J26" s="819"/>
      <c r="K26" s="821">
        <v>44200</v>
      </c>
      <c r="L26" s="821">
        <v>44561</v>
      </c>
      <c r="M26" s="1899"/>
      <c r="N26" s="1899"/>
      <c r="O26" s="1901"/>
    </row>
    <row r="27" spans="2:15" ht="15.75" thickBot="1">
      <c r="B27" s="1896"/>
      <c r="C27" s="812" t="s">
        <v>27</v>
      </c>
      <c r="D27" s="1898"/>
      <c r="E27" s="830"/>
      <c r="F27" s="831">
        <f>F19+F21+F23+F25</f>
        <v>658238750</v>
      </c>
      <c r="G27" s="831">
        <f>G19+G21+G23+G25</f>
        <v>658238750</v>
      </c>
      <c r="H27" s="824"/>
      <c r="I27" s="832"/>
      <c r="J27" s="824"/>
      <c r="K27" s="833"/>
      <c r="L27" s="827"/>
      <c r="M27" s="1900"/>
      <c r="N27" s="1900"/>
      <c r="O27" s="1902"/>
    </row>
    <row r="28" spans="2:15" ht="15" thickBot="1">
      <c r="B28" s="834"/>
      <c r="C28" s="834"/>
      <c r="D28" s="834"/>
      <c r="E28" s="834"/>
      <c r="F28" s="835"/>
      <c r="G28" s="835"/>
      <c r="H28" s="836"/>
      <c r="I28" s="836"/>
      <c r="J28" s="836"/>
      <c r="K28" s="804"/>
      <c r="L28" s="804"/>
      <c r="M28" s="805"/>
      <c r="N28" s="806"/>
      <c r="O28" s="807"/>
    </row>
    <row r="29" spans="2:15" ht="15">
      <c r="B29" s="837" t="s">
        <v>35</v>
      </c>
      <c r="C29" s="1926" t="s">
        <v>36</v>
      </c>
      <c r="D29" s="1926"/>
      <c r="E29" s="1926"/>
      <c r="F29" s="1883" t="s">
        <v>37</v>
      </c>
      <c r="G29" s="1883"/>
      <c r="H29" s="1883"/>
      <c r="I29" s="1883"/>
      <c r="J29" s="838"/>
      <c r="K29" s="1884" t="s">
        <v>65</v>
      </c>
      <c r="L29" s="1885"/>
      <c r="M29" s="1885"/>
      <c r="N29" s="1885"/>
      <c r="O29" s="1886"/>
    </row>
    <row r="30" spans="2:15" ht="31.9" customHeight="1">
      <c r="B30" s="1903" t="s">
        <v>66</v>
      </c>
      <c r="C30" s="1904" t="s">
        <v>67</v>
      </c>
      <c r="D30" s="1904"/>
      <c r="E30" s="1904"/>
      <c r="F30" s="1905" t="s">
        <v>68</v>
      </c>
      <c r="G30" s="1905"/>
      <c r="H30" s="1905"/>
      <c r="I30" s="790" t="s">
        <v>25</v>
      </c>
      <c r="J30" s="808">
        <v>1</v>
      </c>
      <c r="K30" s="1906" t="s">
        <v>69</v>
      </c>
      <c r="L30" s="1906"/>
      <c r="M30" s="1906"/>
      <c r="N30" s="1906"/>
      <c r="O30" s="1907"/>
    </row>
    <row r="31" spans="2:15" ht="36.6" customHeight="1">
      <c r="B31" s="1903"/>
      <c r="C31" s="1904"/>
      <c r="D31" s="1904"/>
      <c r="E31" s="1904"/>
      <c r="F31" s="1905"/>
      <c r="G31" s="1905"/>
      <c r="H31" s="1905"/>
      <c r="I31" s="790" t="s">
        <v>27</v>
      </c>
      <c r="J31" s="808">
        <v>0.67</v>
      </c>
      <c r="K31" s="1908"/>
      <c r="L31" s="1908"/>
      <c r="M31" s="1908"/>
      <c r="N31" s="1908"/>
      <c r="O31" s="1909"/>
    </row>
    <row r="32" spans="2:15">
      <c r="B32" s="1903" t="s">
        <v>681</v>
      </c>
      <c r="C32" s="1905"/>
      <c r="D32" s="1905"/>
      <c r="E32" s="1905"/>
      <c r="F32" s="1905"/>
      <c r="G32" s="1905"/>
      <c r="H32" s="1905"/>
      <c r="I32" s="1905"/>
      <c r="J32" s="1905"/>
      <c r="K32" s="1908"/>
      <c r="L32" s="1908"/>
      <c r="M32" s="1908"/>
      <c r="N32" s="1908"/>
      <c r="O32" s="1909"/>
    </row>
    <row r="33" spans="2:18" ht="15" hidden="1" customHeight="1">
      <c r="B33" s="1903"/>
      <c r="C33" s="1905"/>
      <c r="D33" s="1905"/>
      <c r="E33" s="1905"/>
      <c r="F33" s="1905"/>
      <c r="G33" s="1905"/>
      <c r="H33" s="1905"/>
      <c r="I33" s="1905"/>
      <c r="J33" s="1905"/>
      <c r="K33" s="1908"/>
      <c r="L33" s="1908"/>
      <c r="M33" s="1908"/>
      <c r="N33" s="1908"/>
      <c r="O33" s="1909"/>
    </row>
    <row r="34" spans="2:18" ht="15" hidden="1" customHeight="1">
      <c r="B34" s="1903"/>
      <c r="C34" s="1905"/>
      <c r="D34" s="1905"/>
      <c r="E34" s="1905"/>
      <c r="F34" s="1905"/>
      <c r="G34" s="1905"/>
      <c r="H34" s="1905"/>
      <c r="I34" s="1905"/>
      <c r="J34" s="1905"/>
      <c r="K34" s="1910"/>
      <c r="L34" s="1910"/>
      <c r="M34" s="1910"/>
      <c r="N34" s="1910"/>
      <c r="O34" s="1911"/>
    </row>
    <row r="35" spans="2:18" ht="15">
      <c r="B35" s="1903"/>
      <c r="C35" s="1905"/>
      <c r="D35" s="1905"/>
      <c r="E35" s="1905"/>
      <c r="F35" s="1905"/>
      <c r="G35" s="1905"/>
      <c r="H35" s="1905"/>
      <c r="I35" s="1905"/>
      <c r="J35" s="1905"/>
      <c r="K35" s="1914" t="s">
        <v>40</v>
      </c>
      <c r="L35" s="1914"/>
      <c r="M35" s="1914"/>
      <c r="N35" s="1914"/>
      <c r="O35" s="1915"/>
    </row>
    <row r="36" spans="2:18">
      <c r="B36" s="1903"/>
      <c r="C36" s="1905"/>
      <c r="D36" s="1905"/>
      <c r="E36" s="1905"/>
      <c r="F36" s="1905"/>
      <c r="G36" s="1905"/>
      <c r="H36" s="1905"/>
      <c r="I36" s="1905"/>
      <c r="J36" s="1905"/>
      <c r="K36" s="1906" t="s">
        <v>70</v>
      </c>
      <c r="L36" s="1906"/>
      <c r="M36" s="1906"/>
      <c r="N36" s="1906"/>
      <c r="O36" s="1907"/>
    </row>
    <row r="37" spans="2:18">
      <c r="B37" s="1903"/>
      <c r="C37" s="1905"/>
      <c r="D37" s="1905"/>
      <c r="E37" s="1905"/>
      <c r="F37" s="1905"/>
      <c r="G37" s="1905"/>
      <c r="H37" s="1905"/>
      <c r="I37" s="1905"/>
      <c r="J37" s="1905"/>
      <c r="K37" s="1908"/>
      <c r="L37" s="1908"/>
      <c r="M37" s="1908"/>
      <c r="N37" s="1908"/>
      <c r="O37" s="1909"/>
    </row>
    <row r="38" spans="2:18" ht="67.5" customHeight="1" thickBot="1">
      <c r="B38" s="1912"/>
      <c r="C38" s="1913"/>
      <c r="D38" s="1913"/>
      <c r="E38" s="1913"/>
      <c r="F38" s="1913"/>
      <c r="G38" s="1913"/>
      <c r="H38" s="1913"/>
      <c r="I38" s="1913"/>
      <c r="J38" s="1913"/>
      <c r="K38" s="1916" t="s">
        <v>71</v>
      </c>
      <c r="L38" s="1917"/>
      <c r="M38" s="1917"/>
      <c r="N38" s="1917"/>
      <c r="O38" s="1918"/>
    </row>
    <row r="40" spans="2:18" ht="15">
      <c r="P40" s="867" t="s">
        <v>713</v>
      </c>
      <c r="Q40" s="867" t="s">
        <v>714</v>
      </c>
      <c r="R40" s="867" t="s">
        <v>715</v>
      </c>
    </row>
    <row r="41" spans="2:18" ht="99.75" customHeight="1">
      <c r="D41" s="177"/>
      <c r="E41" s="1988"/>
      <c r="F41" s="1988"/>
      <c r="G41" s="1988"/>
      <c r="H41" s="177"/>
      <c r="P41" s="868">
        <v>101</v>
      </c>
      <c r="Q41" s="841" t="s">
        <v>716</v>
      </c>
      <c r="R41" s="869">
        <v>29750000</v>
      </c>
    </row>
    <row r="42" spans="2:18" ht="72.75" customHeight="1">
      <c r="D42" s="179"/>
      <c r="E42" s="1989"/>
      <c r="F42" s="1989"/>
      <c r="G42" s="1989"/>
      <c r="H42" s="17"/>
      <c r="P42" s="868">
        <v>157</v>
      </c>
      <c r="Q42" s="841" t="s">
        <v>717</v>
      </c>
      <c r="R42" s="869">
        <v>25200000</v>
      </c>
    </row>
    <row r="43" spans="2:18" ht="93" customHeight="1">
      <c r="D43" s="9"/>
      <c r="E43" s="1375"/>
      <c r="F43" s="1375"/>
      <c r="G43" s="1375"/>
      <c r="H43" s="181"/>
      <c r="P43" s="868">
        <v>164</v>
      </c>
      <c r="Q43" s="841" t="s">
        <v>718</v>
      </c>
      <c r="R43" s="869">
        <v>29750000</v>
      </c>
    </row>
    <row r="44" spans="2:18" ht="84" customHeight="1">
      <c r="D44" s="182"/>
      <c r="E44" s="1990"/>
      <c r="F44" s="1990"/>
      <c r="G44" s="1990"/>
      <c r="H44" s="181"/>
      <c r="P44" s="868">
        <v>264</v>
      </c>
      <c r="Q44" s="841" t="s">
        <v>719</v>
      </c>
      <c r="R44" s="869">
        <v>9240000</v>
      </c>
    </row>
    <row r="45" spans="2:18" ht="96.75" customHeight="1">
      <c r="D45" s="9"/>
      <c r="E45" s="1990"/>
      <c r="F45" s="1990"/>
      <c r="G45" s="1990"/>
      <c r="H45" s="183"/>
      <c r="P45" s="868">
        <v>310</v>
      </c>
      <c r="Q45" s="841" t="s">
        <v>720</v>
      </c>
      <c r="R45" s="869">
        <v>25200000</v>
      </c>
    </row>
    <row r="46" spans="2:18" ht="145.5" customHeight="1">
      <c r="P46" s="868">
        <v>309</v>
      </c>
      <c r="Q46" s="841" t="s">
        <v>721</v>
      </c>
      <c r="R46" s="869">
        <v>13650000</v>
      </c>
    </row>
    <row r="47" spans="2:18" ht="135" customHeight="1">
      <c r="P47" s="868">
        <v>308</v>
      </c>
      <c r="Q47" s="841" t="s">
        <v>722</v>
      </c>
      <c r="R47" s="869">
        <v>20300000</v>
      </c>
    </row>
    <row r="48" spans="2:18" ht="78.75" customHeight="1">
      <c r="P48" s="868">
        <v>322</v>
      </c>
      <c r="Q48" s="841" t="s">
        <v>723</v>
      </c>
      <c r="R48" s="869">
        <v>20300000</v>
      </c>
    </row>
    <row r="49" spans="16:18" ht="136.5" customHeight="1">
      <c r="P49" s="868">
        <v>340</v>
      </c>
      <c r="Q49" s="841" t="s">
        <v>724</v>
      </c>
      <c r="R49" s="869">
        <v>13650000</v>
      </c>
    </row>
    <row r="50" spans="16:18" ht="93" customHeight="1">
      <c r="P50" s="868">
        <v>355</v>
      </c>
      <c r="Q50" s="842" t="s">
        <v>725</v>
      </c>
      <c r="R50" s="869">
        <v>20300000</v>
      </c>
    </row>
    <row r="51" spans="16:18" ht="128.25" customHeight="1">
      <c r="P51" s="868">
        <v>387</v>
      </c>
      <c r="Q51" s="842" t="s">
        <v>726</v>
      </c>
      <c r="R51" s="869">
        <v>13650000</v>
      </c>
    </row>
    <row r="52" spans="16:18" ht="84" customHeight="1">
      <c r="P52" s="868">
        <v>389</v>
      </c>
      <c r="Q52" s="841" t="s">
        <v>727</v>
      </c>
      <c r="R52" s="869">
        <v>25200000</v>
      </c>
    </row>
    <row r="53" spans="16:18" ht="118.5" customHeight="1">
      <c r="P53" s="868">
        <v>387</v>
      </c>
      <c r="Q53" s="841" t="s">
        <v>728</v>
      </c>
      <c r="R53" s="869">
        <v>25200000</v>
      </c>
    </row>
    <row r="54" spans="16:18" ht="117.75" customHeight="1">
      <c r="P54" s="868">
        <v>353</v>
      </c>
      <c r="Q54" s="841" t="s">
        <v>729</v>
      </c>
      <c r="R54" s="869">
        <v>13650000</v>
      </c>
    </row>
    <row r="55" spans="16:18" ht="102" customHeight="1">
      <c r="P55" s="868">
        <v>385</v>
      </c>
      <c r="Q55" s="841" t="s">
        <v>730</v>
      </c>
      <c r="R55" s="869">
        <v>9870000</v>
      </c>
    </row>
    <row r="56" spans="16:18" ht="78" customHeight="1">
      <c r="P56" s="868">
        <v>386</v>
      </c>
      <c r="Q56" s="841" t="s">
        <v>731</v>
      </c>
      <c r="R56" s="869">
        <v>17850000</v>
      </c>
    </row>
    <row r="57" spans="16:18" ht="15">
      <c r="P57" s="868"/>
      <c r="Q57" s="841"/>
      <c r="R57" s="869">
        <v>50000000</v>
      </c>
    </row>
    <row r="58" spans="16:18" ht="105.75" customHeight="1">
      <c r="P58" s="870">
        <v>546</v>
      </c>
      <c r="Q58" s="841" t="s">
        <v>732</v>
      </c>
      <c r="R58" s="869">
        <v>29750000</v>
      </c>
    </row>
    <row r="59" spans="16:18" ht="119.25" customHeight="1">
      <c r="P59" s="868">
        <v>485</v>
      </c>
      <c r="Q59" s="841" t="s">
        <v>719</v>
      </c>
      <c r="R59" s="869">
        <v>9870000</v>
      </c>
    </row>
    <row r="60" spans="16:18" ht="102" customHeight="1">
      <c r="P60" s="868">
        <v>631</v>
      </c>
      <c r="Q60" s="841" t="s">
        <v>733</v>
      </c>
      <c r="R60" s="869">
        <v>9870000</v>
      </c>
    </row>
    <row r="61" spans="16:18" ht="78" customHeight="1">
      <c r="P61" s="868">
        <v>778</v>
      </c>
      <c r="Q61" s="841" t="s">
        <v>732</v>
      </c>
      <c r="R61" s="869">
        <v>13050000</v>
      </c>
    </row>
    <row r="62" spans="16:18" ht="128.25" customHeight="1">
      <c r="P62" s="868">
        <v>835</v>
      </c>
      <c r="Q62" s="841" t="s">
        <v>734</v>
      </c>
      <c r="R62" s="869">
        <v>16200000</v>
      </c>
    </row>
    <row r="63" spans="16:18" ht="111" customHeight="1">
      <c r="P63" s="868">
        <v>826</v>
      </c>
      <c r="Q63" s="841" t="s">
        <v>735</v>
      </c>
      <c r="R63" s="869">
        <v>21600000</v>
      </c>
    </row>
    <row r="64" spans="16:18" ht="163.5" customHeight="1">
      <c r="P64" s="868">
        <v>825</v>
      </c>
      <c r="Q64" s="841" t="s">
        <v>736</v>
      </c>
      <c r="R64" s="869">
        <v>19125000</v>
      </c>
    </row>
    <row r="65" spans="16:18" ht="144" customHeight="1">
      <c r="P65" s="868">
        <v>876</v>
      </c>
      <c r="Q65" s="841" t="s">
        <v>737</v>
      </c>
      <c r="R65" s="869">
        <v>9870000</v>
      </c>
    </row>
    <row r="66" spans="16:18" ht="133.5" customHeight="1">
      <c r="P66" s="868">
        <v>1057</v>
      </c>
      <c r="Q66" s="841" t="s">
        <v>738</v>
      </c>
      <c r="R66" s="869">
        <v>10560000</v>
      </c>
    </row>
    <row r="67" spans="16:18" ht="153.75" customHeight="1">
      <c r="P67" s="868">
        <v>1061</v>
      </c>
      <c r="Q67" s="841" t="s">
        <v>739</v>
      </c>
      <c r="R67" s="869">
        <v>16200000</v>
      </c>
    </row>
    <row r="68" spans="16:18" ht="123" customHeight="1">
      <c r="P68" s="868">
        <v>1105</v>
      </c>
      <c r="Q68" s="841" t="s">
        <v>740</v>
      </c>
      <c r="R68" s="869">
        <v>22758750</v>
      </c>
    </row>
    <row r="69" spans="16:18" ht="135.75" customHeight="1">
      <c r="P69" s="868">
        <v>1107</v>
      </c>
      <c r="Q69" s="841" t="s">
        <v>741</v>
      </c>
      <c r="R69" s="869">
        <v>16200000</v>
      </c>
    </row>
    <row r="70" spans="16:18" ht="117" customHeight="1">
      <c r="P70" s="868">
        <v>1179</v>
      </c>
      <c r="Q70" s="841" t="s">
        <v>742</v>
      </c>
      <c r="R70" s="869">
        <v>21375000</v>
      </c>
    </row>
    <row r="71" spans="16:18" ht="134.25" customHeight="1">
      <c r="P71" s="868">
        <v>1246</v>
      </c>
      <c r="Q71" s="841" t="s">
        <v>741</v>
      </c>
      <c r="R71" s="869">
        <v>16200000</v>
      </c>
    </row>
    <row r="72" spans="16:18" ht="148.5" customHeight="1">
      <c r="P72" s="868">
        <v>2312</v>
      </c>
      <c r="Q72" s="841" t="s">
        <v>732</v>
      </c>
      <c r="R72" s="869">
        <v>8700000</v>
      </c>
    </row>
    <row r="73" spans="16:18" ht="151.5" customHeight="1">
      <c r="P73" s="868">
        <v>2311</v>
      </c>
      <c r="Q73" s="841" t="s">
        <v>743</v>
      </c>
      <c r="R73" s="869">
        <v>10800000</v>
      </c>
    </row>
    <row r="74" spans="16:18" ht="144.75" customHeight="1">
      <c r="P74" s="868">
        <v>2313</v>
      </c>
      <c r="Q74" s="841" t="s">
        <v>736</v>
      </c>
      <c r="R74" s="869">
        <v>12750000</v>
      </c>
    </row>
    <row r="75" spans="16:18" ht="117.75" customHeight="1">
      <c r="P75" s="868">
        <v>2392</v>
      </c>
      <c r="Q75" s="841" t="s">
        <v>741</v>
      </c>
      <c r="R75" s="869">
        <v>9600000</v>
      </c>
    </row>
    <row r="76" spans="16:18" ht="120" customHeight="1">
      <c r="P76" s="868">
        <v>2391</v>
      </c>
      <c r="Q76" s="841" t="s">
        <v>739</v>
      </c>
      <c r="R76" s="869">
        <v>10560000</v>
      </c>
    </row>
    <row r="77" spans="16:18" ht="126" customHeight="1">
      <c r="P77" s="868">
        <v>2395</v>
      </c>
      <c r="Q77" s="841" t="s">
        <v>741</v>
      </c>
      <c r="R77" s="869">
        <v>10440000</v>
      </c>
    </row>
    <row r="78" spans="16:18" ht="15">
      <c r="P78" s="871"/>
      <c r="Q78" s="871"/>
      <c r="R78" s="872">
        <f>SUM(R41:R77)</f>
        <v>658238750</v>
      </c>
    </row>
  </sheetData>
  <mergeCells count="76">
    <mergeCell ref="E41:G41"/>
    <mergeCell ref="E42:G42"/>
    <mergeCell ref="E43:G43"/>
    <mergeCell ref="E44:G44"/>
    <mergeCell ref="E45:G45"/>
    <mergeCell ref="B2:B5"/>
    <mergeCell ref="C2:I3"/>
    <mergeCell ref="J2:M2"/>
    <mergeCell ref="N2:O5"/>
    <mergeCell ref="J3:M3"/>
    <mergeCell ref="C4:I5"/>
    <mergeCell ref="J4:M4"/>
    <mergeCell ref="J5:M5"/>
    <mergeCell ref="B6:O6"/>
    <mergeCell ref="B7:O7"/>
    <mergeCell ref="C8:O8"/>
    <mergeCell ref="C9:G9"/>
    <mergeCell ref="H9:J14"/>
    <mergeCell ref="K9:O9"/>
    <mergeCell ref="C10:G10"/>
    <mergeCell ref="L10:N10"/>
    <mergeCell ref="C11:G11"/>
    <mergeCell ref="L11:N11"/>
    <mergeCell ref="C12:G12"/>
    <mergeCell ref="L12:N12"/>
    <mergeCell ref="C13:G13"/>
    <mergeCell ref="L13:N13"/>
    <mergeCell ref="B14:G14"/>
    <mergeCell ref="L14:N14"/>
    <mergeCell ref="F15:F17"/>
    <mergeCell ref="K15:L16"/>
    <mergeCell ref="M15:O15"/>
    <mergeCell ref="M16:M17"/>
    <mergeCell ref="N16:N17"/>
    <mergeCell ref="O16:O17"/>
    <mergeCell ref="G15:J16"/>
    <mergeCell ref="M18:M19"/>
    <mergeCell ref="N18:N19"/>
    <mergeCell ref="O18:O19"/>
    <mergeCell ref="B20:B21"/>
    <mergeCell ref="D20:D21"/>
    <mergeCell ref="M20:M21"/>
    <mergeCell ref="N20:N21"/>
    <mergeCell ref="O20:O21"/>
    <mergeCell ref="B15:B17"/>
    <mergeCell ref="C15:C17"/>
    <mergeCell ref="D15:D17"/>
    <mergeCell ref="E15:E17"/>
    <mergeCell ref="C29:E29"/>
    <mergeCell ref="B18:B19"/>
    <mergeCell ref="D18:D19"/>
    <mergeCell ref="B22:B23"/>
    <mergeCell ref="D22:D23"/>
    <mergeCell ref="B30:B31"/>
    <mergeCell ref="C30:E31"/>
    <mergeCell ref="F30:H31"/>
    <mergeCell ref="K30:O34"/>
    <mergeCell ref="B32:J38"/>
    <mergeCell ref="K35:O35"/>
    <mergeCell ref="K36:O37"/>
    <mergeCell ref="K38:O38"/>
    <mergeCell ref="F29:I29"/>
    <mergeCell ref="K29:O29"/>
    <mergeCell ref="O22:O23"/>
    <mergeCell ref="B24:B25"/>
    <mergeCell ref="D24:D25"/>
    <mergeCell ref="M24:M25"/>
    <mergeCell ref="N24:N25"/>
    <mergeCell ref="O24:O25"/>
    <mergeCell ref="N22:N23"/>
    <mergeCell ref="B26:B27"/>
    <mergeCell ref="D26:D27"/>
    <mergeCell ref="M26:M27"/>
    <mergeCell ref="N26:N27"/>
    <mergeCell ref="O26:O27"/>
    <mergeCell ref="M22:M23"/>
  </mergeCells>
  <pageMargins left="0.7" right="0.7" top="0.75" bottom="0.75" header="0.3" footer="0.3"/>
  <pageSetup orientation="portrait" r:id="rId1"/>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209550</xdr:colOff>
                <xdr:row>1</xdr:row>
                <xdr:rowOff>19050</xdr:rowOff>
              </from>
              <to>
                <xdr:col>1</xdr:col>
                <xdr:colOff>2400300</xdr:colOff>
                <xdr:row>5</xdr:row>
                <xdr:rowOff>0</xdr:rowOff>
              </to>
            </anchor>
          </objectPr>
        </oleObject>
      </mc:Choice>
      <mc:Fallback>
        <oleObject shapeId="2049"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F115"/>
  <sheetViews>
    <sheetView view="pageBreakPreview" zoomScale="80" zoomScaleNormal="100" zoomScaleSheetLayoutView="80" workbookViewId="0">
      <selection activeCell="Q15" sqref="Q15"/>
    </sheetView>
  </sheetViews>
  <sheetFormatPr baseColWidth="10" defaultRowHeight="14.25"/>
  <cols>
    <col min="1" max="1" width="52.42578125" style="132" customWidth="1"/>
    <col min="2" max="2" width="11.42578125" style="132"/>
    <col min="3" max="3" width="13.85546875" style="132" customWidth="1"/>
    <col min="4" max="4" width="13.140625" style="132" customWidth="1"/>
    <col min="5" max="5" width="19.5703125" style="132" customWidth="1"/>
    <col min="6" max="6" width="20" style="132" customWidth="1"/>
    <col min="7" max="9" width="11.42578125" style="132"/>
    <col min="10" max="10" width="14.42578125" style="132" customWidth="1"/>
    <col min="11" max="11" width="14" style="132" customWidth="1"/>
    <col min="12" max="12" width="8.5703125" style="132" customWidth="1"/>
    <col min="13" max="13" width="11" style="132" customWidth="1"/>
    <col min="14" max="14" width="11.42578125" style="132"/>
    <col min="15" max="15" width="19.140625" style="132" customWidth="1"/>
    <col min="16" max="17" width="11.42578125" style="132"/>
    <col min="18" max="18" width="34.140625" style="132" customWidth="1"/>
    <col min="19" max="19" width="19.42578125" style="132" customWidth="1"/>
    <col min="20" max="16384" width="11.42578125" style="132"/>
  </cols>
  <sheetData>
    <row r="1" spans="1:14">
      <c r="A1" s="271"/>
      <c r="B1" s="272"/>
      <c r="C1" s="272"/>
      <c r="D1" s="272"/>
      <c r="E1" s="272"/>
      <c r="F1" s="272"/>
      <c r="G1" s="272"/>
      <c r="H1" s="272"/>
      <c r="I1" s="272"/>
      <c r="J1" s="273"/>
      <c r="K1" s="273"/>
      <c r="L1" s="272"/>
      <c r="M1" s="272"/>
      <c r="N1" s="274"/>
    </row>
    <row r="2" spans="1:14" ht="15">
      <c r="A2" s="1340"/>
      <c r="B2" s="939" t="s">
        <v>606</v>
      </c>
      <c r="C2" s="939"/>
      <c r="D2" s="939"/>
      <c r="E2" s="939"/>
      <c r="F2" s="939"/>
      <c r="G2" s="939"/>
      <c r="H2" s="939"/>
      <c r="I2" s="940" t="s">
        <v>607</v>
      </c>
      <c r="J2" s="940"/>
      <c r="K2" s="940"/>
      <c r="L2" s="940"/>
      <c r="M2" s="938"/>
      <c r="N2" s="1341"/>
    </row>
    <row r="3" spans="1:14" ht="15">
      <c r="A3" s="1340"/>
      <c r="B3" s="939"/>
      <c r="C3" s="939"/>
      <c r="D3" s="939"/>
      <c r="E3" s="939"/>
      <c r="F3" s="939"/>
      <c r="G3" s="939"/>
      <c r="H3" s="939"/>
      <c r="I3" s="940" t="s">
        <v>608</v>
      </c>
      <c r="J3" s="940"/>
      <c r="K3" s="940"/>
      <c r="L3" s="940"/>
      <c r="M3" s="938"/>
      <c r="N3" s="1341"/>
    </row>
    <row r="4" spans="1:14" ht="15">
      <c r="A4" s="1340"/>
      <c r="B4" s="939" t="s">
        <v>609</v>
      </c>
      <c r="C4" s="939"/>
      <c r="D4" s="939"/>
      <c r="E4" s="939"/>
      <c r="F4" s="939"/>
      <c r="G4" s="939"/>
      <c r="H4" s="939"/>
      <c r="I4" s="940" t="s">
        <v>610</v>
      </c>
      <c r="J4" s="940"/>
      <c r="K4" s="940"/>
      <c r="L4" s="940"/>
      <c r="M4" s="938"/>
      <c r="N4" s="1341"/>
    </row>
    <row r="5" spans="1:14" ht="15">
      <c r="A5" s="1340"/>
      <c r="B5" s="939"/>
      <c r="C5" s="939"/>
      <c r="D5" s="939"/>
      <c r="E5" s="939"/>
      <c r="F5" s="939"/>
      <c r="G5" s="939"/>
      <c r="H5" s="939"/>
      <c r="I5" s="940" t="s">
        <v>611</v>
      </c>
      <c r="J5" s="940"/>
      <c r="K5" s="940"/>
      <c r="L5" s="940"/>
      <c r="M5" s="938"/>
      <c r="N5" s="1341"/>
    </row>
    <row r="6" spans="1:14" ht="15">
      <c r="A6" s="1342" t="s">
        <v>595</v>
      </c>
      <c r="B6" s="1343"/>
      <c r="C6" s="1343"/>
      <c r="D6" s="1343"/>
      <c r="E6" s="1343"/>
      <c r="F6" s="1343"/>
      <c r="G6" s="1343"/>
      <c r="H6" s="1343"/>
      <c r="I6" s="1343"/>
      <c r="J6" s="1343"/>
      <c r="K6" s="1343"/>
      <c r="L6" s="1343"/>
      <c r="M6" s="1343"/>
      <c r="N6" s="1344"/>
    </row>
    <row r="7" spans="1:14" ht="15.75" thickBot="1">
      <c r="A7" s="275" t="s">
        <v>0</v>
      </c>
      <c r="B7" s="1345" t="s">
        <v>300</v>
      </c>
      <c r="C7" s="1345"/>
      <c r="D7" s="1345"/>
      <c r="E7" s="1345"/>
      <c r="F7" s="1345"/>
      <c r="G7" s="1346"/>
      <c r="H7" s="1346"/>
      <c r="I7" s="1346"/>
      <c r="J7" s="276"/>
      <c r="K7" s="276"/>
      <c r="L7" s="276"/>
      <c r="M7" s="276"/>
      <c r="N7" s="277"/>
    </row>
    <row r="8" spans="1:14" ht="12.75" customHeight="1">
      <c r="A8" s="1347" t="s">
        <v>596</v>
      </c>
      <c r="B8" s="1348"/>
      <c r="C8" s="1348"/>
      <c r="D8" s="1348"/>
      <c r="E8" s="1348"/>
      <c r="F8" s="1348"/>
      <c r="G8" s="1349" t="s">
        <v>597</v>
      </c>
      <c r="H8" s="1350"/>
      <c r="I8" s="1350"/>
      <c r="J8" s="1355" t="s">
        <v>1</v>
      </c>
      <c r="K8" s="1356"/>
      <c r="L8" s="1356"/>
      <c r="M8" s="1356"/>
      <c r="N8" s="1357"/>
    </row>
    <row r="9" spans="1:14" ht="15">
      <c r="A9" s="278" t="s">
        <v>2</v>
      </c>
      <c r="B9" s="1358" t="s">
        <v>3</v>
      </c>
      <c r="C9" s="1358"/>
      <c r="D9" s="1358"/>
      <c r="E9" s="1358"/>
      <c r="F9" s="1359"/>
      <c r="G9" s="1351"/>
      <c r="H9" s="1352"/>
      <c r="I9" s="1352"/>
      <c r="J9" s="134" t="s">
        <v>4</v>
      </c>
      <c r="K9" s="1360" t="s">
        <v>5</v>
      </c>
      <c r="L9" s="1360"/>
      <c r="M9" s="1360"/>
      <c r="N9" s="279" t="s">
        <v>6</v>
      </c>
    </row>
    <row r="10" spans="1:14" ht="12.75" customHeight="1">
      <c r="A10" s="1361" t="s">
        <v>598</v>
      </c>
      <c r="B10" s="1362"/>
      <c r="C10" s="1362"/>
      <c r="D10" s="1362"/>
      <c r="E10" s="1362"/>
      <c r="F10" s="1363"/>
      <c r="G10" s="1351"/>
      <c r="H10" s="1352"/>
      <c r="I10" s="1352"/>
      <c r="J10" s="135"/>
      <c r="K10" s="1371" t="s">
        <v>682</v>
      </c>
      <c r="L10" s="1372"/>
      <c r="M10" s="1373"/>
      <c r="N10" s="280"/>
    </row>
    <row r="11" spans="1:14" ht="35.25" customHeight="1">
      <c r="A11" s="1364" t="s">
        <v>599</v>
      </c>
      <c r="B11" s="1365"/>
      <c r="C11" s="1365"/>
      <c r="D11" s="1365"/>
      <c r="E11" s="1365"/>
      <c r="F11" s="1366"/>
      <c r="G11" s="1351"/>
      <c r="H11" s="1352"/>
      <c r="I11" s="1352"/>
      <c r="J11" s="136"/>
      <c r="K11" s="1374"/>
      <c r="L11" s="1375"/>
      <c r="M11" s="1376"/>
      <c r="N11" s="281"/>
    </row>
    <row r="12" spans="1:14" ht="15">
      <c r="A12" s="1367" t="s">
        <v>7</v>
      </c>
      <c r="B12" s="1368"/>
      <c r="C12" s="1368"/>
      <c r="D12" s="1368"/>
      <c r="E12" s="1368"/>
      <c r="F12" s="1368"/>
      <c r="G12" s="1351"/>
      <c r="H12" s="1352"/>
      <c r="I12" s="1352"/>
      <c r="J12" s="138"/>
      <c r="K12" s="1374"/>
      <c r="L12" s="1375"/>
      <c r="M12" s="1376"/>
      <c r="N12" s="281"/>
    </row>
    <row r="13" spans="1:14" ht="37.5" customHeight="1" thickBot="1">
      <c r="A13" s="1369" t="s">
        <v>600</v>
      </c>
      <c r="B13" s="1370"/>
      <c r="C13" s="1370"/>
      <c r="D13" s="1370"/>
      <c r="E13" s="1370"/>
      <c r="F13" s="1370"/>
      <c r="G13" s="1353"/>
      <c r="H13" s="1354"/>
      <c r="I13" s="1354"/>
      <c r="J13" s="282"/>
      <c r="K13" s="1377"/>
      <c r="L13" s="1378"/>
      <c r="M13" s="1379"/>
      <c r="N13" s="283"/>
    </row>
    <row r="14" spans="1:14" ht="12.75" customHeight="1">
      <c r="A14" s="1334" t="s">
        <v>8</v>
      </c>
      <c r="B14" s="1337" t="s">
        <v>601</v>
      </c>
      <c r="C14" s="1338" t="s">
        <v>9</v>
      </c>
      <c r="D14" s="1338" t="s">
        <v>10</v>
      </c>
      <c r="E14" s="1338" t="s">
        <v>11</v>
      </c>
      <c r="F14" s="1380" t="s">
        <v>12</v>
      </c>
      <c r="G14" s="1381"/>
      <c r="H14" s="1381"/>
      <c r="I14" s="1382"/>
      <c r="J14" s="1338" t="s">
        <v>13</v>
      </c>
      <c r="K14" s="1338"/>
      <c r="L14" s="1329" t="s">
        <v>14</v>
      </c>
      <c r="M14" s="1330"/>
      <c r="N14" s="1331"/>
    </row>
    <row r="15" spans="1:14" ht="12.75" customHeight="1">
      <c r="A15" s="1335"/>
      <c r="B15" s="1215"/>
      <c r="C15" s="1215"/>
      <c r="D15" s="1215"/>
      <c r="E15" s="1215"/>
      <c r="F15" s="1383"/>
      <c r="G15" s="1384"/>
      <c r="H15" s="1384"/>
      <c r="I15" s="1385"/>
      <c r="J15" s="1215"/>
      <c r="K15" s="1215"/>
      <c r="L15" s="1215" t="s">
        <v>15</v>
      </c>
      <c r="M15" s="1215" t="s">
        <v>16</v>
      </c>
      <c r="N15" s="1332" t="s">
        <v>17</v>
      </c>
    </row>
    <row r="16" spans="1:14" ht="30.75" thickBot="1">
      <c r="A16" s="1336"/>
      <c r="B16" s="1217"/>
      <c r="C16" s="1217"/>
      <c r="D16" s="1217"/>
      <c r="E16" s="1217"/>
      <c r="F16" s="140" t="s">
        <v>18</v>
      </c>
      <c r="G16" s="140" t="s">
        <v>19</v>
      </c>
      <c r="H16" s="140" t="s">
        <v>20</v>
      </c>
      <c r="I16" s="141" t="s">
        <v>21</v>
      </c>
      <c r="J16" s="140" t="s">
        <v>22</v>
      </c>
      <c r="K16" s="142" t="s">
        <v>23</v>
      </c>
      <c r="L16" s="1217"/>
      <c r="M16" s="1217"/>
      <c r="N16" s="1333"/>
    </row>
    <row r="17" spans="1:14" ht="21.75" customHeight="1">
      <c r="A17" s="1326" t="s">
        <v>24</v>
      </c>
      <c r="B17" s="292" t="s">
        <v>25</v>
      </c>
      <c r="C17" s="1327" t="s">
        <v>26</v>
      </c>
      <c r="D17" s="293">
        <v>30000</v>
      </c>
      <c r="E17" s="294">
        <v>911025000</v>
      </c>
      <c r="F17" s="295">
        <f>+E17</f>
        <v>911025000</v>
      </c>
      <c r="G17" s="296">
        <v>0</v>
      </c>
      <c r="H17" s="296">
        <v>0</v>
      </c>
      <c r="I17" s="296">
        <v>0</v>
      </c>
      <c r="J17" s="1328">
        <v>44257</v>
      </c>
      <c r="K17" s="1328">
        <v>44560</v>
      </c>
      <c r="L17" s="1325">
        <f>D18/D17</f>
        <v>0.8165</v>
      </c>
      <c r="M17" s="1325">
        <f>E18/E17</f>
        <v>0.93220273867347214</v>
      </c>
      <c r="N17" s="1266">
        <f>E18/E17</f>
        <v>0.93220273867347214</v>
      </c>
    </row>
    <row r="18" spans="1:14" ht="21.75" customHeight="1">
      <c r="A18" s="1309"/>
      <c r="B18" s="136" t="s">
        <v>27</v>
      </c>
      <c r="C18" s="1311"/>
      <c r="D18" s="146">
        <v>24495</v>
      </c>
      <c r="E18" s="147">
        <v>849260000</v>
      </c>
      <c r="F18" s="145">
        <f>E18</f>
        <v>849260000</v>
      </c>
      <c r="G18" s="145">
        <v>0</v>
      </c>
      <c r="H18" s="145">
        <v>0</v>
      </c>
      <c r="I18" s="145">
        <v>0</v>
      </c>
      <c r="J18" s="1323"/>
      <c r="K18" s="1323"/>
      <c r="L18" s="1324"/>
      <c r="M18" s="1324"/>
      <c r="N18" s="1308"/>
    </row>
    <row r="19" spans="1:14" ht="21.75" customHeight="1">
      <c r="A19" s="1309" t="s">
        <v>28</v>
      </c>
      <c r="B19" s="136" t="s">
        <v>25</v>
      </c>
      <c r="C19" s="1311" t="s">
        <v>29</v>
      </c>
      <c r="D19" s="148">
        <v>1800</v>
      </c>
      <c r="E19" s="149">
        <v>58620000</v>
      </c>
      <c r="F19" s="144">
        <f>+E19</f>
        <v>58620000</v>
      </c>
      <c r="G19" s="145"/>
      <c r="H19" s="145"/>
      <c r="I19" s="145"/>
      <c r="J19" s="1313">
        <v>44267</v>
      </c>
      <c r="K19" s="1313">
        <v>44560</v>
      </c>
      <c r="L19" s="1315">
        <f t="shared" ref="L19" si="0">D20/D19</f>
        <v>0.77777777777777779</v>
      </c>
      <c r="M19" s="1317">
        <f>E20/E19</f>
        <v>0.35261003070624358</v>
      </c>
      <c r="N19" s="1307">
        <f>E20/E19</f>
        <v>0.35261003070624358</v>
      </c>
    </row>
    <row r="20" spans="1:14" ht="21.75" customHeight="1">
      <c r="A20" s="1309"/>
      <c r="B20" s="136" t="s">
        <v>27</v>
      </c>
      <c r="C20" s="1311"/>
      <c r="D20" s="146">
        <v>1400</v>
      </c>
      <c r="E20" s="147">
        <v>20670000</v>
      </c>
      <c r="F20" s="145">
        <f>+E20</f>
        <v>20670000</v>
      </c>
      <c r="G20" s="145"/>
      <c r="H20" s="145"/>
      <c r="I20" s="145"/>
      <c r="J20" s="1323"/>
      <c r="K20" s="1323"/>
      <c r="L20" s="1324"/>
      <c r="M20" s="1315"/>
      <c r="N20" s="1308"/>
    </row>
    <row r="21" spans="1:14" ht="21.75" customHeight="1">
      <c r="A21" s="1319" t="s">
        <v>30</v>
      </c>
      <c r="B21" s="136" t="s">
        <v>25</v>
      </c>
      <c r="C21" s="1321" t="s">
        <v>31</v>
      </c>
      <c r="D21" s="150">
        <v>28000</v>
      </c>
      <c r="E21" s="149">
        <v>90960000</v>
      </c>
      <c r="F21" s="144">
        <v>90960000</v>
      </c>
      <c r="G21" s="145">
        <v>0</v>
      </c>
      <c r="H21" s="145">
        <v>0</v>
      </c>
      <c r="I21" s="145">
        <v>0</v>
      </c>
      <c r="J21" s="1313">
        <v>44291</v>
      </c>
      <c r="K21" s="1313">
        <v>44560</v>
      </c>
      <c r="L21" s="1315">
        <f t="shared" ref="L21" si="1">D22/D21</f>
        <v>0.88303571428571426</v>
      </c>
      <c r="M21" s="1324">
        <f>E22/E21</f>
        <v>0.48054089709762532</v>
      </c>
      <c r="N21" s="1307">
        <f>E22/E21</f>
        <v>0.48054089709762532</v>
      </c>
    </row>
    <row r="22" spans="1:14" ht="21.75" customHeight="1">
      <c r="A22" s="1320"/>
      <c r="B22" s="136" t="s">
        <v>27</v>
      </c>
      <c r="C22" s="1322"/>
      <c r="D22" s="146">
        <v>24725</v>
      </c>
      <c r="E22" s="147">
        <v>43710000</v>
      </c>
      <c r="F22" s="145">
        <f t="shared" ref="F22" si="2">+E22</f>
        <v>43710000</v>
      </c>
      <c r="G22" s="145"/>
      <c r="H22" s="145"/>
      <c r="I22" s="145"/>
      <c r="J22" s="1323"/>
      <c r="K22" s="1323"/>
      <c r="L22" s="1324"/>
      <c r="M22" s="1324"/>
      <c r="N22" s="1308"/>
    </row>
    <row r="23" spans="1:14" ht="21.75" customHeight="1">
      <c r="A23" s="1309" t="s">
        <v>32</v>
      </c>
      <c r="B23" s="136" t="s">
        <v>25</v>
      </c>
      <c r="C23" s="1311" t="s">
        <v>33</v>
      </c>
      <c r="D23" s="151">
        <v>100</v>
      </c>
      <c r="E23" s="152">
        <v>75395000</v>
      </c>
      <c r="F23" s="144">
        <f>+E23</f>
        <v>75395000</v>
      </c>
      <c r="G23" s="145"/>
      <c r="H23" s="145"/>
      <c r="I23" s="145"/>
      <c r="J23" s="1313">
        <v>44257</v>
      </c>
      <c r="K23" s="1313">
        <v>44560</v>
      </c>
      <c r="L23" s="1315">
        <f t="shared" ref="L23" si="3">D24/D23</f>
        <v>0.98</v>
      </c>
      <c r="M23" s="1317">
        <f>E24/E23</f>
        <v>0.33423967106572056</v>
      </c>
      <c r="N23" s="1307">
        <f>E24/E23</f>
        <v>0.33423967106572056</v>
      </c>
    </row>
    <row r="24" spans="1:14" ht="21.75" customHeight="1" thickBot="1">
      <c r="A24" s="1310"/>
      <c r="B24" s="282" t="s">
        <v>27</v>
      </c>
      <c r="C24" s="1312"/>
      <c r="D24" s="297">
        <v>98</v>
      </c>
      <c r="E24" s="298">
        <v>25200000</v>
      </c>
      <c r="F24" s="299">
        <f>+E24</f>
        <v>25200000</v>
      </c>
      <c r="G24" s="299"/>
      <c r="H24" s="299"/>
      <c r="I24" s="299"/>
      <c r="J24" s="1314"/>
      <c r="K24" s="1314"/>
      <c r="L24" s="1316"/>
      <c r="M24" s="1318"/>
      <c r="N24" s="1267"/>
    </row>
    <row r="25" spans="1:14" ht="15" hidden="1" thickBot="1">
      <c r="A25" s="288"/>
      <c r="B25" s="284"/>
      <c r="C25" s="288"/>
      <c r="D25" s="289"/>
      <c r="E25" s="290"/>
      <c r="F25" s="145"/>
      <c r="G25" s="145"/>
      <c r="H25" s="145"/>
      <c r="I25" s="145"/>
      <c r="J25" s="153"/>
      <c r="K25" s="153"/>
      <c r="L25" s="291"/>
      <c r="M25" s="291"/>
      <c r="N25" s="154"/>
    </row>
    <row r="26" spans="1:14" ht="15">
      <c r="A26" s="1303" t="s">
        <v>34</v>
      </c>
      <c r="B26" s="285" t="s">
        <v>25</v>
      </c>
      <c r="C26" s="1305"/>
      <c r="D26" s="155"/>
      <c r="E26" s="156">
        <f>SUM(E17+E19+E21+E23)</f>
        <v>1136000000</v>
      </c>
      <c r="F26" s="157">
        <f>SUM(F17+F19+F21+F23)</f>
        <v>1136000000</v>
      </c>
      <c r="G26" s="158"/>
      <c r="H26" s="158"/>
      <c r="I26" s="158"/>
      <c r="J26" s="1268"/>
      <c r="K26" s="1268"/>
      <c r="L26" s="1268">
        <f>SUM(L17:L24)/4</f>
        <v>0.86432837301587295</v>
      </c>
      <c r="M26" s="1268">
        <f>E27/E26</f>
        <v>0.82644366197183095</v>
      </c>
      <c r="N26" s="1266">
        <f>E27/E26</f>
        <v>0.82644366197183095</v>
      </c>
    </row>
    <row r="27" spans="1:14" ht="15.75" thickBot="1">
      <c r="A27" s="1304"/>
      <c r="B27" s="300" t="s">
        <v>27</v>
      </c>
      <c r="C27" s="1306"/>
      <c r="D27" s="142"/>
      <c r="E27" s="159">
        <f>SUM(E18+E20+E22+E24)</f>
        <v>938840000</v>
      </c>
      <c r="F27" s="160">
        <f>SUM(F18+F20+F22+F24)</f>
        <v>938840000</v>
      </c>
      <c r="G27" s="161"/>
      <c r="H27" s="162"/>
      <c r="I27" s="161"/>
      <c r="J27" s="1269"/>
      <c r="K27" s="1269"/>
      <c r="L27" s="1269"/>
      <c r="M27" s="1269"/>
      <c r="N27" s="1267"/>
    </row>
    <row r="28" spans="1:14" ht="15">
      <c r="A28" s="163" t="s">
        <v>35</v>
      </c>
      <c r="B28" s="1270" t="s">
        <v>36</v>
      </c>
      <c r="C28" s="1271"/>
      <c r="D28" s="1272"/>
      <c r="E28" s="1270" t="s">
        <v>37</v>
      </c>
      <c r="F28" s="1271"/>
      <c r="G28" s="1271"/>
      <c r="H28" s="1271"/>
      <c r="I28" s="1272"/>
      <c r="J28" s="1273" t="s">
        <v>38</v>
      </c>
      <c r="K28" s="1274"/>
      <c r="L28" s="1274"/>
      <c r="M28" s="1274"/>
      <c r="N28" s="1275"/>
    </row>
    <row r="29" spans="1:14" ht="14.25" customHeight="1">
      <c r="A29" s="1276" t="s">
        <v>616</v>
      </c>
      <c r="B29" s="1279" t="s">
        <v>618</v>
      </c>
      <c r="C29" s="1280"/>
      <c r="D29" s="1281"/>
      <c r="E29" s="1288" t="s">
        <v>617</v>
      </c>
      <c r="F29" s="1289"/>
      <c r="G29" s="1290"/>
      <c r="H29" s="301" t="s">
        <v>25</v>
      </c>
      <c r="I29" s="303">
        <v>1</v>
      </c>
      <c r="J29" s="1254" t="s">
        <v>39</v>
      </c>
      <c r="K29" s="1255"/>
      <c r="L29" s="1255"/>
      <c r="M29" s="1255"/>
      <c r="N29" s="1256"/>
    </row>
    <row r="30" spans="1:14">
      <c r="A30" s="1277"/>
      <c r="B30" s="1282"/>
      <c r="C30" s="1283"/>
      <c r="D30" s="1284"/>
      <c r="E30" s="1291"/>
      <c r="F30" s="1292"/>
      <c r="G30" s="1293"/>
      <c r="H30" s="301" t="s">
        <v>27</v>
      </c>
      <c r="I30" s="303">
        <v>0.86</v>
      </c>
      <c r="J30" s="1297"/>
      <c r="K30" s="1298"/>
      <c r="L30" s="1298"/>
      <c r="M30" s="1298"/>
      <c r="N30" s="1299"/>
    </row>
    <row r="31" spans="1:14">
      <c r="A31" s="1277"/>
      <c r="B31" s="1282"/>
      <c r="C31" s="1283"/>
      <c r="D31" s="1284"/>
      <c r="E31" s="1291"/>
      <c r="F31" s="1292"/>
      <c r="G31" s="1293"/>
      <c r="I31" s="164"/>
      <c r="J31" s="1254" t="s">
        <v>40</v>
      </c>
      <c r="K31" s="1255"/>
      <c r="L31" s="1255"/>
      <c r="M31" s="1255"/>
      <c r="N31" s="1256"/>
    </row>
    <row r="32" spans="1:14">
      <c r="A32" s="1277"/>
      <c r="B32" s="1282"/>
      <c r="C32" s="1283"/>
      <c r="D32" s="1284"/>
      <c r="E32" s="1291"/>
      <c r="F32" s="1292"/>
      <c r="G32" s="1293"/>
      <c r="H32" s="301"/>
      <c r="I32" s="164"/>
      <c r="J32" s="1297"/>
      <c r="K32" s="1298"/>
      <c r="L32" s="1298"/>
      <c r="M32" s="1298"/>
      <c r="N32" s="1299"/>
    </row>
    <row r="33" spans="1:19" ht="15">
      <c r="A33" s="1277"/>
      <c r="B33" s="1282"/>
      <c r="C33" s="1283"/>
      <c r="D33" s="1284"/>
      <c r="E33" s="1291"/>
      <c r="F33" s="1292"/>
      <c r="G33" s="1293"/>
      <c r="H33" s="301"/>
      <c r="I33" s="301"/>
      <c r="J33" s="1300" t="s">
        <v>41</v>
      </c>
      <c r="K33" s="1301"/>
      <c r="L33" s="1301"/>
      <c r="M33" s="1301"/>
      <c r="N33" s="1302"/>
    </row>
    <row r="34" spans="1:19">
      <c r="A34" s="1277"/>
      <c r="B34" s="1282"/>
      <c r="C34" s="1283"/>
      <c r="D34" s="1284"/>
      <c r="E34" s="1291"/>
      <c r="F34" s="1292"/>
      <c r="G34" s="1293"/>
      <c r="H34" s="301"/>
      <c r="I34" s="164"/>
      <c r="J34" s="1254" t="s">
        <v>42</v>
      </c>
      <c r="K34" s="1255"/>
      <c r="L34" s="1255"/>
      <c r="M34" s="1255"/>
      <c r="N34" s="1256"/>
    </row>
    <row r="35" spans="1:19">
      <c r="A35" s="1278"/>
      <c r="B35" s="1285"/>
      <c r="C35" s="1286"/>
      <c r="D35" s="1287"/>
      <c r="E35" s="1294"/>
      <c r="F35" s="1295"/>
      <c r="G35" s="1296"/>
      <c r="H35" s="301"/>
      <c r="I35" s="164"/>
      <c r="J35" s="1297"/>
      <c r="K35" s="1298"/>
      <c r="L35" s="1298"/>
      <c r="M35" s="1298"/>
      <c r="N35" s="1299"/>
    </row>
    <row r="36" spans="1:19">
      <c r="A36" s="165" t="s">
        <v>99</v>
      </c>
      <c r="B36" s="166"/>
      <c r="C36" s="167"/>
      <c r="D36" s="167"/>
      <c r="E36" s="167"/>
      <c r="F36" s="167"/>
      <c r="G36" s="167"/>
      <c r="H36" s="167"/>
      <c r="I36" s="168"/>
      <c r="J36" s="1254" t="s">
        <v>40</v>
      </c>
      <c r="K36" s="1255"/>
      <c r="L36" s="1255"/>
      <c r="M36" s="1255"/>
      <c r="N36" s="1256"/>
    </row>
    <row r="37" spans="1:19" ht="15" thickBot="1">
      <c r="A37" s="169"/>
      <c r="B37" s="170"/>
      <c r="C37" s="170"/>
      <c r="D37" s="170"/>
      <c r="E37" s="170"/>
      <c r="F37" s="170"/>
      <c r="G37" s="170"/>
      <c r="H37" s="170"/>
      <c r="I37" s="171"/>
      <c r="J37" s="1257"/>
      <c r="K37" s="1258"/>
      <c r="L37" s="1258"/>
      <c r="M37" s="1258"/>
      <c r="N37" s="1259"/>
    </row>
    <row r="38" spans="1:19" ht="15.75" thickBot="1">
      <c r="A38" s="169"/>
      <c r="B38" s="170"/>
      <c r="C38" s="170"/>
      <c r="D38" s="170"/>
      <c r="E38" s="170"/>
      <c r="F38" s="170"/>
      <c r="G38" s="170"/>
      <c r="H38" s="170"/>
      <c r="I38" s="170"/>
      <c r="J38" s="1260"/>
      <c r="K38" s="1261"/>
      <c r="L38" s="1261"/>
      <c r="M38" s="1261"/>
      <c r="N38" s="1262"/>
    </row>
    <row r="39" spans="1:19" ht="62.25" customHeight="1" thickBot="1">
      <c r="A39" s="172"/>
      <c r="B39" s="173"/>
      <c r="C39" s="173"/>
      <c r="D39" s="173"/>
      <c r="E39" s="173"/>
      <c r="F39" s="173"/>
      <c r="G39" s="173"/>
      <c r="H39" s="173"/>
      <c r="I39" s="174"/>
      <c r="J39" s="1263" t="s">
        <v>299</v>
      </c>
      <c r="K39" s="1264"/>
      <c r="L39" s="1264"/>
      <c r="M39" s="1264"/>
      <c r="N39" s="1265"/>
      <c r="O39" s="103" t="s">
        <v>614</v>
      </c>
      <c r="P39" s="1243" t="s">
        <v>5</v>
      </c>
      <c r="Q39" s="1243"/>
      <c r="R39" s="1243"/>
      <c r="S39" s="286" t="s">
        <v>615</v>
      </c>
    </row>
    <row r="40" spans="1:19" ht="109.5" customHeight="1">
      <c r="O40" s="175" t="s">
        <v>440</v>
      </c>
      <c r="P40" s="1247" t="s">
        <v>602</v>
      </c>
      <c r="Q40" s="1248"/>
      <c r="R40" s="1249"/>
      <c r="S40" s="176">
        <v>29750000</v>
      </c>
    </row>
    <row r="41" spans="1:19" ht="146.25" customHeight="1">
      <c r="O41" s="136" t="s">
        <v>439</v>
      </c>
      <c r="P41" s="1244" t="s">
        <v>438</v>
      </c>
      <c r="Q41" s="1245"/>
      <c r="R41" s="1246"/>
      <c r="S41" s="137">
        <v>29750000</v>
      </c>
    </row>
    <row r="42" spans="1:19" ht="128.25" customHeight="1">
      <c r="O42" s="175" t="s">
        <v>437</v>
      </c>
      <c r="P42" s="1237" t="s">
        <v>438</v>
      </c>
      <c r="Q42" s="1238"/>
      <c r="R42" s="1239"/>
      <c r="S42" s="137">
        <v>33250000</v>
      </c>
    </row>
    <row r="43" spans="1:19" ht="154.5" customHeight="1">
      <c r="D43" s="133"/>
      <c r="E43" s="133"/>
      <c r="F43" s="133"/>
      <c r="G43" s="133"/>
      <c r="H43" s="133"/>
      <c r="I43" s="133"/>
      <c r="O43" s="136" t="s">
        <v>436</v>
      </c>
      <c r="P43" s="1240" t="s">
        <v>438</v>
      </c>
      <c r="Q43" s="1241"/>
      <c r="R43" s="1242"/>
      <c r="S43" s="176">
        <v>37100000</v>
      </c>
    </row>
    <row r="44" spans="1:19" ht="101.25" customHeight="1">
      <c r="D44" s="133"/>
      <c r="E44" s="133"/>
      <c r="F44" s="133"/>
      <c r="G44" s="177"/>
      <c r="H44" s="177"/>
      <c r="I44" s="133"/>
      <c r="O44" s="175" t="s">
        <v>435</v>
      </c>
      <c r="P44" s="1247" t="s">
        <v>434</v>
      </c>
      <c r="Q44" s="1248"/>
      <c r="R44" s="1249"/>
      <c r="S44" s="137">
        <v>17850000</v>
      </c>
    </row>
    <row r="45" spans="1:19" ht="62.25" customHeight="1">
      <c r="D45" s="177"/>
      <c r="E45" s="177"/>
      <c r="F45" s="177"/>
      <c r="G45" s="178"/>
      <c r="H45" s="17"/>
      <c r="I45" s="133"/>
      <c r="O45" s="136" t="s">
        <v>433</v>
      </c>
      <c r="P45" s="1250" t="s">
        <v>432</v>
      </c>
      <c r="Q45" s="1251"/>
      <c r="R45" s="1252"/>
      <c r="S45" s="139">
        <v>11130000</v>
      </c>
    </row>
    <row r="46" spans="1:19" ht="69" customHeight="1">
      <c r="D46" s="179"/>
      <c r="E46" s="178"/>
      <c r="F46" s="178"/>
      <c r="G46" s="180"/>
      <c r="H46" s="181"/>
      <c r="I46" s="133"/>
      <c r="O46" s="175" t="s">
        <v>431</v>
      </c>
      <c r="P46" s="1244" t="s">
        <v>603</v>
      </c>
      <c r="Q46" s="1245"/>
      <c r="R46" s="1246"/>
      <c r="S46" s="139">
        <v>11130000</v>
      </c>
    </row>
    <row r="47" spans="1:19" ht="75" customHeight="1">
      <c r="D47" s="9"/>
      <c r="E47" s="180"/>
      <c r="F47" s="180"/>
      <c r="G47" s="19"/>
      <c r="H47" s="181"/>
      <c r="I47" s="133"/>
      <c r="O47" s="136" t="s">
        <v>430</v>
      </c>
      <c r="P47" s="1240"/>
      <c r="Q47" s="1241"/>
      <c r="R47" s="1242"/>
      <c r="S47" s="139">
        <v>11130000</v>
      </c>
    </row>
    <row r="48" spans="1:19" ht="84" customHeight="1">
      <c r="D48" s="182"/>
      <c r="E48" s="19"/>
      <c r="F48" s="19"/>
      <c r="G48" s="19"/>
      <c r="H48" s="183"/>
      <c r="I48" s="133"/>
      <c r="O48" s="175" t="s">
        <v>429</v>
      </c>
      <c r="P48" s="1247" t="s">
        <v>428</v>
      </c>
      <c r="Q48" s="1248"/>
      <c r="R48" s="1249"/>
      <c r="S48" s="139">
        <v>29750000</v>
      </c>
    </row>
    <row r="49" spans="4:19" ht="95.25" customHeight="1">
      <c r="D49" s="9"/>
      <c r="E49" s="19"/>
      <c r="F49" s="19"/>
      <c r="G49" s="133"/>
      <c r="H49" s="133"/>
      <c r="I49" s="133"/>
      <c r="O49" s="136" t="s">
        <v>427</v>
      </c>
      <c r="P49" s="1247" t="s">
        <v>426</v>
      </c>
      <c r="Q49" s="1248"/>
      <c r="R49" s="1249"/>
      <c r="S49" s="139">
        <v>25200000</v>
      </c>
    </row>
    <row r="50" spans="4:19" ht="121.5" customHeight="1">
      <c r="D50" s="133"/>
      <c r="E50" s="133"/>
      <c r="F50" s="133"/>
      <c r="G50" s="133"/>
      <c r="H50" s="133"/>
      <c r="I50" s="133"/>
      <c r="O50" s="175" t="s">
        <v>425</v>
      </c>
      <c r="P50" s="1244" t="s">
        <v>604</v>
      </c>
      <c r="Q50" s="1245"/>
      <c r="R50" s="1246"/>
      <c r="S50" s="139">
        <v>9870000</v>
      </c>
    </row>
    <row r="51" spans="4:19" ht="128.25" customHeight="1">
      <c r="O51" s="184" t="s">
        <v>424</v>
      </c>
      <c r="P51" s="1237" t="s">
        <v>604</v>
      </c>
      <c r="Q51" s="1238"/>
      <c r="R51" s="1239"/>
      <c r="S51" s="139">
        <v>9870000</v>
      </c>
    </row>
    <row r="52" spans="4:19" ht="108.75" customHeight="1">
      <c r="O52" s="175" t="s">
        <v>423</v>
      </c>
      <c r="P52" s="1237" t="s">
        <v>604</v>
      </c>
      <c r="Q52" s="1238"/>
      <c r="R52" s="1239"/>
      <c r="S52" s="139">
        <v>9870000</v>
      </c>
    </row>
    <row r="53" spans="4:19" ht="103.5" customHeight="1">
      <c r="O53" s="184" t="s">
        <v>422</v>
      </c>
      <c r="P53" s="1237" t="s">
        <v>604</v>
      </c>
      <c r="Q53" s="1238"/>
      <c r="R53" s="1239"/>
      <c r="S53" s="139">
        <v>9870000</v>
      </c>
    </row>
    <row r="54" spans="4:19" ht="105.75" customHeight="1">
      <c r="O54" s="184" t="s">
        <v>421</v>
      </c>
      <c r="P54" s="1240" t="s">
        <v>604</v>
      </c>
      <c r="Q54" s="1241"/>
      <c r="R54" s="1242"/>
      <c r="S54" s="139">
        <v>9870000</v>
      </c>
    </row>
    <row r="55" spans="4:19" ht="90.75" customHeight="1">
      <c r="O55" s="175" t="s">
        <v>420</v>
      </c>
      <c r="P55" s="1244" t="s">
        <v>419</v>
      </c>
      <c r="Q55" s="1245"/>
      <c r="R55" s="1246"/>
      <c r="S55" s="139">
        <v>13650000</v>
      </c>
    </row>
    <row r="56" spans="4:19" ht="50.25" customHeight="1">
      <c r="O56" s="175" t="s">
        <v>418</v>
      </c>
      <c r="P56" s="1247" t="s">
        <v>417</v>
      </c>
      <c r="Q56" s="1248"/>
      <c r="R56" s="1249"/>
      <c r="S56" s="139">
        <v>50000000</v>
      </c>
    </row>
    <row r="57" spans="4:19" ht="75.75" customHeight="1">
      <c r="O57" s="175" t="s">
        <v>416</v>
      </c>
      <c r="P57" s="1247" t="s">
        <v>415</v>
      </c>
      <c r="Q57" s="1248"/>
      <c r="R57" s="1249"/>
      <c r="S57" s="185">
        <v>9540000</v>
      </c>
    </row>
    <row r="58" spans="4:19" ht="92.25" customHeight="1">
      <c r="O58" s="175" t="s">
        <v>414</v>
      </c>
      <c r="P58" s="1247" t="s">
        <v>413</v>
      </c>
      <c r="Q58" s="1248"/>
      <c r="R58" s="1249"/>
      <c r="S58" s="185">
        <v>8460000</v>
      </c>
    </row>
    <row r="59" spans="4:19" ht="100.5" customHeight="1">
      <c r="O59" s="175" t="s">
        <v>412</v>
      </c>
      <c r="P59" s="1247" t="s">
        <v>411</v>
      </c>
      <c r="Q59" s="1248"/>
      <c r="R59" s="1249"/>
      <c r="S59" s="185">
        <v>8460000</v>
      </c>
    </row>
    <row r="60" spans="4:19" ht="92.25" customHeight="1">
      <c r="O60" s="186" t="s">
        <v>410</v>
      </c>
      <c r="P60" s="1247" t="s">
        <v>409</v>
      </c>
      <c r="Q60" s="1248"/>
      <c r="R60" s="1249"/>
      <c r="S60" s="187">
        <v>15300000</v>
      </c>
    </row>
    <row r="61" spans="4:19" ht="109.5" customHeight="1">
      <c r="O61" s="175" t="s">
        <v>408</v>
      </c>
      <c r="P61" s="1247" t="s">
        <v>407</v>
      </c>
      <c r="Q61" s="1248"/>
      <c r="R61" s="1249"/>
      <c r="S61" s="185">
        <v>8460000</v>
      </c>
    </row>
    <row r="62" spans="4:19" ht="99.75" customHeight="1">
      <c r="O62" s="175" t="s">
        <v>406</v>
      </c>
      <c r="P62" s="1247" t="s">
        <v>405</v>
      </c>
      <c r="Q62" s="1248"/>
      <c r="R62" s="1249"/>
      <c r="S62" s="185">
        <v>9540000</v>
      </c>
    </row>
    <row r="63" spans="4:19" ht="125.25" customHeight="1">
      <c r="O63" s="175" t="s">
        <v>404</v>
      </c>
      <c r="P63" s="1247" t="s">
        <v>403</v>
      </c>
      <c r="Q63" s="1248"/>
      <c r="R63" s="1249"/>
      <c r="S63" s="185">
        <v>8460000</v>
      </c>
    </row>
    <row r="64" spans="4:19" ht="92.25" customHeight="1">
      <c r="O64" s="186" t="s">
        <v>402</v>
      </c>
      <c r="P64" s="1247" t="s">
        <v>401</v>
      </c>
      <c r="Q64" s="1248"/>
      <c r="R64" s="1249"/>
      <c r="S64" s="185">
        <v>15300000</v>
      </c>
    </row>
    <row r="65" spans="15:19" ht="73.5" customHeight="1">
      <c r="O65" s="175" t="s">
        <v>400</v>
      </c>
      <c r="P65" s="1247" t="s">
        <v>399</v>
      </c>
      <c r="Q65" s="1248"/>
      <c r="R65" s="1249"/>
      <c r="S65" s="185">
        <v>9540000</v>
      </c>
    </row>
    <row r="66" spans="15:19" ht="83.25" customHeight="1">
      <c r="O66" s="175" t="s">
        <v>398</v>
      </c>
      <c r="P66" s="1247" t="s">
        <v>397</v>
      </c>
      <c r="Q66" s="1248"/>
      <c r="R66" s="1249"/>
      <c r="S66" s="185">
        <v>8460000</v>
      </c>
    </row>
    <row r="67" spans="15:19" ht="73.5" customHeight="1">
      <c r="O67" s="175" t="s">
        <v>396</v>
      </c>
      <c r="P67" s="1247" t="s">
        <v>395</v>
      </c>
      <c r="Q67" s="1248"/>
      <c r="R67" s="1249"/>
      <c r="S67" s="185">
        <v>8460000</v>
      </c>
    </row>
    <row r="68" spans="15:19" ht="94.5" customHeight="1">
      <c r="O68" s="175" t="s">
        <v>394</v>
      </c>
      <c r="P68" s="1247" t="s">
        <v>393</v>
      </c>
      <c r="Q68" s="1248"/>
      <c r="R68" s="1249"/>
      <c r="S68" s="185">
        <v>8460000</v>
      </c>
    </row>
    <row r="69" spans="15:19" ht="60" customHeight="1">
      <c r="O69" s="175" t="s">
        <v>392</v>
      </c>
      <c r="P69" s="1247" t="s">
        <v>391</v>
      </c>
      <c r="Q69" s="1248"/>
      <c r="R69" s="1249"/>
      <c r="S69" s="185">
        <v>8460000</v>
      </c>
    </row>
    <row r="70" spans="15:19" ht="79.5" customHeight="1">
      <c r="O70" s="175" t="s">
        <v>390</v>
      </c>
      <c r="P70" s="1247" t="s">
        <v>389</v>
      </c>
      <c r="Q70" s="1248"/>
      <c r="R70" s="1249"/>
      <c r="S70" s="185">
        <v>9540000</v>
      </c>
    </row>
    <row r="71" spans="15:19" ht="91.5" customHeight="1">
      <c r="O71" s="175" t="s">
        <v>388</v>
      </c>
      <c r="P71" s="1247" t="s">
        <v>387</v>
      </c>
      <c r="Q71" s="1248"/>
      <c r="R71" s="1249"/>
      <c r="S71" s="185">
        <v>8460000</v>
      </c>
    </row>
    <row r="72" spans="15:19" ht="90.75" customHeight="1">
      <c r="O72" s="175" t="s">
        <v>386</v>
      </c>
      <c r="P72" s="1247" t="s">
        <v>385</v>
      </c>
      <c r="Q72" s="1248"/>
      <c r="R72" s="1249"/>
      <c r="S72" s="185">
        <v>8460000</v>
      </c>
    </row>
    <row r="73" spans="15:19" ht="75.75" customHeight="1">
      <c r="O73" s="175" t="s">
        <v>384</v>
      </c>
      <c r="P73" s="1247" t="s">
        <v>383</v>
      </c>
      <c r="Q73" s="1248"/>
      <c r="R73" s="1249"/>
      <c r="S73" s="185">
        <v>8460000</v>
      </c>
    </row>
    <row r="74" spans="15:19" ht="87" customHeight="1">
      <c r="O74" s="175" t="s">
        <v>382</v>
      </c>
      <c r="P74" s="1247" t="s">
        <v>381</v>
      </c>
      <c r="Q74" s="1248"/>
      <c r="R74" s="1249"/>
      <c r="S74" s="185">
        <v>8460000</v>
      </c>
    </row>
    <row r="75" spans="15:19" ht="85.5" customHeight="1">
      <c r="O75" s="175" t="s">
        <v>380</v>
      </c>
      <c r="P75" s="1247" t="s">
        <v>379</v>
      </c>
      <c r="Q75" s="1248"/>
      <c r="R75" s="1249"/>
      <c r="S75" s="185">
        <v>8460000</v>
      </c>
    </row>
    <row r="76" spans="15:19" ht="97.5" customHeight="1">
      <c r="O76" s="175" t="s">
        <v>378</v>
      </c>
      <c r="P76" s="1247" t="s">
        <v>377</v>
      </c>
      <c r="Q76" s="1248"/>
      <c r="R76" s="1249"/>
      <c r="S76" s="185">
        <v>8460000</v>
      </c>
    </row>
    <row r="77" spans="15:19" ht="90" customHeight="1">
      <c r="O77" s="175" t="s">
        <v>376</v>
      </c>
      <c r="P77" s="1247" t="s">
        <v>375</v>
      </c>
      <c r="Q77" s="1248"/>
      <c r="R77" s="1249"/>
      <c r="S77" s="185">
        <v>8460000</v>
      </c>
    </row>
    <row r="78" spans="15:19" ht="84" customHeight="1">
      <c r="O78" s="175" t="s">
        <v>374</v>
      </c>
      <c r="P78" s="1247" t="s">
        <v>373</v>
      </c>
      <c r="Q78" s="1248"/>
      <c r="R78" s="1249"/>
      <c r="S78" s="185">
        <v>8460000</v>
      </c>
    </row>
    <row r="79" spans="15:19" ht="80.25" customHeight="1">
      <c r="O79" s="175" t="s">
        <v>372</v>
      </c>
      <c r="P79" s="1247" t="s">
        <v>371</v>
      </c>
      <c r="Q79" s="1248"/>
      <c r="R79" s="1249"/>
      <c r="S79" s="185">
        <v>8460000</v>
      </c>
    </row>
    <row r="80" spans="15:19" ht="100.5" customHeight="1">
      <c r="O80" s="175" t="s">
        <v>370</v>
      </c>
      <c r="P80" s="1247" t="s">
        <v>369</v>
      </c>
      <c r="Q80" s="1248"/>
      <c r="R80" s="1249"/>
      <c r="S80" s="185">
        <v>8460000</v>
      </c>
    </row>
    <row r="81" spans="15:58" ht="94.5" customHeight="1">
      <c r="O81" s="175" t="s">
        <v>368</v>
      </c>
      <c r="P81" s="1247" t="s">
        <v>367</v>
      </c>
      <c r="Q81" s="1248"/>
      <c r="R81" s="1249"/>
      <c r="S81" s="185">
        <v>8460000</v>
      </c>
    </row>
    <row r="82" spans="15:58" ht="108.75" customHeight="1">
      <c r="O82" s="175" t="s">
        <v>366</v>
      </c>
      <c r="P82" s="1247" t="s">
        <v>365</v>
      </c>
      <c r="Q82" s="1248"/>
      <c r="R82" s="1249"/>
      <c r="S82" s="185">
        <v>9540000</v>
      </c>
    </row>
    <row r="83" spans="15:58" ht="78.75" customHeight="1">
      <c r="O83" s="175" t="s">
        <v>364</v>
      </c>
      <c r="P83" s="1247" t="s">
        <v>363</v>
      </c>
      <c r="Q83" s="1248"/>
      <c r="R83" s="1249"/>
      <c r="S83" s="185">
        <v>9540000</v>
      </c>
    </row>
    <row r="84" spans="15:58" ht="99" customHeight="1">
      <c r="O84" s="175" t="s">
        <v>362</v>
      </c>
      <c r="P84" s="1247" t="s">
        <v>361</v>
      </c>
      <c r="Q84" s="1248"/>
      <c r="R84" s="1249"/>
      <c r="S84" s="185">
        <v>9540000</v>
      </c>
    </row>
    <row r="85" spans="15:58" ht="103.5" customHeight="1">
      <c r="O85" s="175" t="s">
        <v>360</v>
      </c>
      <c r="P85" s="1247" t="s">
        <v>359</v>
      </c>
      <c r="Q85" s="1248"/>
      <c r="R85" s="1249"/>
      <c r="S85" s="185">
        <v>8460000</v>
      </c>
    </row>
    <row r="86" spans="15:58" ht="83.25" customHeight="1">
      <c r="O86" s="175" t="s">
        <v>358</v>
      </c>
      <c r="P86" s="1247" t="s">
        <v>357</v>
      </c>
      <c r="Q86" s="1248"/>
      <c r="R86" s="1249"/>
      <c r="S86" s="185">
        <v>8460000</v>
      </c>
    </row>
    <row r="87" spans="15:58" ht="105.75" customHeight="1">
      <c r="O87" s="175" t="s">
        <v>356</v>
      </c>
      <c r="P87" s="1247" t="s">
        <v>355</v>
      </c>
      <c r="Q87" s="1248"/>
      <c r="R87" s="1249"/>
      <c r="S87" s="185">
        <v>9540000</v>
      </c>
    </row>
    <row r="88" spans="15:58" ht="111" customHeight="1">
      <c r="O88" s="175" t="s">
        <v>354</v>
      </c>
      <c r="P88" s="1247" t="s">
        <v>353</v>
      </c>
      <c r="Q88" s="1248"/>
      <c r="R88" s="1249"/>
      <c r="S88" s="185">
        <v>9540000</v>
      </c>
    </row>
    <row r="89" spans="15:58" ht="104.25" customHeight="1">
      <c r="O89" s="175" t="s">
        <v>352</v>
      </c>
      <c r="P89" s="1247" t="s">
        <v>351</v>
      </c>
      <c r="Q89" s="1248"/>
      <c r="R89" s="1249"/>
      <c r="S89" s="185">
        <v>9540000</v>
      </c>
    </row>
    <row r="90" spans="15:58" ht="99.75" customHeight="1">
      <c r="O90" s="175" t="s">
        <v>350</v>
      </c>
      <c r="P90" s="1247" t="s">
        <v>349</v>
      </c>
      <c r="Q90" s="1248"/>
      <c r="R90" s="1249"/>
      <c r="S90" s="185">
        <v>8460000</v>
      </c>
    </row>
    <row r="91" spans="15:58" ht="78" customHeight="1">
      <c r="O91" s="175" t="s">
        <v>348</v>
      </c>
      <c r="P91" s="1247" t="s">
        <v>347</v>
      </c>
      <c r="Q91" s="1248"/>
      <c r="R91" s="1249"/>
      <c r="S91" s="185">
        <v>9540000</v>
      </c>
      <c r="BF91" s="132">
        <v>938840000</v>
      </c>
    </row>
    <row r="92" spans="15:58" ht="87" customHeight="1">
      <c r="O92" s="175" t="s">
        <v>346</v>
      </c>
      <c r="P92" s="1247" t="s">
        <v>345</v>
      </c>
      <c r="Q92" s="1248"/>
      <c r="R92" s="1249"/>
      <c r="S92" s="185">
        <v>8460000</v>
      </c>
    </row>
    <row r="93" spans="15:58" ht="70.5" customHeight="1">
      <c r="O93" s="175" t="s">
        <v>344</v>
      </c>
      <c r="P93" s="1247" t="s">
        <v>343</v>
      </c>
      <c r="Q93" s="1248"/>
      <c r="R93" s="1249"/>
      <c r="S93" s="185">
        <v>8460000</v>
      </c>
    </row>
    <row r="94" spans="15:58" ht="96" customHeight="1">
      <c r="O94" s="175" t="s">
        <v>342</v>
      </c>
      <c r="P94" s="1247" t="s">
        <v>341</v>
      </c>
      <c r="Q94" s="1248"/>
      <c r="R94" s="1249"/>
      <c r="S94" s="185">
        <v>8460000</v>
      </c>
    </row>
    <row r="95" spans="15:58" ht="90" customHeight="1">
      <c r="O95" s="175" t="s">
        <v>340</v>
      </c>
      <c r="P95" s="1247" t="s">
        <v>339</v>
      </c>
      <c r="Q95" s="1248"/>
      <c r="R95" s="1249"/>
      <c r="S95" s="185">
        <v>8460000</v>
      </c>
    </row>
    <row r="96" spans="15:58" ht="108.75" customHeight="1">
      <c r="O96" s="175" t="s">
        <v>338</v>
      </c>
      <c r="P96" s="1247" t="s">
        <v>337</v>
      </c>
      <c r="Q96" s="1248"/>
      <c r="R96" s="1249"/>
      <c r="S96" s="185">
        <v>8460000</v>
      </c>
    </row>
    <row r="97" spans="15:19" ht="81" customHeight="1">
      <c r="O97" s="175" t="s">
        <v>336</v>
      </c>
      <c r="P97" s="1247" t="s">
        <v>335</v>
      </c>
      <c r="Q97" s="1248"/>
      <c r="R97" s="1249"/>
      <c r="S97" s="185">
        <v>8460000</v>
      </c>
    </row>
    <row r="98" spans="15:19" ht="80.25" customHeight="1">
      <c r="O98" s="175" t="s">
        <v>334</v>
      </c>
      <c r="P98" s="1247" t="s">
        <v>333</v>
      </c>
      <c r="Q98" s="1248"/>
      <c r="R98" s="1249"/>
      <c r="S98" s="185">
        <v>8460000</v>
      </c>
    </row>
    <row r="99" spans="15:19" ht="58.5" customHeight="1">
      <c r="O99" s="175" t="s">
        <v>332</v>
      </c>
      <c r="P99" s="1247" t="s">
        <v>331</v>
      </c>
      <c r="Q99" s="1248"/>
      <c r="R99" s="1249"/>
      <c r="S99" s="185">
        <v>8460000</v>
      </c>
    </row>
    <row r="100" spans="15:19" ht="76.5" customHeight="1">
      <c r="O100" s="175" t="s">
        <v>330</v>
      </c>
      <c r="P100" s="1247" t="s">
        <v>329</v>
      </c>
      <c r="Q100" s="1248"/>
      <c r="R100" s="1249"/>
      <c r="S100" s="185">
        <v>8460000</v>
      </c>
    </row>
    <row r="101" spans="15:19" ht="63" customHeight="1">
      <c r="O101" s="175" t="s">
        <v>328</v>
      </c>
      <c r="P101" s="1247" t="s">
        <v>327</v>
      </c>
      <c r="Q101" s="1248"/>
      <c r="R101" s="1249"/>
      <c r="S101" s="185">
        <v>8460000</v>
      </c>
    </row>
    <row r="102" spans="15:19" ht="87.75" customHeight="1">
      <c r="O102" s="175" t="s">
        <v>326</v>
      </c>
      <c r="P102" s="1247" t="s">
        <v>325</v>
      </c>
      <c r="Q102" s="1248"/>
      <c r="R102" s="1249"/>
      <c r="S102" s="185">
        <v>8460000</v>
      </c>
    </row>
    <row r="103" spans="15:19" ht="86.25" customHeight="1">
      <c r="O103" s="175" t="s">
        <v>324</v>
      </c>
      <c r="P103" s="1247" t="s">
        <v>323</v>
      </c>
      <c r="Q103" s="1248"/>
      <c r="R103" s="1249"/>
      <c r="S103" s="185">
        <v>8460000</v>
      </c>
    </row>
    <row r="104" spans="15:19" ht="70.5" customHeight="1">
      <c r="O104" s="175" t="s">
        <v>322</v>
      </c>
      <c r="P104" s="1247" t="s">
        <v>321</v>
      </c>
      <c r="Q104" s="1248"/>
      <c r="R104" s="1249"/>
      <c r="S104" s="185">
        <v>8460000</v>
      </c>
    </row>
    <row r="105" spans="15:19" ht="138" customHeight="1">
      <c r="O105" s="175" t="s">
        <v>320</v>
      </c>
      <c r="P105" s="1247" t="s">
        <v>319</v>
      </c>
      <c r="Q105" s="1248"/>
      <c r="R105" s="1249"/>
      <c r="S105" s="187">
        <v>15300000</v>
      </c>
    </row>
    <row r="106" spans="15:19" ht="90" customHeight="1">
      <c r="O106" s="175" t="s">
        <v>318</v>
      </c>
      <c r="P106" s="1247" t="s">
        <v>317</v>
      </c>
      <c r="Q106" s="1248"/>
      <c r="R106" s="1249"/>
      <c r="S106" s="185">
        <v>8460000</v>
      </c>
    </row>
    <row r="107" spans="15:19" ht="101.25" customHeight="1">
      <c r="O107" s="175" t="s">
        <v>316</v>
      </c>
      <c r="P107" s="1247" t="s">
        <v>315</v>
      </c>
      <c r="Q107" s="1248"/>
      <c r="R107" s="1249"/>
      <c r="S107" s="185">
        <v>7520000</v>
      </c>
    </row>
    <row r="108" spans="15:19" ht="82.5" customHeight="1">
      <c r="O108" s="175" t="s">
        <v>314</v>
      </c>
      <c r="P108" s="1247" t="s">
        <v>313</v>
      </c>
      <c r="Q108" s="1248"/>
      <c r="R108" s="1249"/>
      <c r="S108" s="185">
        <v>7520000</v>
      </c>
    </row>
    <row r="109" spans="15:19" ht="120" customHeight="1">
      <c r="O109" s="175" t="s">
        <v>312</v>
      </c>
      <c r="P109" s="1247" t="s">
        <v>305</v>
      </c>
      <c r="Q109" s="1248"/>
      <c r="R109" s="1249"/>
      <c r="S109" s="185">
        <v>7520000</v>
      </c>
    </row>
    <row r="110" spans="15:19" ht="94.5" customHeight="1">
      <c r="O110" s="175" t="s">
        <v>311</v>
      </c>
      <c r="P110" s="1247" t="s">
        <v>310</v>
      </c>
      <c r="Q110" s="1248"/>
      <c r="R110" s="1249"/>
      <c r="S110" s="185">
        <v>8460000</v>
      </c>
    </row>
    <row r="111" spans="15:19" ht="129" customHeight="1">
      <c r="O111" s="175" t="s">
        <v>309</v>
      </c>
      <c r="P111" s="1247" t="s">
        <v>305</v>
      </c>
      <c r="Q111" s="1248"/>
      <c r="R111" s="1249"/>
      <c r="S111" s="185">
        <v>7520000</v>
      </c>
    </row>
    <row r="112" spans="15:19" ht="115.5" customHeight="1">
      <c r="O112" s="175" t="s">
        <v>308</v>
      </c>
      <c r="P112" s="1247" t="s">
        <v>307</v>
      </c>
      <c r="Q112" s="1248"/>
      <c r="R112" s="1249"/>
      <c r="S112" s="185">
        <v>25020000</v>
      </c>
    </row>
    <row r="113" spans="15:19" ht="108" customHeight="1">
      <c r="O113" s="188" t="s">
        <v>306</v>
      </c>
      <c r="P113" s="1244" t="s">
        <v>305</v>
      </c>
      <c r="Q113" s="1245"/>
      <c r="R113" s="1246"/>
      <c r="S113" s="189">
        <v>6580000</v>
      </c>
    </row>
    <row r="114" spans="15:19" ht="55.5" customHeight="1">
      <c r="O114" s="188" t="s">
        <v>304</v>
      </c>
      <c r="P114" s="1253" t="s">
        <v>303</v>
      </c>
      <c r="Q114" s="1253"/>
      <c r="R114" s="1253"/>
      <c r="S114" s="185">
        <v>64260000</v>
      </c>
    </row>
    <row r="115" spans="15:19">
      <c r="O115" s="1339" t="s">
        <v>133</v>
      </c>
      <c r="P115" s="1339"/>
      <c r="Q115" s="1339"/>
      <c r="R115" s="1339"/>
      <c r="S115" s="287">
        <f>SUM(S40:S114)</f>
        <v>938840000</v>
      </c>
    </row>
  </sheetData>
  <mergeCells count="156">
    <mergeCell ref="O115:R115"/>
    <mergeCell ref="A2:A5"/>
    <mergeCell ref="B2:H3"/>
    <mergeCell ref="I2:L2"/>
    <mergeCell ref="M2:N5"/>
    <mergeCell ref="I3:L3"/>
    <mergeCell ref="B4:H5"/>
    <mergeCell ref="I4:L4"/>
    <mergeCell ref="I5:L5"/>
    <mergeCell ref="A6:N6"/>
    <mergeCell ref="B7:F7"/>
    <mergeCell ref="G7:I7"/>
    <mergeCell ref="A8:F8"/>
    <mergeCell ref="G8:I13"/>
    <mergeCell ref="J8:N8"/>
    <mergeCell ref="B9:F9"/>
    <mergeCell ref="K9:M9"/>
    <mergeCell ref="A10:F10"/>
    <mergeCell ref="A11:F11"/>
    <mergeCell ref="A12:F12"/>
    <mergeCell ref="A13:F13"/>
    <mergeCell ref="K10:M13"/>
    <mergeCell ref="F14:I15"/>
    <mergeCell ref="J14:K15"/>
    <mergeCell ref="L14:N14"/>
    <mergeCell ref="L15:L16"/>
    <mergeCell ref="M15:M16"/>
    <mergeCell ref="N15:N16"/>
    <mergeCell ref="A14:A16"/>
    <mergeCell ref="B14:B16"/>
    <mergeCell ref="C14:C16"/>
    <mergeCell ref="D14:D16"/>
    <mergeCell ref="E14:E16"/>
    <mergeCell ref="M17:M18"/>
    <mergeCell ref="N17:N18"/>
    <mergeCell ref="A19:A20"/>
    <mergeCell ref="C19:C20"/>
    <mergeCell ref="J19:J20"/>
    <mergeCell ref="K19:K20"/>
    <mergeCell ref="L19:L20"/>
    <mergeCell ref="M19:M20"/>
    <mergeCell ref="N19:N20"/>
    <mergeCell ref="A17:A18"/>
    <mergeCell ref="C17:C18"/>
    <mergeCell ref="J17:J18"/>
    <mergeCell ref="K17:K18"/>
    <mergeCell ref="L17:L18"/>
    <mergeCell ref="N21:N22"/>
    <mergeCell ref="A23:A24"/>
    <mergeCell ref="C23:C24"/>
    <mergeCell ref="J23:J24"/>
    <mergeCell ref="K23:K24"/>
    <mergeCell ref="L23:L24"/>
    <mergeCell ref="M23:M24"/>
    <mergeCell ref="N23:N24"/>
    <mergeCell ref="A21:A22"/>
    <mergeCell ref="C21:C22"/>
    <mergeCell ref="J21:J22"/>
    <mergeCell ref="K21:K22"/>
    <mergeCell ref="L21:L22"/>
    <mergeCell ref="M21:M22"/>
    <mergeCell ref="A29:A35"/>
    <mergeCell ref="B29:D35"/>
    <mergeCell ref="E29:G35"/>
    <mergeCell ref="J29:N30"/>
    <mergeCell ref="J31:N32"/>
    <mergeCell ref="J33:N33"/>
    <mergeCell ref="J34:N35"/>
    <mergeCell ref="A26:A27"/>
    <mergeCell ref="C26:C27"/>
    <mergeCell ref="J26:J27"/>
    <mergeCell ref="K26:K27"/>
    <mergeCell ref="L26:L27"/>
    <mergeCell ref="P105:R105"/>
    <mergeCell ref="P107:R107"/>
    <mergeCell ref="J36:N37"/>
    <mergeCell ref="J38:N38"/>
    <mergeCell ref="J39:N39"/>
    <mergeCell ref="N26:N27"/>
    <mergeCell ref="M26:M27"/>
    <mergeCell ref="B28:D28"/>
    <mergeCell ref="E28:I28"/>
    <mergeCell ref="J28:N28"/>
    <mergeCell ref="P67:R67"/>
    <mergeCell ref="P68:R68"/>
    <mergeCell ref="P69:R69"/>
    <mergeCell ref="P70:R70"/>
    <mergeCell ref="P71:R71"/>
    <mergeCell ref="P104:R104"/>
    <mergeCell ref="P103:R103"/>
    <mergeCell ref="P72:R72"/>
    <mergeCell ref="P73:R73"/>
    <mergeCell ref="P74:R74"/>
    <mergeCell ref="P78:R78"/>
    <mergeCell ref="P77:R77"/>
    <mergeCell ref="P100:R100"/>
    <mergeCell ref="P101:R101"/>
    <mergeCell ref="P112:R112"/>
    <mergeCell ref="P113:R113"/>
    <mergeCell ref="P114:R114"/>
    <mergeCell ref="P80:R80"/>
    <mergeCell ref="P79:R79"/>
    <mergeCell ref="P93:R93"/>
    <mergeCell ref="P94:R94"/>
    <mergeCell ref="P98:R98"/>
    <mergeCell ref="P96:R96"/>
    <mergeCell ref="P95:R95"/>
    <mergeCell ref="P97:R97"/>
    <mergeCell ref="P90:R90"/>
    <mergeCell ref="P91:R91"/>
    <mergeCell ref="P92:R92"/>
    <mergeCell ref="P81:R81"/>
    <mergeCell ref="P86:R86"/>
    <mergeCell ref="P108:R108"/>
    <mergeCell ref="P109:R109"/>
    <mergeCell ref="P110:R110"/>
    <mergeCell ref="P83:R83"/>
    <mergeCell ref="P84:R84"/>
    <mergeCell ref="P85:R85"/>
    <mergeCell ref="P87:R87"/>
    <mergeCell ref="P88:R88"/>
    <mergeCell ref="P102:R102"/>
    <mergeCell ref="P111:R111"/>
    <mergeCell ref="P48:R48"/>
    <mergeCell ref="P49:R49"/>
    <mergeCell ref="P61:R61"/>
    <mergeCell ref="P62:R62"/>
    <mergeCell ref="P55:R55"/>
    <mergeCell ref="P64:R64"/>
    <mergeCell ref="P56:R56"/>
    <mergeCell ref="P57:R57"/>
    <mergeCell ref="P58:R58"/>
    <mergeCell ref="P59:R59"/>
    <mergeCell ref="P60:R60"/>
    <mergeCell ref="P99:R99"/>
    <mergeCell ref="P106:R106"/>
    <mergeCell ref="P63:R63"/>
    <mergeCell ref="P75:R75"/>
    <mergeCell ref="P76:R76"/>
    <mergeCell ref="P65:R65"/>
    <mergeCell ref="P66:R66"/>
    <mergeCell ref="P89:R89"/>
    <mergeCell ref="P82:R82"/>
    <mergeCell ref="P50:R50"/>
    <mergeCell ref="P51:R51"/>
    <mergeCell ref="P52:R52"/>
    <mergeCell ref="P53:R53"/>
    <mergeCell ref="P54:R54"/>
    <mergeCell ref="P39:R39"/>
    <mergeCell ref="P41:R41"/>
    <mergeCell ref="P42:R42"/>
    <mergeCell ref="P43:R43"/>
    <mergeCell ref="P46:R47"/>
    <mergeCell ref="P40:R40"/>
    <mergeCell ref="P44:R44"/>
    <mergeCell ref="P45:R45"/>
  </mergeCells>
  <pageMargins left="0.7" right="0.7" top="0.75" bottom="0.75" header="0.3" footer="0.3"/>
  <pageSetup paperSize="9" scale="27" orientation="portrait" horizontalDpi="300" r:id="rId1"/>
  <drawing r:id="rId2"/>
  <legacyDrawing r:id="rId3"/>
  <oleObjects>
    <mc:AlternateContent xmlns:mc="http://schemas.openxmlformats.org/markup-compatibility/2006">
      <mc:Choice Requires="x14">
        <oleObject shapeId="15362" r:id="rId4">
          <objectPr defaultSize="0" autoPict="0" r:id="rId5">
            <anchor moveWithCells="1" sizeWithCells="1">
              <from>
                <xdr:col>0</xdr:col>
                <xdr:colOff>419100</xdr:colOff>
                <xdr:row>1</xdr:row>
                <xdr:rowOff>76200</xdr:rowOff>
              </from>
              <to>
                <xdr:col>0</xdr:col>
                <xdr:colOff>3190875</xdr:colOff>
                <xdr:row>5</xdr:row>
                <xdr:rowOff>0</xdr:rowOff>
              </to>
            </anchor>
          </objectPr>
        </oleObject>
      </mc:Choice>
      <mc:Fallback>
        <oleObject shapeId="15362"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9"/>
  <sheetViews>
    <sheetView zoomScale="80" zoomScaleNormal="80" workbookViewId="0">
      <selection activeCell="A22" sqref="A22:A23"/>
    </sheetView>
  </sheetViews>
  <sheetFormatPr baseColWidth="10" defaultRowHeight="14.25"/>
  <cols>
    <col min="1" max="1" width="35.5703125" style="1" customWidth="1"/>
    <col min="2" max="2" width="8" style="1" customWidth="1"/>
    <col min="3" max="3" width="17.7109375" style="1" customWidth="1"/>
    <col min="4" max="4" width="8.140625" style="1" customWidth="1"/>
    <col min="5" max="5" width="16.42578125" style="1" customWidth="1"/>
    <col min="6" max="6" width="16.5703125" style="1" customWidth="1"/>
    <col min="7" max="7" width="6.42578125" style="1" customWidth="1"/>
    <col min="8" max="8" width="10" style="1" customWidth="1"/>
    <col min="9" max="9" width="11.28515625" style="1" customWidth="1"/>
    <col min="10" max="10" width="15.42578125" style="1" customWidth="1"/>
    <col min="11" max="11" width="16.140625" style="1" customWidth="1"/>
    <col min="12" max="12" width="13.5703125" style="1" customWidth="1"/>
    <col min="13" max="13" width="14.28515625" style="1" customWidth="1"/>
    <col min="14" max="14" width="11.7109375" style="1" customWidth="1"/>
    <col min="15" max="15" width="11.42578125" style="1"/>
    <col min="16" max="16" width="53.140625" style="1" customWidth="1"/>
    <col min="17" max="17" width="16.42578125" style="1" customWidth="1"/>
    <col min="18" max="18" width="21.85546875" style="1" customWidth="1"/>
    <col min="19" max="19" width="12.7109375" style="1" customWidth="1"/>
    <col min="20" max="20" width="20.85546875" style="1" customWidth="1"/>
    <col min="21" max="254" width="11.42578125" style="1"/>
    <col min="255" max="255" width="35.5703125" style="1" customWidth="1"/>
    <col min="256" max="256" width="8" style="1" customWidth="1"/>
    <col min="257" max="257" width="17.7109375" style="1" customWidth="1"/>
    <col min="258" max="258" width="8.140625" style="1" customWidth="1"/>
    <col min="259" max="259" width="16.42578125" style="1" customWidth="1"/>
    <col min="260" max="260" width="16.5703125" style="1" customWidth="1"/>
    <col min="261" max="261" width="5.5703125" style="1" customWidth="1"/>
    <col min="262" max="262" width="10" style="1" customWidth="1"/>
    <col min="263" max="263" width="9" style="1" customWidth="1"/>
    <col min="264" max="267" width="11.7109375" style="1" bestFit="1" customWidth="1"/>
    <col min="268" max="268" width="11.7109375" style="1" customWidth="1"/>
    <col min="269" max="510" width="11.42578125" style="1"/>
    <col min="511" max="511" width="35.5703125" style="1" customWidth="1"/>
    <col min="512" max="512" width="8" style="1" customWidth="1"/>
    <col min="513" max="513" width="17.7109375" style="1" customWidth="1"/>
    <col min="514" max="514" width="8.140625" style="1" customWidth="1"/>
    <col min="515" max="515" width="16.42578125" style="1" customWidth="1"/>
    <col min="516" max="516" width="16.5703125" style="1" customWidth="1"/>
    <col min="517" max="517" width="5.5703125" style="1" customWidth="1"/>
    <col min="518" max="518" width="10" style="1" customWidth="1"/>
    <col min="519" max="519" width="9" style="1" customWidth="1"/>
    <col min="520" max="523" width="11.7109375" style="1" bestFit="1" customWidth="1"/>
    <col min="524" max="524" width="11.7109375" style="1" customWidth="1"/>
    <col min="525" max="766" width="11.42578125" style="1"/>
    <col min="767" max="767" width="35.5703125" style="1" customWidth="1"/>
    <col min="768" max="768" width="8" style="1" customWidth="1"/>
    <col min="769" max="769" width="17.7109375" style="1" customWidth="1"/>
    <col min="770" max="770" width="8.140625" style="1" customWidth="1"/>
    <col min="771" max="771" width="16.42578125" style="1" customWidth="1"/>
    <col min="772" max="772" width="16.5703125" style="1" customWidth="1"/>
    <col min="773" max="773" width="5.5703125" style="1" customWidth="1"/>
    <col min="774" max="774" width="10" style="1" customWidth="1"/>
    <col min="775" max="775" width="9" style="1" customWidth="1"/>
    <col min="776" max="779" width="11.7109375" style="1" bestFit="1" customWidth="1"/>
    <col min="780" max="780" width="11.7109375" style="1" customWidth="1"/>
    <col min="781" max="1022" width="11.42578125" style="1"/>
    <col min="1023" max="1023" width="35.5703125" style="1" customWidth="1"/>
    <col min="1024" max="1024" width="8" style="1" customWidth="1"/>
    <col min="1025" max="1025" width="17.7109375" style="1" customWidth="1"/>
    <col min="1026" max="1026" width="8.140625" style="1" customWidth="1"/>
    <col min="1027" max="1027" width="16.42578125" style="1" customWidth="1"/>
    <col min="1028" max="1028" width="16.5703125" style="1" customWidth="1"/>
    <col min="1029" max="1029" width="5.5703125" style="1" customWidth="1"/>
    <col min="1030" max="1030" width="10" style="1" customWidth="1"/>
    <col min="1031" max="1031" width="9" style="1" customWidth="1"/>
    <col min="1032" max="1035" width="11.7109375" style="1" bestFit="1" customWidth="1"/>
    <col min="1036" max="1036" width="11.7109375" style="1" customWidth="1"/>
    <col min="1037" max="1278" width="11.42578125" style="1"/>
    <col min="1279" max="1279" width="35.5703125" style="1" customWidth="1"/>
    <col min="1280" max="1280" width="8" style="1" customWidth="1"/>
    <col min="1281" max="1281" width="17.7109375" style="1" customWidth="1"/>
    <col min="1282" max="1282" width="8.140625" style="1" customWidth="1"/>
    <col min="1283" max="1283" width="16.42578125" style="1" customWidth="1"/>
    <col min="1284" max="1284" width="16.5703125" style="1" customWidth="1"/>
    <col min="1285" max="1285" width="5.5703125" style="1" customWidth="1"/>
    <col min="1286" max="1286" width="10" style="1" customWidth="1"/>
    <col min="1287" max="1287" width="9" style="1" customWidth="1"/>
    <col min="1288" max="1291" width="11.7109375" style="1" bestFit="1" customWidth="1"/>
    <col min="1292" max="1292" width="11.7109375" style="1" customWidth="1"/>
    <col min="1293" max="1534" width="11.42578125" style="1"/>
    <col min="1535" max="1535" width="35.5703125" style="1" customWidth="1"/>
    <col min="1536" max="1536" width="8" style="1" customWidth="1"/>
    <col min="1537" max="1537" width="17.7109375" style="1" customWidth="1"/>
    <col min="1538" max="1538" width="8.140625" style="1" customWidth="1"/>
    <col min="1539" max="1539" width="16.42578125" style="1" customWidth="1"/>
    <col min="1540" max="1540" width="16.5703125" style="1" customWidth="1"/>
    <col min="1541" max="1541" width="5.5703125" style="1" customWidth="1"/>
    <col min="1542" max="1542" width="10" style="1" customWidth="1"/>
    <col min="1543" max="1543" width="9" style="1" customWidth="1"/>
    <col min="1544" max="1547" width="11.7109375" style="1" bestFit="1" customWidth="1"/>
    <col min="1548" max="1548" width="11.7109375" style="1" customWidth="1"/>
    <col min="1549" max="1790" width="11.42578125" style="1"/>
    <col min="1791" max="1791" width="35.5703125" style="1" customWidth="1"/>
    <col min="1792" max="1792" width="8" style="1" customWidth="1"/>
    <col min="1793" max="1793" width="17.7109375" style="1" customWidth="1"/>
    <col min="1794" max="1794" width="8.140625" style="1" customWidth="1"/>
    <col min="1795" max="1795" width="16.42578125" style="1" customWidth="1"/>
    <col min="1796" max="1796" width="16.5703125" style="1" customWidth="1"/>
    <col min="1797" max="1797" width="5.5703125" style="1" customWidth="1"/>
    <col min="1798" max="1798" width="10" style="1" customWidth="1"/>
    <col min="1799" max="1799" width="9" style="1" customWidth="1"/>
    <col min="1800" max="1803" width="11.7109375" style="1" bestFit="1" customWidth="1"/>
    <col min="1804" max="1804" width="11.7109375" style="1" customWidth="1"/>
    <col min="1805" max="2046" width="11.42578125" style="1"/>
    <col min="2047" max="2047" width="35.5703125" style="1" customWidth="1"/>
    <col min="2048" max="2048" width="8" style="1" customWidth="1"/>
    <col min="2049" max="2049" width="17.7109375" style="1" customWidth="1"/>
    <col min="2050" max="2050" width="8.140625" style="1" customWidth="1"/>
    <col min="2051" max="2051" width="16.42578125" style="1" customWidth="1"/>
    <col min="2052" max="2052" width="16.5703125" style="1" customWidth="1"/>
    <col min="2053" max="2053" width="5.5703125" style="1" customWidth="1"/>
    <col min="2054" max="2054" width="10" style="1" customWidth="1"/>
    <col min="2055" max="2055" width="9" style="1" customWidth="1"/>
    <col min="2056" max="2059" width="11.7109375" style="1" bestFit="1" customWidth="1"/>
    <col min="2060" max="2060" width="11.7109375" style="1" customWidth="1"/>
    <col min="2061" max="2302" width="11.42578125" style="1"/>
    <col min="2303" max="2303" width="35.5703125" style="1" customWidth="1"/>
    <col min="2304" max="2304" width="8" style="1" customWidth="1"/>
    <col min="2305" max="2305" width="17.7109375" style="1" customWidth="1"/>
    <col min="2306" max="2306" width="8.140625" style="1" customWidth="1"/>
    <col min="2307" max="2307" width="16.42578125" style="1" customWidth="1"/>
    <col min="2308" max="2308" width="16.5703125" style="1" customWidth="1"/>
    <col min="2309" max="2309" width="5.5703125" style="1" customWidth="1"/>
    <col min="2310" max="2310" width="10" style="1" customWidth="1"/>
    <col min="2311" max="2311" width="9" style="1" customWidth="1"/>
    <col min="2312" max="2315" width="11.7109375" style="1" bestFit="1" customWidth="1"/>
    <col min="2316" max="2316" width="11.7109375" style="1" customWidth="1"/>
    <col min="2317" max="2558" width="11.42578125" style="1"/>
    <col min="2559" max="2559" width="35.5703125" style="1" customWidth="1"/>
    <col min="2560" max="2560" width="8" style="1" customWidth="1"/>
    <col min="2561" max="2561" width="17.7109375" style="1" customWidth="1"/>
    <col min="2562" max="2562" width="8.140625" style="1" customWidth="1"/>
    <col min="2563" max="2563" width="16.42578125" style="1" customWidth="1"/>
    <col min="2564" max="2564" width="16.5703125" style="1" customWidth="1"/>
    <col min="2565" max="2565" width="5.5703125" style="1" customWidth="1"/>
    <col min="2566" max="2566" width="10" style="1" customWidth="1"/>
    <col min="2567" max="2567" width="9" style="1" customWidth="1"/>
    <col min="2568" max="2571" width="11.7109375" style="1" bestFit="1" customWidth="1"/>
    <col min="2572" max="2572" width="11.7109375" style="1" customWidth="1"/>
    <col min="2573" max="2814" width="11.42578125" style="1"/>
    <col min="2815" max="2815" width="35.5703125" style="1" customWidth="1"/>
    <col min="2816" max="2816" width="8" style="1" customWidth="1"/>
    <col min="2817" max="2817" width="17.7109375" style="1" customWidth="1"/>
    <col min="2818" max="2818" width="8.140625" style="1" customWidth="1"/>
    <col min="2819" max="2819" width="16.42578125" style="1" customWidth="1"/>
    <col min="2820" max="2820" width="16.5703125" style="1" customWidth="1"/>
    <col min="2821" max="2821" width="5.5703125" style="1" customWidth="1"/>
    <col min="2822" max="2822" width="10" style="1" customWidth="1"/>
    <col min="2823" max="2823" width="9" style="1" customWidth="1"/>
    <col min="2824" max="2827" width="11.7109375" style="1" bestFit="1" customWidth="1"/>
    <col min="2828" max="2828" width="11.7109375" style="1" customWidth="1"/>
    <col min="2829" max="3070" width="11.42578125" style="1"/>
    <col min="3071" max="3071" width="35.5703125" style="1" customWidth="1"/>
    <col min="3072" max="3072" width="8" style="1" customWidth="1"/>
    <col min="3073" max="3073" width="17.7109375" style="1" customWidth="1"/>
    <col min="3074" max="3074" width="8.140625" style="1" customWidth="1"/>
    <col min="3075" max="3075" width="16.42578125" style="1" customWidth="1"/>
    <col min="3076" max="3076" width="16.5703125" style="1" customWidth="1"/>
    <col min="3077" max="3077" width="5.5703125" style="1" customWidth="1"/>
    <col min="3078" max="3078" width="10" style="1" customWidth="1"/>
    <col min="3079" max="3079" width="9" style="1" customWidth="1"/>
    <col min="3080" max="3083" width="11.7109375" style="1" bestFit="1" customWidth="1"/>
    <col min="3084" max="3084" width="11.7109375" style="1" customWidth="1"/>
    <col min="3085" max="3326" width="11.42578125" style="1"/>
    <col min="3327" max="3327" width="35.5703125" style="1" customWidth="1"/>
    <col min="3328" max="3328" width="8" style="1" customWidth="1"/>
    <col min="3329" max="3329" width="17.7109375" style="1" customWidth="1"/>
    <col min="3330" max="3330" width="8.140625" style="1" customWidth="1"/>
    <col min="3331" max="3331" width="16.42578125" style="1" customWidth="1"/>
    <col min="3332" max="3332" width="16.5703125" style="1" customWidth="1"/>
    <col min="3333" max="3333" width="5.5703125" style="1" customWidth="1"/>
    <col min="3334" max="3334" width="10" style="1" customWidth="1"/>
    <col min="3335" max="3335" width="9" style="1" customWidth="1"/>
    <col min="3336" max="3339" width="11.7109375" style="1" bestFit="1" customWidth="1"/>
    <col min="3340" max="3340" width="11.7109375" style="1" customWidth="1"/>
    <col min="3341" max="3582" width="11.42578125" style="1"/>
    <col min="3583" max="3583" width="35.5703125" style="1" customWidth="1"/>
    <col min="3584" max="3584" width="8" style="1" customWidth="1"/>
    <col min="3585" max="3585" width="17.7109375" style="1" customWidth="1"/>
    <col min="3586" max="3586" width="8.140625" style="1" customWidth="1"/>
    <col min="3587" max="3587" width="16.42578125" style="1" customWidth="1"/>
    <col min="3588" max="3588" width="16.5703125" style="1" customWidth="1"/>
    <col min="3589" max="3589" width="5.5703125" style="1" customWidth="1"/>
    <col min="3590" max="3590" width="10" style="1" customWidth="1"/>
    <col min="3591" max="3591" width="9" style="1" customWidth="1"/>
    <col min="3592" max="3595" width="11.7109375" style="1" bestFit="1" customWidth="1"/>
    <col min="3596" max="3596" width="11.7109375" style="1" customWidth="1"/>
    <col min="3597" max="3838" width="11.42578125" style="1"/>
    <col min="3839" max="3839" width="35.5703125" style="1" customWidth="1"/>
    <col min="3840" max="3840" width="8" style="1" customWidth="1"/>
    <col min="3841" max="3841" width="17.7109375" style="1" customWidth="1"/>
    <col min="3842" max="3842" width="8.140625" style="1" customWidth="1"/>
    <col min="3843" max="3843" width="16.42578125" style="1" customWidth="1"/>
    <col min="3844" max="3844" width="16.5703125" style="1" customWidth="1"/>
    <col min="3845" max="3845" width="5.5703125" style="1" customWidth="1"/>
    <col min="3846" max="3846" width="10" style="1" customWidth="1"/>
    <col min="3847" max="3847" width="9" style="1" customWidth="1"/>
    <col min="3848" max="3851" width="11.7109375" style="1" bestFit="1" customWidth="1"/>
    <col min="3852" max="3852" width="11.7109375" style="1" customWidth="1"/>
    <col min="3853" max="4094" width="11.42578125" style="1"/>
    <col min="4095" max="4095" width="35.5703125" style="1" customWidth="1"/>
    <col min="4096" max="4096" width="8" style="1" customWidth="1"/>
    <col min="4097" max="4097" width="17.7109375" style="1" customWidth="1"/>
    <col min="4098" max="4098" width="8.140625" style="1" customWidth="1"/>
    <col min="4099" max="4099" width="16.42578125" style="1" customWidth="1"/>
    <col min="4100" max="4100" width="16.5703125" style="1" customWidth="1"/>
    <col min="4101" max="4101" width="5.5703125" style="1" customWidth="1"/>
    <col min="4102" max="4102" width="10" style="1" customWidth="1"/>
    <col min="4103" max="4103" width="9" style="1" customWidth="1"/>
    <col min="4104" max="4107" width="11.7109375" style="1" bestFit="1" customWidth="1"/>
    <col min="4108" max="4108" width="11.7109375" style="1" customWidth="1"/>
    <col min="4109" max="4350" width="11.42578125" style="1"/>
    <col min="4351" max="4351" width="35.5703125" style="1" customWidth="1"/>
    <col min="4352" max="4352" width="8" style="1" customWidth="1"/>
    <col min="4353" max="4353" width="17.7109375" style="1" customWidth="1"/>
    <col min="4354" max="4354" width="8.140625" style="1" customWidth="1"/>
    <col min="4355" max="4355" width="16.42578125" style="1" customWidth="1"/>
    <col min="4356" max="4356" width="16.5703125" style="1" customWidth="1"/>
    <col min="4357" max="4357" width="5.5703125" style="1" customWidth="1"/>
    <col min="4358" max="4358" width="10" style="1" customWidth="1"/>
    <col min="4359" max="4359" width="9" style="1" customWidth="1"/>
    <col min="4360" max="4363" width="11.7109375" style="1" bestFit="1" customWidth="1"/>
    <col min="4364" max="4364" width="11.7109375" style="1" customWidth="1"/>
    <col min="4365" max="4606" width="11.42578125" style="1"/>
    <col min="4607" max="4607" width="35.5703125" style="1" customWidth="1"/>
    <col min="4608" max="4608" width="8" style="1" customWidth="1"/>
    <col min="4609" max="4609" width="17.7109375" style="1" customWidth="1"/>
    <col min="4610" max="4610" width="8.140625" style="1" customWidth="1"/>
    <col min="4611" max="4611" width="16.42578125" style="1" customWidth="1"/>
    <col min="4612" max="4612" width="16.5703125" style="1" customWidth="1"/>
    <col min="4613" max="4613" width="5.5703125" style="1" customWidth="1"/>
    <col min="4614" max="4614" width="10" style="1" customWidth="1"/>
    <col min="4615" max="4615" width="9" style="1" customWidth="1"/>
    <col min="4616" max="4619" width="11.7109375" style="1" bestFit="1" customWidth="1"/>
    <col min="4620" max="4620" width="11.7109375" style="1" customWidth="1"/>
    <col min="4621" max="4862" width="11.42578125" style="1"/>
    <col min="4863" max="4863" width="35.5703125" style="1" customWidth="1"/>
    <col min="4864" max="4864" width="8" style="1" customWidth="1"/>
    <col min="4865" max="4865" width="17.7109375" style="1" customWidth="1"/>
    <col min="4866" max="4866" width="8.140625" style="1" customWidth="1"/>
    <col min="4867" max="4867" width="16.42578125" style="1" customWidth="1"/>
    <col min="4868" max="4868" width="16.5703125" style="1" customWidth="1"/>
    <col min="4869" max="4869" width="5.5703125" style="1" customWidth="1"/>
    <col min="4870" max="4870" width="10" style="1" customWidth="1"/>
    <col min="4871" max="4871" width="9" style="1" customWidth="1"/>
    <col min="4872" max="4875" width="11.7109375" style="1" bestFit="1" customWidth="1"/>
    <col min="4876" max="4876" width="11.7109375" style="1" customWidth="1"/>
    <col min="4877" max="5118" width="11.42578125" style="1"/>
    <col min="5119" max="5119" width="35.5703125" style="1" customWidth="1"/>
    <col min="5120" max="5120" width="8" style="1" customWidth="1"/>
    <col min="5121" max="5121" width="17.7109375" style="1" customWidth="1"/>
    <col min="5122" max="5122" width="8.140625" style="1" customWidth="1"/>
    <col min="5123" max="5123" width="16.42578125" style="1" customWidth="1"/>
    <col min="5124" max="5124" width="16.5703125" style="1" customWidth="1"/>
    <col min="5125" max="5125" width="5.5703125" style="1" customWidth="1"/>
    <col min="5126" max="5126" width="10" style="1" customWidth="1"/>
    <col min="5127" max="5127" width="9" style="1" customWidth="1"/>
    <col min="5128" max="5131" width="11.7109375" style="1" bestFit="1" customWidth="1"/>
    <col min="5132" max="5132" width="11.7109375" style="1" customWidth="1"/>
    <col min="5133" max="5374" width="11.42578125" style="1"/>
    <col min="5375" max="5375" width="35.5703125" style="1" customWidth="1"/>
    <col min="5376" max="5376" width="8" style="1" customWidth="1"/>
    <col min="5377" max="5377" width="17.7109375" style="1" customWidth="1"/>
    <col min="5378" max="5378" width="8.140625" style="1" customWidth="1"/>
    <col min="5379" max="5379" width="16.42578125" style="1" customWidth="1"/>
    <col min="5380" max="5380" width="16.5703125" style="1" customWidth="1"/>
    <col min="5381" max="5381" width="5.5703125" style="1" customWidth="1"/>
    <col min="5382" max="5382" width="10" style="1" customWidth="1"/>
    <col min="5383" max="5383" width="9" style="1" customWidth="1"/>
    <col min="5384" max="5387" width="11.7109375" style="1" bestFit="1" customWidth="1"/>
    <col min="5388" max="5388" width="11.7109375" style="1" customWidth="1"/>
    <col min="5389" max="5630" width="11.42578125" style="1"/>
    <col min="5631" max="5631" width="35.5703125" style="1" customWidth="1"/>
    <col min="5632" max="5632" width="8" style="1" customWidth="1"/>
    <col min="5633" max="5633" width="17.7109375" style="1" customWidth="1"/>
    <col min="5634" max="5634" width="8.140625" style="1" customWidth="1"/>
    <col min="5635" max="5635" width="16.42578125" style="1" customWidth="1"/>
    <col min="5636" max="5636" width="16.5703125" style="1" customWidth="1"/>
    <col min="5637" max="5637" width="5.5703125" style="1" customWidth="1"/>
    <col min="5638" max="5638" width="10" style="1" customWidth="1"/>
    <col min="5639" max="5639" width="9" style="1" customWidth="1"/>
    <col min="5640" max="5643" width="11.7109375" style="1" bestFit="1" customWidth="1"/>
    <col min="5644" max="5644" width="11.7109375" style="1" customWidth="1"/>
    <col min="5645" max="5886" width="11.42578125" style="1"/>
    <col min="5887" max="5887" width="35.5703125" style="1" customWidth="1"/>
    <col min="5888" max="5888" width="8" style="1" customWidth="1"/>
    <col min="5889" max="5889" width="17.7109375" style="1" customWidth="1"/>
    <col min="5890" max="5890" width="8.140625" style="1" customWidth="1"/>
    <col min="5891" max="5891" width="16.42578125" style="1" customWidth="1"/>
    <col min="5892" max="5892" width="16.5703125" style="1" customWidth="1"/>
    <col min="5893" max="5893" width="5.5703125" style="1" customWidth="1"/>
    <col min="5894" max="5894" width="10" style="1" customWidth="1"/>
    <col min="5895" max="5895" width="9" style="1" customWidth="1"/>
    <col min="5896" max="5899" width="11.7109375" style="1" bestFit="1" customWidth="1"/>
    <col min="5900" max="5900" width="11.7109375" style="1" customWidth="1"/>
    <col min="5901" max="6142" width="11.42578125" style="1"/>
    <col min="6143" max="6143" width="35.5703125" style="1" customWidth="1"/>
    <col min="6144" max="6144" width="8" style="1" customWidth="1"/>
    <col min="6145" max="6145" width="17.7109375" style="1" customWidth="1"/>
    <col min="6146" max="6146" width="8.140625" style="1" customWidth="1"/>
    <col min="6147" max="6147" width="16.42578125" style="1" customWidth="1"/>
    <col min="6148" max="6148" width="16.5703125" style="1" customWidth="1"/>
    <col min="6149" max="6149" width="5.5703125" style="1" customWidth="1"/>
    <col min="6150" max="6150" width="10" style="1" customWidth="1"/>
    <col min="6151" max="6151" width="9" style="1" customWidth="1"/>
    <col min="6152" max="6155" width="11.7109375" style="1" bestFit="1" customWidth="1"/>
    <col min="6156" max="6156" width="11.7109375" style="1" customWidth="1"/>
    <col min="6157" max="6398" width="11.42578125" style="1"/>
    <col min="6399" max="6399" width="35.5703125" style="1" customWidth="1"/>
    <col min="6400" max="6400" width="8" style="1" customWidth="1"/>
    <col min="6401" max="6401" width="17.7109375" style="1" customWidth="1"/>
    <col min="6402" max="6402" width="8.140625" style="1" customWidth="1"/>
    <col min="6403" max="6403" width="16.42578125" style="1" customWidth="1"/>
    <col min="6404" max="6404" width="16.5703125" style="1" customWidth="1"/>
    <col min="6405" max="6405" width="5.5703125" style="1" customWidth="1"/>
    <col min="6406" max="6406" width="10" style="1" customWidth="1"/>
    <col min="6407" max="6407" width="9" style="1" customWidth="1"/>
    <col min="6408" max="6411" width="11.7109375" style="1" bestFit="1" customWidth="1"/>
    <col min="6412" max="6412" width="11.7109375" style="1" customWidth="1"/>
    <col min="6413" max="6654" width="11.42578125" style="1"/>
    <col min="6655" max="6655" width="35.5703125" style="1" customWidth="1"/>
    <col min="6656" max="6656" width="8" style="1" customWidth="1"/>
    <col min="6657" max="6657" width="17.7109375" style="1" customWidth="1"/>
    <col min="6658" max="6658" width="8.140625" style="1" customWidth="1"/>
    <col min="6659" max="6659" width="16.42578125" style="1" customWidth="1"/>
    <col min="6660" max="6660" width="16.5703125" style="1" customWidth="1"/>
    <col min="6661" max="6661" width="5.5703125" style="1" customWidth="1"/>
    <col min="6662" max="6662" width="10" style="1" customWidth="1"/>
    <col min="6663" max="6663" width="9" style="1" customWidth="1"/>
    <col min="6664" max="6667" width="11.7109375" style="1" bestFit="1" customWidth="1"/>
    <col min="6668" max="6668" width="11.7109375" style="1" customWidth="1"/>
    <col min="6669" max="6910" width="11.42578125" style="1"/>
    <col min="6911" max="6911" width="35.5703125" style="1" customWidth="1"/>
    <col min="6912" max="6912" width="8" style="1" customWidth="1"/>
    <col min="6913" max="6913" width="17.7109375" style="1" customWidth="1"/>
    <col min="6914" max="6914" width="8.140625" style="1" customWidth="1"/>
    <col min="6915" max="6915" width="16.42578125" style="1" customWidth="1"/>
    <col min="6916" max="6916" width="16.5703125" style="1" customWidth="1"/>
    <col min="6917" max="6917" width="5.5703125" style="1" customWidth="1"/>
    <col min="6918" max="6918" width="10" style="1" customWidth="1"/>
    <col min="6919" max="6919" width="9" style="1" customWidth="1"/>
    <col min="6920" max="6923" width="11.7109375" style="1" bestFit="1" customWidth="1"/>
    <col min="6924" max="6924" width="11.7109375" style="1" customWidth="1"/>
    <col min="6925" max="7166" width="11.42578125" style="1"/>
    <col min="7167" max="7167" width="35.5703125" style="1" customWidth="1"/>
    <col min="7168" max="7168" width="8" style="1" customWidth="1"/>
    <col min="7169" max="7169" width="17.7109375" style="1" customWidth="1"/>
    <col min="7170" max="7170" width="8.140625" style="1" customWidth="1"/>
    <col min="7171" max="7171" width="16.42578125" style="1" customWidth="1"/>
    <col min="7172" max="7172" width="16.5703125" style="1" customWidth="1"/>
    <col min="7173" max="7173" width="5.5703125" style="1" customWidth="1"/>
    <col min="7174" max="7174" width="10" style="1" customWidth="1"/>
    <col min="7175" max="7175" width="9" style="1" customWidth="1"/>
    <col min="7176" max="7179" width="11.7109375" style="1" bestFit="1" customWidth="1"/>
    <col min="7180" max="7180" width="11.7109375" style="1" customWidth="1"/>
    <col min="7181" max="7422" width="11.42578125" style="1"/>
    <col min="7423" max="7423" width="35.5703125" style="1" customWidth="1"/>
    <col min="7424" max="7424" width="8" style="1" customWidth="1"/>
    <col min="7425" max="7425" width="17.7109375" style="1" customWidth="1"/>
    <col min="7426" max="7426" width="8.140625" style="1" customWidth="1"/>
    <col min="7427" max="7427" width="16.42578125" style="1" customWidth="1"/>
    <col min="7428" max="7428" width="16.5703125" style="1" customWidth="1"/>
    <col min="7429" max="7429" width="5.5703125" style="1" customWidth="1"/>
    <col min="7430" max="7430" width="10" style="1" customWidth="1"/>
    <col min="7431" max="7431" width="9" style="1" customWidth="1"/>
    <col min="7432" max="7435" width="11.7109375" style="1" bestFit="1" customWidth="1"/>
    <col min="7436" max="7436" width="11.7109375" style="1" customWidth="1"/>
    <col min="7437" max="7678" width="11.42578125" style="1"/>
    <col min="7679" max="7679" width="35.5703125" style="1" customWidth="1"/>
    <col min="7680" max="7680" width="8" style="1" customWidth="1"/>
    <col min="7681" max="7681" width="17.7109375" style="1" customWidth="1"/>
    <col min="7682" max="7682" width="8.140625" style="1" customWidth="1"/>
    <col min="7683" max="7683" width="16.42578125" style="1" customWidth="1"/>
    <col min="7684" max="7684" width="16.5703125" style="1" customWidth="1"/>
    <col min="7685" max="7685" width="5.5703125" style="1" customWidth="1"/>
    <col min="7686" max="7686" width="10" style="1" customWidth="1"/>
    <col min="7687" max="7687" width="9" style="1" customWidth="1"/>
    <col min="7688" max="7691" width="11.7109375" style="1" bestFit="1" customWidth="1"/>
    <col min="7692" max="7692" width="11.7109375" style="1" customWidth="1"/>
    <col min="7693" max="7934" width="11.42578125" style="1"/>
    <col min="7935" max="7935" width="35.5703125" style="1" customWidth="1"/>
    <col min="7936" max="7936" width="8" style="1" customWidth="1"/>
    <col min="7937" max="7937" width="17.7109375" style="1" customWidth="1"/>
    <col min="7938" max="7938" width="8.140625" style="1" customWidth="1"/>
    <col min="7939" max="7939" width="16.42578125" style="1" customWidth="1"/>
    <col min="7940" max="7940" width="16.5703125" style="1" customWidth="1"/>
    <col min="7941" max="7941" width="5.5703125" style="1" customWidth="1"/>
    <col min="7942" max="7942" width="10" style="1" customWidth="1"/>
    <col min="7943" max="7943" width="9" style="1" customWidth="1"/>
    <col min="7944" max="7947" width="11.7109375" style="1" bestFit="1" customWidth="1"/>
    <col min="7948" max="7948" width="11.7109375" style="1" customWidth="1"/>
    <col min="7949" max="8190" width="11.42578125" style="1"/>
    <col min="8191" max="8191" width="35.5703125" style="1" customWidth="1"/>
    <col min="8192" max="8192" width="8" style="1" customWidth="1"/>
    <col min="8193" max="8193" width="17.7109375" style="1" customWidth="1"/>
    <col min="8194" max="8194" width="8.140625" style="1" customWidth="1"/>
    <col min="8195" max="8195" width="16.42578125" style="1" customWidth="1"/>
    <col min="8196" max="8196" width="16.5703125" style="1" customWidth="1"/>
    <col min="8197" max="8197" width="5.5703125" style="1" customWidth="1"/>
    <col min="8198" max="8198" width="10" style="1" customWidth="1"/>
    <col min="8199" max="8199" width="9" style="1" customWidth="1"/>
    <col min="8200" max="8203" width="11.7109375" style="1" bestFit="1" customWidth="1"/>
    <col min="8204" max="8204" width="11.7109375" style="1" customWidth="1"/>
    <col min="8205" max="8446" width="11.42578125" style="1"/>
    <col min="8447" max="8447" width="35.5703125" style="1" customWidth="1"/>
    <col min="8448" max="8448" width="8" style="1" customWidth="1"/>
    <col min="8449" max="8449" width="17.7109375" style="1" customWidth="1"/>
    <col min="8450" max="8450" width="8.140625" style="1" customWidth="1"/>
    <col min="8451" max="8451" width="16.42578125" style="1" customWidth="1"/>
    <col min="8452" max="8452" width="16.5703125" style="1" customWidth="1"/>
    <col min="8453" max="8453" width="5.5703125" style="1" customWidth="1"/>
    <col min="8454" max="8454" width="10" style="1" customWidth="1"/>
    <col min="8455" max="8455" width="9" style="1" customWidth="1"/>
    <col min="8456" max="8459" width="11.7109375" style="1" bestFit="1" customWidth="1"/>
    <col min="8460" max="8460" width="11.7109375" style="1" customWidth="1"/>
    <col min="8461" max="8702" width="11.42578125" style="1"/>
    <col min="8703" max="8703" width="35.5703125" style="1" customWidth="1"/>
    <col min="8704" max="8704" width="8" style="1" customWidth="1"/>
    <col min="8705" max="8705" width="17.7109375" style="1" customWidth="1"/>
    <col min="8706" max="8706" width="8.140625" style="1" customWidth="1"/>
    <col min="8707" max="8707" width="16.42578125" style="1" customWidth="1"/>
    <col min="8708" max="8708" width="16.5703125" style="1" customWidth="1"/>
    <col min="8709" max="8709" width="5.5703125" style="1" customWidth="1"/>
    <col min="8710" max="8710" width="10" style="1" customWidth="1"/>
    <col min="8711" max="8711" width="9" style="1" customWidth="1"/>
    <col min="8712" max="8715" width="11.7109375" style="1" bestFit="1" customWidth="1"/>
    <col min="8716" max="8716" width="11.7109375" style="1" customWidth="1"/>
    <col min="8717" max="8958" width="11.42578125" style="1"/>
    <col min="8959" max="8959" width="35.5703125" style="1" customWidth="1"/>
    <col min="8960" max="8960" width="8" style="1" customWidth="1"/>
    <col min="8961" max="8961" width="17.7109375" style="1" customWidth="1"/>
    <col min="8962" max="8962" width="8.140625" style="1" customWidth="1"/>
    <col min="8963" max="8963" width="16.42578125" style="1" customWidth="1"/>
    <col min="8964" max="8964" width="16.5703125" style="1" customWidth="1"/>
    <col min="8965" max="8965" width="5.5703125" style="1" customWidth="1"/>
    <col min="8966" max="8966" width="10" style="1" customWidth="1"/>
    <col min="8967" max="8967" width="9" style="1" customWidth="1"/>
    <col min="8968" max="8971" width="11.7109375" style="1" bestFit="1" customWidth="1"/>
    <col min="8972" max="8972" width="11.7109375" style="1" customWidth="1"/>
    <col min="8973" max="9214" width="11.42578125" style="1"/>
    <col min="9215" max="9215" width="35.5703125" style="1" customWidth="1"/>
    <col min="9216" max="9216" width="8" style="1" customWidth="1"/>
    <col min="9217" max="9217" width="17.7109375" style="1" customWidth="1"/>
    <col min="9218" max="9218" width="8.140625" style="1" customWidth="1"/>
    <col min="9219" max="9219" width="16.42578125" style="1" customWidth="1"/>
    <col min="9220" max="9220" width="16.5703125" style="1" customWidth="1"/>
    <col min="9221" max="9221" width="5.5703125" style="1" customWidth="1"/>
    <col min="9222" max="9222" width="10" style="1" customWidth="1"/>
    <col min="9223" max="9223" width="9" style="1" customWidth="1"/>
    <col min="9224" max="9227" width="11.7109375" style="1" bestFit="1" customWidth="1"/>
    <col min="9228" max="9228" width="11.7109375" style="1" customWidth="1"/>
    <col min="9229" max="9470" width="11.42578125" style="1"/>
    <col min="9471" max="9471" width="35.5703125" style="1" customWidth="1"/>
    <col min="9472" max="9472" width="8" style="1" customWidth="1"/>
    <col min="9473" max="9473" width="17.7109375" style="1" customWidth="1"/>
    <col min="9474" max="9474" width="8.140625" style="1" customWidth="1"/>
    <col min="9475" max="9475" width="16.42578125" style="1" customWidth="1"/>
    <col min="9476" max="9476" width="16.5703125" style="1" customWidth="1"/>
    <col min="9477" max="9477" width="5.5703125" style="1" customWidth="1"/>
    <col min="9478" max="9478" width="10" style="1" customWidth="1"/>
    <col min="9479" max="9479" width="9" style="1" customWidth="1"/>
    <col min="9480" max="9483" width="11.7109375" style="1" bestFit="1" customWidth="1"/>
    <col min="9484" max="9484" width="11.7109375" style="1" customWidth="1"/>
    <col min="9485" max="9726" width="11.42578125" style="1"/>
    <col min="9727" max="9727" width="35.5703125" style="1" customWidth="1"/>
    <col min="9728" max="9728" width="8" style="1" customWidth="1"/>
    <col min="9729" max="9729" width="17.7109375" style="1" customWidth="1"/>
    <col min="9730" max="9730" width="8.140625" style="1" customWidth="1"/>
    <col min="9731" max="9731" width="16.42578125" style="1" customWidth="1"/>
    <col min="9732" max="9732" width="16.5703125" style="1" customWidth="1"/>
    <col min="9733" max="9733" width="5.5703125" style="1" customWidth="1"/>
    <col min="9734" max="9734" width="10" style="1" customWidth="1"/>
    <col min="9735" max="9735" width="9" style="1" customWidth="1"/>
    <col min="9736" max="9739" width="11.7109375" style="1" bestFit="1" customWidth="1"/>
    <col min="9740" max="9740" width="11.7109375" style="1" customWidth="1"/>
    <col min="9741" max="9982" width="11.42578125" style="1"/>
    <col min="9983" max="9983" width="35.5703125" style="1" customWidth="1"/>
    <col min="9984" max="9984" width="8" style="1" customWidth="1"/>
    <col min="9985" max="9985" width="17.7109375" style="1" customWidth="1"/>
    <col min="9986" max="9986" width="8.140625" style="1" customWidth="1"/>
    <col min="9987" max="9987" width="16.42578125" style="1" customWidth="1"/>
    <col min="9988" max="9988" width="16.5703125" style="1" customWidth="1"/>
    <col min="9989" max="9989" width="5.5703125" style="1" customWidth="1"/>
    <col min="9990" max="9990" width="10" style="1" customWidth="1"/>
    <col min="9991" max="9991" width="9" style="1" customWidth="1"/>
    <col min="9992" max="9995" width="11.7109375" style="1" bestFit="1" customWidth="1"/>
    <col min="9996" max="9996" width="11.7109375" style="1" customWidth="1"/>
    <col min="9997" max="10238" width="11.42578125" style="1"/>
    <col min="10239" max="10239" width="35.5703125" style="1" customWidth="1"/>
    <col min="10240" max="10240" width="8" style="1" customWidth="1"/>
    <col min="10241" max="10241" width="17.7109375" style="1" customWidth="1"/>
    <col min="10242" max="10242" width="8.140625" style="1" customWidth="1"/>
    <col min="10243" max="10243" width="16.42578125" style="1" customWidth="1"/>
    <col min="10244" max="10244" width="16.5703125" style="1" customWidth="1"/>
    <col min="10245" max="10245" width="5.5703125" style="1" customWidth="1"/>
    <col min="10246" max="10246" width="10" style="1" customWidth="1"/>
    <col min="10247" max="10247" width="9" style="1" customWidth="1"/>
    <col min="10248" max="10251" width="11.7109375" style="1" bestFit="1" customWidth="1"/>
    <col min="10252" max="10252" width="11.7109375" style="1" customWidth="1"/>
    <col min="10253" max="10494" width="11.42578125" style="1"/>
    <col min="10495" max="10495" width="35.5703125" style="1" customWidth="1"/>
    <col min="10496" max="10496" width="8" style="1" customWidth="1"/>
    <col min="10497" max="10497" width="17.7109375" style="1" customWidth="1"/>
    <col min="10498" max="10498" width="8.140625" style="1" customWidth="1"/>
    <col min="10499" max="10499" width="16.42578125" style="1" customWidth="1"/>
    <col min="10500" max="10500" width="16.5703125" style="1" customWidth="1"/>
    <col min="10501" max="10501" width="5.5703125" style="1" customWidth="1"/>
    <col min="10502" max="10502" width="10" style="1" customWidth="1"/>
    <col min="10503" max="10503" width="9" style="1" customWidth="1"/>
    <col min="10504" max="10507" width="11.7109375" style="1" bestFit="1" customWidth="1"/>
    <col min="10508" max="10508" width="11.7109375" style="1" customWidth="1"/>
    <col min="10509" max="10750" width="11.42578125" style="1"/>
    <col min="10751" max="10751" width="35.5703125" style="1" customWidth="1"/>
    <col min="10752" max="10752" width="8" style="1" customWidth="1"/>
    <col min="10753" max="10753" width="17.7109375" style="1" customWidth="1"/>
    <col min="10754" max="10754" width="8.140625" style="1" customWidth="1"/>
    <col min="10755" max="10755" width="16.42578125" style="1" customWidth="1"/>
    <col min="10756" max="10756" width="16.5703125" style="1" customWidth="1"/>
    <col min="10757" max="10757" width="5.5703125" style="1" customWidth="1"/>
    <col min="10758" max="10758" width="10" style="1" customWidth="1"/>
    <col min="10759" max="10759" width="9" style="1" customWidth="1"/>
    <col min="10760" max="10763" width="11.7109375" style="1" bestFit="1" customWidth="1"/>
    <col min="10764" max="10764" width="11.7109375" style="1" customWidth="1"/>
    <col min="10765" max="11006" width="11.42578125" style="1"/>
    <col min="11007" max="11007" width="35.5703125" style="1" customWidth="1"/>
    <col min="11008" max="11008" width="8" style="1" customWidth="1"/>
    <col min="11009" max="11009" width="17.7109375" style="1" customWidth="1"/>
    <col min="11010" max="11010" width="8.140625" style="1" customWidth="1"/>
    <col min="11011" max="11011" width="16.42578125" style="1" customWidth="1"/>
    <col min="11012" max="11012" width="16.5703125" style="1" customWidth="1"/>
    <col min="11013" max="11013" width="5.5703125" style="1" customWidth="1"/>
    <col min="11014" max="11014" width="10" style="1" customWidth="1"/>
    <col min="11015" max="11015" width="9" style="1" customWidth="1"/>
    <col min="11016" max="11019" width="11.7109375" style="1" bestFit="1" customWidth="1"/>
    <col min="11020" max="11020" width="11.7109375" style="1" customWidth="1"/>
    <col min="11021" max="11262" width="11.42578125" style="1"/>
    <col min="11263" max="11263" width="35.5703125" style="1" customWidth="1"/>
    <col min="11264" max="11264" width="8" style="1" customWidth="1"/>
    <col min="11265" max="11265" width="17.7109375" style="1" customWidth="1"/>
    <col min="11266" max="11266" width="8.140625" style="1" customWidth="1"/>
    <col min="11267" max="11267" width="16.42578125" style="1" customWidth="1"/>
    <col min="11268" max="11268" width="16.5703125" style="1" customWidth="1"/>
    <col min="11269" max="11269" width="5.5703125" style="1" customWidth="1"/>
    <col min="11270" max="11270" width="10" style="1" customWidth="1"/>
    <col min="11271" max="11271" width="9" style="1" customWidth="1"/>
    <col min="11272" max="11275" width="11.7109375" style="1" bestFit="1" customWidth="1"/>
    <col min="11276" max="11276" width="11.7109375" style="1" customWidth="1"/>
    <col min="11277" max="11518" width="11.42578125" style="1"/>
    <col min="11519" max="11519" width="35.5703125" style="1" customWidth="1"/>
    <col min="11520" max="11520" width="8" style="1" customWidth="1"/>
    <col min="11521" max="11521" width="17.7109375" style="1" customWidth="1"/>
    <col min="11522" max="11522" width="8.140625" style="1" customWidth="1"/>
    <col min="11523" max="11523" width="16.42578125" style="1" customWidth="1"/>
    <col min="11524" max="11524" width="16.5703125" style="1" customWidth="1"/>
    <col min="11525" max="11525" width="5.5703125" style="1" customWidth="1"/>
    <col min="11526" max="11526" width="10" style="1" customWidth="1"/>
    <col min="11527" max="11527" width="9" style="1" customWidth="1"/>
    <col min="11528" max="11531" width="11.7109375" style="1" bestFit="1" customWidth="1"/>
    <col min="11532" max="11532" width="11.7109375" style="1" customWidth="1"/>
    <col min="11533" max="11774" width="11.42578125" style="1"/>
    <col min="11775" max="11775" width="35.5703125" style="1" customWidth="1"/>
    <col min="11776" max="11776" width="8" style="1" customWidth="1"/>
    <col min="11777" max="11777" width="17.7109375" style="1" customWidth="1"/>
    <col min="11778" max="11778" width="8.140625" style="1" customWidth="1"/>
    <col min="11779" max="11779" width="16.42578125" style="1" customWidth="1"/>
    <col min="11780" max="11780" width="16.5703125" style="1" customWidth="1"/>
    <col min="11781" max="11781" width="5.5703125" style="1" customWidth="1"/>
    <col min="11782" max="11782" width="10" style="1" customWidth="1"/>
    <col min="11783" max="11783" width="9" style="1" customWidth="1"/>
    <col min="11784" max="11787" width="11.7109375" style="1" bestFit="1" customWidth="1"/>
    <col min="11788" max="11788" width="11.7109375" style="1" customWidth="1"/>
    <col min="11789" max="12030" width="11.42578125" style="1"/>
    <col min="12031" max="12031" width="35.5703125" style="1" customWidth="1"/>
    <col min="12032" max="12032" width="8" style="1" customWidth="1"/>
    <col min="12033" max="12033" width="17.7109375" style="1" customWidth="1"/>
    <col min="12034" max="12034" width="8.140625" style="1" customWidth="1"/>
    <col min="12035" max="12035" width="16.42578125" style="1" customWidth="1"/>
    <col min="12036" max="12036" width="16.5703125" style="1" customWidth="1"/>
    <col min="12037" max="12037" width="5.5703125" style="1" customWidth="1"/>
    <col min="12038" max="12038" width="10" style="1" customWidth="1"/>
    <col min="12039" max="12039" width="9" style="1" customWidth="1"/>
    <col min="12040" max="12043" width="11.7109375" style="1" bestFit="1" customWidth="1"/>
    <col min="12044" max="12044" width="11.7109375" style="1" customWidth="1"/>
    <col min="12045" max="12286" width="11.42578125" style="1"/>
    <col min="12287" max="12287" width="35.5703125" style="1" customWidth="1"/>
    <col min="12288" max="12288" width="8" style="1" customWidth="1"/>
    <col min="12289" max="12289" width="17.7109375" style="1" customWidth="1"/>
    <col min="12290" max="12290" width="8.140625" style="1" customWidth="1"/>
    <col min="12291" max="12291" width="16.42578125" style="1" customWidth="1"/>
    <col min="12292" max="12292" width="16.5703125" style="1" customWidth="1"/>
    <col min="12293" max="12293" width="5.5703125" style="1" customWidth="1"/>
    <col min="12294" max="12294" width="10" style="1" customWidth="1"/>
    <col min="12295" max="12295" width="9" style="1" customWidth="1"/>
    <col min="12296" max="12299" width="11.7109375" style="1" bestFit="1" customWidth="1"/>
    <col min="12300" max="12300" width="11.7109375" style="1" customWidth="1"/>
    <col min="12301" max="12542" width="11.42578125" style="1"/>
    <col min="12543" max="12543" width="35.5703125" style="1" customWidth="1"/>
    <col min="12544" max="12544" width="8" style="1" customWidth="1"/>
    <col min="12545" max="12545" width="17.7109375" style="1" customWidth="1"/>
    <col min="12546" max="12546" width="8.140625" style="1" customWidth="1"/>
    <col min="12547" max="12547" width="16.42578125" style="1" customWidth="1"/>
    <col min="12548" max="12548" width="16.5703125" style="1" customWidth="1"/>
    <col min="12549" max="12549" width="5.5703125" style="1" customWidth="1"/>
    <col min="12550" max="12550" width="10" style="1" customWidth="1"/>
    <col min="12551" max="12551" width="9" style="1" customWidth="1"/>
    <col min="12552" max="12555" width="11.7109375" style="1" bestFit="1" customWidth="1"/>
    <col min="12556" max="12556" width="11.7109375" style="1" customWidth="1"/>
    <col min="12557" max="12798" width="11.42578125" style="1"/>
    <col min="12799" max="12799" width="35.5703125" style="1" customWidth="1"/>
    <col min="12800" max="12800" width="8" style="1" customWidth="1"/>
    <col min="12801" max="12801" width="17.7109375" style="1" customWidth="1"/>
    <col min="12802" max="12802" width="8.140625" style="1" customWidth="1"/>
    <col min="12803" max="12803" width="16.42578125" style="1" customWidth="1"/>
    <col min="12804" max="12804" width="16.5703125" style="1" customWidth="1"/>
    <col min="12805" max="12805" width="5.5703125" style="1" customWidth="1"/>
    <col min="12806" max="12806" width="10" style="1" customWidth="1"/>
    <col min="12807" max="12807" width="9" style="1" customWidth="1"/>
    <col min="12808" max="12811" width="11.7109375" style="1" bestFit="1" customWidth="1"/>
    <col min="12812" max="12812" width="11.7109375" style="1" customWidth="1"/>
    <col min="12813" max="13054" width="11.42578125" style="1"/>
    <col min="13055" max="13055" width="35.5703125" style="1" customWidth="1"/>
    <col min="13056" max="13056" width="8" style="1" customWidth="1"/>
    <col min="13057" max="13057" width="17.7109375" style="1" customWidth="1"/>
    <col min="13058" max="13058" width="8.140625" style="1" customWidth="1"/>
    <col min="13059" max="13059" width="16.42578125" style="1" customWidth="1"/>
    <col min="13060" max="13060" width="16.5703125" style="1" customWidth="1"/>
    <col min="13061" max="13061" width="5.5703125" style="1" customWidth="1"/>
    <col min="13062" max="13062" width="10" style="1" customWidth="1"/>
    <col min="13063" max="13063" width="9" style="1" customWidth="1"/>
    <col min="13064" max="13067" width="11.7109375" style="1" bestFit="1" customWidth="1"/>
    <col min="13068" max="13068" width="11.7109375" style="1" customWidth="1"/>
    <col min="13069" max="13310" width="11.42578125" style="1"/>
    <col min="13311" max="13311" width="35.5703125" style="1" customWidth="1"/>
    <col min="13312" max="13312" width="8" style="1" customWidth="1"/>
    <col min="13313" max="13313" width="17.7109375" style="1" customWidth="1"/>
    <col min="13314" max="13314" width="8.140625" style="1" customWidth="1"/>
    <col min="13315" max="13315" width="16.42578125" style="1" customWidth="1"/>
    <col min="13316" max="13316" width="16.5703125" style="1" customWidth="1"/>
    <col min="13317" max="13317" width="5.5703125" style="1" customWidth="1"/>
    <col min="13318" max="13318" width="10" style="1" customWidth="1"/>
    <col min="13319" max="13319" width="9" style="1" customWidth="1"/>
    <col min="13320" max="13323" width="11.7109375" style="1" bestFit="1" customWidth="1"/>
    <col min="13324" max="13324" width="11.7109375" style="1" customWidth="1"/>
    <col min="13325" max="13566" width="11.42578125" style="1"/>
    <col min="13567" max="13567" width="35.5703125" style="1" customWidth="1"/>
    <col min="13568" max="13568" width="8" style="1" customWidth="1"/>
    <col min="13569" max="13569" width="17.7109375" style="1" customWidth="1"/>
    <col min="13570" max="13570" width="8.140625" style="1" customWidth="1"/>
    <col min="13571" max="13571" width="16.42578125" style="1" customWidth="1"/>
    <col min="13572" max="13572" width="16.5703125" style="1" customWidth="1"/>
    <col min="13573" max="13573" width="5.5703125" style="1" customWidth="1"/>
    <col min="13574" max="13574" width="10" style="1" customWidth="1"/>
    <col min="13575" max="13575" width="9" style="1" customWidth="1"/>
    <col min="13576" max="13579" width="11.7109375" style="1" bestFit="1" customWidth="1"/>
    <col min="13580" max="13580" width="11.7109375" style="1" customWidth="1"/>
    <col min="13581" max="13822" width="11.42578125" style="1"/>
    <col min="13823" max="13823" width="35.5703125" style="1" customWidth="1"/>
    <col min="13824" max="13824" width="8" style="1" customWidth="1"/>
    <col min="13825" max="13825" width="17.7109375" style="1" customWidth="1"/>
    <col min="13826" max="13826" width="8.140625" style="1" customWidth="1"/>
    <col min="13827" max="13827" width="16.42578125" style="1" customWidth="1"/>
    <col min="13828" max="13828" width="16.5703125" style="1" customWidth="1"/>
    <col min="13829" max="13829" width="5.5703125" style="1" customWidth="1"/>
    <col min="13830" max="13830" width="10" style="1" customWidth="1"/>
    <col min="13831" max="13831" width="9" style="1" customWidth="1"/>
    <col min="13832" max="13835" width="11.7109375" style="1" bestFit="1" customWidth="1"/>
    <col min="13836" max="13836" width="11.7109375" style="1" customWidth="1"/>
    <col min="13837" max="14078" width="11.42578125" style="1"/>
    <col min="14079" max="14079" width="35.5703125" style="1" customWidth="1"/>
    <col min="14080" max="14080" width="8" style="1" customWidth="1"/>
    <col min="14081" max="14081" width="17.7109375" style="1" customWidth="1"/>
    <col min="14082" max="14082" width="8.140625" style="1" customWidth="1"/>
    <col min="14083" max="14083" width="16.42578125" style="1" customWidth="1"/>
    <col min="14084" max="14084" width="16.5703125" style="1" customWidth="1"/>
    <col min="14085" max="14085" width="5.5703125" style="1" customWidth="1"/>
    <col min="14086" max="14086" width="10" style="1" customWidth="1"/>
    <col min="14087" max="14087" width="9" style="1" customWidth="1"/>
    <col min="14088" max="14091" width="11.7109375" style="1" bestFit="1" customWidth="1"/>
    <col min="14092" max="14092" width="11.7109375" style="1" customWidth="1"/>
    <col min="14093" max="14334" width="11.42578125" style="1"/>
    <col min="14335" max="14335" width="35.5703125" style="1" customWidth="1"/>
    <col min="14336" max="14336" width="8" style="1" customWidth="1"/>
    <col min="14337" max="14337" width="17.7109375" style="1" customWidth="1"/>
    <col min="14338" max="14338" width="8.140625" style="1" customWidth="1"/>
    <col min="14339" max="14339" width="16.42578125" style="1" customWidth="1"/>
    <col min="14340" max="14340" width="16.5703125" style="1" customWidth="1"/>
    <col min="14341" max="14341" width="5.5703125" style="1" customWidth="1"/>
    <col min="14342" max="14342" width="10" style="1" customWidth="1"/>
    <col min="14343" max="14343" width="9" style="1" customWidth="1"/>
    <col min="14344" max="14347" width="11.7109375" style="1" bestFit="1" customWidth="1"/>
    <col min="14348" max="14348" width="11.7109375" style="1" customWidth="1"/>
    <col min="14349" max="14590" width="11.42578125" style="1"/>
    <col min="14591" max="14591" width="35.5703125" style="1" customWidth="1"/>
    <col min="14592" max="14592" width="8" style="1" customWidth="1"/>
    <col min="14593" max="14593" width="17.7109375" style="1" customWidth="1"/>
    <col min="14594" max="14594" width="8.140625" style="1" customWidth="1"/>
    <col min="14595" max="14595" width="16.42578125" style="1" customWidth="1"/>
    <col min="14596" max="14596" width="16.5703125" style="1" customWidth="1"/>
    <col min="14597" max="14597" width="5.5703125" style="1" customWidth="1"/>
    <col min="14598" max="14598" width="10" style="1" customWidth="1"/>
    <col min="14599" max="14599" width="9" style="1" customWidth="1"/>
    <col min="14600" max="14603" width="11.7109375" style="1" bestFit="1" customWidth="1"/>
    <col min="14604" max="14604" width="11.7109375" style="1" customWidth="1"/>
    <col min="14605" max="14846" width="11.42578125" style="1"/>
    <col min="14847" max="14847" width="35.5703125" style="1" customWidth="1"/>
    <col min="14848" max="14848" width="8" style="1" customWidth="1"/>
    <col min="14849" max="14849" width="17.7109375" style="1" customWidth="1"/>
    <col min="14850" max="14850" width="8.140625" style="1" customWidth="1"/>
    <col min="14851" max="14851" width="16.42578125" style="1" customWidth="1"/>
    <col min="14852" max="14852" width="16.5703125" style="1" customWidth="1"/>
    <col min="14853" max="14853" width="5.5703125" style="1" customWidth="1"/>
    <col min="14854" max="14854" width="10" style="1" customWidth="1"/>
    <col min="14855" max="14855" width="9" style="1" customWidth="1"/>
    <col min="14856" max="14859" width="11.7109375" style="1" bestFit="1" customWidth="1"/>
    <col min="14860" max="14860" width="11.7109375" style="1" customWidth="1"/>
    <col min="14861" max="15102" width="11.42578125" style="1"/>
    <col min="15103" max="15103" width="35.5703125" style="1" customWidth="1"/>
    <col min="15104" max="15104" width="8" style="1" customWidth="1"/>
    <col min="15105" max="15105" width="17.7109375" style="1" customWidth="1"/>
    <col min="15106" max="15106" width="8.140625" style="1" customWidth="1"/>
    <col min="15107" max="15107" width="16.42578125" style="1" customWidth="1"/>
    <col min="15108" max="15108" width="16.5703125" style="1" customWidth="1"/>
    <col min="15109" max="15109" width="5.5703125" style="1" customWidth="1"/>
    <col min="15110" max="15110" width="10" style="1" customWidth="1"/>
    <col min="15111" max="15111" width="9" style="1" customWidth="1"/>
    <col min="15112" max="15115" width="11.7109375" style="1" bestFit="1" customWidth="1"/>
    <col min="15116" max="15116" width="11.7109375" style="1" customWidth="1"/>
    <col min="15117" max="15358" width="11.42578125" style="1"/>
    <col min="15359" max="15359" width="35.5703125" style="1" customWidth="1"/>
    <col min="15360" max="15360" width="8" style="1" customWidth="1"/>
    <col min="15361" max="15361" width="17.7109375" style="1" customWidth="1"/>
    <col min="15362" max="15362" width="8.140625" style="1" customWidth="1"/>
    <col min="15363" max="15363" width="16.42578125" style="1" customWidth="1"/>
    <col min="15364" max="15364" width="16.5703125" style="1" customWidth="1"/>
    <col min="15365" max="15365" width="5.5703125" style="1" customWidth="1"/>
    <col min="15366" max="15366" width="10" style="1" customWidth="1"/>
    <col min="15367" max="15367" width="9" style="1" customWidth="1"/>
    <col min="15368" max="15371" width="11.7109375" style="1" bestFit="1" customWidth="1"/>
    <col min="15372" max="15372" width="11.7109375" style="1" customWidth="1"/>
    <col min="15373" max="15614" width="11.42578125" style="1"/>
    <col min="15615" max="15615" width="35.5703125" style="1" customWidth="1"/>
    <col min="15616" max="15616" width="8" style="1" customWidth="1"/>
    <col min="15617" max="15617" width="17.7109375" style="1" customWidth="1"/>
    <col min="15618" max="15618" width="8.140625" style="1" customWidth="1"/>
    <col min="15619" max="15619" width="16.42578125" style="1" customWidth="1"/>
    <col min="15620" max="15620" width="16.5703125" style="1" customWidth="1"/>
    <col min="15621" max="15621" width="5.5703125" style="1" customWidth="1"/>
    <col min="15622" max="15622" width="10" style="1" customWidth="1"/>
    <col min="15623" max="15623" width="9" style="1" customWidth="1"/>
    <col min="15624" max="15627" width="11.7109375" style="1" bestFit="1" customWidth="1"/>
    <col min="15628" max="15628" width="11.7109375" style="1" customWidth="1"/>
    <col min="15629" max="15870" width="11.42578125" style="1"/>
    <col min="15871" max="15871" width="35.5703125" style="1" customWidth="1"/>
    <col min="15872" max="15872" width="8" style="1" customWidth="1"/>
    <col min="15873" max="15873" width="17.7109375" style="1" customWidth="1"/>
    <col min="15874" max="15874" width="8.140625" style="1" customWidth="1"/>
    <col min="15875" max="15875" width="16.42578125" style="1" customWidth="1"/>
    <col min="15876" max="15876" width="16.5703125" style="1" customWidth="1"/>
    <col min="15877" max="15877" width="5.5703125" style="1" customWidth="1"/>
    <col min="15878" max="15878" width="10" style="1" customWidth="1"/>
    <col min="15879" max="15879" width="9" style="1" customWidth="1"/>
    <col min="15880" max="15883" width="11.7109375" style="1" bestFit="1" customWidth="1"/>
    <col min="15884" max="15884" width="11.7109375" style="1" customWidth="1"/>
    <col min="15885" max="16126" width="11.42578125" style="1"/>
    <col min="16127" max="16127" width="35.5703125" style="1" customWidth="1"/>
    <col min="16128" max="16128" width="8" style="1" customWidth="1"/>
    <col min="16129" max="16129" width="17.7109375" style="1" customWidth="1"/>
    <col min="16130" max="16130" width="8.140625" style="1" customWidth="1"/>
    <col min="16131" max="16131" width="16.42578125" style="1" customWidth="1"/>
    <col min="16132" max="16132" width="16.5703125" style="1" customWidth="1"/>
    <col min="16133" max="16133" width="5.5703125" style="1" customWidth="1"/>
    <col min="16134" max="16134" width="10" style="1" customWidth="1"/>
    <col min="16135" max="16135" width="9" style="1" customWidth="1"/>
    <col min="16136" max="16139" width="11.7109375" style="1" bestFit="1" customWidth="1"/>
    <col min="16140" max="16140" width="11.7109375" style="1" customWidth="1"/>
    <col min="16141" max="16384" width="11.42578125" style="1"/>
  </cols>
  <sheetData>
    <row r="1" spans="1:14" ht="15" thickBot="1"/>
    <row r="2" spans="1:14" ht="15">
      <c r="A2" s="1068"/>
      <c r="B2" s="1071" t="s">
        <v>606</v>
      </c>
      <c r="C2" s="1072"/>
      <c r="D2" s="1072"/>
      <c r="E2" s="1072"/>
      <c r="F2" s="1072"/>
      <c r="G2" s="1072"/>
      <c r="H2" s="1073"/>
      <c r="I2" s="1077" t="s">
        <v>607</v>
      </c>
      <c r="J2" s="1078"/>
      <c r="K2" s="1078"/>
      <c r="L2" s="1079"/>
      <c r="M2" s="1071"/>
      <c r="N2" s="1080"/>
    </row>
    <row r="3" spans="1:14" ht="15">
      <c r="A3" s="1069"/>
      <c r="B3" s="1074"/>
      <c r="C3" s="1075"/>
      <c r="D3" s="1075"/>
      <c r="E3" s="1075"/>
      <c r="F3" s="1075"/>
      <c r="G3" s="1075"/>
      <c r="H3" s="1076"/>
      <c r="I3" s="1084" t="s">
        <v>608</v>
      </c>
      <c r="J3" s="1085"/>
      <c r="K3" s="1085"/>
      <c r="L3" s="1086"/>
      <c r="M3" s="1081"/>
      <c r="N3" s="1082"/>
    </row>
    <row r="4" spans="1:14" ht="15">
      <c r="A4" s="1069"/>
      <c r="B4" s="1087" t="s">
        <v>609</v>
      </c>
      <c r="C4" s="1088"/>
      <c r="D4" s="1088"/>
      <c r="E4" s="1088"/>
      <c r="F4" s="1088"/>
      <c r="G4" s="1088"/>
      <c r="H4" s="1089"/>
      <c r="I4" s="1084" t="s">
        <v>610</v>
      </c>
      <c r="J4" s="1085"/>
      <c r="K4" s="1085"/>
      <c r="L4" s="1086"/>
      <c r="M4" s="1081"/>
      <c r="N4" s="1082"/>
    </row>
    <row r="5" spans="1:14" ht="22.9" customHeight="1">
      <c r="A5" s="1070"/>
      <c r="B5" s="1090"/>
      <c r="C5" s="1091"/>
      <c r="D5" s="1091"/>
      <c r="E5" s="1091"/>
      <c r="F5" s="1091"/>
      <c r="G5" s="1091"/>
      <c r="H5" s="1092"/>
      <c r="I5" s="1084" t="s">
        <v>611</v>
      </c>
      <c r="J5" s="1085"/>
      <c r="K5" s="1085"/>
      <c r="L5" s="1086"/>
      <c r="M5" s="1074"/>
      <c r="N5" s="1083"/>
    </row>
    <row r="6" spans="1:14" ht="15">
      <c r="A6" s="304"/>
      <c r="B6" s="305"/>
      <c r="C6" s="305"/>
      <c r="D6" s="305"/>
      <c r="E6" s="305"/>
      <c r="F6" s="305"/>
      <c r="G6" s="305"/>
      <c r="H6" s="305"/>
      <c r="I6" s="305"/>
      <c r="J6" s="305"/>
      <c r="K6" s="305"/>
      <c r="L6" s="305"/>
      <c r="M6" s="305"/>
      <c r="N6" s="306"/>
    </row>
    <row r="7" spans="1:14" ht="15">
      <c r="A7" s="1469" t="s">
        <v>100</v>
      </c>
      <c r="B7" s="1470"/>
      <c r="C7" s="1470"/>
      <c r="D7" s="1470"/>
      <c r="E7" s="1470"/>
      <c r="F7" s="1470"/>
      <c r="G7" s="1470"/>
      <c r="H7" s="1470"/>
      <c r="I7" s="1470"/>
      <c r="J7" s="1470"/>
      <c r="K7" s="1470"/>
      <c r="L7" s="1470"/>
      <c r="M7" s="1470"/>
      <c r="N7" s="1471"/>
    </row>
    <row r="8" spans="1:14" ht="30.75" thickBot="1">
      <c r="A8" s="307" t="s">
        <v>101</v>
      </c>
      <c r="B8" s="1472" t="s">
        <v>102</v>
      </c>
      <c r="C8" s="1472"/>
      <c r="D8" s="1472"/>
      <c r="E8" s="1472"/>
      <c r="F8" s="1472"/>
      <c r="G8" s="2"/>
      <c r="H8" s="2"/>
      <c r="I8" s="2"/>
      <c r="J8" s="308"/>
      <c r="K8" s="308"/>
      <c r="L8" s="2"/>
      <c r="M8" s="2"/>
      <c r="N8" s="3"/>
    </row>
    <row r="9" spans="1:14" ht="33.6" customHeight="1">
      <c r="A9" s="1458" t="s">
        <v>103</v>
      </c>
      <c r="B9" s="1467"/>
      <c r="C9" s="1467"/>
      <c r="D9" s="1467"/>
      <c r="E9" s="1467"/>
      <c r="F9" s="1468"/>
      <c r="G9" s="1473" t="s">
        <v>104</v>
      </c>
      <c r="H9" s="1463"/>
      <c r="I9" s="1464"/>
      <c r="J9" s="1480" t="s">
        <v>1</v>
      </c>
      <c r="K9" s="1481"/>
      <c r="L9" s="1481"/>
      <c r="M9" s="1481"/>
      <c r="N9" s="1482"/>
    </row>
    <row r="10" spans="1:14" ht="34.15" customHeight="1">
      <c r="A10" s="1483" t="s">
        <v>620</v>
      </c>
      <c r="B10" s="1484"/>
      <c r="C10" s="1484"/>
      <c r="D10" s="1484"/>
      <c r="E10" s="1484"/>
      <c r="F10" s="1485"/>
      <c r="G10" s="1474"/>
      <c r="H10" s="1475"/>
      <c r="I10" s="1476"/>
      <c r="J10" s="309" t="s">
        <v>4</v>
      </c>
      <c r="K10" s="1486" t="s">
        <v>5</v>
      </c>
      <c r="L10" s="1486"/>
      <c r="M10" s="1486"/>
      <c r="N10" s="310" t="s">
        <v>6</v>
      </c>
    </row>
    <row r="11" spans="1:14" ht="49.9" customHeight="1">
      <c r="A11" s="1483" t="s">
        <v>105</v>
      </c>
      <c r="B11" s="1484"/>
      <c r="C11" s="1484"/>
      <c r="D11" s="1484"/>
      <c r="E11" s="1484"/>
      <c r="F11" s="1485"/>
      <c r="G11" s="1474"/>
      <c r="H11" s="1475"/>
      <c r="I11" s="1476"/>
      <c r="J11" s="311"/>
      <c r="K11" s="1487"/>
      <c r="L11" s="1488"/>
      <c r="M11" s="1489"/>
      <c r="N11" s="312"/>
    </row>
    <row r="12" spans="1:14" ht="55.9" customHeight="1">
      <c r="A12" s="1483" t="s">
        <v>106</v>
      </c>
      <c r="B12" s="1484"/>
      <c r="C12" s="1484"/>
      <c r="D12" s="1484"/>
      <c r="E12" s="1484"/>
      <c r="F12" s="1485"/>
      <c r="G12" s="1474"/>
      <c r="H12" s="1475"/>
      <c r="I12" s="1476"/>
      <c r="J12" s="270"/>
      <c r="K12" s="1447" t="s">
        <v>683</v>
      </c>
      <c r="L12" s="1448"/>
      <c r="M12" s="1449"/>
      <c r="N12" s="313"/>
    </row>
    <row r="13" spans="1:14" ht="27.6" customHeight="1">
      <c r="A13" s="1450" t="s">
        <v>621</v>
      </c>
      <c r="B13" s="1451"/>
      <c r="C13" s="1451"/>
      <c r="D13" s="1451"/>
      <c r="E13" s="1451"/>
      <c r="F13" s="1452"/>
      <c r="G13" s="1474"/>
      <c r="H13" s="1475"/>
      <c r="I13" s="1476"/>
      <c r="J13" s="314"/>
      <c r="K13" s="1447"/>
      <c r="L13" s="1448"/>
      <c r="M13" s="1449"/>
      <c r="N13" s="313"/>
    </row>
    <row r="14" spans="1:14" ht="70.150000000000006" customHeight="1" thickBot="1">
      <c r="A14" s="1453" t="s">
        <v>107</v>
      </c>
      <c r="B14" s="1454"/>
      <c r="C14" s="1454"/>
      <c r="D14" s="1454"/>
      <c r="E14" s="1454"/>
      <c r="F14" s="1446"/>
      <c r="G14" s="1477"/>
      <c r="H14" s="1478"/>
      <c r="I14" s="1479"/>
      <c r="J14" s="315"/>
      <c r="K14" s="1455"/>
      <c r="L14" s="1456"/>
      <c r="M14" s="1457"/>
      <c r="N14" s="316"/>
    </row>
    <row r="15" spans="1:14" ht="15">
      <c r="A15" s="1458" t="s">
        <v>8</v>
      </c>
      <c r="B15" s="1460" t="s">
        <v>601</v>
      </c>
      <c r="C15" s="1413" t="s">
        <v>9</v>
      </c>
      <c r="D15" s="1413" t="s">
        <v>10</v>
      </c>
      <c r="E15" s="1413" t="s">
        <v>622</v>
      </c>
      <c r="F15" s="1462" t="s">
        <v>623</v>
      </c>
      <c r="G15" s="1463"/>
      <c r="H15" s="1463"/>
      <c r="I15" s="1464"/>
      <c r="J15" s="1413" t="s">
        <v>13</v>
      </c>
      <c r="K15" s="1465"/>
      <c r="L15" s="1458" t="s">
        <v>14</v>
      </c>
      <c r="M15" s="1467"/>
      <c r="N15" s="1468"/>
    </row>
    <row r="16" spans="1:14">
      <c r="A16" s="1450"/>
      <c r="B16" s="1392"/>
      <c r="C16" s="1392"/>
      <c r="D16" s="1392"/>
      <c r="E16" s="1392"/>
      <c r="F16" s="1402"/>
      <c r="G16" s="1403"/>
      <c r="H16" s="1403"/>
      <c r="I16" s="1404"/>
      <c r="J16" s="1392"/>
      <c r="K16" s="1466"/>
      <c r="L16" s="1391" t="s">
        <v>15</v>
      </c>
      <c r="M16" s="1392" t="s">
        <v>16</v>
      </c>
      <c r="N16" s="1445" t="s">
        <v>17</v>
      </c>
    </row>
    <row r="17" spans="1:14" ht="30.75" thickBot="1">
      <c r="A17" s="1459"/>
      <c r="B17" s="1461"/>
      <c r="C17" s="1461"/>
      <c r="D17" s="1461"/>
      <c r="E17" s="1461"/>
      <c r="F17" s="317" t="s">
        <v>18</v>
      </c>
      <c r="G17" s="317" t="s">
        <v>19</v>
      </c>
      <c r="H17" s="317" t="s">
        <v>20</v>
      </c>
      <c r="I17" s="318" t="s">
        <v>21</v>
      </c>
      <c r="J17" s="317" t="s">
        <v>22</v>
      </c>
      <c r="K17" s="370" t="s">
        <v>23</v>
      </c>
      <c r="L17" s="1393"/>
      <c r="M17" s="1394"/>
      <c r="N17" s="1446"/>
    </row>
    <row r="18" spans="1:14" ht="15">
      <c r="A18" s="1442" t="s">
        <v>109</v>
      </c>
      <c r="B18" s="319" t="s">
        <v>25</v>
      </c>
      <c r="C18" s="1414" t="s">
        <v>110</v>
      </c>
      <c r="D18" s="320">
        <v>1</v>
      </c>
      <c r="E18" s="321">
        <v>50000000</v>
      </c>
      <c r="F18" s="321">
        <v>50000000</v>
      </c>
      <c r="G18" s="322"/>
      <c r="H18" s="323"/>
      <c r="I18" s="322"/>
      <c r="J18" s="324">
        <v>44198</v>
      </c>
      <c r="K18" s="324">
        <v>44561</v>
      </c>
      <c r="L18" s="1443">
        <v>0</v>
      </c>
      <c r="M18" s="1443">
        <f>+F19/F18</f>
        <v>0</v>
      </c>
      <c r="N18" s="1444">
        <v>0</v>
      </c>
    </row>
    <row r="19" spans="1:14" ht="17.45" customHeight="1">
      <c r="A19" s="1435"/>
      <c r="B19" s="270" t="s">
        <v>27</v>
      </c>
      <c r="C19" s="1411"/>
      <c r="D19" s="325">
        <v>0</v>
      </c>
      <c r="E19" s="326">
        <v>0</v>
      </c>
      <c r="F19" s="326">
        <v>0</v>
      </c>
      <c r="G19" s="309"/>
      <c r="H19" s="327"/>
      <c r="I19" s="309"/>
      <c r="J19" s="309"/>
      <c r="K19" s="328"/>
      <c r="L19" s="1436"/>
      <c r="M19" s="1436"/>
      <c r="N19" s="1438"/>
    </row>
    <row r="20" spans="1:14" ht="15">
      <c r="A20" s="1435" t="s">
        <v>111</v>
      </c>
      <c r="B20" s="270" t="s">
        <v>25</v>
      </c>
      <c r="C20" s="1411" t="s">
        <v>112</v>
      </c>
      <c r="D20" s="329">
        <v>1</v>
      </c>
      <c r="E20" s="330">
        <v>45000000</v>
      </c>
      <c r="F20" s="330">
        <v>45000000</v>
      </c>
      <c r="G20" s="309"/>
      <c r="H20" s="327"/>
      <c r="I20" s="309"/>
      <c r="J20" s="331">
        <v>44198</v>
      </c>
      <c r="K20" s="331">
        <v>44561</v>
      </c>
      <c r="L20" s="1436">
        <v>0</v>
      </c>
      <c r="M20" s="1436">
        <f>+F21/F20</f>
        <v>0</v>
      </c>
      <c r="N20" s="1437">
        <v>0</v>
      </c>
    </row>
    <row r="21" spans="1:14" ht="15" customHeight="1">
      <c r="A21" s="1435"/>
      <c r="B21" s="270" t="s">
        <v>27</v>
      </c>
      <c r="C21" s="1411"/>
      <c r="D21" s="329">
        <v>0</v>
      </c>
      <c r="E21" s="332">
        <v>0</v>
      </c>
      <c r="F21" s="326">
        <v>0</v>
      </c>
      <c r="G21" s="309"/>
      <c r="H21" s="327"/>
      <c r="I21" s="309"/>
      <c r="J21" s="309"/>
      <c r="K21" s="328"/>
      <c r="L21" s="1436"/>
      <c r="M21" s="1436"/>
      <c r="N21" s="1438"/>
    </row>
    <row r="22" spans="1:14" ht="21.75" customHeight="1">
      <c r="A22" s="1435" t="s">
        <v>113</v>
      </c>
      <c r="B22" s="270" t="s">
        <v>25</v>
      </c>
      <c r="C22" s="1411" t="s">
        <v>114</v>
      </c>
      <c r="D22" s="329">
        <v>1</v>
      </c>
      <c r="E22" s="333">
        <v>15000000</v>
      </c>
      <c r="F22" s="330">
        <v>15000000</v>
      </c>
      <c r="G22" s="309"/>
      <c r="H22" s="327"/>
      <c r="I22" s="309"/>
      <c r="J22" s="331">
        <v>44198</v>
      </c>
      <c r="K22" s="331">
        <v>44561</v>
      </c>
      <c r="L22" s="1436">
        <f>+D22/D23</f>
        <v>1</v>
      </c>
      <c r="M22" s="1436">
        <f>+F23/F22</f>
        <v>0.33333333333333331</v>
      </c>
      <c r="N22" s="1437">
        <f>+L22*L22/M22</f>
        <v>3</v>
      </c>
    </row>
    <row r="23" spans="1:14" ht="18" customHeight="1">
      <c r="A23" s="1435"/>
      <c r="B23" s="270" t="s">
        <v>27</v>
      </c>
      <c r="C23" s="1411"/>
      <c r="D23" s="329">
        <v>1</v>
      </c>
      <c r="E23" s="334">
        <v>5000000</v>
      </c>
      <c r="F23" s="335">
        <v>5000000</v>
      </c>
      <c r="G23" s="309"/>
      <c r="H23" s="327"/>
      <c r="I23" s="309"/>
      <c r="J23" s="309"/>
      <c r="K23" s="328"/>
      <c r="L23" s="1436"/>
      <c r="M23" s="1436"/>
      <c r="N23" s="1438"/>
    </row>
    <row r="24" spans="1:14" ht="18.75" customHeight="1">
      <c r="A24" s="1435" t="s">
        <v>115</v>
      </c>
      <c r="B24" s="270" t="s">
        <v>25</v>
      </c>
      <c r="C24" s="1411" t="s">
        <v>116</v>
      </c>
      <c r="D24" s="329">
        <v>1</v>
      </c>
      <c r="E24" s="333">
        <v>46750000</v>
      </c>
      <c r="F24" s="330">
        <v>46750000</v>
      </c>
      <c r="G24" s="309"/>
      <c r="H24" s="327"/>
      <c r="I24" s="309"/>
      <c r="J24" s="331">
        <v>44198</v>
      </c>
      <c r="K24" s="331">
        <v>44561</v>
      </c>
      <c r="L24" s="1436">
        <f>+D25/D24</f>
        <v>1</v>
      </c>
      <c r="M24" s="1436">
        <f>+F25/F24</f>
        <v>0.9618538395721925</v>
      </c>
      <c r="N24" s="1437">
        <f t="shared" ref="N24" si="0">+L24*L24/M24</f>
        <v>1.039658998964722</v>
      </c>
    </row>
    <row r="25" spans="1:14" ht="30" customHeight="1">
      <c r="A25" s="1435"/>
      <c r="B25" s="270" t="s">
        <v>27</v>
      </c>
      <c r="C25" s="1411"/>
      <c r="D25" s="329">
        <v>1</v>
      </c>
      <c r="E25" s="334">
        <f>33250000+11716667</f>
        <v>44966667</v>
      </c>
      <c r="F25" s="335">
        <f>+E25</f>
        <v>44966667</v>
      </c>
      <c r="G25" s="309"/>
      <c r="H25" s="327"/>
      <c r="I25" s="309"/>
      <c r="J25" s="309"/>
      <c r="K25" s="328"/>
      <c r="L25" s="1436"/>
      <c r="M25" s="1436"/>
      <c r="N25" s="1438"/>
    </row>
    <row r="26" spans="1:14" ht="15">
      <c r="A26" s="1435" t="s">
        <v>117</v>
      </c>
      <c r="B26" s="336" t="s">
        <v>25</v>
      </c>
      <c r="C26" s="1411" t="s">
        <v>118</v>
      </c>
      <c r="D26" s="325">
        <v>1</v>
      </c>
      <c r="E26" s="337">
        <v>52250000</v>
      </c>
      <c r="F26" s="330">
        <v>52250000</v>
      </c>
      <c r="G26" s="338"/>
      <c r="H26" s="339"/>
      <c r="I26" s="338"/>
      <c r="J26" s="331">
        <v>44198</v>
      </c>
      <c r="K26" s="331">
        <v>44561</v>
      </c>
      <c r="L26" s="1436">
        <f>+D27/D26</f>
        <v>1</v>
      </c>
      <c r="M26" s="1436">
        <f>+F27/F26</f>
        <v>0.87272727272727268</v>
      </c>
      <c r="N26" s="1437">
        <f t="shared" ref="N26" si="1">+L26*L26/M26</f>
        <v>1.1458333333333335</v>
      </c>
    </row>
    <row r="27" spans="1:14" ht="31.9" customHeight="1">
      <c r="A27" s="1435"/>
      <c r="B27" s="336" t="s">
        <v>27</v>
      </c>
      <c r="C27" s="1411"/>
      <c r="D27" s="325">
        <v>1</v>
      </c>
      <c r="E27" s="340">
        <f>33250000+12350000</f>
        <v>45600000</v>
      </c>
      <c r="F27" s="335">
        <f>+E27</f>
        <v>45600000</v>
      </c>
      <c r="G27" s="338"/>
      <c r="H27" s="339"/>
      <c r="I27" s="338"/>
      <c r="J27" s="309"/>
      <c r="K27" s="4"/>
      <c r="L27" s="1436"/>
      <c r="M27" s="1436"/>
      <c r="N27" s="1438"/>
    </row>
    <row r="28" spans="1:14" ht="15" customHeight="1">
      <c r="A28" s="1435" t="s">
        <v>119</v>
      </c>
      <c r="B28" s="336" t="s">
        <v>25</v>
      </c>
      <c r="C28" s="1411" t="s">
        <v>120</v>
      </c>
      <c r="D28" s="325">
        <v>1</v>
      </c>
      <c r="E28" s="337">
        <v>46750000</v>
      </c>
      <c r="F28" s="341">
        <v>46750000</v>
      </c>
      <c r="G28" s="338"/>
      <c r="H28" s="339"/>
      <c r="I28" s="342"/>
      <c r="J28" s="331">
        <v>44198</v>
      </c>
      <c r="K28" s="331">
        <v>44561</v>
      </c>
      <c r="L28" s="1436">
        <f>+D29/D28</f>
        <v>1</v>
      </c>
      <c r="M28" s="1436">
        <f>+F29/F28</f>
        <v>0.63636363636363635</v>
      </c>
      <c r="N28" s="1437">
        <f t="shared" ref="N28" si="2">+L28*L28/M28</f>
        <v>1.5714285714285714</v>
      </c>
    </row>
    <row r="29" spans="1:14" ht="42.6" customHeight="1">
      <c r="A29" s="1435"/>
      <c r="B29" s="336" t="s">
        <v>27</v>
      </c>
      <c r="C29" s="1411"/>
      <c r="D29" s="329">
        <v>1</v>
      </c>
      <c r="E29" s="340">
        <v>29750000</v>
      </c>
      <c r="F29" s="343">
        <v>29750000</v>
      </c>
      <c r="G29" s="344"/>
      <c r="H29" s="339"/>
      <c r="I29" s="338"/>
      <c r="J29" s="309"/>
      <c r="K29" s="4"/>
      <c r="L29" s="1436"/>
      <c r="M29" s="1436"/>
      <c r="N29" s="1438"/>
    </row>
    <row r="30" spans="1:14" ht="15" customHeight="1">
      <c r="A30" s="1435" t="s">
        <v>121</v>
      </c>
      <c r="B30" s="336" t="s">
        <v>25</v>
      </c>
      <c r="C30" s="1411" t="s">
        <v>122</v>
      </c>
      <c r="D30" s="329">
        <v>1</v>
      </c>
      <c r="E30" s="337">
        <v>47500000</v>
      </c>
      <c r="F30" s="341">
        <v>47500000</v>
      </c>
      <c r="G30" s="344"/>
      <c r="H30" s="339"/>
      <c r="I30" s="338"/>
      <c r="J30" s="331">
        <v>44198</v>
      </c>
      <c r="K30" s="331">
        <v>44561</v>
      </c>
      <c r="L30" s="1436">
        <f>+D31/D30</f>
        <v>1</v>
      </c>
      <c r="M30" s="1436">
        <f>+F31/F30</f>
        <v>0.74842105263157899</v>
      </c>
      <c r="N30" s="1437">
        <f t="shared" ref="N30" si="3">+L30*L30/M30</f>
        <v>1.3361462728551337</v>
      </c>
    </row>
    <row r="31" spans="1:14" ht="27" customHeight="1">
      <c r="A31" s="1435"/>
      <c r="B31" s="336" t="s">
        <v>27</v>
      </c>
      <c r="C31" s="1411"/>
      <c r="D31" s="329">
        <v>1</v>
      </c>
      <c r="E31" s="340">
        <f>29750000+5800000</f>
        <v>35550000</v>
      </c>
      <c r="F31" s="343">
        <f>+E31</f>
        <v>35550000</v>
      </c>
      <c r="G31" s="344"/>
      <c r="H31" s="339"/>
      <c r="I31" s="338"/>
      <c r="J31" s="309"/>
      <c r="K31" s="4"/>
      <c r="L31" s="1436"/>
      <c r="M31" s="1436"/>
      <c r="N31" s="1438"/>
    </row>
    <row r="32" spans="1:14" ht="15" customHeight="1">
      <c r="A32" s="1435" t="s">
        <v>123</v>
      </c>
      <c r="B32" s="336" t="s">
        <v>25</v>
      </c>
      <c r="C32" s="1411" t="s">
        <v>124</v>
      </c>
      <c r="D32" s="329">
        <v>1</v>
      </c>
      <c r="E32" s="337">
        <v>80450000</v>
      </c>
      <c r="F32" s="341">
        <v>80450000</v>
      </c>
      <c r="G32" s="344"/>
      <c r="H32" s="339"/>
      <c r="I32" s="338"/>
      <c r="J32" s="331">
        <v>44198</v>
      </c>
      <c r="K32" s="331">
        <v>44561</v>
      </c>
      <c r="L32" s="1436">
        <f>+D33/D32</f>
        <v>1</v>
      </c>
      <c r="M32" s="1436">
        <f>+F33/F32</f>
        <v>0.63517712865133624</v>
      </c>
      <c r="N32" s="1437">
        <f t="shared" ref="N32:N40" si="4">+L32*L32/M32</f>
        <v>1.5743639921722112</v>
      </c>
    </row>
    <row r="33" spans="1:14" ht="47.45" customHeight="1">
      <c r="A33" s="1435"/>
      <c r="B33" s="336" t="s">
        <v>27</v>
      </c>
      <c r="C33" s="1411"/>
      <c r="D33" s="329">
        <v>1</v>
      </c>
      <c r="E33" s="345">
        <f>33250000+17850000</f>
        <v>51100000</v>
      </c>
      <c r="F33" s="346">
        <v>51100000</v>
      </c>
      <c r="G33" s="344"/>
      <c r="H33" s="339"/>
      <c r="I33" s="338"/>
      <c r="J33" s="309"/>
      <c r="K33" s="5"/>
      <c r="L33" s="1436"/>
      <c r="M33" s="1436"/>
      <c r="N33" s="1438"/>
    </row>
    <row r="34" spans="1:14" ht="15">
      <c r="A34" s="1435" t="s">
        <v>125</v>
      </c>
      <c r="B34" s="347" t="s">
        <v>25</v>
      </c>
      <c r="C34" s="1411" t="s">
        <v>126</v>
      </c>
      <c r="D34" s="325">
        <v>1</v>
      </c>
      <c r="E34" s="337">
        <v>55000000</v>
      </c>
      <c r="F34" s="341">
        <v>55000000</v>
      </c>
      <c r="G34" s="344"/>
      <c r="H34" s="339"/>
      <c r="I34" s="338"/>
      <c r="J34" s="331">
        <v>44198</v>
      </c>
      <c r="K34" s="331">
        <v>44561</v>
      </c>
      <c r="L34" s="1436">
        <f>+D35/D34</f>
        <v>1</v>
      </c>
      <c r="M34" s="1436">
        <f>+F35/F34</f>
        <v>0.92618181818181822</v>
      </c>
      <c r="N34" s="1437">
        <f t="shared" si="4"/>
        <v>1.0797016097369454</v>
      </c>
    </row>
    <row r="35" spans="1:14" ht="38.450000000000003" customHeight="1">
      <c r="A35" s="1435"/>
      <c r="B35" s="336" t="s">
        <v>27</v>
      </c>
      <c r="C35" s="1411"/>
      <c r="D35" s="325">
        <v>1</v>
      </c>
      <c r="E35" s="340">
        <v>50940000</v>
      </c>
      <c r="F35" s="343">
        <v>50940000</v>
      </c>
      <c r="G35" s="344"/>
      <c r="H35" s="339"/>
      <c r="I35" s="338"/>
      <c r="J35" s="309"/>
      <c r="K35" s="4"/>
      <c r="L35" s="1436"/>
      <c r="M35" s="1436"/>
      <c r="N35" s="1438"/>
    </row>
    <row r="36" spans="1:14" ht="15" customHeight="1">
      <c r="A36" s="1435" t="s">
        <v>127</v>
      </c>
      <c r="B36" s="336" t="s">
        <v>25</v>
      </c>
      <c r="C36" s="1411" t="s">
        <v>128</v>
      </c>
      <c r="D36" s="325">
        <v>1</v>
      </c>
      <c r="E36" s="337">
        <v>31900000</v>
      </c>
      <c r="F36" s="341">
        <v>31900000</v>
      </c>
      <c r="G36" s="344"/>
      <c r="H36" s="339"/>
      <c r="I36" s="338"/>
      <c r="J36" s="331">
        <v>44198</v>
      </c>
      <c r="K36" s="331">
        <v>44561</v>
      </c>
      <c r="L36" s="1436">
        <f>+D37/D36</f>
        <v>1</v>
      </c>
      <c r="M36" s="1436">
        <f>+F37/F36</f>
        <v>0.55956112852664575</v>
      </c>
      <c r="N36" s="1437">
        <f t="shared" si="4"/>
        <v>1.7871148459383754</v>
      </c>
    </row>
    <row r="37" spans="1:14" ht="59.45" customHeight="1">
      <c r="A37" s="1435"/>
      <c r="B37" s="336" t="s">
        <v>27</v>
      </c>
      <c r="C37" s="1411"/>
      <c r="D37" s="325">
        <v>1</v>
      </c>
      <c r="E37" s="340">
        <v>17850000</v>
      </c>
      <c r="F37" s="343">
        <v>17850000</v>
      </c>
      <c r="G37" s="344"/>
      <c r="H37" s="339"/>
      <c r="I37" s="338"/>
      <c r="J37" s="309"/>
      <c r="K37" s="4"/>
      <c r="L37" s="1436"/>
      <c r="M37" s="1436"/>
      <c r="N37" s="1438"/>
    </row>
    <row r="38" spans="1:14" ht="15" customHeight="1">
      <c r="A38" s="1435" t="s">
        <v>129</v>
      </c>
      <c r="B38" s="336" t="s">
        <v>25</v>
      </c>
      <c r="C38" s="1411" t="s">
        <v>130</v>
      </c>
      <c r="D38" s="325">
        <v>1</v>
      </c>
      <c r="E38" s="337">
        <v>31900000</v>
      </c>
      <c r="F38" s="341">
        <v>31900000</v>
      </c>
      <c r="G38" s="344"/>
      <c r="H38" s="339"/>
      <c r="I38" s="338"/>
      <c r="J38" s="331">
        <v>44198</v>
      </c>
      <c r="K38" s="331">
        <v>44561</v>
      </c>
      <c r="L38" s="1436">
        <f>+D39/D38</f>
        <v>1</v>
      </c>
      <c r="M38" s="1436">
        <f>+F39/F38</f>
        <v>0.63949843260188088</v>
      </c>
      <c r="N38" s="1437">
        <f t="shared" si="4"/>
        <v>1.5637254901960784</v>
      </c>
    </row>
    <row r="39" spans="1:14" ht="30.6" customHeight="1">
      <c r="A39" s="1435"/>
      <c r="B39" s="336" t="s">
        <v>27</v>
      </c>
      <c r="C39" s="1411"/>
      <c r="D39" s="325">
        <v>1</v>
      </c>
      <c r="E39" s="371">
        <v>20400000</v>
      </c>
      <c r="F39" s="343">
        <f>+E39</f>
        <v>20400000</v>
      </c>
      <c r="G39" s="344"/>
      <c r="H39" s="339"/>
      <c r="I39" s="338"/>
      <c r="J39" s="309"/>
      <c r="K39" s="4"/>
      <c r="L39" s="1436"/>
      <c r="M39" s="1436"/>
      <c r="N39" s="1438"/>
    </row>
    <row r="40" spans="1:14" ht="15">
      <c r="A40" s="1435" t="s">
        <v>131</v>
      </c>
      <c r="B40" s="336" t="s">
        <v>25</v>
      </c>
      <c r="C40" s="1411" t="s">
        <v>132</v>
      </c>
      <c r="D40" s="325">
        <v>1</v>
      </c>
      <c r="E40" s="337">
        <v>47500000</v>
      </c>
      <c r="F40" s="330">
        <v>47500000</v>
      </c>
      <c r="G40" s="344"/>
      <c r="H40" s="339"/>
      <c r="I40" s="338"/>
      <c r="J40" s="331">
        <v>44198</v>
      </c>
      <c r="K40" s="331">
        <v>44561</v>
      </c>
      <c r="L40" s="1436">
        <f>+D41/D40</f>
        <v>1</v>
      </c>
      <c r="M40" s="1436">
        <f>+F41/F40</f>
        <v>0.85894736842105268</v>
      </c>
      <c r="N40" s="1437">
        <f t="shared" si="4"/>
        <v>1.1642156862745097</v>
      </c>
    </row>
    <row r="41" spans="1:14" ht="83.25" customHeight="1" thickBot="1">
      <c r="A41" s="1439"/>
      <c r="B41" s="348" t="s">
        <v>27</v>
      </c>
      <c r="C41" s="1440"/>
      <c r="D41" s="349">
        <v>1</v>
      </c>
      <c r="E41" s="372">
        <f>29750000+11050000</f>
        <v>40800000</v>
      </c>
      <c r="F41" s="373">
        <f>+E41</f>
        <v>40800000</v>
      </c>
      <c r="G41" s="350"/>
      <c r="H41" s="351"/>
      <c r="I41" s="352"/>
      <c r="J41" s="374"/>
      <c r="K41" s="6"/>
      <c r="L41" s="1441"/>
      <c r="M41" s="1441"/>
      <c r="N41" s="1438"/>
    </row>
    <row r="42" spans="1:14" ht="15">
      <c r="A42" s="1419" t="s">
        <v>133</v>
      </c>
      <c r="B42" s="375" t="s">
        <v>25</v>
      </c>
      <c r="C42" s="376"/>
      <c r="D42" s="376"/>
      <c r="E42" s="377">
        <f>E18+E20+E22+E24+E26+E28+E30+E32+E34+E36+E38+E40</f>
        <v>550000000</v>
      </c>
      <c r="F42" s="377">
        <f>F18+F20+F22+F24+F26+F28+F30+F32+F34+F36+F38+F40</f>
        <v>550000000</v>
      </c>
      <c r="G42" s="322"/>
      <c r="H42" s="322"/>
      <c r="I42" s="322"/>
      <c r="J42" s="324"/>
      <c r="K42" s="378"/>
      <c r="L42" s="1421"/>
      <c r="M42" s="1423"/>
      <c r="N42" s="1425"/>
    </row>
    <row r="43" spans="1:14" ht="15.75" thickBot="1">
      <c r="A43" s="1420"/>
      <c r="B43" s="353" t="s">
        <v>27</v>
      </c>
      <c r="C43" s="354"/>
      <c r="D43" s="354"/>
      <c r="E43" s="379">
        <f>E23+E25+E27+E29+E31+E33+E35+E37+E39+E41</f>
        <v>341956667</v>
      </c>
      <c r="F43" s="379">
        <f>F23+F25+F27+F29+F31+F33+F35+F37+F39+F41</f>
        <v>341956667</v>
      </c>
      <c r="G43" s="355"/>
      <c r="H43" s="356"/>
      <c r="I43" s="355"/>
      <c r="J43" s="355"/>
      <c r="K43" s="357"/>
      <c r="L43" s="1422"/>
      <c r="M43" s="1424"/>
      <c r="N43" s="1426"/>
    </row>
    <row r="44" spans="1:14" ht="15.75" thickBot="1">
      <c r="A44" s="380"/>
      <c r="B44" s="381"/>
      <c r="C44" s="381"/>
      <c r="D44" s="381"/>
      <c r="E44" s="382"/>
      <c r="F44" s="383"/>
      <c r="G44" s="384"/>
      <c r="H44" s="384"/>
      <c r="I44" s="384"/>
      <c r="J44" s="385"/>
      <c r="K44" s="385"/>
      <c r="L44" s="383"/>
      <c r="M44" s="386"/>
      <c r="N44" s="387"/>
    </row>
    <row r="45" spans="1:14" ht="15.75" thickBot="1">
      <c r="A45" s="359" t="s">
        <v>134</v>
      </c>
      <c r="B45" s="1427" t="s">
        <v>36</v>
      </c>
      <c r="C45" s="1428"/>
      <c r="D45" s="1429"/>
      <c r="E45" s="1430" t="s">
        <v>37</v>
      </c>
      <c r="F45" s="1431"/>
      <c r="G45" s="1431"/>
      <c r="H45" s="1431"/>
      <c r="I45" s="360"/>
      <c r="J45" s="1432" t="s">
        <v>65</v>
      </c>
      <c r="K45" s="1433"/>
      <c r="L45" s="1433"/>
      <c r="M45" s="1433"/>
      <c r="N45" s="1434"/>
    </row>
    <row r="46" spans="1:14">
      <c r="A46" s="1412" t="s">
        <v>135</v>
      </c>
      <c r="B46" s="1413" t="s">
        <v>136</v>
      </c>
      <c r="C46" s="1413"/>
      <c r="D46" s="1413"/>
      <c r="E46" s="1414" t="s">
        <v>137</v>
      </c>
      <c r="F46" s="1414"/>
      <c r="G46" s="1414"/>
      <c r="H46" s="319" t="s">
        <v>25</v>
      </c>
      <c r="I46" s="361">
        <v>1</v>
      </c>
      <c r="J46" s="1415" t="s">
        <v>138</v>
      </c>
      <c r="K46" s="1415"/>
      <c r="L46" s="1415"/>
      <c r="M46" s="1415"/>
      <c r="N46" s="1416"/>
    </row>
    <row r="47" spans="1:14" ht="29.25" customHeight="1">
      <c r="A47" s="1391"/>
      <c r="B47" s="1392"/>
      <c r="C47" s="1392"/>
      <c r="D47" s="1392"/>
      <c r="E47" s="1411"/>
      <c r="F47" s="1411"/>
      <c r="G47" s="1411"/>
      <c r="H47" s="270" t="s">
        <v>27</v>
      </c>
      <c r="I47" s="362">
        <v>0.7</v>
      </c>
      <c r="J47" s="1417"/>
      <c r="K47" s="1417"/>
      <c r="L47" s="1417"/>
      <c r="M47" s="1417"/>
      <c r="N47" s="1418"/>
    </row>
    <row r="48" spans="1:14" ht="23.45" customHeight="1">
      <c r="A48" s="1391" t="s">
        <v>139</v>
      </c>
      <c r="B48" s="1392" t="s">
        <v>140</v>
      </c>
      <c r="C48" s="1392"/>
      <c r="D48" s="1392"/>
      <c r="E48" s="1411" t="s">
        <v>141</v>
      </c>
      <c r="F48" s="1411"/>
      <c r="G48" s="1411"/>
      <c r="H48" s="270" t="s">
        <v>25</v>
      </c>
      <c r="I48" s="363">
        <v>1</v>
      </c>
      <c r="J48" s="1405" t="s">
        <v>40</v>
      </c>
      <c r="K48" s="1406"/>
      <c r="L48" s="1406"/>
      <c r="M48" s="1406"/>
      <c r="N48" s="1407"/>
    </row>
    <row r="49" spans="1:20" ht="37.15" customHeight="1">
      <c r="A49" s="1391"/>
      <c r="B49" s="1392"/>
      <c r="C49" s="1392"/>
      <c r="D49" s="1392"/>
      <c r="E49" s="1411"/>
      <c r="F49" s="1411"/>
      <c r="G49" s="1411"/>
      <c r="H49" s="270" t="s">
        <v>27</v>
      </c>
      <c r="I49" s="363">
        <v>1</v>
      </c>
      <c r="J49" s="1408"/>
      <c r="K49" s="1409"/>
      <c r="L49" s="1409"/>
      <c r="M49" s="1409"/>
      <c r="N49" s="1410"/>
    </row>
    <row r="50" spans="1:20">
      <c r="A50" s="1391" t="s">
        <v>142</v>
      </c>
      <c r="B50" s="1399" t="s">
        <v>143</v>
      </c>
      <c r="C50" s="1400"/>
      <c r="D50" s="1401"/>
      <c r="E50" s="939" t="s">
        <v>144</v>
      </c>
      <c r="F50" s="939"/>
      <c r="G50" s="939"/>
      <c r="H50" s="270" t="s">
        <v>25</v>
      </c>
      <c r="I50" s="364">
        <v>4</v>
      </c>
      <c r="J50" s="1405" t="s">
        <v>145</v>
      </c>
      <c r="K50" s="1406"/>
      <c r="L50" s="1406"/>
      <c r="M50" s="1406"/>
      <c r="N50" s="1407"/>
    </row>
    <row r="51" spans="1:20" ht="27.6" customHeight="1">
      <c r="A51" s="1391"/>
      <c r="B51" s="1402"/>
      <c r="C51" s="1403"/>
      <c r="D51" s="1404"/>
      <c r="E51" s="939"/>
      <c r="F51" s="939"/>
      <c r="G51" s="939"/>
      <c r="H51" s="270" t="s">
        <v>27</v>
      </c>
      <c r="I51" s="364">
        <v>1</v>
      </c>
      <c r="J51" s="1408"/>
      <c r="K51" s="1409"/>
      <c r="L51" s="1409"/>
      <c r="M51" s="1409"/>
      <c r="N51" s="1410"/>
    </row>
    <row r="52" spans="1:20">
      <c r="A52" s="1391" t="s">
        <v>146</v>
      </c>
      <c r="B52" s="1399" t="s">
        <v>147</v>
      </c>
      <c r="C52" s="1400"/>
      <c r="D52" s="1401"/>
      <c r="E52" s="1411" t="s">
        <v>148</v>
      </c>
      <c r="F52" s="1411"/>
      <c r="G52" s="1411"/>
      <c r="H52" s="270" t="s">
        <v>25</v>
      </c>
      <c r="I52" s="365">
        <v>1</v>
      </c>
      <c r="J52" s="1405" t="s">
        <v>40</v>
      </c>
      <c r="K52" s="1406"/>
      <c r="L52" s="1406"/>
      <c r="M52" s="1406"/>
      <c r="N52" s="1407"/>
    </row>
    <row r="53" spans="1:20" ht="47.45" customHeight="1">
      <c r="A53" s="1391"/>
      <c r="B53" s="1402"/>
      <c r="C53" s="1403"/>
      <c r="D53" s="1404"/>
      <c r="E53" s="1411"/>
      <c r="F53" s="1411"/>
      <c r="G53" s="1411"/>
      <c r="H53" s="270" t="s">
        <v>27</v>
      </c>
      <c r="I53" s="365">
        <v>0.8</v>
      </c>
      <c r="J53" s="1408"/>
      <c r="K53" s="1409"/>
      <c r="L53" s="1409"/>
      <c r="M53" s="1409"/>
      <c r="N53" s="1410"/>
    </row>
    <row r="54" spans="1:20">
      <c r="A54" s="1391" t="s">
        <v>99</v>
      </c>
      <c r="B54" s="1392"/>
      <c r="C54" s="1392"/>
      <c r="D54" s="1392"/>
      <c r="E54" s="1392"/>
      <c r="F54" s="1392"/>
      <c r="G54" s="1392"/>
      <c r="H54" s="1392"/>
      <c r="I54" s="1392"/>
      <c r="J54" s="1395"/>
      <c r="K54" s="1395"/>
      <c r="L54" s="1395"/>
      <c r="M54" s="1395"/>
      <c r="N54" s="1396"/>
    </row>
    <row r="55" spans="1:20" ht="15" thickBot="1">
      <c r="A55" s="1393"/>
      <c r="B55" s="1394"/>
      <c r="C55" s="1394"/>
      <c r="D55" s="1394"/>
      <c r="E55" s="1394"/>
      <c r="F55" s="1394"/>
      <c r="G55" s="1394"/>
      <c r="H55" s="1394"/>
      <c r="I55" s="1394"/>
      <c r="J55" s="1397"/>
      <c r="K55" s="1397"/>
      <c r="L55" s="1397"/>
      <c r="M55" s="1397"/>
      <c r="N55" s="1398"/>
    </row>
    <row r="56" spans="1:20" ht="60.75" thickBot="1">
      <c r="P56" s="394" t="s">
        <v>5</v>
      </c>
      <c r="Q56" s="395" t="s">
        <v>441</v>
      </c>
      <c r="R56" s="396" t="s">
        <v>6</v>
      </c>
      <c r="S56" s="395" t="s">
        <v>442</v>
      </c>
      <c r="T56" s="397" t="s">
        <v>6</v>
      </c>
    </row>
    <row r="57" spans="1:20" ht="183" customHeight="1">
      <c r="P57" s="390" t="s">
        <v>443</v>
      </c>
      <c r="Q57" s="391">
        <v>166</v>
      </c>
      <c r="R57" s="392">
        <v>33250000</v>
      </c>
      <c r="S57" s="391">
        <v>2467</v>
      </c>
      <c r="T57" s="393">
        <v>12350000</v>
      </c>
    </row>
    <row r="58" spans="1:20" ht="190.5" customHeight="1">
      <c r="P58" s="388" t="s">
        <v>444</v>
      </c>
      <c r="Q58" s="366">
        <v>171</v>
      </c>
      <c r="R58" s="367">
        <v>29750000</v>
      </c>
      <c r="S58" s="366">
        <v>2527</v>
      </c>
      <c r="T58" s="368">
        <v>11050000</v>
      </c>
    </row>
    <row r="59" spans="1:20" ht="136.5" customHeight="1">
      <c r="P59" s="388" t="s">
        <v>445</v>
      </c>
      <c r="Q59" s="366">
        <v>203</v>
      </c>
      <c r="R59" s="367">
        <v>33250000</v>
      </c>
      <c r="S59" s="366">
        <v>2511</v>
      </c>
      <c r="T59" s="368">
        <v>11716617</v>
      </c>
    </row>
    <row r="60" spans="1:20" ht="171">
      <c r="P60" s="388" t="s">
        <v>446</v>
      </c>
      <c r="Q60" s="366">
        <v>218</v>
      </c>
      <c r="R60" s="367">
        <v>29750000</v>
      </c>
      <c r="S60" s="366"/>
      <c r="T60" s="369"/>
    </row>
    <row r="61" spans="1:20" ht="185.25">
      <c r="P61" s="388" t="s">
        <v>447</v>
      </c>
      <c r="Q61" s="366">
        <v>224</v>
      </c>
      <c r="R61" s="367">
        <v>33250000</v>
      </c>
      <c r="S61" s="366"/>
      <c r="T61" s="369"/>
    </row>
    <row r="62" spans="1:20" ht="148.5" customHeight="1">
      <c r="P62" s="388" t="s">
        <v>448</v>
      </c>
      <c r="Q62" s="366">
        <v>302</v>
      </c>
      <c r="R62" s="367">
        <v>17850000</v>
      </c>
      <c r="S62" s="366"/>
      <c r="T62" s="369"/>
    </row>
    <row r="63" spans="1:20" ht="168.75" customHeight="1">
      <c r="P63" s="388" t="s">
        <v>449</v>
      </c>
      <c r="Q63" s="366"/>
      <c r="R63" s="367">
        <v>17850000</v>
      </c>
      <c r="S63" s="366"/>
      <c r="T63" s="369"/>
    </row>
    <row r="64" spans="1:20" ht="151.5" customHeight="1">
      <c r="P64" s="388" t="s">
        <v>450</v>
      </c>
      <c r="Q64" s="366">
        <v>405</v>
      </c>
      <c r="R64" s="367">
        <v>29750000</v>
      </c>
      <c r="S64" s="366"/>
      <c r="T64" s="369"/>
    </row>
    <row r="65" spans="16:20" ht="138.75" customHeight="1">
      <c r="P65" s="388" t="s">
        <v>451</v>
      </c>
      <c r="Q65" s="366">
        <v>1634</v>
      </c>
      <c r="R65" s="367">
        <v>5940000</v>
      </c>
      <c r="S65" s="366"/>
      <c r="T65" s="369"/>
    </row>
    <row r="66" spans="16:20" ht="144.75" customHeight="1">
      <c r="P66" s="389" t="s">
        <v>452</v>
      </c>
      <c r="Q66" s="366">
        <v>354</v>
      </c>
      <c r="R66" s="367">
        <v>5800000</v>
      </c>
      <c r="S66" s="366">
        <v>1572</v>
      </c>
      <c r="T66" s="368">
        <v>20400000</v>
      </c>
    </row>
    <row r="67" spans="16:20" ht="51" customHeight="1" thickBot="1">
      <c r="P67" s="398" t="s">
        <v>453</v>
      </c>
      <c r="Q67" s="399"/>
      <c r="R67" s="400">
        <v>50000000</v>
      </c>
      <c r="S67" s="399"/>
      <c r="T67" s="401"/>
    </row>
    <row r="68" spans="16:20" ht="15" thickBot="1">
      <c r="P68" s="402"/>
      <c r="Q68" s="403"/>
      <c r="R68" s="404">
        <f>SUM(R57:R67)</f>
        <v>286440000</v>
      </c>
      <c r="S68" s="403"/>
      <c r="T68" s="405">
        <f>SUM(T57:T67)</f>
        <v>55516617</v>
      </c>
    </row>
    <row r="69" spans="16:20" ht="15.75" thickBot="1">
      <c r="P69" s="1386" t="s">
        <v>133</v>
      </c>
      <c r="Q69" s="1387"/>
      <c r="R69" s="1388"/>
      <c r="S69" s="1389">
        <f>+R68+T68</f>
        <v>341956617</v>
      </c>
      <c r="T69" s="1390"/>
    </row>
  </sheetData>
  <mergeCells count="121">
    <mergeCell ref="B8:F8"/>
    <mergeCell ref="A9:F9"/>
    <mergeCell ref="G9:I14"/>
    <mergeCell ref="J9:N9"/>
    <mergeCell ref="A10:F10"/>
    <mergeCell ref="K10:M10"/>
    <mergeCell ref="A11:F11"/>
    <mergeCell ref="K11:M11"/>
    <mergeCell ref="A12:F12"/>
    <mergeCell ref="A2:A5"/>
    <mergeCell ref="B2:H3"/>
    <mergeCell ref="I2:L2"/>
    <mergeCell ref="M2:N5"/>
    <mergeCell ref="I3:L3"/>
    <mergeCell ref="B4:H5"/>
    <mergeCell ref="I4:L4"/>
    <mergeCell ref="I5:L5"/>
    <mergeCell ref="A7:N7"/>
    <mergeCell ref="N16:N17"/>
    <mergeCell ref="K12:M12"/>
    <mergeCell ref="A13:F13"/>
    <mergeCell ref="K13:M13"/>
    <mergeCell ref="A14:F14"/>
    <mergeCell ref="K14:M14"/>
    <mergeCell ref="A15:A17"/>
    <mergeCell ref="B15:B17"/>
    <mergeCell ref="C15:C17"/>
    <mergeCell ref="D15:D17"/>
    <mergeCell ref="E15:E17"/>
    <mergeCell ref="F15:I16"/>
    <mergeCell ref="J15:K16"/>
    <mergeCell ref="L15:N15"/>
    <mergeCell ref="L16:L17"/>
    <mergeCell ref="M16:M17"/>
    <mergeCell ref="A18:A19"/>
    <mergeCell ref="C18:C19"/>
    <mergeCell ref="L18:L19"/>
    <mergeCell ref="M18:M19"/>
    <mergeCell ref="N18:N19"/>
    <mergeCell ref="A20:A21"/>
    <mergeCell ref="C20:C21"/>
    <mergeCell ref="L20:L21"/>
    <mergeCell ref="M20:M21"/>
    <mergeCell ref="N20:N21"/>
    <mergeCell ref="A22:A23"/>
    <mergeCell ref="C22:C23"/>
    <mergeCell ref="L22:L23"/>
    <mergeCell ref="M22:M23"/>
    <mergeCell ref="N22:N23"/>
    <mergeCell ref="A24:A25"/>
    <mergeCell ref="C24:C25"/>
    <mergeCell ref="L24:L25"/>
    <mergeCell ref="M24:M25"/>
    <mergeCell ref="N24:N25"/>
    <mergeCell ref="A26:A27"/>
    <mergeCell ref="C26:C27"/>
    <mergeCell ref="L26:L27"/>
    <mergeCell ref="M26:M27"/>
    <mergeCell ref="N26:N27"/>
    <mergeCell ref="A28:A29"/>
    <mergeCell ref="C28:C29"/>
    <mergeCell ref="L28:L29"/>
    <mergeCell ref="M28:M29"/>
    <mergeCell ref="N28:N29"/>
    <mergeCell ref="A30:A31"/>
    <mergeCell ref="C30:C31"/>
    <mergeCell ref="L30:L31"/>
    <mergeCell ref="M30:M31"/>
    <mergeCell ref="N30:N31"/>
    <mergeCell ref="A32:A33"/>
    <mergeCell ref="C32:C33"/>
    <mergeCell ref="L32:L33"/>
    <mergeCell ref="M32:M33"/>
    <mergeCell ref="N32:N33"/>
    <mergeCell ref="A34:A35"/>
    <mergeCell ref="C34:C35"/>
    <mergeCell ref="L34:L35"/>
    <mergeCell ref="M34:M35"/>
    <mergeCell ref="N34:N35"/>
    <mergeCell ref="A36:A37"/>
    <mergeCell ref="C36:C37"/>
    <mergeCell ref="L36:L37"/>
    <mergeCell ref="M36:M37"/>
    <mergeCell ref="N36:N37"/>
    <mergeCell ref="A38:A39"/>
    <mergeCell ref="C38:C39"/>
    <mergeCell ref="L38:L39"/>
    <mergeCell ref="M38:M39"/>
    <mergeCell ref="N38:N39"/>
    <mergeCell ref="A40:A41"/>
    <mergeCell ref="C40:C41"/>
    <mergeCell ref="L40:L41"/>
    <mergeCell ref="M40:M41"/>
    <mergeCell ref="N40:N41"/>
    <mergeCell ref="A46:A47"/>
    <mergeCell ref="B46:D47"/>
    <mergeCell ref="E46:G47"/>
    <mergeCell ref="J46:N47"/>
    <mergeCell ref="A48:A49"/>
    <mergeCell ref="B48:D49"/>
    <mergeCell ref="E48:G49"/>
    <mergeCell ref="J48:N49"/>
    <mergeCell ref="A42:A43"/>
    <mergeCell ref="L42:L43"/>
    <mergeCell ref="M42:M43"/>
    <mergeCell ref="N42:N43"/>
    <mergeCell ref="B45:D45"/>
    <mergeCell ref="E45:H45"/>
    <mergeCell ref="J45:N45"/>
    <mergeCell ref="P69:R69"/>
    <mergeCell ref="S69:T69"/>
    <mergeCell ref="A54:I55"/>
    <mergeCell ref="J54:N55"/>
    <mergeCell ref="A50:A51"/>
    <mergeCell ref="B50:D51"/>
    <mergeCell ref="E50:G51"/>
    <mergeCell ref="J50:N51"/>
    <mergeCell ref="A52:A53"/>
    <mergeCell ref="B52:D53"/>
    <mergeCell ref="E52:G53"/>
    <mergeCell ref="J52:N5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W90"/>
  <sheetViews>
    <sheetView zoomScale="80" zoomScaleNormal="80" workbookViewId="0">
      <selection activeCell="A19" sqref="A19:A20"/>
    </sheetView>
  </sheetViews>
  <sheetFormatPr baseColWidth="10" defaultColWidth="12.42578125" defaultRowHeight="14.25"/>
  <cols>
    <col min="1" max="1" width="66.28515625" style="432" customWidth="1"/>
    <col min="2" max="2" width="10.28515625" style="432" customWidth="1"/>
    <col min="3" max="3" width="20.140625" style="432" customWidth="1"/>
    <col min="4" max="4" width="13.140625" style="432" customWidth="1"/>
    <col min="5" max="5" width="31.42578125" style="432" customWidth="1"/>
    <col min="6" max="6" width="18.42578125" style="490" customWidth="1"/>
    <col min="7" max="7" width="13.5703125" style="432" customWidth="1"/>
    <col min="8" max="8" width="24.42578125" style="432" customWidth="1"/>
    <col min="9" max="9" width="31.28515625" style="432" customWidth="1"/>
    <col min="10" max="10" width="15.42578125" style="491" customWidth="1"/>
    <col min="11" max="11" width="19.28515625" style="491" customWidth="1"/>
    <col min="12" max="12" width="12.5703125" style="432" customWidth="1"/>
    <col min="13" max="13" width="15.85546875" style="432" customWidth="1"/>
    <col min="14" max="14" width="17.7109375" style="432" customWidth="1"/>
    <col min="15" max="15" width="16.42578125" style="432" customWidth="1"/>
    <col min="16" max="16" width="45.140625" style="432" customWidth="1"/>
    <col min="17" max="17" width="18.42578125" style="432" hidden="1" customWidth="1"/>
    <col min="18" max="18" width="33.85546875" style="432" hidden="1" customWidth="1"/>
    <col min="19" max="19" width="12.42578125" style="432" hidden="1" customWidth="1"/>
    <col min="20" max="20" width="29.7109375" style="432" customWidth="1"/>
    <col min="21" max="21" width="22.42578125" style="432" customWidth="1"/>
    <col min="22" max="23" width="12.42578125" style="432"/>
    <col min="24" max="24" width="16.85546875" style="432" customWidth="1"/>
    <col min="25" max="25" width="12.42578125" style="432"/>
    <col min="26" max="26" width="30.140625" style="432" customWidth="1"/>
    <col min="27" max="27" width="15.42578125" style="432" customWidth="1"/>
    <col min="28" max="28" width="15.85546875" style="432" customWidth="1"/>
    <col min="29" max="29" width="24.42578125" style="432" customWidth="1"/>
    <col min="30" max="30" width="17.140625" style="432" customWidth="1"/>
    <col min="31" max="16384" width="12.42578125" style="432"/>
  </cols>
  <sheetData>
    <row r="1" spans="1:26" ht="37.5" customHeight="1">
      <c r="A1" s="1551"/>
      <c r="B1" s="1234" t="s">
        <v>606</v>
      </c>
      <c r="C1" s="1235"/>
      <c r="D1" s="1235"/>
      <c r="E1" s="1235"/>
      <c r="F1" s="1235"/>
      <c r="G1" s="1235"/>
      <c r="H1" s="1236"/>
      <c r="I1" s="1231" t="s">
        <v>607</v>
      </c>
      <c r="J1" s="1232"/>
      <c r="K1" s="1232"/>
      <c r="L1" s="1233"/>
      <c r="M1" s="1554"/>
      <c r="N1" s="1555"/>
      <c r="O1" s="431"/>
    </row>
    <row r="2" spans="1:26" ht="23.25" customHeight="1">
      <c r="A2" s="1552"/>
      <c r="B2" s="1074"/>
      <c r="C2" s="1075"/>
      <c r="D2" s="1075"/>
      <c r="E2" s="1075"/>
      <c r="F2" s="1075"/>
      <c r="G2" s="1075"/>
      <c r="H2" s="1076"/>
      <c r="I2" s="1231" t="s">
        <v>608</v>
      </c>
      <c r="J2" s="1232"/>
      <c r="K2" s="1232"/>
      <c r="L2" s="1233"/>
      <c r="M2" s="1227"/>
      <c r="N2" s="1556"/>
      <c r="O2" s="431"/>
    </row>
    <row r="3" spans="1:26" ht="16.5" customHeight="1">
      <c r="A3" s="1552"/>
      <c r="B3" s="1234" t="s">
        <v>609</v>
      </c>
      <c r="C3" s="1235"/>
      <c r="D3" s="1235"/>
      <c r="E3" s="1235"/>
      <c r="F3" s="1235"/>
      <c r="G3" s="1235"/>
      <c r="H3" s="1236"/>
      <c r="I3" s="1231" t="s">
        <v>610</v>
      </c>
      <c r="J3" s="1232"/>
      <c r="K3" s="1232"/>
      <c r="L3" s="1233"/>
      <c r="M3" s="1227"/>
      <c r="N3" s="1556"/>
      <c r="O3" s="431"/>
    </row>
    <row r="4" spans="1:26" ht="21" customHeight="1">
      <c r="A4" s="1553"/>
      <c r="B4" s="1074"/>
      <c r="C4" s="1075"/>
      <c r="D4" s="1075"/>
      <c r="E4" s="1075"/>
      <c r="F4" s="1075"/>
      <c r="G4" s="1075"/>
      <c r="H4" s="1076"/>
      <c r="I4" s="1231" t="s">
        <v>611</v>
      </c>
      <c r="J4" s="1232"/>
      <c r="K4" s="1232"/>
      <c r="L4" s="1233"/>
      <c r="M4" s="1229"/>
      <c r="N4" s="1557"/>
      <c r="O4" s="431"/>
    </row>
    <row r="5" spans="1:26" ht="38.25" customHeight="1">
      <c r="A5" s="1558"/>
      <c r="B5" s="1558"/>
      <c r="C5" s="1558"/>
      <c r="D5" s="1558"/>
      <c r="E5" s="1558"/>
      <c r="F5" s="1558"/>
      <c r="G5" s="1558"/>
      <c r="H5" s="1558"/>
      <c r="I5" s="1558"/>
      <c r="J5" s="1558"/>
      <c r="K5" s="1558"/>
      <c r="L5" s="1558"/>
      <c r="M5" s="1558"/>
      <c r="N5" s="1558"/>
      <c r="O5" s="431"/>
    </row>
    <row r="6" spans="1:26" ht="31.5" customHeight="1">
      <c r="A6" s="1231" t="s">
        <v>149</v>
      </c>
      <c r="B6" s="1232"/>
      <c r="C6" s="1232"/>
      <c r="D6" s="1232"/>
      <c r="E6" s="1232"/>
      <c r="F6" s="1232"/>
      <c r="G6" s="1232"/>
      <c r="H6" s="1232"/>
      <c r="I6" s="1232"/>
      <c r="J6" s="1232"/>
      <c r="K6" s="1232"/>
      <c r="L6" s="1232"/>
      <c r="M6" s="1232"/>
      <c r="N6" s="1233"/>
      <c r="O6" s="431"/>
    </row>
    <row r="7" spans="1:26" ht="36" customHeight="1">
      <c r="A7" s="433" t="s">
        <v>680</v>
      </c>
      <c r="B7" s="1559" t="s">
        <v>626</v>
      </c>
      <c r="C7" s="1560"/>
      <c r="D7" s="1560"/>
      <c r="E7" s="1560"/>
      <c r="F7" s="1560"/>
      <c r="G7" s="1560"/>
      <c r="H7" s="1560"/>
      <c r="I7" s="1560"/>
      <c r="J7" s="1560"/>
      <c r="K7" s="1560"/>
      <c r="L7" s="1560"/>
      <c r="M7" s="1560"/>
      <c r="N7" s="1560"/>
    </row>
    <row r="8" spans="1:26" ht="36" customHeight="1">
      <c r="A8" s="434" t="s">
        <v>627</v>
      </c>
      <c r="B8" s="1561"/>
      <c r="C8" s="1548"/>
      <c r="D8" s="1548"/>
      <c r="E8" s="1548"/>
      <c r="F8" s="1549"/>
      <c r="G8" s="1506" t="s">
        <v>628</v>
      </c>
      <c r="H8" s="1507"/>
      <c r="I8" s="1508"/>
      <c r="J8" s="1562" t="s">
        <v>1</v>
      </c>
      <c r="K8" s="1563"/>
      <c r="L8" s="1563"/>
      <c r="M8" s="1563"/>
      <c r="N8" s="1564"/>
      <c r="O8" s="435"/>
      <c r="P8" s="1547"/>
      <c r="Q8" s="1547"/>
      <c r="R8" s="1547"/>
      <c r="S8" s="1547"/>
      <c r="T8" s="1547"/>
      <c r="U8" s="436"/>
      <c r="V8" s="436"/>
      <c r="W8" s="436"/>
      <c r="X8" s="436"/>
      <c r="Y8" s="436"/>
      <c r="Z8" s="436"/>
    </row>
    <row r="9" spans="1:26" ht="39.75" customHeight="1">
      <c r="A9" s="437" t="s">
        <v>620</v>
      </c>
      <c r="B9" s="1548"/>
      <c r="C9" s="1548"/>
      <c r="D9" s="1548"/>
      <c r="E9" s="1548"/>
      <c r="F9" s="1549"/>
      <c r="G9" s="1491"/>
      <c r="H9" s="1492"/>
      <c r="I9" s="1493"/>
      <c r="J9" s="309" t="s">
        <v>4</v>
      </c>
      <c r="K9" s="1486" t="s">
        <v>5</v>
      </c>
      <c r="L9" s="1486"/>
      <c r="M9" s="1486"/>
      <c r="N9" s="309" t="s">
        <v>6</v>
      </c>
      <c r="O9" s="435"/>
      <c r="P9" s="438"/>
      <c r="Q9" s="438"/>
      <c r="R9" s="438"/>
      <c r="S9" s="438"/>
      <c r="T9" s="438"/>
      <c r="U9" s="436"/>
      <c r="V9" s="436"/>
      <c r="W9" s="436"/>
      <c r="X9" s="436"/>
      <c r="Y9" s="436"/>
      <c r="Z9" s="436"/>
    </row>
    <row r="10" spans="1:26" ht="47.25" customHeight="1">
      <c r="A10" s="439" t="s">
        <v>629</v>
      </c>
      <c r="B10" s="1535"/>
      <c r="C10" s="1536"/>
      <c r="D10" s="1536"/>
      <c r="E10" s="1536"/>
      <c r="F10" s="1537"/>
      <c r="G10" s="1491"/>
      <c r="H10" s="1492"/>
      <c r="I10" s="1493"/>
      <c r="J10" s="440"/>
      <c r="K10" s="1538" t="s">
        <v>605</v>
      </c>
      <c r="L10" s="1539"/>
      <c r="M10" s="1540"/>
      <c r="N10" s="441"/>
      <c r="O10" s="435"/>
      <c r="P10" s="358"/>
      <c r="Q10" s="1550"/>
      <c r="R10" s="1550"/>
      <c r="S10" s="1550"/>
      <c r="T10" s="358"/>
      <c r="U10" s="436"/>
      <c r="V10" s="442"/>
      <c r="W10" s="442"/>
      <c r="X10" s="436"/>
      <c r="Y10" s="436"/>
      <c r="Z10" s="436"/>
    </row>
    <row r="11" spans="1:26" ht="54" customHeight="1">
      <c r="A11" s="439" t="s">
        <v>630</v>
      </c>
      <c r="B11" s="1535"/>
      <c r="C11" s="1536"/>
      <c r="D11" s="1536"/>
      <c r="E11" s="1536"/>
      <c r="F11" s="1537"/>
      <c r="G11" s="1491"/>
      <c r="H11" s="1492"/>
      <c r="I11" s="1493"/>
      <c r="J11" s="443"/>
      <c r="K11" s="1541"/>
      <c r="L11" s="1542"/>
      <c r="M11" s="1543"/>
      <c r="N11" s="441"/>
      <c r="O11" s="435"/>
      <c r="P11" s="444"/>
      <c r="Q11" s="1528"/>
      <c r="R11" s="1528"/>
      <c r="S11" s="1528"/>
      <c r="T11" s="445"/>
      <c r="U11" s="436"/>
      <c r="V11" s="446"/>
      <c r="W11" s="447"/>
      <c r="X11" s="448"/>
      <c r="Y11" s="436"/>
      <c r="Z11" s="436"/>
    </row>
    <row r="12" spans="1:26" ht="32.25" customHeight="1">
      <c r="A12" s="449" t="s">
        <v>631</v>
      </c>
      <c r="B12" s="1529"/>
      <c r="C12" s="1530"/>
      <c r="D12" s="1530"/>
      <c r="E12" s="1530"/>
      <c r="F12" s="1531"/>
      <c r="G12" s="1491"/>
      <c r="H12" s="1492"/>
      <c r="I12" s="1493"/>
      <c r="J12" s="443"/>
      <c r="K12" s="1541"/>
      <c r="L12" s="1542"/>
      <c r="M12" s="1543"/>
      <c r="N12" s="441"/>
      <c r="O12" s="435"/>
      <c r="P12" s="444"/>
      <c r="Q12" s="1528"/>
      <c r="R12" s="1528"/>
      <c r="S12" s="1528"/>
      <c r="T12" s="445"/>
      <c r="U12" s="436"/>
      <c r="V12" s="446"/>
      <c r="W12" s="447"/>
      <c r="X12" s="448"/>
      <c r="Y12" s="436"/>
      <c r="Z12" s="436"/>
    </row>
    <row r="13" spans="1:26" ht="40.5" customHeight="1">
      <c r="A13" s="450" t="s">
        <v>632</v>
      </c>
      <c r="B13" s="1532" t="s">
        <v>633</v>
      </c>
      <c r="C13" s="1533"/>
      <c r="D13" s="1533"/>
      <c r="E13" s="1533"/>
      <c r="F13" s="1534"/>
      <c r="G13" s="1494"/>
      <c r="H13" s="1495"/>
      <c r="I13" s="1496"/>
      <c r="J13" s="443"/>
      <c r="K13" s="1544"/>
      <c r="L13" s="1545"/>
      <c r="M13" s="1546"/>
      <c r="N13" s="441"/>
      <c r="O13" s="435"/>
      <c r="P13" s="451"/>
      <c r="Q13" s="1528"/>
      <c r="R13" s="1528"/>
      <c r="S13" s="452"/>
      <c r="T13" s="445"/>
      <c r="U13" s="453"/>
      <c r="V13" s="446"/>
      <c r="W13" s="447"/>
      <c r="X13" s="448"/>
      <c r="Y13" s="436"/>
      <c r="Z13" s="436"/>
    </row>
    <row r="14" spans="1:26" ht="15">
      <c r="A14" s="1451" t="s">
        <v>8</v>
      </c>
      <c r="B14" s="1527" t="s">
        <v>601</v>
      </c>
      <c r="C14" s="1392" t="s">
        <v>9</v>
      </c>
      <c r="D14" s="1392" t="s">
        <v>10</v>
      </c>
      <c r="E14" s="1392" t="s">
        <v>625</v>
      </c>
      <c r="F14" s="1399" t="s">
        <v>623</v>
      </c>
      <c r="G14" s="1400"/>
      <c r="H14" s="1400"/>
      <c r="I14" s="1401"/>
      <c r="J14" s="1392" t="s">
        <v>13</v>
      </c>
      <c r="K14" s="1392"/>
      <c r="L14" s="1526" t="s">
        <v>14</v>
      </c>
      <c r="M14" s="1526"/>
      <c r="N14" s="1526"/>
      <c r="P14" s="454"/>
      <c r="Q14" s="1525"/>
      <c r="R14" s="1525"/>
      <c r="S14" s="436"/>
      <c r="T14" s="445"/>
      <c r="U14" s="436"/>
      <c r="V14" s="446"/>
      <c r="W14" s="447"/>
      <c r="X14" s="448"/>
      <c r="Y14" s="436"/>
      <c r="Z14" s="436"/>
    </row>
    <row r="15" spans="1:26">
      <c r="A15" s="1451"/>
      <c r="B15" s="1392"/>
      <c r="C15" s="1392"/>
      <c r="D15" s="1392"/>
      <c r="E15" s="1392"/>
      <c r="F15" s="1402"/>
      <c r="G15" s="1403"/>
      <c r="H15" s="1403"/>
      <c r="I15" s="1404"/>
      <c r="J15" s="1392"/>
      <c r="K15" s="1392"/>
      <c r="L15" s="1392" t="s">
        <v>15</v>
      </c>
      <c r="M15" s="1392" t="s">
        <v>16</v>
      </c>
      <c r="N15" s="1451" t="s">
        <v>17</v>
      </c>
      <c r="P15" s="453"/>
      <c r="Q15" s="1525"/>
      <c r="R15" s="1525"/>
      <c r="S15" s="436"/>
      <c r="T15" s="447"/>
      <c r="U15" s="436"/>
      <c r="V15" s="446"/>
      <c r="W15" s="447"/>
      <c r="X15" s="448"/>
      <c r="Y15" s="436"/>
      <c r="Z15" s="436"/>
    </row>
    <row r="16" spans="1:26" ht="15">
      <c r="A16" s="1451"/>
      <c r="B16" s="1392"/>
      <c r="C16" s="1392"/>
      <c r="D16" s="1392"/>
      <c r="E16" s="1392"/>
      <c r="F16" s="455" t="s">
        <v>18</v>
      </c>
      <c r="G16" s="456" t="s">
        <v>19</v>
      </c>
      <c r="H16" s="456" t="s">
        <v>20</v>
      </c>
      <c r="I16" s="457" t="s">
        <v>21</v>
      </c>
      <c r="J16" s="456" t="s">
        <v>22</v>
      </c>
      <c r="K16" s="458" t="s">
        <v>23</v>
      </c>
      <c r="L16" s="1392"/>
      <c r="M16" s="1392"/>
      <c r="N16" s="1451"/>
      <c r="P16" s="453"/>
      <c r="Q16" s="1525"/>
      <c r="R16" s="1525"/>
      <c r="S16" s="436"/>
      <c r="T16" s="447"/>
      <c r="U16" s="436"/>
      <c r="V16" s="446"/>
      <c r="W16" s="447"/>
      <c r="X16" s="448"/>
      <c r="Y16" s="436"/>
      <c r="Z16" s="436"/>
    </row>
    <row r="17" spans="1:26" ht="24.95" customHeight="1">
      <c r="A17" s="1523" t="s">
        <v>634</v>
      </c>
      <c r="B17" s="459" t="s">
        <v>25</v>
      </c>
      <c r="C17" s="1519" t="s">
        <v>151</v>
      </c>
      <c r="D17" s="460">
        <v>9</v>
      </c>
      <c r="E17" s="461">
        <v>394064533</v>
      </c>
      <c r="F17" s="461">
        <v>394064533</v>
      </c>
      <c r="G17" s="462"/>
      <c r="H17" s="463"/>
      <c r="I17" s="462"/>
      <c r="J17" s="464">
        <v>44197</v>
      </c>
      <c r="K17" s="464">
        <v>44469</v>
      </c>
      <c r="L17" s="1490">
        <f>+D18/D17</f>
        <v>0</v>
      </c>
      <c r="M17" s="1490">
        <f>+E18/E17</f>
        <v>0</v>
      </c>
      <c r="N17" s="1524">
        <v>0</v>
      </c>
      <c r="P17" s="453"/>
      <c r="Q17" s="1525"/>
      <c r="R17" s="1525"/>
      <c r="S17" s="436"/>
      <c r="T17" s="445"/>
      <c r="U17" s="436"/>
      <c r="V17" s="446"/>
      <c r="W17" s="447"/>
      <c r="X17" s="448"/>
      <c r="Y17" s="436"/>
      <c r="Z17" s="436"/>
    </row>
    <row r="18" spans="1:26" ht="30.75" customHeight="1">
      <c r="A18" s="1522"/>
      <c r="B18" s="459" t="s">
        <v>27</v>
      </c>
      <c r="C18" s="1520"/>
      <c r="D18" s="325">
        <v>0</v>
      </c>
      <c r="E18" s="233">
        <v>0</v>
      </c>
      <c r="F18" s="233">
        <v>0</v>
      </c>
      <c r="G18" s="462"/>
      <c r="H18" s="463"/>
      <c r="I18" s="462"/>
      <c r="J18" s="462"/>
      <c r="K18" s="465"/>
      <c r="L18" s="1490"/>
      <c r="M18" s="1490"/>
      <c r="N18" s="939"/>
      <c r="P18" s="436"/>
      <c r="Q18" s="436"/>
      <c r="R18" s="436"/>
      <c r="S18" s="436"/>
      <c r="T18" s="466"/>
      <c r="U18" s="436"/>
      <c r="V18" s="446"/>
      <c r="W18" s="447"/>
      <c r="X18" s="448"/>
      <c r="Y18" s="436"/>
      <c r="Z18" s="436"/>
    </row>
    <row r="19" spans="1:26" ht="27" customHeight="1">
      <c r="A19" s="1523" t="s">
        <v>152</v>
      </c>
      <c r="B19" s="459" t="s">
        <v>25</v>
      </c>
      <c r="C19" s="1519" t="s">
        <v>153</v>
      </c>
      <c r="D19" s="460">
        <v>72000</v>
      </c>
      <c r="E19" s="461">
        <v>39330000</v>
      </c>
      <c r="F19" s="461">
        <v>39330000</v>
      </c>
      <c r="G19" s="462"/>
      <c r="H19" s="463"/>
      <c r="I19" s="462"/>
      <c r="J19" s="464">
        <v>44197</v>
      </c>
      <c r="K19" s="464">
        <v>44469</v>
      </c>
      <c r="L19" s="1490">
        <f t="shared" ref="L19" si="0">+D20/D19</f>
        <v>0.79166666666666663</v>
      </c>
      <c r="M19" s="1490">
        <f t="shared" ref="M19" si="1">+E20/E19</f>
        <v>0.50190694126620905</v>
      </c>
      <c r="N19" s="1521">
        <f>+L19*L19/M19</f>
        <v>1.2487097897669703</v>
      </c>
      <c r="P19" s="436"/>
      <c r="Q19" s="436"/>
      <c r="R19" s="436"/>
      <c r="S19" s="436"/>
      <c r="T19" s="466"/>
      <c r="U19" s="436"/>
      <c r="V19" s="446"/>
      <c r="W19" s="447"/>
      <c r="X19" s="448"/>
      <c r="Y19" s="436"/>
      <c r="Z19" s="436"/>
    </row>
    <row r="20" spans="1:26" ht="42.75" customHeight="1">
      <c r="A20" s="1522"/>
      <c r="B20" s="459" t="s">
        <v>27</v>
      </c>
      <c r="C20" s="1520"/>
      <c r="D20" s="325">
        <v>57000</v>
      </c>
      <c r="E20" s="233">
        <v>19740000</v>
      </c>
      <c r="F20" s="233">
        <v>19740000</v>
      </c>
      <c r="G20" s="462"/>
      <c r="H20" s="467"/>
      <c r="I20" s="462"/>
      <c r="J20" s="468"/>
      <c r="K20" s="469"/>
      <c r="L20" s="1490"/>
      <c r="M20" s="1490"/>
      <c r="N20" s="1521"/>
      <c r="P20" s="436"/>
      <c r="Q20" s="436"/>
      <c r="R20" s="436"/>
      <c r="S20" s="436"/>
      <c r="T20" s="466"/>
      <c r="U20" s="436"/>
      <c r="V20" s="446"/>
      <c r="W20" s="447"/>
      <c r="X20" s="448"/>
      <c r="Y20" s="436"/>
      <c r="Z20" s="436"/>
    </row>
    <row r="21" spans="1:26" ht="21" customHeight="1">
      <c r="A21" s="1522" t="s">
        <v>154</v>
      </c>
      <c r="B21" s="459" t="s">
        <v>25</v>
      </c>
      <c r="C21" s="1519" t="s">
        <v>155</v>
      </c>
      <c r="D21" s="460">
        <v>220</v>
      </c>
      <c r="E21" s="461">
        <v>54574000</v>
      </c>
      <c r="F21" s="461">
        <v>54574000</v>
      </c>
      <c r="G21" s="462"/>
      <c r="H21" s="463"/>
      <c r="I21" s="462"/>
      <c r="J21" s="464">
        <v>44197</v>
      </c>
      <c r="K21" s="464">
        <v>44469</v>
      </c>
      <c r="L21" s="1490">
        <f t="shared" ref="L21" si="2">+D22/D21</f>
        <v>0.86363636363636365</v>
      </c>
      <c r="M21" s="1490">
        <f t="shared" ref="M21" si="3">+E22/E21</f>
        <v>0.89227470956865906</v>
      </c>
      <c r="N21" s="1521">
        <f t="shared" ref="N21" si="4">+L21*L21/M21</f>
        <v>0.8359171907445484</v>
      </c>
      <c r="P21" s="436"/>
      <c r="Q21" s="436"/>
      <c r="R21" s="436"/>
      <c r="S21" s="436"/>
      <c r="T21" s="466"/>
      <c r="U21" s="436"/>
      <c r="V21" s="436"/>
      <c r="W21" s="436"/>
      <c r="X21" s="436"/>
      <c r="Y21" s="436"/>
      <c r="Z21" s="436"/>
    </row>
    <row r="22" spans="1:26" ht="40.5" customHeight="1">
      <c r="A22" s="1522"/>
      <c r="B22" s="459" t="s">
        <v>27</v>
      </c>
      <c r="C22" s="1520"/>
      <c r="D22" s="325">
        <v>190</v>
      </c>
      <c r="E22" s="233">
        <v>48695000</v>
      </c>
      <c r="F22" s="233">
        <v>48695000</v>
      </c>
      <c r="G22" s="462"/>
      <c r="H22" s="467"/>
      <c r="I22" s="462"/>
      <c r="J22" s="462"/>
      <c r="K22" s="465"/>
      <c r="L22" s="1490"/>
      <c r="M22" s="1490"/>
      <c r="N22" s="1521"/>
      <c r="P22" s="436"/>
      <c r="Q22" s="436"/>
      <c r="R22" s="436"/>
      <c r="S22" s="436"/>
      <c r="T22" s="436"/>
      <c r="U22" s="436"/>
      <c r="V22" s="436"/>
      <c r="W22" s="436"/>
      <c r="X22" s="448"/>
      <c r="Y22" s="436"/>
      <c r="Z22" s="436"/>
    </row>
    <row r="23" spans="1:26" ht="34.5" customHeight="1">
      <c r="A23" s="1522" t="s">
        <v>156</v>
      </c>
      <c r="B23" s="459" t="s">
        <v>25</v>
      </c>
      <c r="C23" s="1519" t="s">
        <v>157</v>
      </c>
      <c r="D23" s="460">
        <v>3</v>
      </c>
      <c r="E23" s="461">
        <v>27176000</v>
      </c>
      <c r="F23" s="461">
        <v>27176000</v>
      </c>
      <c r="G23" s="462"/>
      <c r="H23" s="467"/>
      <c r="I23" s="467"/>
      <c r="J23" s="464">
        <v>44197</v>
      </c>
      <c r="K23" s="464">
        <v>44469</v>
      </c>
      <c r="L23" s="1490">
        <f t="shared" ref="L23" si="5">+D24/D23</f>
        <v>0.66666666666666663</v>
      </c>
      <c r="M23" s="1490">
        <f t="shared" ref="M23" si="6">+E24/E23</f>
        <v>1.6172357962908448</v>
      </c>
      <c r="N23" s="1521">
        <f t="shared" ref="N23" si="7">+L23*L23/M23</f>
        <v>0.27481734294020982</v>
      </c>
      <c r="P23" s="436"/>
      <c r="Q23" s="436"/>
      <c r="R23" s="436"/>
      <c r="S23" s="436"/>
      <c r="T23" s="436"/>
      <c r="U23" s="436"/>
      <c r="V23" s="436"/>
      <c r="W23" s="436"/>
      <c r="X23" s="436"/>
      <c r="Y23" s="436"/>
      <c r="Z23" s="436"/>
    </row>
    <row r="24" spans="1:26" ht="37.5" customHeight="1">
      <c r="A24" s="1522"/>
      <c r="B24" s="459" t="s">
        <v>27</v>
      </c>
      <c r="C24" s="1520"/>
      <c r="D24" s="336">
        <v>2</v>
      </c>
      <c r="E24" s="233">
        <v>43950000</v>
      </c>
      <c r="F24" s="233">
        <v>43950000</v>
      </c>
      <c r="G24" s="462"/>
      <c r="H24" s="467"/>
      <c r="I24" s="462"/>
      <c r="J24" s="462"/>
      <c r="K24" s="465"/>
      <c r="L24" s="1490"/>
      <c r="M24" s="1490"/>
      <c r="N24" s="1521"/>
      <c r="P24" s="436"/>
      <c r="Q24" s="436"/>
      <c r="R24" s="436"/>
      <c r="S24" s="436"/>
      <c r="T24" s="436"/>
      <c r="U24" s="436"/>
      <c r="V24" s="436"/>
      <c r="W24" s="436"/>
      <c r="X24" s="436"/>
      <c r="Y24" s="436"/>
      <c r="Z24" s="436"/>
    </row>
    <row r="25" spans="1:26" ht="39" customHeight="1">
      <c r="A25" s="1517" t="s">
        <v>158</v>
      </c>
      <c r="B25" s="459" t="s">
        <v>25</v>
      </c>
      <c r="C25" s="1519" t="s">
        <v>159</v>
      </c>
      <c r="D25" s="470">
        <v>1</v>
      </c>
      <c r="E25" s="461">
        <v>169475800</v>
      </c>
      <c r="F25" s="461">
        <v>169475800</v>
      </c>
      <c r="G25" s="462"/>
      <c r="H25" s="463"/>
      <c r="I25" s="471"/>
      <c r="J25" s="464">
        <v>44197</v>
      </c>
      <c r="K25" s="464">
        <v>44469</v>
      </c>
      <c r="L25" s="1490">
        <f t="shared" ref="L25" si="8">+D26/D25</f>
        <v>0.7</v>
      </c>
      <c r="M25" s="1490">
        <f t="shared" ref="M25" si="9">+E26/E25</f>
        <v>0.21064954406469832</v>
      </c>
      <c r="N25" s="1521">
        <f t="shared" ref="N25" si="10">+L25*L25/M25</f>
        <v>2.3261384313725486</v>
      </c>
    </row>
    <row r="26" spans="1:26" ht="33.75" customHeight="1">
      <c r="A26" s="1518"/>
      <c r="B26" s="459" t="s">
        <v>27</v>
      </c>
      <c r="C26" s="1520"/>
      <c r="D26" s="472">
        <v>0.7</v>
      </c>
      <c r="E26" s="233">
        <v>35700000</v>
      </c>
      <c r="F26" s="233">
        <v>35700000</v>
      </c>
      <c r="G26" s="462"/>
      <c r="H26" s="463"/>
      <c r="I26" s="462"/>
      <c r="J26" s="462"/>
      <c r="K26" s="465"/>
      <c r="L26" s="1490"/>
      <c r="M26" s="1490"/>
      <c r="N26" s="1521"/>
    </row>
    <row r="27" spans="1:26" ht="33.75" customHeight="1">
      <c r="A27" s="1567" t="s">
        <v>160</v>
      </c>
      <c r="B27" s="459" t="s">
        <v>25</v>
      </c>
      <c r="C27" s="1411" t="s">
        <v>635</v>
      </c>
      <c r="D27" s="460">
        <v>6677</v>
      </c>
      <c r="E27" s="461">
        <v>606614667</v>
      </c>
      <c r="F27" s="461">
        <v>606614667</v>
      </c>
      <c r="G27" s="462"/>
      <c r="H27" s="463"/>
      <c r="I27" s="462"/>
      <c r="J27" s="464">
        <v>44197</v>
      </c>
      <c r="K27" s="464">
        <v>44469</v>
      </c>
      <c r="L27" s="1490">
        <f t="shared" ref="L27" si="11">+D28/D27</f>
        <v>0.95716639209225696</v>
      </c>
      <c r="M27" s="1490">
        <f t="shared" ref="M27" si="12">+E28/E27</f>
        <v>0.99856855752549745</v>
      </c>
      <c r="N27" s="1521">
        <f t="shared" ref="N27" si="13">+L27*L27/M27</f>
        <v>0.91748082317073631</v>
      </c>
    </row>
    <row r="28" spans="1:26" ht="33.75" customHeight="1">
      <c r="A28" s="1567"/>
      <c r="B28" s="459" t="s">
        <v>27</v>
      </c>
      <c r="C28" s="1411"/>
      <c r="D28" s="325">
        <v>6391</v>
      </c>
      <c r="E28" s="233">
        <v>605746333</v>
      </c>
      <c r="F28" s="233">
        <v>605746333</v>
      </c>
      <c r="G28" s="462"/>
      <c r="H28" s="463"/>
      <c r="I28" s="462"/>
      <c r="J28" s="462"/>
      <c r="K28" s="465"/>
      <c r="L28" s="1490"/>
      <c r="M28" s="1490"/>
      <c r="N28" s="1521"/>
    </row>
    <row r="29" spans="1:26" ht="30" customHeight="1">
      <c r="A29" s="1568" t="s">
        <v>161</v>
      </c>
      <c r="B29" s="459" t="s">
        <v>25</v>
      </c>
      <c r="C29" s="1411" t="s">
        <v>162</v>
      </c>
      <c r="D29" s="470">
        <v>1</v>
      </c>
      <c r="E29" s="461">
        <v>78765000</v>
      </c>
      <c r="F29" s="461">
        <v>78765000</v>
      </c>
      <c r="G29" s="462"/>
      <c r="H29" s="467"/>
      <c r="I29" s="462"/>
      <c r="J29" s="464">
        <v>44197</v>
      </c>
      <c r="K29" s="464">
        <v>44469</v>
      </c>
      <c r="L29" s="1490">
        <f t="shared" ref="L29" si="14">+D30/D29</f>
        <v>0.6</v>
      </c>
      <c r="M29" s="1490">
        <f t="shared" ref="M29" si="15">+E30/E29</f>
        <v>0.66823250174569926</v>
      </c>
      <c r="N29" s="1521">
        <f t="shared" ref="N29" si="16">+L29*L29/M29</f>
        <v>0.53873464559046635</v>
      </c>
    </row>
    <row r="30" spans="1:26" ht="31.5" customHeight="1">
      <c r="A30" s="1569"/>
      <c r="B30" s="459" t="s">
        <v>27</v>
      </c>
      <c r="C30" s="1411"/>
      <c r="D30" s="472">
        <v>0.6</v>
      </c>
      <c r="E30" s="233">
        <v>52633333</v>
      </c>
      <c r="F30" s="233">
        <v>52633333</v>
      </c>
      <c r="G30" s="462"/>
      <c r="H30" s="463"/>
      <c r="I30" s="462"/>
      <c r="J30" s="462"/>
      <c r="K30" s="465"/>
      <c r="L30" s="1490"/>
      <c r="M30" s="1490"/>
      <c r="N30" s="1521"/>
    </row>
    <row r="31" spans="1:26" ht="29.25" customHeight="1">
      <c r="A31" s="1084" t="s">
        <v>64</v>
      </c>
      <c r="B31" s="459" t="s">
        <v>25</v>
      </c>
      <c r="C31" s="1519"/>
      <c r="D31" s="336"/>
      <c r="E31" s="473">
        <f>+E17+E19+E21+E23+E25+E27+E29</f>
        <v>1370000000</v>
      </c>
      <c r="F31" s="473">
        <f>+F17+F19+F21+F23+F25+F27+F29</f>
        <v>1370000000</v>
      </c>
      <c r="G31" s="462"/>
      <c r="H31" s="467"/>
      <c r="I31" s="462"/>
      <c r="J31" s="462"/>
      <c r="K31" s="465"/>
      <c r="L31" s="1490"/>
      <c r="M31" s="1490"/>
      <c r="N31" s="1570"/>
    </row>
    <row r="32" spans="1:26" ht="27" customHeight="1">
      <c r="A32" s="1084"/>
      <c r="B32" s="459" t="s">
        <v>27</v>
      </c>
      <c r="C32" s="1520"/>
      <c r="D32" s="336"/>
      <c r="E32" s="233">
        <f>+E18+E20+E22+E24+E26+E28+E30</f>
        <v>806464666</v>
      </c>
      <c r="F32" s="233">
        <f>+F18+F20+F22+F24+F26+F28+F30</f>
        <v>806464666</v>
      </c>
      <c r="G32" s="462"/>
      <c r="H32" s="474"/>
      <c r="I32" s="462"/>
      <c r="J32" s="462"/>
      <c r="K32" s="465"/>
      <c r="L32" s="1490"/>
      <c r="M32" s="1490"/>
      <c r="N32" s="938"/>
      <c r="P32" s="436"/>
      <c r="Q32" s="436"/>
      <c r="R32" s="436"/>
      <c r="S32" s="436"/>
      <c r="T32" s="436"/>
      <c r="U32" s="436"/>
    </row>
    <row r="33" spans="1:49" s="436" customFormat="1">
      <c r="B33" s="475"/>
      <c r="E33" s="476"/>
      <c r="F33" s="477"/>
      <c r="G33" s="478"/>
      <c r="H33" s="478"/>
      <c r="I33" s="478"/>
      <c r="J33" s="479"/>
      <c r="K33" s="479"/>
      <c r="L33" s="480"/>
      <c r="M33" s="481"/>
      <c r="N33" s="482"/>
      <c r="O33" s="481"/>
    </row>
    <row r="34" spans="1:49" s="436" customFormat="1" ht="15">
      <c r="A34" s="483" t="s">
        <v>35</v>
      </c>
      <c r="B34" s="1084" t="s">
        <v>36</v>
      </c>
      <c r="C34" s="1085"/>
      <c r="D34" s="1086"/>
      <c r="E34" s="1511" t="s">
        <v>37</v>
      </c>
      <c r="F34" s="1512"/>
      <c r="G34" s="1512"/>
      <c r="H34" s="1512"/>
      <c r="I34" s="484"/>
      <c r="J34" s="1513" t="s">
        <v>65</v>
      </c>
      <c r="K34" s="1514"/>
      <c r="L34" s="1514"/>
      <c r="M34" s="1514"/>
      <c r="N34" s="1514"/>
      <c r="P34" s="432"/>
      <c r="Q34" s="432"/>
      <c r="R34" s="432"/>
      <c r="S34" s="432"/>
      <c r="T34" s="432"/>
      <c r="U34" s="432"/>
    </row>
    <row r="35" spans="1:49" ht="26.25" customHeight="1">
      <c r="A35" s="1519" t="s">
        <v>640</v>
      </c>
      <c r="B35" s="1491" t="s">
        <v>636</v>
      </c>
      <c r="C35" s="1492"/>
      <c r="D35" s="1493"/>
      <c r="E35" s="1491" t="s">
        <v>163</v>
      </c>
      <c r="F35" s="1492"/>
      <c r="G35" s="1493"/>
      <c r="H35" s="493" t="s">
        <v>25</v>
      </c>
      <c r="I35" s="494">
        <v>1</v>
      </c>
      <c r="J35" s="1515" t="s">
        <v>164</v>
      </c>
      <c r="K35" s="1515"/>
      <c r="L35" s="1515"/>
      <c r="M35" s="1515"/>
      <c r="N35" s="1515"/>
    </row>
    <row r="36" spans="1:49" ht="45.6" customHeight="1">
      <c r="A36" s="1565"/>
      <c r="B36" s="1494"/>
      <c r="C36" s="1495"/>
      <c r="D36" s="1496"/>
      <c r="E36" s="1494"/>
      <c r="F36" s="1495"/>
      <c r="G36" s="1496"/>
      <c r="H36" s="456" t="s">
        <v>27</v>
      </c>
      <c r="I36" s="495">
        <v>0.8</v>
      </c>
      <c r="J36" s="1516"/>
      <c r="K36" s="1516"/>
      <c r="L36" s="1516"/>
      <c r="M36" s="1516"/>
      <c r="N36" s="1516"/>
    </row>
    <row r="37" spans="1:49" ht="18.75" customHeight="1">
      <c r="A37" s="1565"/>
      <c r="B37" s="1491" t="s">
        <v>637</v>
      </c>
      <c r="C37" s="1492"/>
      <c r="D37" s="1493"/>
      <c r="E37" s="1497"/>
      <c r="F37" s="1498"/>
      <c r="G37" s="1499"/>
      <c r="H37" s="456" t="s">
        <v>25</v>
      </c>
      <c r="I37" s="494">
        <v>1</v>
      </c>
      <c r="J37" s="485" t="s">
        <v>165</v>
      </c>
      <c r="K37" s="486"/>
      <c r="L37" s="486"/>
      <c r="M37" s="486"/>
      <c r="N37" s="487"/>
    </row>
    <row r="38" spans="1:49" ht="50.1" customHeight="1">
      <c r="A38" s="1566"/>
      <c r="B38" s="1494"/>
      <c r="C38" s="1495"/>
      <c r="D38" s="1496"/>
      <c r="E38" s="1500"/>
      <c r="F38" s="1501"/>
      <c r="G38" s="1502"/>
      <c r="H38" s="456" t="s">
        <v>27</v>
      </c>
      <c r="I38" s="495">
        <v>0.8</v>
      </c>
      <c r="J38" s="1503" t="s">
        <v>166</v>
      </c>
      <c r="K38" s="1504"/>
      <c r="L38" s="1504"/>
      <c r="M38" s="1504"/>
      <c r="N38" s="1505"/>
    </row>
    <row r="39" spans="1:49">
      <c r="A39" s="1506" t="s">
        <v>99</v>
      </c>
      <c r="B39" s="1507"/>
      <c r="C39" s="1507"/>
      <c r="D39" s="1507"/>
      <c r="E39" s="1507"/>
      <c r="F39" s="1507"/>
      <c r="G39" s="1507"/>
      <c r="H39" s="1507"/>
      <c r="I39" s="1508"/>
      <c r="J39" s="1509" t="s">
        <v>71</v>
      </c>
      <c r="K39" s="1509"/>
      <c r="L39" s="1509"/>
      <c r="M39" s="1509"/>
      <c r="N39" s="1509"/>
    </row>
    <row r="40" spans="1:49">
      <c r="A40" s="1494"/>
      <c r="B40" s="1495"/>
      <c r="C40" s="1495"/>
      <c r="D40" s="1495"/>
      <c r="E40" s="1495"/>
      <c r="F40" s="1495"/>
      <c r="G40" s="1495"/>
      <c r="H40" s="1495"/>
      <c r="I40" s="1496"/>
      <c r="J40" s="1510"/>
      <c r="K40" s="1510"/>
      <c r="L40" s="1510"/>
      <c r="M40" s="1510"/>
      <c r="N40" s="1510"/>
    </row>
    <row r="41" spans="1:49" ht="42.75" customHeight="1">
      <c r="E41" s="873"/>
      <c r="F41" s="488"/>
      <c r="G41" s="436"/>
      <c r="H41" s="436"/>
      <c r="I41" s="436"/>
      <c r="J41" s="489"/>
      <c r="K41" s="489"/>
      <c r="L41" s="436"/>
      <c r="M41" s="436"/>
      <c r="N41" s="436"/>
      <c r="O41" s="874" t="s">
        <v>558</v>
      </c>
      <c r="P41" s="874" t="s">
        <v>559</v>
      </c>
      <c r="Q41" s="874" t="s">
        <v>560</v>
      </c>
      <c r="R41" s="874" t="s">
        <v>561</v>
      </c>
      <c r="S41" s="874" t="s">
        <v>562</v>
      </c>
      <c r="T41" s="131" t="s">
        <v>615</v>
      </c>
    </row>
    <row r="42" spans="1:49" ht="166.5" customHeight="1">
      <c r="O42" s="876">
        <v>149</v>
      </c>
      <c r="P42" s="876" t="s">
        <v>150</v>
      </c>
      <c r="Q42" s="876">
        <v>210</v>
      </c>
      <c r="R42" s="885">
        <v>1950000</v>
      </c>
      <c r="S42" s="885">
        <f>+R42/30</f>
        <v>65000</v>
      </c>
      <c r="T42" s="886">
        <f t="shared" ref="T42:T74" si="17">+S42*Q42</f>
        <v>13650000</v>
      </c>
      <c r="U42" s="492"/>
      <c r="V42" s="492"/>
      <c r="W42" s="492"/>
      <c r="X42" s="492"/>
      <c r="Y42" s="492"/>
      <c r="Z42" s="492"/>
      <c r="AA42" s="492"/>
      <c r="AB42" s="492"/>
      <c r="AC42" s="492"/>
      <c r="AD42" s="492"/>
      <c r="AE42" s="492"/>
      <c r="AF42" s="492"/>
      <c r="AG42" s="492"/>
      <c r="AH42" s="492"/>
      <c r="AI42" s="492"/>
      <c r="AJ42" s="492"/>
      <c r="AK42" s="492"/>
      <c r="AL42" s="492"/>
      <c r="AM42" s="492"/>
      <c r="AN42" s="492"/>
      <c r="AO42" s="492"/>
      <c r="AP42" s="492"/>
      <c r="AQ42" s="492"/>
      <c r="AR42" s="492"/>
      <c r="AS42" s="492"/>
      <c r="AT42" s="492"/>
      <c r="AU42" s="492"/>
      <c r="AV42" s="492"/>
      <c r="AW42" s="492"/>
    </row>
    <row r="43" spans="1:49" ht="143.25" customHeight="1">
      <c r="O43" s="876">
        <v>151</v>
      </c>
      <c r="P43" s="880" t="s">
        <v>638</v>
      </c>
      <c r="Q43" s="876">
        <v>210</v>
      </c>
      <c r="R43" s="887">
        <v>1410000</v>
      </c>
      <c r="S43" s="885">
        <f t="shared" ref="S43:S64" si="18">+R43/30</f>
        <v>47000</v>
      </c>
      <c r="T43" s="886">
        <f t="shared" si="17"/>
        <v>9870000</v>
      </c>
      <c r="U43" s="492"/>
      <c r="V43" s="492"/>
      <c r="W43" s="492"/>
      <c r="X43" s="492"/>
      <c r="Y43" s="492"/>
      <c r="Z43" s="492"/>
      <c r="AA43" s="492"/>
      <c r="AB43" s="492"/>
      <c r="AC43" s="492"/>
      <c r="AD43" s="492"/>
      <c r="AE43" s="492"/>
      <c r="AF43" s="492"/>
      <c r="AG43" s="492"/>
      <c r="AH43" s="492"/>
      <c r="AI43" s="492"/>
      <c r="AJ43" s="492"/>
      <c r="AK43" s="492"/>
      <c r="AL43" s="492"/>
      <c r="AM43" s="492"/>
      <c r="AN43" s="492"/>
      <c r="AO43" s="492"/>
      <c r="AP43" s="492"/>
      <c r="AQ43" s="492"/>
      <c r="AR43" s="492"/>
      <c r="AS43" s="492"/>
      <c r="AT43" s="492"/>
      <c r="AU43" s="492"/>
      <c r="AV43" s="492"/>
      <c r="AW43" s="492"/>
    </row>
    <row r="44" spans="1:49" ht="168" customHeight="1">
      <c r="O44" s="876">
        <v>131</v>
      </c>
      <c r="P44" s="888" t="s">
        <v>639</v>
      </c>
      <c r="Q44" s="876">
        <v>210</v>
      </c>
      <c r="R44" s="885">
        <v>1950000</v>
      </c>
      <c r="S44" s="885">
        <f t="shared" si="18"/>
        <v>65000</v>
      </c>
      <c r="T44" s="886">
        <f t="shared" si="17"/>
        <v>13650000</v>
      </c>
      <c r="U44" s="492"/>
      <c r="V44" s="492"/>
      <c r="W44" s="492"/>
      <c r="X44" s="492"/>
      <c r="Y44" s="492"/>
      <c r="Z44" s="492"/>
      <c r="AA44" s="492"/>
      <c r="AB44" s="492"/>
      <c r="AC44" s="492"/>
      <c r="AD44" s="492"/>
      <c r="AE44" s="492"/>
      <c r="AF44" s="492"/>
      <c r="AG44" s="492"/>
      <c r="AH44" s="492"/>
      <c r="AI44" s="492"/>
      <c r="AJ44" s="492"/>
      <c r="AK44" s="492"/>
      <c r="AL44" s="492"/>
      <c r="AM44" s="492"/>
      <c r="AN44" s="492"/>
      <c r="AO44" s="492"/>
      <c r="AP44" s="492"/>
      <c r="AQ44" s="492"/>
      <c r="AR44" s="492"/>
      <c r="AS44" s="492"/>
      <c r="AT44" s="492"/>
      <c r="AU44" s="492"/>
      <c r="AV44" s="492"/>
      <c r="AW44" s="492"/>
    </row>
    <row r="45" spans="1:49" ht="177" customHeight="1">
      <c r="O45" s="876">
        <v>152</v>
      </c>
      <c r="P45" s="876" t="s">
        <v>563</v>
      </c>
      <c r="Q45" s="876">
        <v>210</v>
      </c>
      <c r="R45" s="887">
        <v>1410000</v>
      </c>
      <c r="S45" s="885">
        <f t="shared" si="18"/>
        <v>47000</v>
      </c>
      <c r="T45" s="886">
        <f t="shared" si="17"/>
        <v>9870000</v>
      </c>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row>
    <row r="46" spans="1:49" ht="162" customHeight="1">
      <c r="O46" s="876">
        <v>130</v>
      </c>
      <c r="P46" s="880" t="s">
        <v>564</v>
      </c>
      <c r="Q46" s="876">
        <v>210</v>
      </c>
      <c r="R46" s="887">
        <v>1410000</v>
      </c>
      <c r="S46" s="885">
        <f t="shared" si="18"/>
        <v>47000</v>
      </c>
      <c r="T46" s="886">
        <f t="shared" si="17"/>
        <v>9870000</v>
      </c>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c r="AT46" s="492"/>
      <c r="AU46" s="492"/>
      <c r="AV46" s="492"/>
      <c r="AW46" s="492"/>
    </row>
    <row r="47" spans="1:49" ht="156.75" customHeight="1">
      <c r="O47" s="876">
        <v>150</v>
      </c>
      <c r="P47" s="880" t="s">
        <v>565</v>
      </c>
      <c r="Q47" s="876">
        <v>210</v>
      </c>
      <c r="R47" s="887">
        <v>1410000</v>
      </c>
      <c r="S47" s="885">
        <f t="shared" si="18"/>
        <v>47000</v>
      </c>
      <c r="T47" s="886">
        <f t="shared" si="17"/>
        <v>9870000</v>
      </c>
      <c r="U47" s="492"/>
      <c r="V47" s="492"/>
      <c r="W47" s="492"/>
      <c r="X47" s="492"/>
      <c r="Y47" s="492"/>
      <c r="Z47" s="492"/>
      <c r="AA47" s="492"/>
      <c r="AB47" s="492"/>
      <c r="AC47" s="492"/>
      <c r="AD47" s="492"/>
      <c r="AE47" s="492"/>
      <c r="AF47" s="492"/>
      <c r="AG47" s="492"/>
      <c r="AH47" s="492"/>
      <c r="AI47" s="492"/>
      <c r="AJ47" s="492"/>
      <c r="AK47" s="492"/>
      <c r="AL47" s="492"/>
      <c r="AM47" s="492"/>
      <c r="AN47" s="492"/>
      <c r="AO47" s="492"/>
      <c r="AP47" s="492"/>
      <c r="AQ47" s="492"/>
      <c r="AR47" s="492"/>
      <c r="AS47" s="492"/>
      <c r="AT47" s="492"/>
      <c r="AU47" s="492"/>
      <c r="AV47" s="492"/>
      <c r="AW47" s="492"/>
    </row>
    <row r="48" spans="1:49" ht="189.75" customHeight="1">
      <c r="O48" s="876">
        <v>541</v>
      </c>
      <c r="P48" s="876" t="s">
        <v>566</v>
      </c>
      <c r="Q48" s="876">
        <v>210</v>
      </c>
      <c r="R48" s="885">
        <v>1950000</v>
      </c>
      <c r="S48" s="885">
        <f t="shared" si="18"/>
        <v>65000</v>
      </c>
      <c r="T48" s="886">
        <f t="shared" si="17"/>
        <v>13650000</v>
      </c>
      <c r="U48" s="492"/>
      <c r="V48" s="492"/>
      <c r="W48" s="492"/>
      <c r="X48" s="492"/>
      <c r="Y48" s="492"/>
      <c r="Z48" s="492"/>
      <c r="AA48" s="492"/>
      <c r="AB48" s="492"/>
      <c r="AC48" s="492"/>
      <c r="AD48" s="492"/>
      <c r="AE48" s="492"/>
      <c r="AF48" s="492"/>
      <c r="AG48" s="492"/>
      <c r="AH48" s="492"/>
      <c r="AI48" s="492"/>
      <c r="AJ48" s="492"/>
      <c r="AK48" s="492"/>
      <c r="AL48" s="492"/>
      <c r="AM48" s="492"/>
      <c r="AN48" s="492"/>
      <c r="AO48" s="492"/>
      <c r="AP48" s="492"/>
      <c r="AQ48" s="492"/>
      <c r="AR48" s="492"/>
      <c r="AS48" s="492"/>
      <c r="AT48" s="492"/>
      <c r="AU48" s="492"/>
      <c r="AV48" s="492"/>
      <c r="AW48" s="492"/>
    </row>
    <row r="49" spans="15:49" ht="156.75">
      <c r="O49" s="876">
        <v>247</v>
      </c>
      <c r="P49" s="880" t="s">
        <v>567</v>
      </c>
      <c r="Q49" s="876">
        <v>210</v>
      </c>
      <c r="R49" s="887">
        <v>2900000</v>
      </c>
      <c r="S49" s="885">
        <f t="shared" si="18"/>
        <v>96666.666666666672</v>
      </c>
      <c r="T49" s="886">
        <f t="shared" si="17"/>
        <v>20300000</v>
      </c>
      <c r="U49" s="492"/>
      <c r="V49" s="492"/>
      <c r="W49" s="492"/>
      <c r="X49" s="492"/>
      <c r="Y49" s="492"/>
      <c r="Z49" s="492"/>
      <c r="AA49" s="492"/>
      <c r="AB49" s="492"/>
      <c r="AC49" s="492"/>
      <c r="AD49" s="492"/>
      <c r="AE49" s="492"/>
      <c r="AF49" s="492"/>
      <c r="AG49" s="492"/>
      <c r="AH49" s="492"/>
      <c r="AI49" s="492"/>
      <c r="AJ49" s="492"/>
      <c r="AK49" s="492"/>
      <c r="AL49" s="492"/>
      <c r="AM49" s="492"/>
      <c r="AN49" s="492"/>
      <c r="AO49" s="492"/>
      <c r="AP49" s="492"/>
      <c r="AQ49" s="492"/>
      <c r="AR49" s="492"/>
      <c r="AS49" s="492"/>
      <c r="AT49" s="492"/>
      <c r="AU49" s="492"/>
      <c r="AV49" s="492"/>
      <c r="AW49" s="492"/>
    </row>
    <row r="50" spans="15:49" ht="213" customHeight="1">
      <c r="O50" s="876">
        <v>261</v>
      </c>
      <c r="P50" s="876" t="s">
        <v>568</v>
      </c>
      <c r="Q50" s="876">
        <v>210</v>
      </c>
      <c r="R50" s="887">
        <v>2900000</v>
      </c>
      <c r="S50" s="885">
        <f t="shared" si="18"/>
        <v>96666.666666666672</v>
      </c>
      <c r="T50" s="886">
        <f t="shared" si="17"/>
        <v>20300000</v>
      </c>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2"/>
      <c r="AS50" s="492"/>
      <c r="AT50" s="492"/>
      <c r="AU50" s="492"/>
      <c r="AV50" s="492"/>
      <c r="AW50" s="492"/>
    </row>
    <row r="51" spans="15:49" ht="155.25" customHeight="1">
      <c r="O51" s="876">
        <v>459</v>
      </c>
      <c r="P51" s="880" t="s">
        <v>569</v>
      </c>
      <c r="Q51" s="876">
        <v>210</v>
      </c>
      <c r="R51" s="887">
        <v>2550000</v>
      </c>
      <c r="S51" s="885">
        <f t="shared" si="18"/>
        <v>85000</v>
      </c>
      <c r="T51" s="886">
        <f t="shared" si="17"/>
        <v>17850000</v>
      </c>
      <c r="U51" s="492"/>
      <c r="V51" s="492"/>
      <c r="W51" s="492"/>
      <c r="X51" s="492"/>
      <c r="Y51" s="492"/>
      <c r="Z51" s="492"/>
      <c r="AA51" s="492"/>
      <c r="AB51" s="492"/>
      <c r="AC51" s="492"/>
      <c r="AD51" s="492"/>
      <c r="AE51" s="492"/>
      <c r="AF51" s="492"/>
      <c r="AG51" s="492"/>
      <c r="AH51" s="492"/>
      <c r="AI51" s="492"/>
      <c r="AJ51" s="492"/>
      <c r="AK51" s="492"/>
      <c r="AL51" s="492"/>
      <c r="AM51" s="492"/>
      <c r="AN51" s="492"/>
      <c r="AO51" s="492"/>
      <c r="AP51" s="492"/>
      <c r="AQ51" s="492"/>
      <c r="AR51" s="492"/>
      <c r="AS51" s="492"/>
      <c r="AT51" s="492"/>
      <c r="AU51" s="492"/>
      <c r="AV51" s="492"/>
      <c r="AW51" s="492"/>
    </row>
    <row r="52" spans="15:49" ht="179.25" customHeight="1">
      <c r="O52" s="876">
        <v>129</v>
      </c>
      <c r="P52" s="880" t="s">
        <v>570</v>
      </c>
      <c r="Q52" s="876">
        <v>210</v>
      </c>
      <c r="R52" s="887">
        <v>4250000</v>
      </c>
      <c r="S52" s="885">
        <f t="shared" si="18"/>
        <v>141666.66666666666</v>
      </c>
      <c r="T52" s="886">
        <f t="shared" si="17"/>
        <v>29749999.999999996</v>
      </c>
      <c r="U52" s="492"/>
      <c r="V52" s="492"/>
      <c r="W52" s="492"/>
      <c r="X52" s="492"/>
      <c r="Y52" s="492"/>
      <c r="Z52" s="492"/>
      <c r="AA52" s="492"/>
      <c r="AB52" s="492"/>
      <c r="AC52" s="492"/>
      <c r="AD52" s="492"/>
      <c r="AE52" s="492"/>
      <c r="AF52" s="492"/>
      <c r="AG52" s="492"/>
      <c r="AH52" s="492"/>
      <c r="AI52" s="492"/>
      <c r="AJ52" s="492"/>
      <c r="AK52" s="492"/>
      <c r="AL52" s="492"/>
      <c r="AM52" s="492"/>
      <c r="AN52" s="492"/>
      <c r="AO52" s="492"/>
      <c r="AP52" s="492"/>
      <c r="AQ52" s="492"/>
      <c r="AR52" s="492"/>
      <c r="AS52" s="492"/>
      <c r="AT52" s="492"/>
      <c r="AU52" s="492"/>
      <c r="AV52" s="492"/>
      <c r="AW52" s="492"/>
    </row>
    <row r="53" spans="15:49" ht="171.75" customHeight="1">
      <c r="O53" s="876">
        <v>153</v>
      </c>
      <c r="P53" s="876" t="s">
        <v>571</v>
      </c>
      <c r="Q53" s="876">
        <v>210</v>
      </c>
      <c r="R53" s="887">
        <v>4250000</v>
      </c>
      <c r="S53" s="885">
        <f t="shared" si="18"/>
        <v>141666.66666666666</v>
      </c>
      <c r="T53" s="886">
        <f t="shared" si="17"/>
        <v>29749999.999999996</v>
      </c>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row>
    <row r="54" spans="15:49" ht="165" customHeight="1">
      <c r="O54" s="876">
        <v>246</v>
      </c>
      <c r="P54" s="876" t="s">
        <v>572</v>
      </c>
      <c r="Q54" s="876">
        <v>210</v>
      </c>
      <c r="R54" s="885">
        <v>1950000</v>
      </c>
      <c r="S54" s="885">
        <f t="shared" si="18"/>
        <v>65000</v>
      </c>
      <c r="T54" s="886">
        <f t="shared" si="17"/>
        <v>13650000</v>
      </c>
      <c r="U54" s="492"/>
      <c r="V54" s="492"/>
      <c r="W54" s="492"/>
      <c r="X54" s="492"/>
      <c r="Y54" s="492"/>
      <c r="Z54" s="492"/>
      <c r="AA54" s="492"/>
      <c r="AB54" s="492"/>
      <c r="AC54" s="492"/>
      <c r="AD54" s="492"/>
      <c r="AE54" s="492"/>
      <c r="AF54" s="492"/>
      <c r="AG54" s="492"/>
      <c r="AH54" s="492"/>
      <c r="AI54" s="492"/>
      <c r="AJ54" s="492"/>
      <c r="AK54" s="492"/>
      <c r="AL54" s="492"/>
      <c r="AM54" s="492"/>
      <c r="AN54" s="492"/>
      <c r="AO54" s="492"/>
      <c r="AP54" s="492"/>
      <c r="AQ54" s="492"/>
      <c r="AR54" s="492"/>
      <c r="AS54" s="492"/>
      <c r="AT54" s="492"/>
      <c r="AU54" s="492"/>
      <c r="AV54" s="492"/>
      <c r="AW54" s="492"/>
    </row>
    <row r="55" spans="15:49" ht="176.25" customHeight="1">
      <c r="O55" s="876">
        <v>163</v>
      </c>
      <c r="P55" s="876" t="s">
        <v>573</v>
      </c>
      <c r="Q55" s="876">
        <v>210</v>
      </c>
      <c r="R55" s="885">
        <v>1950000</v>
      </c>
      <c r="S55" s="885">
        <f t="shared" si="18"/>
        <v>65000</v>
      </c>
      <c r="T55" s="886">
        <f t="shared" si="17"/>
        <v>13650000</v>
      </c>
      <c r="U55" s="492"/>
      <c r="V55" s="492"/>
      <c r="W55" s="492"/>
      <c r="X55" s="492"/>
      <c r="Y55" s="492"/>
      <c r="Z55" s="492"/>
      <c r="AA55" s="492"/>
      <c r="AB55" s="492"/>
      <c r="AC55" s="492"/>
      <c r="AD55" s="492"/>
      <c r="AE55" s="492"/>
      <c r="AF55" s="492"/>
      <c r="AG55" s="492"/>
      <c r="AH55" s="492"/>
      <c r="AI55" s="492"/>
      <c r="AJ55" s="492"/>
      <c r="AK55" s="492"/>
      <c r="AL55" s="492"/>
      <c r="AM55" s="492"/>
      <c r="AN55" s="492"/>
      <c r="AO55" s="492"/>
      <c r="AP55" s="492"/>
      <c r="AQ55" s="492"/>
      <c r="AR55" s="492"/>
      <c r="AS55" s="492"/>
      <c r="AT55" s="492"/>
      <c r="AU55" s="492"/>
      <c r="AV55" s="492"/>
      <c r="AW55" s="492"/>
    </row>
    <row r="56" spans="15:49" ht="165" customHeight="1">
      <c r="O56" s="876">
        <v>132</v>
      </c>
      <c r="P56" s="876" t="s">
        <v>574</v>
      </c>
      <c r="Q56" s="876">
        <v>210</v>
      </c>
      <c r="R56" s="887">
        <v>4250000</v>
      </c>
      <c r="S56" s="885">
        <f t="shared" si="18"/>
        <v>141666.66666666666</v>
      </c>
      <c r="T56" s="886">
        <f t="shared" si="17"/>
        <v>29749999.999999996</v>
      </c>
      <c r="U56" s="492"/>
      <c r="V56" s="492"/>
      <c r="W56" s="492"/>
      <c r="X56" s="492"/>
      <c r="Y56" s="492"/>
      <c r="Z56" s="492"/>
      <c r="AA56" s="492"/>
      <c r="AB56" s="492"/>
      <c r="AC56" s="492"/>
      <c r="AD56" s="492"/>
      <c r="AE56" s="492"/>
      <c r="AF56" s="492"/>
      <c r="AG56" s="492"/>
      <c r="AH56" s="492"/>
      <c r="AI56" s="492"/>
      <c r="AJ56" s="492"/>
      <c r="AK56" s="492"/>
      <c r="AL56" s="492"/>
      <c r="AM56" s="492"/>
      <c r="AN56" s="492"/>
      <c r="AO56" s="492"/>
      <c r="AP56" s="492"/>
      <c r="AQ56" s="492"/>
      <c r="AR56" s="492"/>
      <c r="AS56" s="492"/>
      <c r="AT56" s="492"/>
      <c r="AU56" s="492"/>
      <c r="AV56" s="492"/>
      <c r="AW56" s="492"/>
    </row>
    <row r="57" spans="15:49" ht="152.25" customHeight="1">
      <c r="O57" s="876">
        <v>223</v>
      </c>
      <c r="P57" s="880" t="s">
        <v>575</v>
      </c>
      <c r="Q57" s="876">
        <v>210</v>
      </c>
      <c r="R57" s="887">
        <v>4250000</v>
      </c>
      <c r="S57" s="885">
        <f t="shared" si="18"/>
        <v>141666.66666666666</v>
      </c>
      <c r="T57" s="886">
        <f t="shared" si="17"/>
        <v>29749999.999999996</v>
      </c>
      <c r="U57" s="492"/>
      <c r="V57" s="492"/>
      <c r="W57" s="492"/>
      <c r="X57" s="492"/>
      <c r="Y57" s="492"/>
      <c r="Z57" s="492"/>
      <c r="AA57" s="492"/>
      <c r="AB57" s="492"/>
      <c r="AC57" s="492"/>
      <c r="AD57" s="492"/>
      <c r="AE57" s="492"/>
      <c r="AF57" s="492"/>
      <c r="AG57" s="492"/>
      <c r="AH57" s="492"/>
      <c r="AI57" s="492"/>
      <c r="AJ57" s="492"/>
      <c r="AK57" s="492"/>
      <c r="AL57" s="492"/>
      <c r="AM57" s="492"/>
      <c r="AN57" s="492"/>
      <c r="AO57" s="492"/>
      <c r="AP57" s="492"/>
      <c r="AQ57" s="492"/>
      <c r="AR57" s="492"/>
      <c r="AS57" s="492"/>
      <c r="AT57" s="492"/>
      <c r="AU57" s="492"/>
      <c r="AV57" s="492"/>
      <c r="AW57" s="492"/>
    </row>
    <row r="58" spans="15:49" ht="162" customHeight="1">
      <c r="O58" s="876">
        <v>199</v>
      </c>
      <c r="P58" s="880" t="s">
        <v>576</v>
      </c>
      <c r="Q58" s="876">
        <v>210</v>
      </c>
      <c r="R58" s="887">
        <v>2550000</v>
      </c>
      <c r="S58" s="885">
        <f t="shared" si="18"/>
        <v>85000</v>
      </c>
      <c r="T58" s="886">
        <f t="shared" si="17"/>
        <v>17850000</v>
      </c>
      <c r="U58" s="492"/>
      <c r="V58" s="492"/>
      <c r="W58" s="492"/>
      <c r="X58" s="492"/>
      <c r="Y58" s="492"/>
      <c r="Z58" s="492"/>
      <c r="AA58" s="492"/>
      <c r="AB58" s="492"/>
      <c r="AC58" s="492"/>
      <c r="AD58" s="492"/>
      <c r="AE58" s="492"/>
      <c r="AF58" s="492"/>
      <c r="AG58" s="492"/>
      <c r="AH58" s="492"/>
      <c r="AI58" s="492"/>
      <c r="AJ58" s="492"/>
      <c r="AK58" s="492"/>
      <c r="AL58" s="492"/>
      <c r="AM58" s="492"/>
      <c r="AN58" s="492"/>
      <c r="AO58" s="492"/>
      <c r="AP58" s="492"/>
      <c r="AQ58" s="492"/>
      <c r="AR58" s="492"/>
      <c r="AS58" s="492"/>
      <c r="AT58" s="492"/>
      <c r="AU58" s="492"/>
      <c r="AV58" s="492"/>
      <c r="AW58" s="492"/>
    </row>
    <row r="59" spans="15:49" ht="212.25" customHeight="1">
      <c r="O59" s="876">
        <v>162</v>
      </c>
      <c r="P59" s="876" t="s">
        <v>577</v>
      </c>
      <c r="Q59" s="876">
        <v>210</v>
      </c>
      <c r="R59" s="887">
        <v>4250000</v>
      </c>
      <c r="S59" s="885">
        <f t="shared" si="18"/>
        <v>141666.66666666666</v>
      </c>
      <c r="T59" s="886">
        <f t="shared" si="17"/>
        <v>29749999.999999996</v>
      </c>
      <c r="U59" s="492"/>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492"/>
      <c r="AS59" s="492"/>
      <c r="AT59" s="492"/>
      <c r="AU59" s="492"/>
      <c r="AV59" s="492"/>
      <c r="AW59" s="492"/>
    </row>
    <row r="60" spans="15:49" ht="173.25" customHeight="1">
      <c r="O60" s="876">
        <v>148</v>
      </c>
      <c r="P60" s="876" t="s">
        <v>578</v>
      </c>
      <c r="Q60" s="876">
        <v>210</v>
      </c>
      <c r="R60" s="887">
        <v>6350000</v>
      </c>
      <c r="S60" s="885">
        <f t="shared" si="18"/>
        <v>211666.66666666666</v>
      </c>
      <c r="T60" s="886">
        <f t="shared" si="17"/>
        <v>44450000</v>
      </c>
      <c r="U60" s="492"/>
      <c r="V60" s="492"/>
      <c r="W60" s="492"/>
      <c r="X60" s="492"/>
      <c r="Y60" s="492"/>
      <c r="Z60" s="492"/>
      <c r="AA60" s="492"/>
      <c r="AB60" s="492"/>
      <c r="AC60" s="492"/>
      <c r="AD60" s="492"/>
      <c r="AE60" s="492"/>
      <c r="AF60" s="492"/>
      <c r="AG60" s="492"/>
      <c r="AH60" s="492"/>
      <c r="AI60" s="492"/>
      <c r="AJ60" s="492"/>
      <c r="AK60" s="492"/>
      <c r="AL60" s="492"/>
      <c r="AM60" s="492"/>
      <c r="AN60" s="492"/>
      <c r="AO60" s="492"/>
      <c r="AP60" s="492"/>
      <c r="AQ60" s="492"/>
      <c r="AR60" s="492"/>
      <c r="AS60" s="492"/>
      <c r="AT60" s="492"/>
      <c r="AU60" s="492"/>
      <c r="AV60" s="492"/>
      <c r="AW60" s="492"/>
    </row>
    <row r="61" spans="15:49" ht="119.25" customHeight="1">
      <c r="O61" s="876">
        <v>138</v>
      </c>
      <c r="P61" s="880" t="s">
        <v>579</v>
      </c>
      <c r="Q61" s="876">
        <v>210</v>
      </c>
      <c r="R61" s="885">
        <v>1950000</v>
      </c>
      <c r="S61" s="885">
        <f t="shared" si="18"/>
        <v>65000</v>
      </c>
      <c r="T61" s="886">
        <f t="shared" si="17"/>
        <v>13650000</v>
      </c>
      <c r="U61" s="492"/>
      <c r="V61" s="492"/>
      <c r="W61" s="492"/>
      <c r="X61" s="492"/>
      <c r="Y61" s="492"/>
      <c r="Z61" s="492"/>
      <c r="AA61" s="492"/>
      <c r="AB61" s="492"/>
      <c r="AC61" s="492"/>
      <c r="AD61" s="492"/>
      <c r="AE61" s="492"/>
      <c r="AF61" s="492"/>
      <c r="AG61" s="492"/>
      <c r="AH61" s="492"/>
      <c r="AI61" s="492"/>
      <c r="AJ61" s="492"/>
      <c r="AK61" s="492"/>
      <c r="AL61" s="492"/>
      <c r="AM61" s="492"/>
      <c r="AN61" s="492"/>
      <c r="AO61" s="492"/>
      <c r="AP61" s="492"/>
      <c r="AQ61" s="492"/>
      <c r="AR61" s="492"/>
      <c r="AS61" s="492"/>
      <c r="AT61" s="492"/>
      <c r="AU61" s="492"/>
      <c r="AV61" s="492"/>
      <c r="AW61" s="492"/>
    </row>
    <row r="62" spans="15:49" ht="193.5" customHeight="1">
      <c r="O62" s="876">
        <v>209</v>
      </c>
      <c r="P62" s="876" t="s">
        <v>580</v>
      </c>
      <c r="Q62" s="876">
        <v>210</v>
      </c>
      <c r="R62" s="887">
        <v>2550000</v>
      </c>
      <c r="S62" s="885">
        <f t="shared" si="18"/>
        <v>85000</v>
      </c>
      <c r="T62" s="886">
        <f t="shared" si="17"/>
        <v>17850000</v>
      </c>
      <c r="U62" s="492"/>
      <c r="V62" s="492"/>
      <c r="W62" s="492"/>
      <c r="X62" s="492"/>
      <c r="Y62" s="492"/>
      <c r="Z62" s="492"/>
      <c r="AA62" s="492"/>
      <c r="AB62" s="492"/>
      <c r="AC62" s="492"/>
      <c r="AD62" s="492"/>
      <c r="AE62" s="492"/>
      <c r="AF62" s="492"/>
      <c r="AG62" s="492"/>
      <c r="AH62" s="492"/>
      <c r="AI62" s="492"/>
      <c r="AJ62" s="492"/>
      <c r="AK62" s="492"/>
      <c r="AL62" s="492"/>
      <c r="AM62" s="492"/>
      <c r="AN62" s="492"/>
      <c r="AO62" s="492"/>
      <c r="AP62" s="492"/>
      <c r="AQ62" s="492"/>
      <c r="AR62" s="492"/>
      <c r="AS62" s="492"/>
      <c r="AT62" s="492"/>
      <c r="AU62" s="492"/>
      <c r="AV62" s="492"/>
      <c r="AW62" s="492"/>
    </row>
    <row r="63" spans="15:49" ht="220.5" customHeight="1">
      <c r="O63" s="876">
        <v>210</v>
      </c>
      <c r="P63" s="876" t="s">
        <v>581</v>
      </c>
      <c r="Q63" s="876">
        <v>210</v>
      </c>
      <c r="R63" s="887">
        <v>2550000</v>
      </c>
      <c r="S63" s="885">
        <f t="shared" si="18"/>
        <v>85000</v>
      </c>
      <c r="T63" s="886">
        <f t="shared" si="17"/>
        <v>17850000</v>
      </c>
      <c r="U63" s="492"/>
      <c r="V63" s="492"/>
      <c r="W63" s="492"/>
      <c r="X63" s="492"/>
      <c r="Y63" s="492"/>
      <c r="Z63" s="492"/>
      <c r="AA63" s="492"/>
      <c r="AB63" s="492"/>
      <c r="AC63" s="492"/>
      <c r="AD63" s="492"/>
      <c r="AE63" s="492"/>
      <c r="AF63" s="492"/>
      <c r="AG63" s="492"/>
      <c r="AH63" s="492"/>
      <c r="AI63" s="492"/>
      <c r="AJ63" s="492"/>
      <c r="AK63" s="492"/>
      <c r="AL63" s="492"/>
      <c r="AM63" s="492"/>
      <c r="AN63" s="492"/>
      <c r="AO63" s="492"/>
      <c r="AP63" s="492"/>
      <c r="AQ63" s="492"/>
      <c r="AR63" s="492"/>
      <c r="AS63" s="492"/>
      <c r="AT63" s="492"/>
      <c r="AU63" s="492"/>
      <c r="AV63" s="492"/>
      <c r="AW63" s="492"/>
    </row>
    <row r="64" spans="15:49" ht="159" customHeight="1">
      <c r="O64" s="876">
        <v>758</v>
      </c>
      <c r="P64" s="876" t="s">
        <v>582</v>
      </c>
      <c r="Q64" s="876">
        <v>210</v>
      </c>
      <c r="R64" s="889">
        <v>1950000</v>
      </c>
      <c r="S64" s="885">
        <f t="shared" si="18"/>
        <v>65000</v>
      </c>
      <c r="T64" s="886">
        <f t="shared" si="17"/>
        <v>13650000</v>
      </c>
      <c r="U64" s="492"/>
      <c r="V64" s="492"/>
      <c r="W64" s="492"/>
      <c r="X64" s="492"/>
      <c r="Y64" s="492"/>
      <c r="Z64" s="492"/>
      <c r="AA64" s="492"/>
      <c r="AB64" s="492"/>
      <c r="AC64" s="492"/>
      <c r="AD64" s="492"/>
      <c r="AE64" s="492"/>
      <c r="AF64" s="492"/>
      <c r="AG64" s="492"/>
      <c r="AH64" s="492"/>
      <c r="AI64" s="492"/>
      <c r="AJ64" s="492"/>
      <c r="AK64" s="492"/>
      <c r="AL64" s="492"/>
      <c r="AM64" s="492"/>
      <c r="AN64" s="492"/>
      <c r="AO64" s="492"/>
      <c r="AP64" s="492"/>
      <c r="AQ64" s="492"/>
      <c r="AR64" s="492"/>
      <c r="AS64" s="492"/>
      <c r="AT64" s="492"/>
      <c r="AU64" s="492"/>
      <c r="AV64" s="492"/>
      <c r="AW64" s="492"/>
    </row>
    <row r="65" spans="15:49" ht="197.25" customHeight="1">
      <c r="O65" s="876">
        <v>198</v>
      </c>
      <c r="P65" s="890" t="s">
        <v>583</v>
      </c>
      <c r="Q65" s="876">
        <v>210</v>
      </c>
      <c r="R65" s="889">
        <v>1410000</v>
      </c>
      <c r="S65" s="885">
        <f>+R65/30</f>
        <v>47000</v>
      </c>
      <c r="T65" s="886">
        <f t="shared" si="17"/>
        <v>9870000</v>
      </c>
      <c r="U65" s="492"/>
      <c r="V65" s="492"/>
      <c r="W65" s="492"/>
      <c r="X65" s="492"/>
      <c r="Y65" s="492"/>
      <c r="Z65" s="492"/>
      <c r="AA65" s="492"/>
      <c r="AB65" s="492"/>
      <c r="AC65" s="492"/>
      <c r="AD65" s="492"/>
      <c r="AE65" s="492"/>
      <c r="AF65" s="492"/>
      <c r="AG65" s="492"/>
      <c r="AH65" s="492"/>
      <c r="AI65" s="492"/>
      <c r="AJ65" s="492"/>
      <c r="AK65" s="492"/>
      <c r="AL65" s="492"/>
      <c r="AM65" s="492"/>
      <c r="AN65" s="492"/>
      <c r="AO65" s="492"/>
      <c r="AP65" s="492"/>
      <c r="AQ65" s="492"/>
      <c r="AR65" s="492"/>
      <c r="AS65" s="492"/>
      <c r="AT65" s="492"/>
      <c r="AU65" s="492"/>
      <c r="AV65" s="492"/>
      <c r="AW65" s="492"/>
    </row>
    <row r="66" spans="15:49" ht="150">
      <c r="O66" s="876">
        <v>547</v>
      </c>
      <c r="P66" s="876" t="s">
        <v>584</v>
      </c>
      <c r="Q66" s="876">
        <v>210</v>
      </c>
      <c r="R66" s="889">
        <v>1410000</v>
      </c>
      <c r="S66" s="885">
        <f>+R66/30</f>
        <v>47000</v>
      </c>
      <c r="T66" s="886">
        <f t="shared" si="17"/>
        <v>9870000</v>
      </c>
      <c r="U66" s="492"/>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row>
    <row r="67" spans="15:49" ht="120">
      <c r="O67" s="875">
        <v>776</v>
      </c>
      <c r="P67" s="875" t="s">
        <v>585</v>
      </c>
      <c r="Q67" s="875">
        <v>210</v>
      </c>
      <c r="R67" s="891">
        <v>1950000</v>
      </c>
      <c r="S67" s="892">
        <f>+R67/30</f>
        <v>65000</v>
      </c>
      <c r="T67" s="893">
        <f t="shared" si="17"/>
        <v>13650000</v>
      </c>
      <c r="U67" s="492"/>
      <c r="V67" s="492"/>
      <c r="W67" s="492"/>
      <c r="X67" s="492"/>
      <c r="Y67" s="492"/>
      <c r="Z67" s="492"/>
      <c r="AA67" s="492"/>
      <c r="AB67" s="492"/>
      <c r="AC67" s="492"/>
      <c r="AD67" s="492"/>
      <c r="AE67" s="492"/>
      <c r="AF67" s="492"/>
      <c r="AG67" s="492"/>
      <c r="AH67" s="492"/>
      <c r="AI67" s="492"/>
      <c r="AJ67" s="492"/>
      <c r="AK67" s="492"/>
      <c r="AL67" s="492"/>
      <c r="AM67" s="492"/>
      <c r="AN67" s="492"/>
      <c r="AO67" s="492"/>
      <c r="AP67" s="492"/>
      <c r="AQ67" s="492"/>
      <c r="AR67" s="492"/>
      <c r="AS67" s="492"/>
      <c r="AT67" s="492"/>
      <c r="AU67" s="492"/>
      <c r="AV67" s="492"/>
      <c r="AW67" s="492"/>
    </row>
    <row r="68" spans="15:49" ht="216" customHeight="1">
      <c r="O68" s="876">
        <v>689</v>
      </c>
      <c r="P68" s="876" t="s">
        <v>586</v>
      </c>
      <c r="Q68" s="875">
        <v>135</v>
      </c>
      <c r="R68" s="887">
        <v>3600000</v>
      </c>
      <c r="S68" s="892">
        <f t="shared" ref="S68:S74" si="19">+R68/30</f>
        <v>120000</v>
      </c>
      <c r="T68" s="893">
        <f t="shared" si="17"/>
        <v>16200000</v>
      </c>
      <c r="U68" s="492"/>
      <c r="V68" s="492"/>
      <c r="W68" s="492"/>
      <c r="X68" s="492"/>
      <c r="Y68" s="492"/>
      <c r="Z68" s="492"/>
      <c r="AA68" s="492"/>
      <c r="AB68" s="492"/>
      <c r="AC68" s="492"/>
      <c r="AD68" s="492"/>
      <c r="AE68" s="492"/>
      <c r="AF68" s="492"/>
      <c r="AG68" s="492"/>
      <c r="AH68" s="492"/>
      <c r="AI68" s="492"/>
      <c r="AJ68" s="492"/>
      <c r="AK68" s="492"/>
      <c r="AL68" s="492"/>
      <c r="AM68" s="492"/>
      <c r="AN68" s="492"/>
      <c r="AO68" s="492"/>
      <c r="AP68" s="492"/>
      <c r="AQ68" s="492"/>
      <c r="AR68" s="492"/>
      <c r="AS68" s="492"/>
      <c r="AT68" s="492"/>
      <c r="AU68" s="492"/>
      <c r="AV68" s="492"/>
      <c r="AW68" s="492"/>
    </row>
    <row r="69" spans="15:49" ht="201" customHeight="1">
      <c r="O69" s="875">
        <v>704</v>
      </c>
      <c r="P69" s="876" t="s">
        <v>587</v>
      </c>
      <c r="Q69" s="875">
        <v>135</v>
      </c>
      <c r="R69" s="887">
        <v>2550000</v>
      </c>
      <c r="S69" s="892">
        <f t="shared" si="19"/>
        <v>85000</v>
      </c>
      <c r="T69" s="893">
        <f t="shared" si="17"/>
        <v>11475000</v>
      </c>
      <c r="U69" s="492"/>
      <c r="V69" s="492"/>
      <c r="W69" s="492"/>
      <c r="X69" s="492"/>
      <c r="Y69" s="492"/>
      <c r="Z69" s="492"/>
      <c r="AA69" s="492"/>
      <c r="AB69" s="492"/>
      <c r="AC69" s="492"/>
      <c r="AD69" s="492"/>
      <c r="AE69" s="492"/>
      <c r="AF69" s="492"/>
      <c r="AG69" s="492"/>
      <c r="AH69" s="492"/>
      <c r="AI69" s="492"/>
      <c r="AJ69" s="492"/>
      <c r="AK69" s="492"/>
      <c r="AL69" s="492"/>
      <c r="AM69" s="492"/>
      <c r="AN69" s="492"/>
      <c r="AO69" s="492"/>
      <c r="AP69" s="492"/>
      <c r="AQ69" s="492"/>
      <c r="AR69" s="492"/>
      <c r="AS69" s="492"/>
      <c r="AT69" s="492"/>
      <c r="AU69" s="492"/>
      <c r="AV69" s="492"/>
      <c r="AW69" s="492"/>
    </row>
    <row r="70" spans="15:49" ht="203.25" customHeight="1">
      <c r="O70" s="876">
        <v>777</v>
      </c>
      <c r="P70" s="894" t="s">
        <v>588</v>
      </c>
      <c r="Q70" s="875">
        <v>135</v>
      </c>
      <c r="R70" s="887">
        <v>2900000</v>
      </c>
      <c r="S70" s="885">
        <f t="shared" si="19"/>
        <v>96666.666666666672</v>
      </c>
      <c r="T70" s="893">
        <f t="shared" si="17"/>
        <v>13050000</v>
      </c>
      <c r="U70" s="492"/>
      <c r="V70" s="492"/>
      <c r="W70" s="492"/>
      <c r="X70" s="492"/>
      <c r="Y70" s="492"/>
      <c r="Z70" s="492"/>
      <c r="AA70" s="492"/>
      <c r="AB70" s="492"/>
      <c r="AC70" s="492"/>
      <c r="AD70" s="492"/>
      <c r="AE70" s="492"/>
      <c r="AF70" s="492"/>
      <c r="AG70" s="492"/>
      <c r="AH70" s="492"/>
      <c r="AI70" s="492"/>
      <c r="AJ70" s="492"/>
      <c r="AK70" s="492"/>
      <c r="AL70" s="492"/>
      <c r="AM70" s="492"/>
      <c r="AN70" s="492"/>
      <c r="AO70" s="492"/>
      <c r="AP70" s="492"/>
      <c r="AQ70" s="492"/>
      <c r="AR70" s="492"/>
      <c r="AS70" s="492"/>
      <c r="AT70" s="492"/>
      <c r="AU70" s="492"/>
      <c r="AV70" s="492"/>
      <c r="AW70" s="492"/>
    </row>
    <row r="71" spans="15:49" ht="165">
      <c r="O71" s="875">
        <v>850</v>
      </c>
      <c r="P71" s="895" t="s">
        <v>589</v>
      </c>
      <c r="Q71" s="875">
        <v>135</v>
      </c>
      <c r="R71" s="887">
        <v>2550000</v>
      </c>
      <c r="S71" s="885">
        <f t="shared" si="19"/>
        <v>85000</v>
      </c>
      <c r="T71" s="893">
        <f>+S71*Q71</f>
        <v>11475000</v>
      </c>
      <c r="U71" s="492"/>
      <c r="V71" s="492"/>
      <c r="W71" s="492"/>
      <c r="X71" s="492"/>
      <c r="Y71" s="492"/>
      <c r="Z71" s="492"/>
      <c r="AA71" s="492"/>
      <c r="AB71" s="492"/>
      <c r="AC71" s="492"/>
      <c r="AD71" s="492"/>
      <c r="AE71" s="492"/>
      <c r="AF71" s="492"/>
      <c r="AG71" s="492"/>
      <c r="AH71" s="492"/>
      <c r="AI71" s="492"/>
      <c r="AJ71" s="492"/>
      <c r="AK71" s="492"/>
      <c r="AL71" s="492"/>
      <c r="AM71" s="492"/>
      <c r="AN71" s="492"/>
      <c r="AO71" s="492"/>
      <c r="AP71" s="492"/>
      <c r="AQ71" s="492"/>
      <c r="AR71" s="492"/>
      <c r="AS71" s="492"/>
      <c r="AT71" s="492"/>
      <c r="AU71" s="492"/>
      <c r="AV71" s="492"/>
      <c r="AW71" s="492"/>
    </row>
    <row r="72" spans="15:49" ht="105">
      <c r="O72" s="876">
        <v>1043</v>
      </c>
      <c r="P72" s="876" t="s">
        <v>590</v>
      </c>
      <c r="Q72" s="875">
        <v>210</v>
      </c>
      <c r="R72" s="891">
        <v>1950000</v>
      </c>
      <c r="S72" s="885">
        <f t="shared" si="19"/>
        <v>65000</v>
      </c>
      <c r="T72" s="893">
        <f t="shared" si="17"/>
        <v>13650000</v>
      </c>
      <c r="U72" s="492"/>
      <c r="V72" s="492"/>
      <c r="W72" s="492"/>
      <c r="X72" s="492"/>
      <c r="Y72" s="492"/>
      <c r="Z72" s="492"/>
      <c r="AA72" s="492"/>
      <c r="AB72" s="492"/>
      <c r="AC72" s="492"/>
      <c r="AD72" s="492"/>
      <c r="AE72" s="492"/>
      <c r="AF72" s="492"/>
      <c r="AG72" s="492"/>
      <c r="AH72" s="492"/>
      <c r="AI72" s="492"/>
      <c r="AJ72" s="492"/>
      <c r="AK72" s="492"/>
      <c r="AL72" s="492"/>
      <c r="AM72" s="492"/>
      <c r="AN72" s="492"/>
      <c r="AO72" s="492"/>
      <c r="AP72" s="492"/>
      <c r="AQ72" s="492"/>
      <c r="AR72" s="492"/>
      <c r="AS72" s="492"/>
      <c r="AT72" s="492"/>
      <c r="AU72" s="492"/>
      <c r="AV72" s="492"/>
      <c r="AW72" s="492"/>
    </row>
    <row r="73" spans="15:49" ht="184.5" customHeight="1">
      <c r="O73" s="875">
        <v>1055</v>
      </c>
      <c r="P73" s="896" t="s">
        <v>591</v>
      </c>
      <c r="Q73" s="875">
        <v>210</v>
      </c>
      <c r="R73" s="897">
        <f>+(3600000)*19%+3600000</f>
        <v>4284000</v>
      </c>
      <c r="S73" s="885">
        <f t="shared" si="19"/>
        <v>142800</v>
      </c>
      <c r="T73" s="893">
        <f t="shared" si="17"/>
        <v>29988000</v>
      </c>
      <c r="U73" s="492"/>
      <c r="V73" s="492"/>
      <c r="W73" s="492"/>
      <c r="X73" s="492"/>
      <c r="Y73" s="492"/>
      <c r="Z73" s="492"/>
      <c r="AA73" s="492"/>
      <c r="AB73" s="492"/>
      <c r="AC73" s="492"/>
      <c r="AD73" s="492"/>
      <c r="AE73" s="492"/>
      <c r="AF73" s="492"/>
      <c r="AG73" s="492"/>
      <c r="AH73" s="492"/>
      <c r="AI73" s="492"/>
      <c r="AJ73" s="492"/>
      <c r="AK73" s="492"/>
      <c r="AL73" s="492"/>
      <c r="AM73" s="492"/>
      <c r="AN73" s="492"/>
      <c r="AO73" s="492"/>
      <c r="AP73" s="492"/>
      <c r="AQ73" s="492"/>
      <c r="AR73" s="492"/>
      <c r="AS73" s="492"/>
      <c r="AT73" s="492"/>
      <c r="AU73" s="492"/>
      <c r="AV73" s="492"/>
      <c r="AW73" s="492"/>
    </row>
    <row r="74" spans="15:49" ht="168.75" customHeight="1">
      <c r="O74" s="875">
        <v>1037</v>
      </c>
      <c r="P74" s="876" t="s">
        <v>592</v>
      </c>
      <c r="Q74" s="876">
        <v>135</v>
      </c>
      <c r="R74" s="887">
        <v>1320000</v>
      </c>
      <c r="S74" s="885">
        <f t="shared" si="19"/>
        <v>44000</v>
      </c>
      <c r="T74" s="893">
        <f t="shared" si="17"/>
        <v>5940000</v>
      </c>
      <c r="U74" s="492"/>
      <c r="V74" s="492"/>
      <c r="W74" s="492"/>
      <c r="X74" s="492"/>
      <c r="Y74" s="492"/>
      <c r="Z74" s="492"/>
      <c r="AA74" s="492"/>
      <c r="AB74" s="492"/>
      <c r="AC74" s="492"/>
      <c r="AD74" s="492"/>
      <c r="AE74" s="492"/>
      <c r="AF74" s="492"/>
      <c r="AG74" s="492"/>
      <c r="AH74" s="492"/>
      <c r="AI74" s="492"/>
      <c r="AJ74" s="492"/>
      <c r="AK74" s="492"/>
      <c r="AL74" s="492"/>
      <c r="AM74" s="492"/>
      <c r="AN74" s="492"/>
      <c r="AO74" s="492"/>
      <c r="AP74" s="492"/>
      <c r="AQ74" s="492"/>
      <c r="AR74" s="492"/>
      <c r="AS74" s="492"/>
      <c r="AT74" s="492"/>
      <c r="AU74" s="492"/>
      <c r="AV74" s="492"/>
      <c r="AW74" s="492"/>
    </row>
    <row r="75" spans="15:49" ht="184.5" customHeight="1">
      <c r="O75" s="876">
        <v>1337</v>
      </c>
      <c r="P75" s="898" t="s">
        <v>593</v>
      </c>
      <c r="Q75" s="876"/>
      <c r="R75" s="876"/>
      <c r="S75" s="876"/>
      <c r="T75" s="893">
        <v>13050000</v>
      </c>
      <c r="U75" s="436"/>
      <c r="V75" s="436"/>
      <c r="W75" s="436"/>
      <c r="X75" s="436"/>
      <c r="Y75" s="436"/>
      <c r="Z75" s="436"/>
      <c r="AA75" s="436"/>
      <c r="AB75" s="436"/>
      <c r="AC75" s="436"/>
      <c r="AD75" s="436"/>
      <c r="AE75" s="436"/>
      <c r="AF75" s="436"/>
      <c r="AG75" s="436"/>
      <c r="AH75" s="436"/>
      <c r="AI75" s="436"/>
      <c r="AJ75" s="436"/>
    </row>
    <row r="76" spans="15:49" ht="162" customHeight="1">
      <c r="O76" s="876">
        <v>1541</v>
      </c>
      <c r="P76" s="876" t="s">
        <v>594</v>
      </c>
      <c r="Q76" s="876"/>
      <c r="R76" s="876"/>
      <c r="S76" s="876"/>
      <c r="T76" s="899">
        <v>21375000</v>
      </c>
    </row>
    <row r="77" spans="15:49" ht="102">
      <c r="O77" s="843">
        <v>2533</v>
      </c>
      <c r="P77" s="843" t="s">
        <v>150</v>
      </c>
      <c r="Q77" s="843">
        <v>79</v>
      </c>
      <c r="R77" s="877">
        <v>1950000</v>
      </c>
      <c r="S77" s="877">
        <f>+R77/30</f>
        <v>65000</v>
      </c>
      <c r="T77" s="877">
        <f t="shared" ref="T77:T89" si="20">+S77*Q77</f>
        <v>5135000</v>
      </c>
    </row>
    <row r="78" spans="15:49" ht="140.25">
      <c r="O78" s="843">
        <v>1039</v>
      </c>
      <c r="P78" s="843" t="s">
        <v>744</v>
      </c>
      <c r="Q78" s="843">
        <v>240</v>
      </c>
      <c r="R78" s="881">
        <v>1320000</v>
      </c>
      <c r="S78" s="877">
        <f t="shared" ref="S78:S89" si="21">+R78/30</f>
        <v>44000</v>
      </c>
      <c r="T78" s="877">
        <f t="shared" si="20"/>
        <v>10560000</v>
      </c>
    </row>
    <row r="79" spans="15:49" ht="127.5">
      <c r="O79" s="878">
        <v>2528</v>
      </c>
      <c r="P79" s="843" t="s">
        <v>571</v>
      </c>
      <c r="Q79" s="843">
        <v>79</v>
      </c>
      <c r="R79" s="881">
        <v>4250000</v>
      </c>
      <c r="S79" s="877">
        <f t="shared" si="21"/>
        <v>141666.66666666666</v>
      </c>
      <c r="T79" s="877">
        <f t="shared" si="20"/>
        <v>11191666.666666666</v>
      </c>
    </row>
    <row r="80" spans="15:49" ht="114.75">
      <c r="O80" s="843">
        <v>750</v>
      </c>
      <c r="P80" s="843" t="s">
        <v>745</v>
      </c>
      <c r="Q80" s="843">
        <v>270</v>
      </c>
      <c r="R80" s="881">
        <v>4250000</v>
      </c>
      <c r="S80" s="877">
        <f t="shared" si="21"/>
        <v>141666.66666666666</v>
      </c>
      <c r="T80" s="877">
        <f t="shared" si="20"/>
        <v>38250000</v>
      </c>
    </row>
    <row r="81" spans="15:20" ht="127.5">
      <c r="O81" s="843">
        <v>2454</v>
      </c>
      <c r="P81" s="843" t="s">
        <v>578</v>
      </c>
      <c r="Q81" s="843">
        <v>90</v>
      </c>
      <c r="R81" s="881">
        <v>6350000</v>
      </c>
      <c r="S81" s="877">
        <f t="shared" si="21"/>
        <v>211666.66666666666</v>
      </c>
      <c r="T81" s="877">
        <f t="shared" si="20"/>
        <v>19050000</v>
      </c>
    </row>
    <row r="82" spans="15:20" ht="102">
      <c r="O82" s="843">
        <v>2455</v>
      </c>
      <c r="P82" s="843" t="s">
        <v>746</v>
      </c>
      <c r="Q82" s="843">
        <v>90</v>
      </c>
      <c r="R82" s="877">
        <v>2550000</v>
      </c>
      <c r="S82" s="877">
        <f t="shared" si="21"/>
        <v>85000</v>
      </c>
      <c r="T82" s="877">
        <f t="shared" si="20"/>
        <v>7650000</v>
      </c>
    </row>
    <row r="83" spans="15:20" ht="127.5">
      <c r="O83" s="843">
        <v>2218</v>
      </c>
      <c r="P83" s="843" t="s">
        <v>586</v>
      </c>
      <c r="Q83" s="843">
        <v>100</v>
      </c>
      <c r="R83" s="881">
        <v>3600000</v>
      </c>
      <c r="S83" s="877">
        <f t="shared" si="21"/>
        <v>120000</v>
      </c>
      <c r="T83" s="877">
        <f t="shared" si="20"/>
        <v>12000000</v>
      </c>
    </row>
    <row r="84" spans="15:20" ht="140.25">
      <c r="O84" s="843">
        <v>2150</v>
      </c>
      <c r="P84" s="843" t="s">
        <v>587</v>
      </c>
      <c r="Q84" s="843">
        <v>100</v>
      </c>
      <c r="R84" s="881">
        <v>2900000</v>
      </c>
      <c r="S84" s="877">
        <f t="shared" si="21"/>
        <v>96666.666666666672</v>
      </c>
      <c r="T84" s="877">
        <f t="shared" si="20"/>
        <v>9666666.6666666679</v>
      </c>
    </row>
    <row r="85" spans="15:20" ht="140.25">
      <c r="O85" s="843">
        <v>2360</v>
      </c>
      <c r="P85" s="882" t="s">
        <v>588</v>
      </c>
      <c r="Q85" s="843">
        <v>90</v>
      </c>
      <c r="R85" s="881">
        <v>2900000</v>
      </c>
      <c r="S85" s="877">
        <f t="shared" si="21"/>
        <v>96666.666666666672</v>
      </c>
      <c r="T85" s="877">
        <f t="shared" si="20"/>
        <v>8700000</v>
      </c>
    </row>
    <row r="86" spans="15:20" ht="140.25">
      <c r="O86" s="843">
        <v>2460</v>
      </c>
      <c r="P86" s="883" t="s">
        <v>589</v>
      </c>
      <c r="Q86" s="843">
        <v>85</v>
      </c>
      <c r="R86" s="881">
        <v>2550000</v>
      </c>
      <c r="S86" s="877">
        <f t="shared" si="21"/>
        <v>85000</v>
      </c>
      <c r="T86" s="877">
        <f t="shared" si="20"/>
        <v>7225000</v>
      </c>
    </row>
    <row r="87" spans="15:20" ht="114.75">
      <c r="O87" s="878">
        <v>1054</v>
      </c>
      <c r="P87" s="884" t="s">
        <v>747</v>
      </c>
      <c r="Q87" s="878">
        <v>240</v>
      </c>
      <c r="R87" s="879">
        <v>6350000</v>
      </c>
      <c r="S87" s="879">
        <f t="shared" si="21"/>
        <v>211666.66666666666</v>
      </c>
      <c r="T87" s="879">
        <f t="shared" si="20"/>
        <v>50800000</v>
      </c>
    </row>
    <row r="88" spans="15:20" ht="102">
      <c r="O88" s="843">
        <v>2372</v>
      </c>
      <c r="P88" s="843" t="s">
        <v>592</v>
      </c>
      <c r="Q88" s="843">
        <v>90</v>
      </c>
      <c r="R88" s="881">
        <v>1410000</v>
      </c>
      <c r="S88" s="877">
        <f t="shared" si="21"/>
        <v>47000</v>
      </c>
      <c r="T88" s="877">
        <f t="shared" si="20"/>
        <v>4230000</v>
      </c>
    </row>
    <row r="89" spans="15:20" ht="142.5" customHeight="1">
      <c r="O89" s="843">
        <v>2389</v>
      </c>
      <c r="P89" s="843" t="s">
        <v>748</v>
      </c>
      <c r="Q89" s="843">
        <v>86</v>
      </c>
      <c r="R89" s="881">
        <v>4250000</v>
      </c>
      <c r="S89" s="877">
        <f t="shared" si="21"/>
        <v>141666.66666666666</v>
      </c>
      <c r="T89" s="843">
        <f t="shared" si="20"/>
        <v>12183333.333333332</v>
      </c>
    </row>
    <row r="90" spans="15:20">
      <c r="P90" s="840" t="s">
        <v>133</v>
      </c>
      <c r="Q90" s="900"/>
      <c r="R90" s="900"/>
      <c r="S90" s="900"/>
      <c r="T90" s="901">
        <f>SUM(T42:T89)</f>
        <v>806464666.66666663</v>
      </c>
    </row>
  </sheetData>
  <mergeCells count="93">
    <mergeCell ref="N31:N32"/>
    <mergeCell ref="N27:N28"/>
    <mergeCell ref="L29:L30"/>
    <mergeCell ref="M29:M30"/>
    <mergeCell ref="N29:N30"/>
    <mergeCell ref="A27:A28"/>
    <mergeCell ref="C27:C28"/>
    <mergeCell ref="L27:L28"/>
    <mergeCell ref="M27:M28"/>
    <mergeCell ref="A29:A30"/>
    <mergeCell ref="C29:C30"/>
    <mergeCell ref="M19:M20"/>
    <mergeCell ref="N19:N20"/>
    <mergeCell ref="A1:A4"/>
    <mergeCell ref="B1:H2"/>
    <mergeCell ref="I1:L1"/>
    <mergeCell ref="M1:N4"/>
    <mergeCell ref="I2:L2"/>
    <mergeCell ref="B3:H4"/>
    <mergeCell ref="I3:L3"/>
    <mergeCell ref="I4:L4"/>
    <mergeCell ref="A5:N5"/>
    <mergeCell ref="A6:N6"/>
    <mergeCell ref="B7:N7"/>
    <mergeCell ref="B8:F8"/>
    <mergeCell ref="G8:I13"/>
    <mergeCell ref="J8:N8"/>
    <mergeCell ref="P8:T8"/>
    <mergeCell ref="B9:F9"/>
    <mergeCell ref="K9:M9"/>
    <mergeCell ref="B10:F10"/>
    <mergeCell ref="Q10:S10"/>
    <mergeCell ref="F14:I15"/>
    <mergeCell ref="Q11:S11"/>
    <mergeCell ref="B12:F12"/>
    <mergeCell ref="Q12:S12"/>
    <mergeCell ref="B13:F13"/>
    <mergeCell ref="Q13:R13"/>
    <mergeCell ref="B11:F11"/>
    <mergeCell ref="K10:M13"/>
    <mergeCell ref="A14:A16"/>
    <mergeCell ref="B14:B16"/>
    <mergeCell ref="C14:C16"/>
    <mergeCell ref="D14:D16"/>
    <mergeCell ref="E14:E16"/>
    <mergeCell ref="Q17:R17"/>
    <mergeCell ref="J14:K15"/>
    <mergeCell ref="L14:N14"/>
    <mergeCell ref="Q14:R14"/>
    <mergeCell ref="L15:L16"/>
    <mergeCell ref="M15:M16"/>
    <mergeCell ref="N15:N16"/>
    <mergeCell ref="Q15:R15"/>
    <mergeCell ref="Q16:R16"/>
    <mergeCell ref="A17:A18"/>
    <mergeCell ref="C17:C18"/>
    <mergeCell ref="L17:L18"/>
    <mergeCell ref="M17:M18"/>
    <mergeCell ref="N17:N18"/>
    <mergeCell ref="A19:A20"/>
    <mergeCell ref="C19:C20"/>
    <mergeCell ref="A21:A22"/>
    <mergeCell ref="C21:C22"/>
    <mergeCell ref="L21:L22"/>
    <mergeCell ref="L19:L20"/>
    <mergeCell ref="N21:N22"/>
    <mergeCell ref="A23:A24"/>
    <mergeCell ref="C23:C24"/>
    <mergeCell ref="L23:L24"/>
    <mergeCell ref="M23:M24"/>
    <mergeCell ref="N23:N24"/>
    <mergeCell ref="M21:M22"/>
    <mergeCell ref="A25:A26"/>
    <mergeCell ref="C25:C26"/>
    <mergeCell ref="L25:L26"/>
    <mergeCell ref="M25:M26"/>
    <mergeCell ref="N25:N26"/>
    <mergeCell ref="M31:M32"/>
    <mergeCell ref="B37:D38"/>
    <mergeCell ref="E37:G38"/>
    <mergeCell ref="J38:N38"/>
    <mergeCell ref="A39:I40"/>
    <mergeCell ref="J39:N40"/>
    <mergeCell ref="B34:D34"/>
    <mergeCell ref="E34:H34"/>
    <mergeCell ref="J34:N34"/>
    <mergeCell ref="B35:D36"/>
    <mergeCell ref="E35:G36"/>
    <mergeCell ref="J35:N36"/>
    <mergeCell ref="A35:A38"/>
    <mergeCell ref="A31:A32"/>
    <mergeCell ref="C31:C32"/>
    <mergeCell ref="L31:L32"/>
  </mergeCells>
  <pageMargins left="0.7" right="0.7" top="0.75" bottom="0.75" header="0.3" footer="0.3"/>
  <pageSetup paperSize="9" scale="26" orientation="portrait" horizontalDpi="300" r:id="rId1"/>
  <colBreaks count="1" manualBreakCount="1">
    <brk id="14" max="1048575" man="1"/>
  </colBreaks>
  <drawing r:id="rId2"/>
  <legacyDrawing r:id="rId3"/>
  <oleObjects>
    <mc:AlternateContent xmlns:mc="http://schemas.openxmlformats.org/markup-compatibility/2006">
      <mc:Choice Requires="x14">
        <oleObject shapeId="5121" r:id="rId4">
          <objectPr defaultSize="0" autoPict="0" r:id="rId5">
            <anchor moveWithCells="1" sizeWithCells="1">
              <from>
                <xdr:col>0</xdr:col>
                <xdr:colOff>419100</xdr:colOff>
                <xdr:row>0</xdr:row>
                <xdr:rowOff>76200</xdr:rowOff>
              </from>
              <to>
                <xdr:col>0</xdr:col>
                <xdr:colOff>3581400</xdr:colOff>
                <xdr:row>3</xdr:row>
                <xdr:rowOff>238125</xdr:rowOff>
              </to>
            </anchor>
          </objectPr>
        </oleObject>
      </mc:Choice>
      <mc:Fallback>
        <oleObject shapeId="512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Z102"/>
  <sheetViews>
    <sheetView zoomScale="80" zoomScaleNormal="80" workbookViewId="0">
      <selection activeCell="O19" sqref="O19:O20"/>
    </sheetView>
  </sheetViews>
  <sheetFormatPr baseColWidth="10" defaultColWidth="12.5703125" defaultRowHeight="14.25"/>
  <cols>
    <col min="1" max="1" width="5.7109375" style="14" customWidth="1"/>
    <col min="2" max="2" width="58.5703125" style="14" customWidth="1"/>
    <col min="3" max="3" width="10.42578125" style="14" customWidth="1"/>
    <col min="4" max="4" width="14.85546875" style="14" customWidth="1"/>
    <col min="5" max="5" width="13.7109375" style="14" customWidth="1"/>
    <col min="6" max="6" width="18.85546875" style="14" customWidth="1"/>
    <col min="7" max="7" width="18.42578125" style="14" customWidth="1"/>
    <col min="8" max="10" width="14.85546875" style="14" customWidth="1"/>
    <col min="11" max="12" width="15" style="589" customWidth="1"/>
    <col min="13" max="13" width="12" style="14" customWidth="1"/>
    <col min="14" max="14" width="11.85546875" style="14" customWidth="1"/>
    <col min="15" max="15" width="14.140625" style="14" customWidth="1"/>
    <col min="16" max="17" width="4" style="14" customWidth="1"/>
    <col min="18" max="18" width="18.85546875" style="14" customWidth="1"/>
    <col min="19" max="19" width="45.28515625" style="14" customWidth="1"/>
    <col min="20" max="20" width="42.5703125" style="14" customWidth="1"/>
    <col min="21" max="21" width="23.28515625" style="14" customWidth="1"/>
    <col min="22" max="22" width="46.5703125" style="14" customWidth="1"/>
    <col min="23" max="23" width="20.5703125" style="14" customWidth="1"/>
    <col min="24" max="24" width="25.42578125" style="14" customWidth="1"/>
    <col min="25" max="25" width="22.85546875" style="14" customWidth="1"/>
    <col min="26" max="26" width="22.5703125" style="14" customWidth="1"/>
    <col min="27" max="27" width="26.5703125" style="14" customWidth="1"/>
    <col min="28" max="28" width="26.140625" style="14" customWidth="1"/>
    <col min="29" max="29" width="30.85546875" style="14" customWidth="1"/>
    <col min="30" max="30" width="30.140625" style="14" customWidth="1"/>
    <col min="31" max="31" width="15.42578125" style="14" customWidth="1"/>
    <col min="32" max="32" width="15.85546875" style="14" customWidth="1"/>
    <col min="33" max="33" width="24.42578125" style="14" customWidth="1"/>
    <col min="34" max="34" width="17.140625" style="14" customWidth="1"/>
    <col min="35" max="16384" width="12.5703125" style="14"/>
  </cols>
  <sheetData>
    <row r="1" spans="1:30" ht="25.5" customHeight="1">
      <c r="B1" s="1665"/>
      <c r="C1" s="1780" t="s">
        <v>606</v>
      </c>
      <c r="D1" s="1781"/>
      <c r="E1" s="1781"/>
      <c r="F1" s="1781"/>
      <c r="G1" s="1781"/>
      <c r="H1" s="1781"/>
      <c r="I1" s="1782"/>
      <c r="J1" s="1674" t="s">
        <v>607</v>
      </c>
      <c r="K1" s="1675"/>
      <c r="L1" s="1675"/>
      <c r="M1" s="1676"/>
      <c r="N1" s="1677"/>
      <c r="O1" s="1678"/>
    </row>
    <row r="2" spans="1:30" ht="24.6" customHeight="1">
      <c r="B2" s="1666"/>
      <c r="C2" s="1783"/>
      <c r="D2" s="1784"/>
      <c r="E2" s="1784"/>
      <c r="F2" s="1784"/>
      <c r="G2" s="1784"/>
      <c r="H2" s="1784"/>
      <c r="I2" s="1785"/>
      <c r="J2" s="1683" t="s">
        <v>608</v>
      </c>
      <c r="K2" s="1684"/>
      <c r="L2" s="1684"/>
      <c r="M2" s="1685"/>
      <c r="N2" s="1679"/>
      <c r="O2" s="1680"/>
    </row>
    <row r="3" spans="1:30" ht="24.6" customHeight="1">
      <c r="B3" s="1666"/>
      <c r="C3" s="1786" t="s">
        <v>609</v>
      </c>
      <c r="D3" s="1787"/>
      <c r="E3" s="1787"/>
      <c r="F3" s="1787"/>
      <c r="G3" s="1787"/>
      <c r="H3" s="1787"/>
      <c r="I3" s="1788"/>
      <c r="J3" s="1683" t="s">
        <v>610</v>
      </c>
      <c r="K3" s="1684"/>
      <c r="L3" s="1684"/>
      <c r="M3" s="1685"/>
      <c r="N3" s="1679"/>
      <c r="O3" s="1680"/>
    </row>
    <row r="4" spans="1:30" ht="24.6" customHeight="1" thickBot="1">
      <c r="B4" s="1667"/>
      <c r="C4" s="1789"/>
      <c r="D4" s="1790"/>
      <c r="E4" s="1790"/>
      <c r="F4" s="1790"/>
      <c r="G4" s="1790"/>
      <c r="H4" s="1790"/>
      <c r="I4" s="1791"/>
      <c r="J4" s="1692" t="s">
        <v>611</v>
      </c>
      <c r="K4" s="1693"/>
      <c r="L4" s="1693"/>
      <c r="M4" s="1694"/>
      <c r="N4" s="1681"/>
      <c r="O4" s="1682"/>
    </row>
    <row r="5" spans="1:30" ht="15" thickBot="1">
      <c r="B5" s="1695"/>
      <c r="C5" s="1695"/>
      <c r="D5" s="1695"/>
      <c r="E5" s="1695"/>
      <c r="F5" s="1695"/>
      <c r="G5" s="1695"/>
      <c r="H5" s="1695"/>
      <c r="I5" s="1695"/>
      <c r="J5" s="1695"/>
      <c r="K5" s="1695"/>
      <c r="L5" s="1695"/>
      <c r="M5" s="1695"/>
      <c r="N5" s="1695"/>
      <c r="O5" s="1695"/>
    </row>
    <row r="6" spans="1:30" ht="26.25" customHeight="1">
      <c r="B6" s="1696" t="s">
        <v>172</v>
      </c>
      <c r="C6" s="1697"/>
      <c r="D6" s="1697"/>
      <c r="E6" s="1697"/>
      <c r="F6" s="1697"/>
      <c r="G6" s="1697"/>
      <c r="H6" s="1697"/>
      <c r="I6" s="1697"/>
      <c r="J6" s="1697"/>
      <c r="K6" s="1697"/>
      <c r="L6" s="1697"/>
      <c r="M6" s="1697"/>
      <c r="N6" s="1697"/>
      <c r="O6" s="1698"/>
      <c r="P6" s="543"/>
      <c r="Q6" s="543"/>
    </row>
    <row r="7" spans="1:30" ht="21.75" customHeight="1" thickBot="1">
      <c r="B7" s="544" t="s">
        <v>644</v>
      </c>
      <c r="C7" s="1880" t="s">
        <v>301</v>
      </c>
      <c r="D7" s="1881"/>
      <c r="E7" s="1881"/>
      <c r="F7" s="1881"/>
      <c r="G7" s="1882"/>
      <c r="H7" s="1702"/>
      <c r="I7" s="1703"/>
      <c r="J7" s="1703"/>
      <c r="K7" s="1703"/>
      <c r="L7" s="1703"/>
      <c r="M7" s="1703"/>
      <c r="N7" s="1703"/>
      <c r="O7" s="1704"/>
    </row>
    <row r="8" spans="1:30" ht="27" customHeight="1">
      <c r="B8" s="545" t="s">
        <v>749</v>
      </c>
      <c r="C8" s="1603"/>
      <c r="D8" s="1604"/>
      <c r="E8" s="1604"/>
      <c r="F8" s="1604"/>
      <c r="G8" s="1605"/>
      <c r="H8" s="1991" t="s">
        <v>750</v>
      </c>
      <c r="I8" s="1992"/>
      <c r="J8" s="1993"/>
      <c r="K8" s="1720" t="s">
        <v>1</v>
      </c>
      <c r="L8" s="1721"/>
      <c r="M8" s="1721"/>
      <c r="N8" s="1721"/>
      <c r="O8" s="1722"/>
      <c r="P8" s="546"/>
      <c r="Q8" s="546"/>
      <c r="S8" s="1646"/>
      <c r="T8" s="1646"/>
      <c r="U8" s="1646"/>
      <c r="V8" s="1646"/>
      <c r="W8" s="1646"/>
      <c r="X8" s="27"/>
      <c r="Y8" s="27"/>
      <c r="Z8" s="27"/>
      <c r="AA8" s="27"/>
      <c r="AB8" s="27"/>
      <c r="AC8" s="27"/>
      <c r="AD8" s="27"/>
    </row>
    <row r="9" spans="1:30" ht="27" customHeight="1">
      <c r="B9" s="607" t="s">
        <v>648</v>
      </c>
      <c r="C9" s="1708"/>
      <c r="D9" s="1709"/>
      <c r="E9" s="1709"/>
      <c r="F9" s="1709"/>
      <c r="G9" s="1710"/>
      <c r="H9" s="1994"/>
      <c r="I9" s="1995"/>
      <c r="J9" s="1996"/>
      <c r="K9" s="548" t="s">
        <v>4</v>
      </c>
      <c r="L9" s="1647" t="s">
        <v>5</v>
      </c>
      <c r="M9" s="1648"/>
      <c r="N9" s="1649"/>
      <c r="O9" s="549" t="s">
        <v>6</v>
      </c>
      <c r="P9" s="546"/>
      <c r="Q9" s="546"/>
      <c r="S9" s="855"/>
      <c r="T9" s="855"/>
      <c r="U9" s="855"/>
      <c r="V9" s="855"/>
      <c r="W9" s="855"/>
      <c r="X9" s="27"/>
      <c r="Y9" s="27"/>
      <c r="Z9" s="27"/>
      <c r="AA9" s="27"/>
      <c r="AB9" s="27"/>
      <c r="AC9" s="27"/>
      <c r="AD9" s="27"/>
    </row>
    <row r="10" spans="1:30" ht="114.75" customHeight="1">
      <c r="B10" s="608" t="s">
        <v>751</v>
      </c>
      <c r="C10" s="1997"/>
      <c r="D10" s="1998"/>
      <c r="E10" s="1998"/>
      <c r="F10" s="1998"/>
      <c r="G10" s="1832"/>
      <c r="H10" s="1994"/>
      <c r="I10" s="1995"/>
      <c r="J10" s="1996"/>
      <c r="K10" s="1999">
        <v>1295</v>
      </c>
      <c r="L10" s="1650" t="s">
        <v>182</v>
      </c>
      <c r="M10" s="1651"/>
      <c r="N10" s="1652"/>
      <c r="O10" s="2000">
        <v>52895000</v>
      </c>
      <c r="P10" s="546"/>
      <c r="Q10" s="546"/>
      <c r="S10" s="856"/>
      <c r="T10" s="1653"/>
      <c r="U10" s="1653"/>
      <c r="V10" s="1653"/>
      <c r="W10" s="856"/>
      <c r="X10" s="27"/>
      <c r="Y10" s="553"/>
      <c r="Z10" s="553"/>
      <c r="AA10" s="553"/>
      <c r="AB10" s="27"/>
      <c r="AC10" s="27"/>
      <c r="AD10" s="27"/>
    </row>
    <row r="11" spans="1:30" ht="114.75" customHeight="1">
      <c r="B11" s="607" t="s">
        <v>752</v>
      </c>
      <c r="C11" s="1850"/>
      <c r="D11" s="1851"/>
      <c r="E11" s="1851"/>
      <c r="F11" s="1851"/>
      <c r="G11" s="1833"/>
      <c r="H11" s="1994"/>
      <c r="I11" s="1995"/>
      <c r="J11" s="1996"/>
      <c r="K11" s="7">
        <v>753</v>
      </c>
      <c r="L11" s="1650" t="s">
        <v>183</v>
      </c>
      <c r="M11" s="1651"/>
      <c r="N11" s="1652"/>
      <c r="O11" s="2001">
        <v>44450000</v>
      </c>
      <c r="P11" s="546"/>
      <c r="Q11" s="546"/>
      <c r="S11" s="856"/>
      <c r="T11" s="856"/>
      <c r="U11" s="856"/>
      <c r="V11" s="856"/>
      <c r="W11" s="856"/>
      <c r="X11" s="27"/>
      <c r="Y11" s="553"/>
      <c r="Z11" s="553"/>
      <c r="AA11" s="553"/>
      <c r="AB11" s="27"/>
      <c r="AC11" s="27"/>
      <c r="AD11" s="27"/>
    </row>
    <row r="12" spans="1:30" ht="114.75" customHeight="1">
      <c r="B12" s="607" t="s">
        <v>184</v>
      </c>
      <c r="C12" s="2002"/>
      <c r="D12" s="2003"/>
      <c r="E12" s="2003"/>
      <c r="F12" s="2003"/>
      <c r="G12" s="2004"/>
      <c r="H12" s="1994"/>
      <c r="I12" s="1995"/>
      <c r="J12" s="1996"/>
      <c r="K12" s="2005">
        <v>630</v>
      </c>
      <c r="L12" s="1657" t="s">
        <v>185</v>
      </c>
      <c r="M12" s="1658"/>
      <c r="N12" s="1659"/>
      <c r="O12" s="2000">
        <v>38250000</v>
      </c>
      <c r="P12" s="546"/>
      <c r="Q12" s="546"/>
      <c r="S12" s="554"/>
      <c r="T12" s="1660"/>
      <c r="U12" s="1660"/>
      <c r="V12" s="1660"/>
      <c r="W12" s="555"/>
      <c r="X12" s="27"/>
      <c r="Y12" s="556"/>
      <c r="Z12" s="557"/>
      <c r="AA12" s="557"/>
      <c r="AB12" s="558"/>
      <c r="AC12" s="27"/>
      <c r="AD12" s="27"/>
    </row>
    <row r="13" spans="1:30" ht="51.75" customHeight="1" thickBot="1">
      <c r="B13" s="607" t="s">
        <v>173</v>
      </c>
      <c r="C13" s="1744" t="s">
        <v>649</v>
      </c>
      <c r="D13" s="1745"/>
      <c r="E13" s="1745"/>
      <c r="F13" s="1745"/>
      <c r="G13" s="1746"/>
      <c r="H13" s="2006"/>
      <c r="I13" s="2007"/>
      <c r="J13" s="2008"/>
      <c r="K13" s="612"/>
      <c r="L13" s="1750"/>
      <c r="M13" s="1751"/>
      <c r="N13" s="1752"/>
      <c r="O13" s="2009"/>
      <c r="P13" s="546"/>
      <c r="Q13" s="546"/>
      <c r="S13" s="554"/>
      <c r="T13" s="857"/>
      <c r="U13" s="857"/>
      <c r="V13" s="857"/>
      <c r="W13" s="555"/>
      <c r="X13" s="27"/>
      <c r="Y13" s="556"/>
      <c r="Z13" s="557"/>
      <c r="AA13" s="557"/>
      <c r="AB13" s="558"/>
      <c r="AC13" s="27"/>
      <c r="AD13" s="27"/>
    </row>
    <row r="14" spans="1:30" ht="12.75" customHeight="1">
      <c r="B14" s="1593" t="s">
        <v>8</v>
      </c>
      <c r="C14" s="1630" t="s">
        <v>601</v>
      </c>
      <c r="D14" s="1633" t="s">
        <v>9</v>
      </c>
      <c r="E14" s="1633" t="s">
        <v>10</v>
      </c>
      <c r="F14" s="1633" t="s">
        <v>625</v>
      </c>
      <c r="G14" s="1640" t="s">
        <v>623</v>
      </c>
      <c r="H14" s="1641"/>
      <c r="I14" s="1641"/>
      <c r="J14" s="1642"/>
      <c r="K14" s="1640" t="s">
        <v>186</v>
      </c>
      <c r="L14" s="1642"/>
      <c r="M14" s="1661" t="s">
        <v>14</v>
      </c>
      <c r="N14" s="1661"/>
      <c r="O14" s="1662"/>
      <c r="S14" s="561"/>
      <c r="T14" s="1625"/>
      <c r="U14" s="1625"/>
      <c r="V14" s="27"/>
      <c r="W14" s="555"/>
      <c r="X14" s="27"/>
      <c r="Y14" s="556"/>
      <c r="Z14" s="557"/>
      <c r="AA14" s="557"/>
      <c r="AB14" s="558"/>
      <c r="AC14" s="27"/>
      <c r="AD14" s="27"/>
    </row>
    <row r="15" spans="1:30">
      <c r="B15" s="1629"/>
      <c r="C15" s="1631"/>
      <c r="D15" s="1631"/>
      <c r="E15" s="1631"/>
      <c r="F15" s="1631"/>
      <c r="G15" s="1643"/>
      <c r="H15" s="1644"/>
      <c r="I15" s="1644"/>
      <c r="J15" s="1645"/>
      <c r="K15" s="1643"/>
      <c r="L15" s="1645"/>
      <c r="M15" s="1631" t="s">
        <v>15</v>
      </c>
      <c r="N15" s="1631" t="s">
        <v>16</v>
      </c>
      <c r="O15" s="1663" t="s">
        <v>17</v>
      </c>
      <c r="S15" s="562"/>
      <c r="T15" s="1625"/>
      <c r="U15" s="1625"/>
      <c r="V15" s="27"/>
      <c r="W15" s="557"/>
      <c r="X15" s="27"/>
      <c r="Y15" s="556"/>
      <c r="Z15" s="557"/>
      <c r="AA15" s="557"/>
      <c r="AB15" s="558"/>
      <c r="AC15" s="27"/>
      <c r="AD15" s="27"/>
    </row>
    <row r="16" spans="1:30" ht="30.75" thickBot="1">
      <c r="A16" s="97"/>
      <c r="B16" s="1743"/>
      <c r="C16" s="1741"/>
      <c r="D16" s="1741"/>
      <c r="E16" s="1741"/>
      <c r="F16" s="1741"/>
      <c r="G16" s="629" t="s">
        <v>18</v>
      </c>
      <c r="H16" s="629" t="s">
        <v>19</v>
      </c>
      <c r="I16" s="629" t="s">
        <v>20</v>
      </c>
      <c r="J16" s="630" t="s">
        <v>21</v>
      </c>
      <c r="K16" s="629" t="s">
        <v>22</v>
      </c>
      <c r="L16" s="864" t="s">
        <v>23</v>
      </c>
      <c r="M16" s="1741"/>
      <c r="N16" s="1741"/>
      <c r="O16" s="1742"/>
      <c r="S16" s="562"/>
      <c r="T16" s="1625"/>
      <c r="U16" s="1625"/>
      <c r="V16" s="27"/>
      <c r="W16" s="557"/>
      <c r="X16" s="27"/>
      <c r="Y16" s="556"/>
      <c r="Z16" s="557"/>
      <c r="AA16" s="557"/>
      <c r="AB16" s="558"/>
      <c r="AC16" s="27"/>
      <c r="AD16" s="27"/>
    </row>
    <row r="17" spans="1:52" ht="18" customHeight="1">
      <c r="A17" s="570" t="s">
        <v>175</v>
      </c>
      <c r="B17" s="1626" t="s">
        <v>187</v>
      </c>
      <c r="C17" s="602" t="s">
        <v>25</v>
      </c>
      <c r="D17" s="1739" t="s">
        <v>174</v>
      </c>
      <c r="E17" s="636">
        <v>1</v>
      </c>
      <c r="F17" s="2010">
        <v>97345500</v>
      </c>
      <c r="G17" s="638">
        <f>+F17</f>
        <v>97345500</v>
      </c>
      <c r="H17" s="1628">
        <v>0</v>
      </c>
      <c r="I17" s="1628">
        <v>0</v>
      </c>
      <c r="J17" s="1628">
        <v>0</v>
      </c>
      <c r="K17" s="603">
        <v>44198</v>
      </c>
      <c r="L17" s="603">
        <v>44560</v>
      </c>
      <c r="M17" s="1597">
        <f>E18/E17</f>
        <v>0.6</v>
      </c>
      <c r="N17" s="1597">
        <f>F18/F17</f>
        <v>1</v>
      </c>
      <c r="O17" s="1624">
        <f>+M17*M17/N17</f>
        <v>0.36</v>
      </c>
      <c r="S17" s="27"/>
      <c r="T17" s="27"/>
      <c r="U17" s="27"/>
      <c r="V17" s="27"/>
      <c r="W17" s="568"/>
      <c r="X17" s="27"/>
      <c r="Y17" s="27"/>
      <c r="Z17" s="27"/>
      <c r="AA17" s="27"/>
      <c r="AB17" s="27"/>
      <c r="AC17" s="27"/>
      <c r="AD17" s="27"/>
    </row>
    <row r="18" spans="1:52" ht="18.75" customHeight="1">
      <c r="A18" s="97"/>
      <c r="B18" s="1619"/>
      <c r="C18" s="863" t="s">
        <v>27</v>
      </c>
      <c r="D18" s="1735"/>
      <c r="E18" s="632">
        <v>0.6</v>
      </c>
      <c r="F18" s="2011">
        <v>97345500</v>
      </c>
      <c r="G18" s="614">
        <f>+F18</f>
        <v>97345500</v>
      </c>
      <c r="H18" s="1622"/>
      <c r="I18" s="1622"/>
      <c r="J18" s="1622"/>
      <c r="K18" s="2012"/>
      <c r="L18" s="567"/>
      <c r="M18" s="1616"/>
      <c r="N18" s="1616"/>
      <c r="O18" s="1617"/>
      <c r="S18" s="27"/>
      <c r="T18" s="27"/>
      <c r="U18" s="27"/>
      <c r="V18" s="27"/>
      <c r="W18" s="27"/>
      <c r="X18" s="27"/>
      <c r="Y18" s="27"/>
      <c r="Z18" s="27"/>
      <c r="AA18" s="27"/>
      <c r="AB18" s="558"/>
      <c r="AC18" s="27"/>
      <c r="AD18" s="27"/>
    </row>
    <row r="19" spans="1:52" ht="24" customHeight="1">
      <c r="A19" s="97"/>
      <c r="B19" s="2013" t="s">
        <v>188</v>
      </c>
      <c r="C19" s="863" t="s">
        <v>25</v>
      </c>
      <c r="D19" s="1735" t="s">
        <v>174</v>
      </c>
      <c r="E19" s="632">
        <v>1</v>
      </c>
      <c r="F19" s="2014">
        <v>38250000</v>
      </c>
      <c r="G19" s="615">
        <f>+F19</f>
        <v>38250000</v>
      </c>
      <c r="H19" s="1622">
        <v>0</v>
      </c>
      <c r="I19" s="1622">
        <v>0</v>
      </c>
      <c r="J19" s="1622">
        <v>0</v>
      </c>
      <c r="K19" s="634">
        <v>44198</v>
      </c>
      <c r="L19" s="634">
        <v>44560</v>
      </c>
      <c r="M19" s="1616">
        <f>E20/E19</f>
        <v>0.4</v>
      </c>
      <c r="N19" s="1616">
        <f>F20/F19</f>
        <v>1</v>
      </c>
      <c r="O19" s="1617">
        <f>+M19*M19/N19</f>
        <v>0.16000000000000003</v>
      </c>
    </row>
    <row r="20" spans="1:52" ht="25.5" customHeight="1" thickBot="1">
      <c r="A20" s="97"/>
      <c r="B20" s="2015"/>
      <c r="C20" s="571" t="s">
        <v>27</v>
      </c>
      <c r="D20" s="1736"/>
      <c r="E20" s="639">
        <v>0.4</v>
      </c>
      <c r="F20" s="2016">
        <v>38250000</v>
      </c>
      <c r="G20" s="640">
        <f>+F20</f>
        <v>38250000</v>
      </c>
      <c r="H20" s="1623"/>
      <c r="I20" s="1623"/>
      <c r="J20" s="1623"/>
      <c r="K20" s="2017"/>
      <c r="L20" s="2017"/>
      <c r="M20" s="1598"/>
      <c r="N20" s="1598"/>
      <c r="O20" s="1618"/>
    </row>
    <row r="21" spans="1:52" ht="15">
      <c r="B21" s="2018" t="s">
        <v>34</v>
      </c>
      <c r="C21" s="2019" t="s">
        <v>25</v>
      </c>
      <c r="D21" s="2020"/>
      <c r="E21" s="2021"/>
      <c r="F21" s="2022">
        <f>+F17+F19</f>
        <v>135595500</v>
      </c>
      <c r="G21" s="2023">
        <f>G17+G19</f>
        <v>135595500</v>
      </c>
      <c r="H21" s="2024">
        <v>0</v>
      </c>
      <c r="I21" s="2024">
        <v>0</v>
      </c>
      <c r="J21" s="2024">
        <v>0</v>
      </c>
      <c r="K21" s="2025"/>
      <c r="L21" s="2026"/>
      <c r="M21" s="2027"/>
      <c r="N21" s="2028"/>
      <c r="O21" s="2029"/>
    </row>
    <row r="22" spans="1:52" ht="15.75" thickBot="1">
      <c r="B22" s="1594"/>
      <c r="C22" s="571" t="s">
        <v>27</v>
      </c>
      <c r="D22" s="1596"/>
      <c r="E22" s="616"/>
      <c r="F22" s="2030">
        <f>+F18+F20</f>
        <v>135595500</v>
      </c>
      <c r="G22" s="2031">
        <f>G18+G20</f>
        <v>135595500</v>
      </c>
      <c r="H22" s="575">
        <v>0</v>
      </c>
      <c r="I22" s="576">
        <v>0</v>
      </c>
      <c r="J22" s="575">
        <v>0</v>
      </c>
      <c r="K22" s="575"/>
      <c r="L22" s="577"/>
      <c r="M22" s="1598"/>
      <c r="N22" s="1600"/>
      <c r="O22" s="1602"/>
      <c r="S22" s="27"/>
      <c r="T22" s="27"/>
      <c r="U22" s="27"/>
      <c r="V22" s="27"/>
      <c r="W22" s="27"/>
      <c r="X22" s="27"/>
    </row>
    <row r="23" spans="1:52" s="27" customFormat="1" ht="15.75" thickBot="1">
      <c r="F23" s="578"/>
      <c r="G23" s="579"/>
      <c r="H23" s="580"/>
      <c r="I23" s="580"/>
      <c r="J23" s="580"/>
      <c r="K23" s="581"/>
      <c r="L23" s="581"/>
      <c r="M23" s="579"/>
      <c r="N23" s="582"/>
      <c r="O23" s="582"/>
      <c r="P23" s="582"/>
      <c r="Q23" s="582"/>
    </row>
    <row r="24" spans="1:52" s="27" customFormat="1" ht="15.75" thickBot="1">
      <c r="B24" s="583" t="s">
        <v>35</v>
      </c>
      <c r="C24" s="1603" t="s">
        <v>36</v>
      </c>
      <c r="D24" s="1604"/>
      <c r="E24" s="1605"/>
      <c r="F24" s="1606" t="s">
        <v>37</v>
      </c>
      <c r="G24" s="1607"/>
      <c r="H24" s="1607"/>
      <c r="I24" s="1607"/>
      <c r="J24" s="584"/>
      <c r="K24" s="1608"/>
      <c r="L24" s="1575"/>
      <c r="M24" s="1575"/>
      <c r="N24" s="1575"/>
      <c r="O24" s="1576"/>
      <c r="S24" s="14"/>
      <c r="T24" s="14"/>
      <c r="U24" s="14"/>
      <c r="V24" s="14"/>
      <c r="W24" s="14"/>
      <c r="X24" s="14"/>
    </row>
    <row r="25" spans="1:52" ht="25.5" customHeight="1">
      <c r="B25" s="1726" t="s">
        <v>753</v>
      </c>
      <c r="C25" s="1609" t="s">
        <v>754</v>
      </c>
      <c r="D25" s="1609"/>
      <c r="E25" s="1609"/>
      <c r="F25" s="1573" t="s">
        <v>189</v>
      </c>
      <c r="G25" s="1573"/>
      <c r="H25" s="1573"/>
      <c r="I25" s="863" t="s">
        <v>25</v>
      </c>
      <c r="J25" s="2032">
        <v>1</v>
      </c>
      <c r="K25" s="1610"/>
      <c r="L25" s="1611"/>
      <c r="M25" s="1611"/>
      <c r="N25" s="1611"/>
      <c r="O25" s="1612"/>
    </row>
    <row r="26" spans="1:52" ht="27.75" customHeight="1">
      <c r="B26" s="1727"/>
      <c r="C26" s="1609"/>
      <c r="D26" s="1609"/>
      <c r="E26" s="1609"/>
      <c r="F26" s="1573"/>
      <c r="G26" s="1573"/>
      <c r="H26" s="1573"/>
      <c r="I26" s="863" t="s">
        <v>27</v>
      </c>
      <c r="J26" s="585"/>
      <c r="K26" s="1613"/>
      <c r="L26" s="1614"/>
      <c r="M26" s="1614"/>
      <c r="N26" s="1614"/>
      <c r="O26" s="1615"/>
    </row>
    <row r="27" spans="1:52">
      <c r="B27" s="1727"/>
      <c r="C27" s="1572" t="s">
        <v>96</v>
      </c>
      <c r="D27" s="1572"/>
      <c r="E27" s="1572"/>
      <c r="F27" s="1573"/>
      <c r="G27" s="1573"/>
      <c r="H27" s="1573"/>
      <c r="I27" s="863" t="s">
        <v>25</v>
      </c>
      <c r="J27" s="586"/>
      <c r="K27" s="1587"/>
      <c r="L27" s="1587"/>
      <c r="M27" s="1587"/>
      <c r="N27" s="1587"/>
      <c r="O27" s="1588"/>
    </row>
    <row r="28" spans="1:52" ht="15" thickBot="1">
      <c r="B28" s="1727"/>
      <c r="C28" s="1572"/>
      <c r="D28" s="1572"/>
      <c r="E28" s="1572"/>
      <c r="F28" s="1573"/>
      <c r="G28" s="1573"/>
      <c r="H28" s="1573"/>
      <c r="I28" s="863" t="s">
        <v>27</v>
      </c>
      <c r="J28" s="585"/>
      <c r="K28" s="1587"/>
      <c r="L28" s="1587"/>
      <c r="M28" s="1587"/>
      <c r="N28" s="1587"/>
      <c r="O28" s="1588"/>
    </row>
    <row r="29" spans="1:52" ht="15">
      <c r="B29" s="1727"/>
      <c r="C29" s="1572" t="s">
        <v>97</v>
      </c>
      <c r="D29" s="1572"/>
      <c r="E29" s="1572"/>
      <c r="F29" s="1573"/>
      <c r="G29" s="1573"/>
      <c r="H29" s="1573"/>
      <c r="I29" s="863" t="s">
        <v>176</v>
      </c>
      <c r="J29" s="587"/>
      <c r="K29" s="1574" t="s">
        <v>177</v>
      </c>
      <c r="L29" s="1575"/>
      <c r="M29" s="1575"/>
      <c r="N29" s="1575"/>
      <c r="O29" s="1576"/>
    </row>
    <row r="30" spans="1:52" ht="27.75" customHeight="1">
      <c r="B30" s="1727"/>
      <c r="C30" s="1572"/>
      <c r="D30" s="1572"/>
      <c r="E30" s="1572"/>
      <c r="F30" s="1573"/>
      <c r="G30" s="1573"/>
      <c r="H30" s="1573"/>
      <c r="I30" s="863" t="s">
        <v>27</v>
      </c>
      <c r="J30" s="588"/>
      <c r="K30" s="1577" t="s">
        <v>652</v>
      </c>
      <c r="L30" s="1578"/>
      <c r="M30" s="1578"/>
      <c r="N30" s="1578"/>
      <c r="O30" s="1579"/>
    </row>
    <row r="31" spans="1:52" ht="17.25" customHeight="1">
      <c r="B31" s="1580" t="s">
        <v>178</v>
      </c>
      <c r="C31" s="1581"/>
      <c r="D31" s="1581"/>
      <c r="E31" s="1581"/>
      <c r="F31" s="1581"/>
      <c r="G31" s="1581"/>
      <c r="H31" s="1581"/>
      <c r="I31" s="1581"/>
      <c r="J31" s="1582"/>
      <c r="K31" s="1586" t="s">
        <v>40</v>
      </c>
      <c r="L31" s="1587"/>
      <c r="M31" s="1587"/>
      <c r="N31" s="1587"/>
      <c r="O31" s="1588"/>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row>
    <row r="32" spans="1:52" ht="29.25" customHeight="1" thickBot="1">
      <c r="B32" s="1583"/>
      <c r="C32" s="1584"/>
      <c r="D32" s="1584"/>
      <c r="E32" s="1584"/>
      <c r="F32" s="1584"/>
      <c r="G32" s="1584"/>
      <c r="H32" s="1584"/>
      <c r="I32" s="1584"/>
      <c r="J32" s="1585"/>
      <c r="K32" s="1589"/>
      <c r="L32" s="1590"/>
      <c r="M32" s="1590"/>
      <c r="N32" s="1590"/>
      <c r="O32" s="1591"/>
      <c r="P32" s="97"/>
      <c r="Q32" s="97"/>
      <c r="R32" s="17"/>
      <c r="S32" s="17"/>
      <c r="T32" s="17"/>
      <c r="U32" s="1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row>
    <row r="33" spans="7:52" ht="15">
      <c r="G33" s="27"/>
      <c r="H33" s="27"/>
      <c r="I33" s="27"/>
      <c r="J33" s="27"/>
      <c r="K33" s="1724"/>
      <c r="L33" s="1724"/>
      <c r="M33" s="1724"/>
      <c r="N33" s="1724"/>
      <c r="O33" s="1724"/>
      <c r="P33" s="17"/>
      <c r="Q33" s="17"/>
      <c r="R33" s="853"/>
      <c r="S33" s="100"/>
      <c r="T33" s="109"/>
      <c r="U33" s="1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row>
    <row r="34" spans="7:52" ht="150" customHeight="1">
      <c r="K34" s="1724"/>
      <c r="L34" s="1724"/>
      <c r="M34" s="1724"/>
      <c r="N34" s="1724"/>
      <c r="O34" s="1724"/>
      <c r="P34" s="97"/>
      <c r="Q34" s="97"/>
      <c r="R34" s="854"/>
      <c r="S34" s="93"/>
      <c r="T34" s="2033"/>
      <c r="U34" s="1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row>
    <row r="35" spans="7:52" ht="144" customHeight="1">
      <c r="P35" s="97"/>
      <c r="Q35" s="97"/>
      <c r="R35" s="854"/>
      <c r="S35" s="93"/>
      <c r="T35" s="2033"/>
      <c r="U35" s="1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row>
    <row r="36" spans="7:52" ht="175.5" customHeight="1">
      <c r="K36" s="14"/>
      <c r="L36" s="14"/>
      <c r="R36" s="854"/>
      <c r="S36" s="93"/>
      <c r="T36" s="695"/>
      <c r="U36" s="27"/>
    </row>
    <row r="37" spans="7:52">
      <c r="K37" s="14"/>
      <c r="L37" s="14"/>
      <c r="R37" s="2034"/>
      <c r="S37" s="2034"/>
      <c r="T37" s="2035"/>
      <c r="U37" s="27"/>
    </row>
    <row r="38" spans="7:52">
      <c r="K38" s="14"/>
      <c r="L38" s="14"/>
      <c r="R38" s="9"/>
      <c r="S38" s="10"/>
      <c r="T38" s="11"/>
      <c r="U38" s="27"/>
    </row>
    <row r="39" spans="7:52" ht="15">
      <c r="K39" s="14"/>
      <c r="L39" s="14"/>
      <c r="P39" s="97"/>
      <c r="Q39" s="97"/>
      <c r="R39" s="98"/>
      <c r="S39" s="99"/>
      <c r="T39" s="100"/>
      <c r="U39" s="12"/>
      <c r="V39" s="11"/>
      <c r="W39" s="11"/>
      <c r="X39" s="11"/>
      <c r="Y39" s="11"/>
      <c r="Z39" s="15"/>
      <c r="AA39" s="15"/>
      <c r="AB39" s="595"/>
      <c r="AC39" s="596"/>
      <c r="AD39" s="596"/>
      <c r="AE39" s="11"/>
      <c r="AF39" s="11"/>
      <c r="AG39" s="17"/>
      <c r="AH39" s="17"/>
      <c r="AI39" s="17"/>
      <c r="AJ39" s="17"/>
      <c r="AK39" s="17"/>
      <c r="AL39" s="17"/>
      <c r="AM39" s="17"/>
      <c r="AN39" s="17"/>
      <c r="AO39" s="97"/>
      <c r="AP39" s="97"/>
      <c r="AQ39" s="97"/>
      <c r="AR39" s="97"/>
      <c r="AS39" s="97"/>
      <c r="AT39" s="97"/>
      <c r="AU39" s="97"/>
      <c r="AV39" s="97"/>
      <c r="AW39" s="97"/>
      <c r="AX39" s="97"/>
      <c r="AY39" s="97"/>
      <c r="AZ39" s="97"/>
    </row>
    <row r="40" spans="7:52" ht="15">
      <c r="K40" s="14"/>
      <c r="L40" s="14"/>
      <c r="P40" s="97"/>
      <c r="Q40" s="97"/>
      <c r="R40" s="98"/>
      <c r="S40" s="99"/>
      <c r="T40" s="100"/>
      <c r="U40" s="12"/>
      <c r="V40" s="11"/>
      <c r="W40" s="11"/>
      <c r="X40" s="11"/>
      <c r="Y40" s="11"/>
      <c r="Z40" s="15"/>
      <c r="AA40" s="15"/>
      <c r="AB40" s="596"/>
      <c r="AC40" s="596"/>
      <c r="AD40" s="596"/>
      <c r="AE40" s="11"/>
      <c r="AF40" s="11"/>
      <c r="AG40" s="17"/>
      <c r="AH40" s="17"/>
      <c r="AI40" s="17"/>
      <c r="AJ40" s="17"/>
      <c r="AK40" s="17"/>
      <c r="AL40" s="17"/>
      <c r="AM40" s="17"/>
      <c r="AN40" s="17"/>
      <c r="AO40" s="97"/>
      <c r="AP40" s="97"/>
      <c r="AQ40" s="97"/>
      <c r="AR40" s="97"/>
      <c r="AS40" s="97"/>
      <c r="AT40" s="97"/>
      <c r="AU40" s="97"/>
      <c r="AV40" s="97"/>
      <c r="AW40" s="97"/>
      <c r="AX40" s="97"/>
      <c r="AY40" s="97"/>
      <c r="AZ40" s="97"/>
    </row>
    <row r="41" spans="7:52" ht="15">
      <c r="K41" s="14"/>
      <c r="L41" s="14"/>
      <c r="P41" s="97"/>
      <c r="Q41" s="97"/>
      <c r="R41" s="853"/>
      <c r="S41" s="27"/>
      <c r="T41" s="27"/>
      <c r="U41" s="12"/>
      <c r="V41" s="11"/>
      <c r="W41" s="11"/>
      <c r="X41" s="11"/>
      <c r="Y41" s="11"/>
      <c r="Z41" s="15"/>
      <c r="AA41" s="15"/>
      <c r="AB41" s="596"/>
      <c r="AC41" s="596"/>
      <c r="AD41" s="596"/>
      <c r="AE41" s="11"/>
      <c r="AF41" s="11"/>
      <c r="AG41" s="17"/>
      <c r="AH41" s="17"/>
      <c r="AI41" s="17"/>
      <c r="AJ41" s="17"/>
      <c r="AK41" s="17"/>
      <c r="AL41" s="17"/>
      <c r="AM41" s="17"/>
      <c r="AN41" s="17"/>
      <c r="AO41" s="97"/>
      <c r="AP41" s="97"/>
      <c r="AQ41" s="97"/>
      <c r="AR41" s="97"/>
      <c r="AS41" s="97"/>
      <c r="AT41" s="97"/>
      <c r="AU41" s="97"/>
      <c r="AV41" s="97"/>
      <c r="AW41" s="97"/>
      <c r="AX41" s="97"/>
      <c r="AY41" s="97"/>
      <c r="AZ41" s="97"/>
    </row>
    <row r="42" spans="7:52" ht="15">
      <c r="K42" s="14"/>
      <c r="L42" s="14"/>
      <c r="P42" s="97"/>
      <c r="Q42" s="97"/>
      <c r="R42" s="91"/>
      <c r="S42" s="27"/>
      <c r="T42" s="27"/>
      <c r="U42" s="27"/>
      <c r="V42" s="100"/>
      <c r="W42" s="100"/>
      <c r="X42" s="25"/>
      <c r="Y42" s="25"/>
      <c r="Z42" s="596"/>
      <c r="AA42" s="596"/>
      <c r="AB42" s="596"/>
      <c r="AC42" s="11"/>
      <c r="AD42" s="11"/>
      <c r="AE42" s="17"/>
      <c r="AF42" s="17"/>
      <c r="AG42" s="17"/>
      <c r="AH42" s="17"/>
      <c r="AI42" s="17"/>
      <c r="AJ42" s="17"/>
      <c r="AK42" s="17"/>
      <c r="AL42" s="17"/>
      <c r="AM42" s="97"/>
      <c r="AN42" s="97"/>
      <c r="AO42" s="97"/>
      <c r="AP42" s="97"/>
      <c r="AQ42" s="97"/>
      <c r="AR42" s="97"/>
      <c r="AS42" s="97"/>
      <c r="AT42" s="97"/>
      <c r="AU42" s="97"/>
      <c r="AV42" s="97"/>
      <c r="AW42" s="97"/>
      <c r="AX42" s="97"/>
    </row>
    <row r="43" spans="7:52">
      <c r="K43" s="14"/>
      <c r="L43" s="14"/>
      <c r="P43" s="97"/>
      <c r="Q43" s="97"/>
      <c r="R43" s="91"/>
      <c r="S43" s="27"/>
      <c r="T43" s="27"/>
      <c r="U43" s="27"/>
      <c r="V43" s="93"/>
      <c r="W43" s="18"/>
      <c r="X43" s="696"/>
      <c r="Y43" s="13"/>
      <c r="Z43" s="9"/>
      <c r="AA43" s="596"/>
      <c r="AB43" s="596"/>
      <c r="AC43" s="11"/>
      <c r="AD43" s="11"/>
      <c r="AE43" s="17"/>
      <c r="AF43" s="17"/>
      <c r="AG43" s="17"/>
      <c r="AH43" s="17"/>
      <c r="AI43" s="17"/>
      <c r="AJ43" s="17"/>
      <c r="AK43" s="17"/>
      <c r="AL43" s="17"/>
      <c r="AM43" s="97"/>
      <c r="AN43" s="97"/>
      <c r="AO43" s="97"/>
      <c r="AP43" s="97"/>
      <c r="AQ43" s="97"/>
      <c r="AR43" s="97"/>
      <c r="AS43" s="97"/>
      <c r="AT43" s="97"/>
      <c r="AU43" s="97"/>
      <c r="AV43" s="97"/>
      <c r="AW43" s="97"/>
      <c r="AX43" s="97"/>
    </row>
    <row r="44" spans="7:52" ht="132.75" customHeight="1">
      <c r="K44" s="14"/>
      <c r="L44" s="14"/>
      <c r="P44" s="97"/>
      <c r="Q44" s="97"/>
      <c r="R44" s="625"/>
      <c r="S44" s="2036"/>
      <c r="T44" s="625"/>
      <c r="V44" s="93"/>
      <c r="W44" s="18"/>
      <c r="X44" s="696"/>
      <c r="Y44" s="13"/>
      <c r="Z44" s="9"/>
      <c r="AA44" s="596"/>
      <c r="AB44" s="596"/>
      <c r="AC44" s="11"/>
      <c r="AD44" s="11"/>
      <c r="AE44" s="17"/>
      <c r="AF44" s="17"/>
      <c r="AG44" s="17"/>
      <c r="AH44" s="17"/>
      <c r="AI44" s="17"/>
      <c r="AJ44" s="17"/>
      <c r="AK44" s="17"/>
      <c r="AL44" s="17"/>
      <c r="AM44" s="97"/>
      <c r="AN44" s="97"/>
      <c r="AO44" s="97"/>
      <c r="AP44" s="97"/>
      <c r="AQ44" s="97"/>
      <c r="AR44" s="97"/>
      <c r="AS44" s="97"/>
      <c r="AT44" s="97"/>
      <c r="AU44" s="97"/>
      <c r="AV44" s="97"/>
      <c r="AW44" s="97"/>
      <c r="AX44" s="97"/>
    </row>
    <row r="45" spans="7:52">
      <c r="K45" s="14"/>
      <c r="L45" s="14"/>
      <c r="P45" s="97"/>
      <c r="Q45" s="97"/>
      <c r="R45" s="2036"/>
      <c r="S45" s="2036"/>
      <c r="T45" s="2036"/>
      <c r="U45" s="625"/>
      <c r="V45" s="93"/>
      <c r="W45" s="2037"/>
      <c r="X45" s="93"/>
      <c r="Y45" s="18"/>
      <c r="Z45" s="696"/>
      <c r="AA45" s="13"/>
      <c r="AB45" s="9"/>
      <c r="AC45" s="596"/>
      <c r="AD45" s="596"/>
      <c r="AE45" s="11"/>
      <c r="AF45" s="11"/>
      <c r="AG45" s="17"/>
      <c r="AH45" s="17"/>
      <c r="AI45" s="17"/>
      <c r="AJ45" s="17"/>
      <c r="AK45" s="17"/>
      <c r="AL45" s="17"/>
      <c r="AM45" s="17"/>
      <c r="AN45" s="17"/>
      <c r="AO45" s="97"/>
      <c r="AP45" s="97"/>
      <c r="AQ45" s="97"/>
      <c r="AR45" s="97"/>
      <c r="AS45" s="97"/>
      <c r="AT45" s="97"/>
      <c r="AU45" s="97"/>
      <c r="AV45" s="97"/>
      <c r="AW45" s="97"/>
      <c r="AX45" s="97"/>
      <c r="AY45" s="97"/>
      <c r="AZ45" s="97"/>
    </row>
    <row r="46" spans="7:52">
      <c r="K46" s="14"/>
      <c r="L46" s="14"/>
      <c r="P46" s="97"/>
      <c r="Q46" s="97"/>
      <c r="R46" s="9"/>
      <c r="S46" s="17"/>
      <c r="T46" s="17"/>
      <c r="U46" s="2036"/>
      <c r="V46" s="93"/>
      <c r="W46" s="2037"/>
      <c r="X46" s="93"/>
      <c r="Y46" s="18"/>
      <c r="Z46" s="696"/>
      <c r="AA46" s="13"/>
      <c r="AB46" s="9"/>
      <c r="AC46" s="596"/>
      <c r="AD46" s="596"/>
      <c r="AE46" s="11"/>
      <c r="AF46" s="11"/>
      <c r="AG46" s="17"/>
      <c r="AH46" s="17"/>
      <c r="AI46" s="17"/>
      <c r="AJ46" s="17"/>
      <c r="AK46" s="17"/>
      <c r="AL46" s="17"/>
      <c r="AM46" s="17"/>
      <c r="AN46" s="17"/>
      <c r="AO46" s="97"/>
      <c r="AP46" s="97"/>
      <c r="AQ46" s="97"/>
      <c r="AR46" s="97"/>
      <c r="AS46" s="97"/>
      <c r="AT46" s="97"/>
      <c r="AU46" s="97"/>
      <c r="AV46" s="97"/>
      <c r="AW46" s="97"/>
      <c r="AX46" s="97"/>
      <c r="AY46" s="97"/>
      <c r="AZ46" s="97"/>
    </row>
    <row r="47" spans="7:52">
      <c r="K47" s="14"/>
      <c r="L47" s="14"/>
      <c r="P47" s="97"/>
      <c r="Q47" s="97"/>
      <c r="R47" s="9"/>
      <c r="S47" s="17"/>
      <c r="T47" s="17"/>
      <c r="U47" s="17"/>
      <c r="V47" s="17"/>
      <c r="W47" s="18"/>
      <c r="X47" s="17"/>
      <c r="Y47" s="18"/>
      <c r="Z47" s="13"/>
      <c r="AA47" s="13"/>
      <c r="AB47" s="17"/>
      <c r="AC47" s="17"/>
      <c r="AD47" s="17"/>
      <c r="AE47" s="17"/>
      <c r="AF47" s="17"/>
      <c r="AG47" s="17"/>
      <c r="AH47" s="17"/>
      <c r="AI47" s="17"/>
      <c r="AJ47" s="17"/>
      <c r="AK47" s="17"/>
      <c r="AL47" s="17"/>
      <c r="AM47" s="17"/>
      <c r="AN47" s="17"/>
      <c r="AO47" s="97"/>
      <c r="AP47" s="97"/>
      <c r="AQ47" s="97"/>
      <c r="AR47" s="97"/>
      <c r="AS47" s="97"/>
      <c r="AT47" s="97"/>
      <c r="AU47" s="97"/>
      <c r="AV47" s="97"/>
      <c r="AW47" s="97"/>
      <c r="AX47" s="97"/>
      <c r="AY47" s="97"/>
      <c r="AZ47" s="97"/>
    </row>
    <row r="48" spans="7:52">
      <c r="K48" s="14"/>
      <c r="L48" s="14"/>
      <c r="P48" s="97"/>
      <c r="Q48" s="97"/>
      <c r="R48" s="9"/>
      <c r="S48" s="17"/>
      <c r="T48" s="17"/>
      <c r="U48" s="17"/>
      <c r="V48" s="17"/>
      <c r="W48" s="18"/>
      <c r="X48" s="17"/>
      <c r="Y48" s="17"/>
      <c r="Z48" s="622"/>
      <c r="AA48" s="622"/>
      <c r="AB48" s="17"/>
      <c r="AC48" s="17"/>
      <c r="AD48" s="17"/>
      <c r="AE48" s="17"/>
      <c r="AF48" s="17"/>
      <c r="AG48" s="17"/>
      <c r="AH48" s="17"/>
      <c r="AI48" s="17"/>
      <c r="AJ48" s="17"/>
      <c r="AK48" s="17"/>
      <c r="AL48" s="17"/>
      <c r="AM48" s="17"/>
      <c r="AN48" s="17"/>
      <c r="AO48" s="97"/>
      <c r="AP48" s="97"/>
      <c r="AQ48" s="97"/>
      <c r="AR48" s="97"/>
      <c r="AS48" s="97"/>
      <c r="AT48" s="97"/>
      <c r="AU48" s="97"/>
      <c r="AV48" s="97"/>
      <c r="AW48" s="97"/>
      <c r="AX48" s="97"/>
      <c r="AY48" s="97"/>
      <c r="AZ48" s="97"/>
    </row>
    <row r="49" spans="11:52" ht="15">
      <c r="K49" s="14"/>
      <c r="L49" s="14"/>
      <c r="P49" s="97"/>
      <c r="Q49" s="97"/>
      <c r="R49" s="112"/>
      <c r="S49" s="17"/>
      <c r="T49" s="17"/>
      <c r="U49" s="17"/>
      <c r="V49" s="17"/>
      <c r="W49" s="18"/>
      <c r="X49" s="17"/>
      <c r="Y49" s="17"/>
      <c r="Z49" s="622"/>
      <c r="AA49" s="622"/>
      <c r="AB49" s="17"/>
      <c r="AC49" s="17"/>
      <c r="AD49" s="17"/>
      <c r="AE49" s="17"/>
      <c r="AF49" s="17"/>
      <c r="AG49" s="17"/>
      <c r="AH49" s="17"/>
      <c r="AI49" s="17"/>
      <c r="AJ49" s="17"/>
      <c r="AK49" s="17"/>
      <c r="AL49" s="17"/>
      <c r="AM49" s="17"/>
      <c r="AN49" s="17"/>
      <c r="AO49" s="97"/>
      <c r="AP49" s="97"/>
      <c r="AQ49" s="97"/>
      <c r="AR49" s="97"/>
      <c r="AS49" s="97"/>
      <c r="AT49" s="97"/>
      <c r="AU49" s="97"/>
      <c r="AV49" s="97"/>
      <c r="AW49" s="97"/>
      <c r="AX49" s="97"/>
      <c r="AY49" s="97"/>
      <c r="AZ49" s="97"/>
    </row>
    <row r="50" spans="11:52" ht="15">
      <c r="K50" s="14"/>
      <c r="L50" s="14"/>
      <c r="P50" s="97"/>
      <c r="Q50" s="97"/>
      <c r="R50" s="112"/>
      <c r="S50" s="17"/>
      <c r="T50" s="17"/>
      <c r="U50" s="17"/>
      <c r="V50" s="17"/>
      <c r="W50" s="17"/>
      <c r="X50" s="17"/>
      <c r="Y50" s="17"/>
      <c r="Z50" s="17"/>
      <c r="AA50" s="17"/>
      <c r="AB50" s="17"/>
      <c r="AC50" s="17"/>
      <c r="AD50" s="17"/>
      <c r="AE50" s="17"/>
      <c r="AF50" s="17"/>
      <c r="AG50" s="17"/>
      <c r="AH50" s="17"/>
      <c r="AI50" s="17"/>
      <c r="AJ50" s="17"/>
      <c r="AK50" s="17"/>
      <c r="AL50" s="17"/>
      <c r="AM50" s="17"/>
      <c r="AN50" s="17"/>
      <c r="AO50" s="97"/>
      <c r="AP50" s="97"/>
      <c r="AQ50" s="97"/>
      <c r="AR50" s="97"/>
      <c r="AS50" s="97"/>
      <c r="AT50" s="97"/>
      <c r="AU50" s="97"/>
      <c r="AV50" s="97"/>
      <c r="AW50" s="97"/>
      <c r="AX50" s="97"/>
      <c r="AY50" s="97"/>
      <c r="AZ50" s="97"/>
    </row>
    <row r="51" spans="11:52">
      <c r="K51" s="14"/>
      <c r="L51" s="14"/>
      <c r="P51" s="97"/>
      <c r="Q51" s="97"/>
      <c r="U51" s="17"/>
      <c r="V51" s="17"/>
      <c r="W51" s="17"/>
      <c r="X51" s="17"/>
      <c r="Y51" s="17"/>
      <c r="Z51" s="17"/>
      <c r="AA51" s="17"/>
      <c r="AB51" s="17"/>
      <c r="AC51" s="17"/>
      <c r="AD51" s="17"/>
      <c r="AE51" s="17"/>
      <c r="AF51" s="17"/>
      <c r="AG51" s="17"/>
      <c r="AH51" s="17"/>
      <c r="AI51" s="17"/>
      <c r="AJ51" s="17"/>
      <c r="AK51" s="17"/>
      <c r="AL51" s="17"/>
      <c r="AM51" s="17"/>
      <c r="AN51" s="17"/>
      <c r="AO51" s="97"/>
      <c r="AP51" s="97"/>
      <c r="AQ51" s="97"/>
      <c r="AR51" s="97"/>
      <c r="AS51" s="97"/>
      <c r="AT51" s="97"/>
      <c r="AU51" s="97"/>
      <c r="AV51" s="97"/>
      <c r="AW51" s="97"/>
      <c r="AX51" s="97"/>
      <c r="AY51" s="97"/>
      <c r="AZ51" s="97"/>
    </row>
    <row r="52" spans="11:52" ht="15">
      <c r="K52" s="14"/>
      <c r="L52" s="14"/>
      <c r="P52" s="97"/>
      <c r="Q52" s="97"/>
      <c r="U52" s="100"/>
      <c r="V52" s="100"/>
      <c r="W52" s="25"/>
      <c r="X52" s="25"/>
      <c r="Y52" s="17"/>
      <c r="Z52" s="17"/>
      <c r="AA52" s="17"/>
      <c r="AB52" s="17"/>
      <c r="AC52" s="17"/>
      <c r="AD52" s="17"/>
      <c r="AE52" s="17"/>
      <c r="AF52" s="17"/>
      <c r="AG52" s="17"/>
      <c r="AH52" s="17"/>
      <c r="AI52" s="17"/>
      <c r="AJ52" s="17"/>
      <c r="AK52" s="17"/>
      <c r="AL52" s="97"/>
      <c r="AM52" s="97"/>
      <c r="AN52" s="97"/>
      <c r="AO52" s="97"/>
      <c r="AP52" s="97"/>
      <c r="AQ52" s="97"/>
      <c r="AR52" s="97"/>
      <c r="AS52" s="97"/>
      <c r="AT52" s="97"/>
      <c r="AU52" s="97"/>
      <c r="AV52" s="97"/>
      <c r="AW52" s="97"/>
    </row>
    <row r="53" spans="11:52">
      <c r="K53" s="14"/>
      <c r="L53" s="14"/>
      <c r="P53" s="97"/>
      <c r="Q53" s="97"/>
      <c r="R53" s="2038"/>
      <c r="S53" s="111"/>
      <c r="T53" s="624"/>
      <c r="U53" s="93"/>
      <c r="V53" s="21"/>
      <c r="W53" s="18"/>
      <c r="X53" s="18"/>
      <c r="Y53" s="9"/>
      <c r="Z53" s="17"/>
      <c r="AA53" s="17"/>
      <c r="AB53" s="17"/>
      <c r="AC53" s="17"/>
      <c r="AD53" s="17"/>
      <c r="AE53" s="17"/>
      <c r="AF53" s="17"/>
      <c r="AG53" s="17"/>
      <c r="AH53" s="17"/>
      <c r="AI53" s="17"/>
      <c r="AJ53" s="17"/>
      <c r="AK53" s="17"/>
      <c r="AL53" s="97"/>
      <c r="AM53" s="97"/>
      <c r="AN53" s="97"/>
      <c r="AO53" s="97"/>
      <c r="AP53" s="97"/>
      <c r="AQ53" s="97"/>
      <c r="AR53" s="97"/>
      <c r="AS53" s="97"/>
      <c r="AT53" s="97"/>
      <c r="AU53" s="97"/>
      <c r="AV53" s="97"/>
      <c r="AW53" s="97"/>
    </row>
    <row r="54" spans="11:52">
      <c r="K54" s="14"/>
      <c r="L54" s="14"/>
      <c r="P54" s="97"/>
      <c r="Q54" s="97"/>
      <c r="R54" s="111"/>
      <c r="S54" s="111"/>
      <c r="T54" s="111"/>
      <c r="U54" s="20"/>
      <c r="V54" s="21"/>
      <c r="W54" s="625"/>
      <c r="X54" s="21"/>
      <c r="Y54" s="18"/>
      <c r="Z54" s="18"/>
      <c r="AA54" s="9"/>
      <c r="AB54" s="17"/>
      <c r="AC54" s="17"/>
      <c r="AD54" s="17"/>
      <c r="AE54" s="17"/>
      <c r="AF54" s="17"/>
      <c r="AG54" s="17"/>
      <c r="AH54" s="17"/>
      <c r="AI54" s="17"/>
      <c r="AJ54" s="17"/>
      <c r="AK54" s="17"/>
      <c r="AL54" s="17"/>
      <c r="AM54" s="17"/>
      <c r="AN54" s="97"/>
      <c r="AO54" s="97"/>
      <c r="AP54" s="97"/>
      <c r="AQ54" s="97"/>
      <c r="AR54" s="97"/>
      <c r="AS54" s="97"/>
      <c r="AT54" s="97"/>
      <c r="AU54" s="97"/>
      <c r="AV54" s="97"/>
      <c r="AW54" s="97"/>
      <c r="AX54" s="97"/>
      <c r="AY54" s="97"/>
    </row>
    <row r="55" spans="11:52">
      <c r="K55" s="14"/>
      <c r="L55" s="14"/>
      <c r="P55" s="97"/>
      <c r="Q55" s="97"/>
      <c r="R55" s="97"/>
      <c r="S55" s="866"/>
      <c r="T55" s="866"/>
      <c r="U55" s="624"/>
      <c r="V55" s="20"/>
      <c r="W55" s="21"/>
      <c r="X55" s="625"/>
      <c r="Y55" s="21"/>
      <c r="Z55" s="18"/>
      <c r="AA55" s="18"/>
      <c r="AB55" s="9"/>
      <c r="AC55" s="17"/>
      <c r="AD55" s="17"/>
      <c r="AE55" s="17"/>
      <c r="AF55" s="17"/>
      <c r="AG55" s="17"/>
      <c r="AH55" s="17"/>
      <c r="AI55" s="17"/>
      <c r="AJ55" s="17"/>
      <c r="AK55" s="17"/>
      <c r="AL55" s="17"/>
      <c r="AM55" s="17"/>
      <c r="AN55" s="17"/>
      <c r="AO55" s="97"/>
      <c r="AP55" s="97"/>
      <c r="AQ55" s="97"/>
      <c r="AR55" s="97"/>
      <c r="AS55" s="97"/>
      <c r="AT55" s="97"/>
      <c r="AU55" s="97"/>
      <c r="AV55" s="97"/>
      <c r="AW55" s="97"/>
      <c r="AX55" s="97"/>
      <c r="AY55" s="97"/>
      <c r="AZ55" s="97"/>
    </row>
    <row r="56" spans="11:52">
      <c r="K56" s="14"/>
      <c r="L56" s="14"/>
      <c r="P56" s="97"/>
      <c r="Q56" s="97"/>
      <c r="R56" s="97"/>
      <c r="S56" s="866"/>
      <c r="T56" s="866"/>
      <c r="U56" s="866"/>
      <c r="V56" s="20"/>
      <c r="W56" s="21"/>
      <c r="X56" s="17"/>
      <c r="Y56" s="21"/>
      <c r="Z56" s="18"/>
      <c r="AA56" s="18"/>
      <c r="AB56" s="9"/>
      <c r="AC56" s="17"/>
      <c r="AD56" s="17"/>
      <c r="AE56" s="17"/>
      <c r="AF56" s="17"/>
      <c r="AG56" s="17"/>
      <c r="AH56" s="17"/>
      <c r="AI56" s="17"/>
      <c r="AJ56" s="17"/>
      <c r="AK56" s="17"/>
      <c r="AL56" s="17"/>
      <c r="AM56" s="17"/>
      <c r="AN56" s="17"/>
      <c r="AO56" s="97"/>
      <c r="AP56" s="97"/>
      <c r="AQ56" s="97"/>
      <c r="AR56" s="97"/>
      <c r="AS56" s="97"/>
      <c r="AT56" s="97"/>
      <c r="AU56" s="97"/>
      <c r="AV56" s="97"/>
      <c r="AW56" s="97"/>
      <c r="AX56" s="97"/>
      <c r="AY56" s="97"/>
      <c r="AZ56" s="97"/>
    </row>
    <row r="57" spans="11:52" ht="15">
      <c r="K57" s="14"/>
      <c r="L57" s="14"/>
      <c r="P57" s="97"/>
      <c r="Q57" s="97"/>
      <c r="R57" s="753"/>
      <c r="S57" s="17"/>
      <c r="T57" s="17"/>
      <c r="U57" s="866"/>
      <c r="V57" s="20"/>
      <c r="W57" s="21"/>
      <c r="X57" s="17"/>
      <c r="Y57" s="21"/>
      <c r="Z57" s="17"/>
      <c r="AA57" s="17"/>
      <c r="AB57" s="9"/>
      <c r="AC57" s="17"/>
      <c r="AD57" s="17"/>
      <c r="AE57" s="17"/>
      <c r="AF57" s="17"/>
      <c r="AG57" s="17"/>
      <c r="AH57" s="17"/>
      <c r="AI57" s="17"/>
      <c r="AJ57" s="17"/>
      <c r="AK57" s="17"/>
      <c r="AL57" s="17"/>
      <c r="AM57" s="17"/>
      <c r="AN57" s="17"/>
      <c r="AO57" s="97"/>
      <c r="AP57" s="97"/>
      <c r="AQ57" s="97"/>
      <c r="AR57" s="97"/>
      <c r="AS57" s="97"/>
      <c r="AT57" s="97"/>
      <c r="AU57" s="97"/>
      <c r="AV57" s="97"/>
      <c r="AW57" s="97"/>
      <c r="AX57" s="97"/>
      <c r="AY57" s="97"/>
      <c r="AZ57" s="97"/>
    </row>
    <row r="58" spans="11:52" ht="15">
      <c r="R58" s="853"/>
      <c r="S58" s="853"/>
      <c r="T58" s="853"/>
      <c r="U58" s="17"/>
      <c r="V58" s="17"/>
      <c r="W58" s="17"/>
      <c r="X58" s="17"/>
      <c r="Y58" s="17"/>
      <c r="Z58" s="17"/>
      <c r="AA58" s="17"/>
      <c r="AB58" s="17"/>
      <c r="AC58" s="97"/>
      <c r="AD58" s="97"/>
    </row>
    <row r="59" spans="11:52" ht="15">
      <c r="R59" s="9"/>
      <c r="S59" s="9"/>
      <c r="T59" s="9"/>
      <c r="U59" s="100"/>
      <c r="V59" s="100"/>
      <c r="W59" s="109"/>
      <c r="X59" s="100"/>
      <c r="Y59" s="100"/>
      <c r="Z59" s="25"/>
      <c r="AA59" s="25"/>
      <c r="AB59" s="17"/>
      <c r="AC59" s="97"/>
      <c r="AD59" s="97"/>
    </row>
    <row r="60" spans="11:52">
      <c r="R60" s="17"/>
      <c r="S60" s="17"/>
      <c r="T60" s="17"/>
      <c r="U60" s="9"/>
      <c r="V60" s="598"/>
      <c r="W60" s="110"/>
      <c r="X60" s="854"/>
      <c r="Y60" s="18"/>
      <c r="Z60" s="18"/>
      <c r="AA60" s="18"/>
      <c r="AB60" s="9"/>
      <c r="AC60" s="97"/>
      <c r="AD60" s="97"/>
    </row>
    <row r="61" spans="11:52" ht="15">
      <c r="R61" s="753"/>
      <c r="S61" s="17"/>
      <c r="T61" s="17"/>
      <c r="U61" s="17"/>
      <c r="V61" s="17"/>
      <c r="W61" s="21"/>
      <c r="X61" s="17"/>
      <c r="Y61" s="18"/>
      <c r="Z61" s="627"/>
      <c r="AA61" s="599"/>
      <c r="AB61" s="17"/>
      <c r="AC61" s="97"/>
      <c r="AD61" s="97"/>
    </row>
    <row r="62" spans="11:52" ht="15">
      <c r="R62" s="853"/>
      <c r="S62" s="853"/>
      <c r="T62" s="853"/>
      <c r="U62" s="17"/>
      <c r="V62" s="17"/>
      <c r="W62" s="17"/>
      <c r="X62" s="17"/>
      <c r="Y62" s="17"/>
      <c r="Z62" s="17"/>
      <c r="AA62" s="17"/>
      <c r="AB62" s="17"/>
      <c r="AC62" s="97"/>
      <c r="AD62" s="97"/>
    </row>
    <row r="63" spans="11:52" ht="15">
      <c r="K63" s="14"/>
      <c r="L63" s="14"/>
      <c r="R63" s="9"/>
      <c r="S63" s="9"/>
      <c r="T63" s="9"/>
      <c r="U63" s="100"/>
      <c r="V63" s="100"/>
      <c r="W63" s="109"/>
      <c r="X63" s="100"/>
      <c r="Y63" s="100"/>
      <c r="Z63" s="25"/>
      <c r="AA63" s="25"/>
      <c r="AB63" s="17"/>
      <c r="AC63" s="97"/>
      <c r="AD63" s="97"/>
    </row>
    <row r="64" spans="11:52">
      <c r="K64" s="14"/>
      <c r="L64" s="14"/>
      <c r="R64" s="17"/>
      <c r="S64" s="17"/>
      <c r="T64" s="17"/>
      <c r="U64" s="9"/>
      <c r="V64" s="598"/>
      <c r="W64" s="110"/>
      <c r="X64" s="111"/>
      <c r="Y64" s="18"/>
      <c r="Z64" s="18"/>
      <c r="AA64" s="18"/>
      <c r="AB64" s="17"/>
      <c r="AC64" s="97"/>
      <c r="AD64" s="97"/>
    </row>
    <row r="65" spans="11:30" ht="15">
      <c r="K65" s="14"/>
      <c r="L65" s="14"/>
      <c r="R65" s="860"/>
      <c r="S65" s="860"/>
      <c r="T65" s="860"/>
      <c r="U65" s="17"/>
      <c r="V65" s="17"/>
      <c r="W65" s="21"/>
      <c r="X65" s="17"/>
      <c r="Y65" s="18"/>
      <c r="Z65" s="627"/>
      <c r="AA65" s="599"/>
      <c r="AB65" s="17"/>
      <c r="AC65" s="97"/>
      <c r="AD65" s="97"/>
    </row>
    <row r="66" spans="11:30" ht="15">
      <c r="K66" s="14"/>
      <c r="L66" s="14"/>
      <c r="R66" s="853"/>
      <c r="S66" s="853"/>
      <c r="T66" s="853"/>
      <c r="U66" s="860"/>
      <c r="V66" s="860"/>
      <c r="W66" s="17"/>
      <c r="X66" s="17"/>
      <c r="Y66" s="17"/>
      <c r="Z66" s="17"/>
      <c r="AA66" s="17"/>
      <c r="AB66" s="17"/>
      <c r="AC66" s="97"/>
      <c r="AD66" s="97"/>
    </row>
    <row r="67" spans="11:30" ht="15">
      <c r="K67" s="14"/>
      <c r="L67" s="14"/>
      <c r="R67" s="853"/>
      <c r="S67" s="111"/>
      <c r="T67" s="111"/>
      <c r="U67" s="100"/>
      <c r="V67" s="100"/>
      <c r="W67" s="109"/>
      <c r="X67" s="100"/>
      <c r="Y67" s="100"/>
      <c r="Z67" s="25"/>
      <c r="AA67" s="25"/>
      <c r="AB67" s="17"/>
      <c r="AC67" s="97"/>
      <c r="AD67" s="97"/>
    </row>
    <row r="68" spans="11:30" ht="15">
      <c r="K68" s="14"/>
      <c r="L68" s="14"/>
      <c r="R68" s="9"/>
      <c r="S68" s="9"/>
      <c r="T68" s="9"/>
      <c r="U68" s="100"/>
      <c r="V68" s="594"/>
      <c r="W68" s="106"/>
      <c r="X68" s="11"/>
      <c r="Y68" s="11"/>
      <c r="Z68" s="25"/>
      <c r="AA68" s="25"/>
      <c r="AB68" s="17"/>
      <c r="AC68" s="97"/>
      <c r="AD68" s="97"/>
    </row>
    <row r="69" spans="11:30">
      <c r="K69" s="14"/>
      <c r="L69" s="14"/>
      <c r="R69" s="17"/>
      <c r="S69" s="17"/>
      <c r="T69" s="17"/>
      <c r="U69" s="9"/>
      <c r="V69" s="628"/>
      <c r="W69" s="110"/>
      <c r="X69" s="600"/>
      <c r="Y69" s="110"/>
      <c r="Z69" s="18"/>
      <c r="AA69" s="13"/>
      <c r="AB69" s="9"/>
      <c r="AC69" s="97"/>
      <c r="AD69" s="97"/>
    </row>
    <row r="70" spans="11:30">
      <c r="K70" s="14"/>
      <c r="L70" s="14"/>
      <c r="R70" s="17"/>
      <c r="S70" s="17"/>
      <c r="T70" s="17"/>
      <c r="U70" s="17"/>
      <c r="V70" s="17"/>
      <c r="W70" s="13"/>
      <c r="X70" s="9"/>
      <c r="Y70" s="13"/>
      <c r="Z70" s="13"/>
      <c r="AA70" s="13"/>
      <c r="AB70" s="17"/>
      <c r="AC70" s="97"/>
      <c r="AD70" s="97"/>
    </row>
    <row r="71" spans="11:30">
      <c r="R71" s="862"/>
      <c r="S71" s="862"/>
      <c r="T71" s="862"/>
      <c r="U71" s="17"/>
      <c r="V71" s="17"/>
      <c r="W71" s="17"/>
      <c r="X71" s="17"/>
      <c r="Y71" s="17"/>
      <c r="Z71" s="17"/>
      <c r="AA71" s="17"/>
      <c r="AB71" s="17"/>
      <c r="AC71" s="97"/>
      <c r="AD71" s="97"/>
    </row>
    <row r="72" spans="11:30" ht="15">
      <c r="K72" s="14"/>
      <c r="L72" s="14"/>
      <c r="R72" s="112"/>
      <c r="S72" s="113"/>
      <c r="T72" s="113"/>
      <c r="U72" s="862"/>
      <c r="V72" s="862"/>
      <c r="W72" s="17"/>
      <c r="X72" s="17"/>
      <c r="Y72" s="17"/>
      <c r="Z72" s="17"/>
      <c r="AA72" s="17"/>
      <c r="AB72" s="17"/>
      <c r="AC72" s="97"/>
      <c r="AD72" s="97"/>
    </row>
    <row r="73" spans="11:30" ht="15">
      <c r="K73" s="14"/>
      <c r="L73" s="14"/>
      <c r="R73" s="853"/>
      <c r="S73" s="853"/>
      <c r="T73" s="853"/>
      <c r="U73" s="113"/>
      <c r="V73" s="113"/>
      <c r="W73" s="17"/>
      <c r="X73" s="17"/>
      <c r="Y73" s="17"/>
      <c r="Z73" s="17"/>
      <c r="AA73" s="17"/>
      <c r="AB73" s="17"/>
      <c r="AC73" s="97"/>
      <c r="AD73" s="97"/>
    </row>
    <row r="74" spans="11:30" ht="15">
      <c r="K74" s="14"/>
      <c r="L74" s="14"/>
      <c r="R74" s="9"/>
      <c r="S74" s="9"/>
      <c r="T74" s="9"/>
      <c r="U74" s="100"/>
      <c r="V74" s="100"/>
      <c r="W74" s="109"/>
      <c r="X74" s="100"/>
      <c r="Y74" s="100"/>
      <c r="Z74" s="25"/>
      <c r="AA74" s="25"/>
      <c r="AB74" s="17"/>
      <c r="AC74" s="97"/>
      <c r="AD74" s="97"/>
    </row>
    <row r="75" spans="11:30">
      <c r="K75" s="14"/>
      <c r="L75" s="14"/>
      <c r="R75" s="17"/>
      <c r="S75" s="17"/>
      <c r="T75" s="17"/>
      <c r="U75" s="9"/>
      <c r="V75" s="628"/>
      <c r="W75" s="110"/>
      <c r="X75" s="600"/>
      <c r="Y75" s="110"/>
      <c r="Z75" s="18"/>
      <c r="AA75" s="13"/>
      <c r="AB75" s="9"/>
      <c r="AC75" s="97"/>
      <c r="AD75" s="97"/>
    </row>
    <row r="76" spans="11:30">
      <c r="K76" s="14"/>
      <c r="L76" s="14"/>
      <c r="R76" s="17"/>
      <c r="S76" s="17"/>
      <c r="T76" s="17"/>
      <c r="U76" s="17"/>
      <c r="V76" s="17"/>
      <c r="W76" s="13"/>
      <c r="X76" s="9"/>
      <c r="Y76" s="13"/>
      <c r="Z76" s="13"/>
      <c r="AA76" s="13"/>
      <c r="AB76" s="17"/>
      <c r="AC76" s="97"/>
      <c r="AD76" s="97"/>
    </row>
    <row r="77" spans="11:30">
      <c r="R77" s="17"/>
      <c r="S77" s="17"/>
      <c r="T77" s="17"/>
      <c r="U77" s="17"/>
      <c r="V77" s="17"/>
      <c r="W77" s="17"/>
      <c r="X77" s="17"/>
      <c r="Y77" s="17"/>
      <c r="Z77" s="17"/>
      <c r="AA77" s="17"/>
      <c r="AB77" s="17"/>
      <c r="AC77" s="97"/>
      <c r="AD77" s="97"/>
    </row>
    <row r="78" spans="11:30">
      <c r="R78" s="17"/>
      <c r="S78" s="17"/>
      <c r="T78" s="17"/>
      <c r="U78" s="17"/>
      <c r="V78" s="17"/>
      <c r="W78" s="17"/>
      <c r="X78" s="17"/>
      <c r="Y78" s="17"/>
      <c r="Z78" s="17"/>
      <c r="AA78" s="17"/>
      <c r="AB78" s="17"/>
      <c r="AC78" s="97"/>
      <c r="AD78" s="97"/>
    </row>
    <row r="79" spans="11:30">
      <c r="R79" s="17"/>
      <c r="S79" s="17"/>
      <c r="T79" s="17"/>
      <c r="U79" s="17"/>
      <c r="V79" s="17"/>
      <c r="W79" s="17"/>
      <c r="X79" s="17"/>
      <c r="Y79" s="17"/>
      <c r="Z79" s="17"/>
      <c r="AA79" s="17"/>
      <c r="AB79" s="17"/>
      <c r="AC79" s="97"/>
      <c r="AD79" s="97"/>
    </row>
    <row r="80" spans="11:30">
      <c r="R80" s="17"/>
      <c r="S80" s="17"/>
      <c r="T80" s="17"/>
      <c r="U80" s="17"/>
      <c r="V80" s="17"/>
      <c r="W80" s="17"/>
      <c r="X80" s="17"/>
      <c r="Y80" s="17"/>
      <c r="Z80" s="17"/>
      <c r="AA80" s="17"/>
      <c r="AB80" s="17"/>
      <c r="AC80" s="97"/>
      <c r="AD80" s="97"/>
    </row>
    <row r="81" spans="18:30">
      <c r="R81" s="17"/>
      <c r="S81" s="17"/>
      <c r="T81" s="17"/>
      <c r="U81" s="17"/>
      <c r="V81" s="17"/>
      <c r="W81" s="17"/>
      <c r="X81" s="17"/>
      <c r="Y81" s="17"/>
      <c r="Z81" s="17"/>
      <c r="AA81" s="17"/>
      <c r="AB81" s="17"/>
      <c r="AC81" s="97"/>
      <c r="AD81" s="97"/>
    </row>
    <row r="82" spans="18:30">
      <c r="R82" s="17"/>
      <c r="S82" s="17"/>
      <c r="T82" s="17"/>
      <c r="U82" s="17"/>
      <c r="V82" s="17"/>
      <c r="W82" s="17"/>
      <c r="X82" s="17"/>
      <c r="Y82" s="17"/>
      <c r="Z82" s="17"/>
      <c r="AA82" s="17"/>
      <c r="AB82" s="17"/>
      <c r="AC82" s="97"/>
      <c r="AD82" s="97"/>
    </row>
    <row r="83" spans="18:30">
      <c r="R83" s="17"/>
      <c r="S83" s="17"/>
      <c r="T83" s="17"/>
      <c r="U83" s="17"/>
      <c r="V83" s="17"/>
      <c r="W83" s="17"/>
      <c r="X83" s="17"/>
      <c r="Y83" s="17"/>
      <c r="Z83" s="17"/>
      <c r="AA83" s="17"/>
      <c r="AB83" s="17"/>
      <c r="AC83" s="97"/>
      <c r="AD83" s="97"/>
    </row>
    <row r="84" spans="18:30">
      <c r="R84" s="17"/>
      <c r="S84" s="17"/>
      <c r="T84" s="17"/>
      <c r="U84" s="17"/>
      <c r="V84" s="17"/>
      <c r="W84" s="17"/>
      <c r="X84" s="17"/>
      <c r="Y84" s="17"/>
      <c r="Z84" s="17"/>
      <c r="AA84" s="17"/>
      <c r="AB84" s="17"/>
      <c r="AC84" s="97"/>
      <c r="AD84" s="97"/>
    </row>
    <row r="85" spans="18:30">
      <c r="R85" s="17"/>
      <c r="S85" s="17"/>
      <c r="T85" s="17"/>
      <c r="U85" s="17"/>
      <c r="V85" s="17"/>
      <c r="W85" s="17"/>
      <c r="X85" s="17"/>
      <c r="Y85" s="17"/>
      <c r="Z85" s="17"/>
      <c r="AA85" s="17"/>
      <c r="AB85" s="17"/>
      <c r="AC85" s="97"/>
      <c r="AD85" s="97"/>
    </row>
    <row r="86" spans="18:30">
      <c r="R86" s="17"/>
      <c r="S86" s="17"/>
      <c r="T86" s="17"/>
      <c r="U86" s="17"/>
      <c r="V86" s="17"/>
      <c r="W86" s="17"/>
      <c r="X86" s="17"/>
      <c r="Y86" s="17"/>
      <c r="Z86" s="17"/>
      <c r="AA86" s="17"/>
      <c r="AB86" s="17"/>
      <c r="AC86" s="97"/>
      <c r="AD86" s="97"/>
    </row>
    <row r="87" spans="18:30">
      <c r="R87" s="17"/>
      <c r="S87" s="17"/>
      <c r="T87" s="17"/>
      <c r="U87" s="17"/>
      <c r="V87" s="17"/>
      <c r="W87" s="17"/>
      <c r="X87" s="17"/>
      <c r="Y87" s="17"/>
      <c r="Z87" s="17"/>
      <c r="AA87" s="17"/>
      <c r="AB87" s="17"/>
      <c r="AC87" s="97"/>
      <c r="AD87" s="97"/>
    </row>
    <row r="88" spans="18:30">
      <c r="R88" s="17"/>
      <c r="S88" s="17"/>
      <c r="T88" s="17"/>
      <c r="U88" s="17"/>
      <c r="V88" s="17"/>
      <c r="W88" s="17"/>
      <c r="X88" s="17"/>
      <c r="Y88" s="17"/>
      <c r="Z88" s="17"/>
      <c r="AA88" s="17"/>
      <c r="AB88" s="17"/>
      <c r="AC88" s="97"/>
      <c r="AD88" s="97"/>
    </row>
    <row r="89" spans="18:30">
      <c r="R89" s="17"/>
      <c r="S89" s="17"/>
      <c r="T89" s="17"/>
      <c r="U89" s="17"/>
      <c r="V89" s="17"/>
      <c r="W89" s="17"/>
      <c r="X89" s="17"/>
      <c r="Y89" s="17"/>
      <c r="Z89" s="17"/>
      <c r="AA89" s="17"/>
      <c r="AB89" s="17"/>
      <c r="AC89" s="97"/>
      <c r="AD89" s="97"/>
    </row>
    <row r="90" spans="18:30">
      <c r="R90" s="17"/>
      <c r="S90" s="17"/>
      <c r="T90" s="17"/>
      <c r="U90" s="17"/>
      <c r="V90" s="17"/>
      <c r="W90" s="17"/>
      <c r="X90" s="17"/>
      <c r="Y90" s="17"/>
      <c r="Z90" s="17"/>
      <c r="AA90" s="17"/>
      <c r="AB90" s="17"/>
      <c r="AC90" s="97"/>
      <c r="AD90" s="97"/>
    </row>
    <row r="91" spans="18:30">
      <c r="R91" s="17"/>
      <c r="S91" s="17"/>
      <c r="T91" s="17"/>
      <c r="U91" s="17"/>
      <c r="V91" s="17"/>
      <c r="W91" s="17"/>
      <c r="X91" s="17"/>
      <c r="Y91" s="17"/>
      <c r="Z91" s="17"/>
      <c r="AA91" s="17"/>
      <c r="AB91" s="17"/>
      <c r="AC91" s="97"/>
      <c r="AD91" s="97"/>
    </row>
    <row r="92" spans="18:30">
      <c r="R92" s="17"/>
      <c r="S92" s="17"/>
      <c r="T92" s="17"/>
      <c r="U92" s="17"/>
      <c r="V92" s="17"/>
      <c r="W92" s="17"/>
      <c r="X92" s="17"/>
      <c r="Y92" s="17"/>
      <c r="Z92" s="17"/>
      <c r="AA92" s="17"/>
      <c r="AB92" s="17"/>
      <c r="AC92" s="97"/>
      <c r="AD92" s="97"/>
    </row>
    <row r="93" spans="18:30">
      <c r="R93" s="17"/>
      <c r="S93" s="17"/>
      <c r="T93" s="17"/>
      <c r="U93" s="17"/>
      <c r="V93" s="17"/>
      <c r="W93" s="17"/>
      <c r="X93" s="17"/>
      <c r="Y93" s="17"/>
      <c r="Z93" s="17"/>
      <c r="AA93" s="17"/>
      <c r="AB93" s="17"/>
      <c r="AC93" s="97"/>
      <c r="AD93" s="97"/>
    </row>
    <row r="94" spans="18:30">
      <c r="R94" s="17"/>
      <c r="S94" s="17"/>
      <c r="T94" s="17"/>
      <c r="U94" s="17"/>
      <c r="V94" s="17"/>
      <c r="W94" s="17"/>
      <c r="X94" s="17"/>
      <c r="Y94" s="17"/>
      <c r="Z94" s="17"/>
      <c r="AA94" s="17"/>
      <c r="AB94" s="17"/>
      <c r="AC94" s="97"/>
      <c r="AD94" s="97"/>
    </row>
    <row r="95" spans="18:30">
      <c r="R95" s="17"/>
      <c r="S95" s="17"/>
      <c r="T95" s="17"/>
      <c r="U95" s="17"/>
      <c r="V95" s="17"/>
      <c r="W95" s="17"/>
      <c r="X95" s="17"/>
      <c r="Y95" s="17"/>
      <c r="Z95" s="17"/>
      <c r="AA95" s="17"/>
      <c r="AB95" s="17"/>
      <c r="AC95" s="97"/>
      <c r="AD95" s="97"/>
    </row>
    <row r="96" spans="18:30">
      <c r="R96" s="17"/>
      <c r="S96" s="17"/>
      <c r="T96" s="17"/>
      <c r="U96" s="17"/>
      <c r="V96" s="17"/>
      <c r="W96" s="17"/>
      <c r="X96" s="17"/>
      <c r="Y96" s="17"/>
      <c r="Z96" s="17"/>
      <c r="AA96" s="17"/>
      <c r="AB96" s="17"/>
      <c r="AC96" s="97"/>
      <c r="AD96" s="97"/>
    </row>
    <row r="97" spans="18:30">
      <c r="R97" s="17"/>
      <c r="S97" s="17"/>
      <c r="T97" s="17"/>
      <c r="U97" s="17"/>
      <c r="V97" s="17"/>
      <c r="W97" s="17"/>
      <c r="X97" s="17"/>
      <c r="Y97" s="17"/>
      <c r="Z97" s="17"/>
      <c r="AA97" s="17"/>
      <c r="AB97" s="17"/>
      <c r="AC97" s="97"/>
      <c r="AD97" s="97"/>
    </row>
    <row r="98" spans="18:30">
      <c r="R98" s="17"/>
      <c r="S98" s="17"/>
      <c r="T98" s="17"/>
      <c r="U98" s="17"/>
      <c r="V98" s="17"/>
      <c r="W98" s="17"/>
      <c r="X98" s="17"/>
      <c r="Y98" s="17"/>
      <c r="Z98" s="17"/>
      <c r="AA98" s="17"/>
      <c r="AB98" s="17"/>
      <c r="AC98" s="97"/>
      <c r="AD98" s="97"/>
    </row>
    <row r="99" spans="18:30">
      <c r="R99" s="17"/>
      <c r="S99" s="17"/>
      <c r="T99" s="17"/>
      <c r="U99" s="17"/>
      <c r="V99" s="17"/>
      <c r="W99" s="17"/>
      <c r="X99" s="17"/>
      <c r="Y99" s="17"/>
      <c r="Z99" s="17"/>
      <c r="AA99" s="17"/>
      <c r="AB99" s="17"/>
      <c r="AC99" s="97"/>
      <c r="AD99" s="97"/>
    </row>
    <row r="100" spans="18:30">
      <c r="R100" s="27"/>
      <c r="S100" s="27"/>
      <c r="T100" s="27"/>
      <c r="U100" s="17"/>
      <c r="V100" s="17"/>
      <c r="W100" s="17"/>
      <c r="X100" s="17"/>
      <c r="Y100" s="17"/>
      <c r="Z100" s="17"/>
      <c r="AA100" s="17"/>
      <c r="AB100" s="17"/>
      <c r="AC100" s="97"/>
      <c r="AD100" s="97"/>
    </row>
    <row r="101" spans="18:30">
      <c r="R101" s="27"/>
      <c r="S101" s="27"/>
      <c r="T101" s="27"/>
      <c r="U101" s="27"/>
      <c r="V101" s="27"/>
      <c r="W101" s="27"/>
      <c r="X101" s="27"/>
      <c r="Y101" s="27"/>
      <c r="Z101" s="27"/>
      <c r="AA101" s="27"/>
      <c r="AB101" s="27"/>
    </row>
    <row r="102" spans="18:30">
      <c r="U102" s="27"/>
      <c r="V102" s="27"/>
      <c r="W102" s="27"/>
      <c r="X102" s="27"/>
      <c r="Y102" s="27"/>
      <c r="Z102" s="27"/>
      <c r="AA102" s="27"/>
      <c r="AB102" s="27"/>
    </row>
  </sheetData>
  <mergeCells count="80">
    <mergeCell ref="R37:S37"/>
    <mergeCell ref="B1:B4"/>
    <mergeCell ref="C1:I2"/>
    <mergeCell ref="J1:M1"/>
    <mergeCell ref="N1:O4"/>
    <mergeCell ref="J2:M2"/>
    <mergeCell ref="C3:I4"/>
    <mergeCell ref="J3:M3"/>
    <mergeCell ref="J4:M4"/>
    <mergeCell ref="C11:G11"/>
    <mergeCell ref="L11:N11"/>
    <mergeCell ref="B5:O5"/>
    <mergeCell ref="B6:O6"/>
    <mergeCell ref="C7:G7"/>
    <mergeCell ref="H7:O7"/>
    <mergeCell ref="C8:G9"/>
    <mergeCell ref="H8:J13"/>
    <mergeCell ref="K8:O8"/>
    <mergeCell ref="C12:G12"/>
    <mergeCell ref="L12:N12"/>
    <mergeCell ref="S8:W8"/>
    <mergeCell ref="L9:N9"/>
    <mergeCell ref="C10:G10"/>
    <mergeCell ref="L10:N10"/>
    <mergeCell ref="T10:V10"/>
    <mergeCell ref="T12:V12"/>
    <mergeCell ref="C13:G13"/>
    <mergeCell ref="L13:N13"/>
    <mergeCell ref="B14:B16"/>
    <mergeCell ref="C14:C16"/>
    <mergeCell ref="D14:D16"/>
    <mergeCell ref="E14:E16"/>
    <mergeCell ref="F14:F16"/>
    <mergeCell ref="G14:J15"/>
    <mergeCell ref="K14:L15"/>
    <mergeCell ref="M14:O14"/>
    <mergeCell ref="T14:U14"/>
    <mergeCell ref="M15:M16"/>
    <mergeCell ref="N15:N16"/>
    <mergeCell ref="O15:O16"/>
    <mergeCell ref="T15:U15"/>
    <mergeCell ref="T16:U16"/>
    <mergeCell ref="B17:B18"/>
    <mergeCell ref="D17:D18"/>
    <mergeCell ref="H17:H18"/>
    <mergeCell ref="I17:I18"/>
    <mergeCell ref="J17:J18"/>
    <mergeCell ref="N17:N18"/>
    <mergeCell ref="O17:O18"/>
    <mergeCell ref="M19:M20"/>
    <mergeCell ref="N19:N20"/>
    <mergeCell ref="O19:O20"/>
    <mergeCell ref="M17:M18"/>
    <mergeCell ref="B31:J32"/>
    <mergeCell ref="K31:O32"/>
    <mergeCell ref="C29:E30"/>
    <mergeCell ref="F29:H30"/>
    <mergeCell ref="K29:O29"/>
    <mergeCell ref="K30:O30"/>
    <mergeCell ref="B19:B20"/>
    <mergeCell ref="D19:D20"/>
    <mergeCell ref="H19:H20"/>
    <mergeCell ref="I19:I20"/>
    <mergeCell ref="J19:J20"/>
    <mergeCell ref="K33:O34"/>
    <mergeCell ref="B21:B22"/>
    <mergeCell ref="D21:D22"/>
    <mergeCell ref="M21:M22"/>
    <mergeCell ref="N21:N22"/>
    <mergeCell ref="O21:O22"/>
    <mergeCell ref="C24:E24"/>
    <mergeCell ref="F24:I24"/>
    <mergeCell ref="K24:O24"/>
    <mergeCell ref="B25:B30"/>
    <mergeCell ref="C25:E26"/>
    <mergeCell ref="F25:H26"/>
    <mergeCell ref="K25:O26"/>
    <mergeCell ref="C27:E28"/>
    <mergeCell ref="F27:H28"/>
    <mergeCell ref="K27:O28"/>
  </mergeCells>
  <pageMargins left="0.7" right="0.7" top="0.75" bottom="0.75" header="0.3" footer="0.3"/>
  <pageSetup paperSize="9" scale="35" orientation="portrait" horizontalDpi="300" r:id="rId1"/>
  <drawing r:id="rId2"/>
  <legacyDrawing r:id="rId3"/>
  <oleObjects>
    <mc:AlternateContent xmlns:mc="http://schemas.openxmlformats.org/markup-compatibility/2006">
      <mc:Choice Requires="x14">
        <oleObject shapeId="9217" r:id="rId4">
          <objectPr defaultSize="0" autoPict="0" r:id="rId5">
            <anchor moveWithCells="1" sizeWithCells="1">
              <from>
                <xdr:col>1</xdr:col>
                <xdr:colOff>333375</xdr:colOff>
                <xdr:row>0</xdr:row>
                <xdr:rowOff>57150</xdr:rowOff>
              </from>
              <to>
                <xdr:col>1</xdr:col>
                <xdr:colOff>3905250</xdr:colOff>
                <xdr:row>3</xdr:row>
                <xdr:rowOff>171450</xdr:rowOff>
              </to>
            </anchor>
          </objectPr>
        </oleObject>
      </mc:Choice>
      <mc:Fallback>
        <oleObject shapeId="9217" r:id="rId4"/>
      </mc:Fallback>
    </mc:AlternateContent>
    <mc:AlternateContent xmlns:mc="http://schemas.openxmlformats.org/markup-compatibility/2006">
      <mc:Choice Requires="x14">
        <oleObject shapeId="9218" r:id="rId6">
          <objectPr defaultSize="0" autoPict="0" r:id="rId5">
            <anchor moveWithCells="1" sizeWithCells="1">
              <from>
                <xdr:col>1</xdr:col>
                <xdr:colOff>333375</xdr:colOff>
                <xdr:row>0</xdr:row>
                <xdr:rowOff>57150</xdr:rowOff>
              </from>
              <to>
                <xdr:col>1</xdr:col>
                <xdr:colOff>3905250</xdr:colOff>
                <xdr:row>3</xdr:row>
                <xdr:rowOff>171450</xdr:rowOff>
              </to>
            </anchor>
          </objectPr>
        </oleObject>
      </mc:Choice>
      <mc:Fallback>
        <oleObject shapeId="9218"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Y108"/>
  <sheetViews>
    <sheetView zoomScale="80" zoomScaleNormal="80" workbookViewId="0">
      <selection activeCell="O17" sqref="O17:O18"/>
    </sheetView>
  </sheetViews>
  <sheetFormatPr baseColWidth="10" defaultColWidth="12.5703125" defaultRowHeight="14.25"/>
  <cols>
    <col min="1" max="1" width="5.7109375" style="14" customWidth="1"/>
    <col min="2" max="2" width="65" style="14" customWidth="1"/>
    <col min="3" max="3" width="10.5703125" style="14" customWidth="1"/>
    <col min="4" max="4" width="14.7109375" style="14" customWidth="1"/>
    <col min="5" max="5" width="13.85546875" style="14" customWidth="1"/>
    <col min="6" max="6" width="20.28515625" style="14" customWidth="1"/>
    <col min="7" max="7" width="19.7109375" style="14" customWidth="1"/>
    <col min="8" max="8" width="14.5703125" style="14" customWidth="1"/>
    <col min="9" max="9" width="14" style="14" customWidth="1"/>
    <col min="10" max="10" width="14.5703125" style="14" customWidth="1"/>
    <col min="11" max="11" width="13.85546875" style="589" customWidth="1"/>
    <col min="12" max="12" width="17.140625" style="589" customWidth="1"/>
    <col min="13" max="13" width="12.140625" style="14" customWidth="1"/>
    <col min="14" max="14" width="22.28515625" style="14" customWidth="1"/>
    <col min="15" max="15" width="14.42578125" style="14" customWidth="1"/>
    <col min="16" max="16" width="4" style="14" customWidth="1"/>
    <col min="17" max="17" width="18.85546875" style="14" customWidth="1"/>
    <col min="18" max="18" width="43.85546875" style="14" customWidth="1"/>
    <col min="19" max="19" width="32" style="14" customWidth="1"/>
    <col min="20" max="20" width="23.28515625" style="14" customWidth="1"/>
    <col min="21" max="21" width="46.5703125" style="14" customWidth="1"/>
    <col min="22" max="22" width="20.5703125" style="14" customWidth="1"/>
    <col min="23" max="23" width="25.42578125" style="14" customWidth="1"/>
    <col min="24" max="24" width="22.85546875" style="14" customWidth="1"/>
    <col min="25" max="25" width="22.5703125" style="14" customWidth="1"/>
    <col min="26" max="26" width="26.5703125" style="14" customWidth="1"/>
    <col min="27" max="27" width="26.140625" style="14" customWidth="1"/>
    <col min="28" max="28" width="30.85546875" style="14" customWidth="1"/>
    <col min="29" max="29" width="30.140625" style="14" customWidth="1"/>
    <col min="30" max="30" width="15.42578125" style="14" customWidth="1"/>
    <col min="31" max="31" width="15.85546875" style="14" customWidth="1"/>
    <col min="32" max="32" width="24.42578125" style="14" customWidth="1"/>
    <col min="33" max="33" width="17.140625" style="14" customWidth="1"/>
    <col min="34" max="16384" width="12.5703125" style="14"/>
  </cols>
  <sheetData>
    <row r="1" spans="1:29" ht="25.5" customHeight="1">
      <c r="B1" s="1665"/>
      <c r="C1" s="1668" t="s">
        <v>190</v>
      </c>
      <c r="D1" s="1669"/>
      <c r="E1" s="1669"/>
      <c r="F1" s="1669"/>
      <c r="G1" s="1669"/>
      <c r="H1" s="1669"/>
      <c r="I1" s="1670"/>
      <c r="J1" s="1674" t="s">
        <v>607</v>
      </c>
      <c r="K1" s="1675"/>
      <c r="L1" s="1675"/>
      <c r="M1" s="1676"/>
      <c r="N1" s="1677"/>
      <c r="O1" s="1678"/>
    </row>
    <row r="2" spans="1:29" ht="25.5" customHeight="1">
      <c r="B2" s="1666"/>
      <c r="C2" s="1671"/>
      <c r="D2" s="1672"/>
      <c r="E2" s="1672"/>
      <c r="F2" s="1672"/>
      <c r="G2" s="1672"/>
      <c r="H2" s="1672"/>
      <c r="I2" s="1673"/>
      <c r="J2" s="1683" t="s">
        <v>608</v>
      </c>
      <c r="K2" s="1684"/>
      <c r="L2" s="1684"/>
      <c r="M2" s="1685"/>
      <c r="N2" s="1679"/>
      <c r="O2" s="1680"/>
    </row>
    <row r="3" spans="1:29" ht="25.5" customHeight="1">
      <c r="B3" s="1666"/>
      <c r="C3" s="1686" t="s">
        <v>191</v>
      </c>
      <c r="D3" s="1687"/>
      <c r="E3" s="1687"/>
      <c r="F3" s="1687"/>
      <c r="G3" s="1687"/>
      <c r="H3" s="1687"/>
      <c r="I3" s="1688"/>
      <c r="J3" s="1683" t="s">
        <v>610</v>
      </c>
      <c r="K3" s="1684"/>
      <c r="L3" s="1684"/>
      <c r="M3" s="1685"/>
      <c r="N3" s="1679"/>
      <c r="O3" s="1680"/>
    </row>
    <row r="4" spans="1:29" ht="25.5" customHeight="1" thickBot="1">
      <c r="B4" s="1667"/>
      <c r="C4" s="1689"/>
      <c r="D4" s="1690"/>
      <c r="E4" s="1690"/>
      <c r="F4" s="1690"/>
      <c r="G4" s="1690"/>
      <c r="H4" s="1690"/>
      <c r="I4" s="1691"/>
      <c r="J4" s="1692" t="s">
        <v>611</v>
      </c>
      <c r="K4" s="1693"/>
      <c r="L4" s="1693"/>
      <c r="M4" s="1694"/>
      <c r="N4" s="1681"/>
      <c r="O4" s="1682"/>
    </row>
    <row r="5" spans="1:29" ht="13.5" customHeight="1" thickBot="1">
      <c r="B5" s="1695"/>
      <c r="C5" s="1695"/>
      <c r="D5" s="1695"/>
      <c r="E5" s="1695"/>
      <c r="F5" s="1695"/>
      <c r="G5" s="1695"/>
      <c r="H5" s="1695"/>
      <c r="I5" s="1695"/>
      <c r="J5" s="1695"/>
      <c r="K5" s="1695"/>
      <c r="L5" s="1695"/>
      <c r="M5" s="1695"/>
      <c r="N5" s="1695"/>
      <c r="O5" s="1695"/>
    </row>
    <row r="6" spans="1:29" ht="25.5" customHeight="1">
      <c r="B6" s="1696" t="s">
        <v>192</v>
      </c>
      <c r="C6" s="1697"/>
      <c r="D6" s="1697"/>
      <c r="E6" s="1697"/>
      <c r="F6" s="1697"/>
      <c r="G6" s="1697"/>
      <c r="H6" s="1697"/>
      <c r="I6" s="1697"/>
      <c r="J6" s="1697"/>
      <c r="K6" s="1697"/>
      <c r="L6" s="1697"/>
      <c r="M6" s="1697"/>
      <c r="N6" s="1697"/>
      <c r="O6" s="1698"/>
      <c r="P6" s="543"/>
    </row>
    <row r="7" spans="1:29" ht="26.25" customHeight="1" thickBot="1">
      <c r="B7" s="606" t="s">
        <v>665</v>
      </c>
      <c r="C7" s="1699" t="s">
        <v>645</v>
      </c>
      <c r="D7" s="1700"/>
      <c r="E7" s="1700"/>
      <c r="F7" s="1700"/>
      <c r="G7" s="1701"/>
      <c r="H7" s="1702"/>
      <c r="I7" s="1703"/>
      <c r="J7" s="1703"/>
      <c r="K7" s="1703"/>
      <c r="L7" s="1703"/>
      <c r="M7" s="1703"/>
      <c r="N7" s="1703"/>
      <c r="O7" s="1704"/>
    </row>
    <row r="8" spans="1:29" ht="25.5" customHeight="1">
      <c r="B8" s="547" t="s">
        <v>646</v>
      </c>
      <c r="C8" s="1603"/>
      <c r="D8" s="1604"/>
      <c r="E8" s="1604"/>
      <c r="F8" s="1604"/>
      <c r="G8" s="1605"/>
      <c r="H8" s="1711" t="s">
        <v>647</v>
      </c>
      <c r="I8" s="1712"/>
      <c r="J8" s="1713"/>
      <c r="K8" s="1720" t="s">
        <v>1</v>
      </c>
      <c r="L8" s="1721"/>
      <c r="M8" s="1721"/>
      <c r="N8" s="1721"/>
      <c r="O8" s="1722"/>
      <c r="P8" s="546"/>
      <c r="R8" s="1646"/>
      <c r="S8" s="1646"/>
      <c r="T8" s="1646"/>
      <c r="U8" s="1646"/>
      <c r="V8" s="1646"/>
      <c r="W8" s="27"/>
      <c r="X8" s="27"/>
      <c r="Y8" s="27"/>
      <c r="Z8" s="27"/>
      <c r="AA8" s="27"/>
      <c r="AB8" s="27"/>
      <c r="AC8" s="27"/>
    </row>
    <row r="9" spans="1:29" ht="25.5" customHeight="1">
      <c r="B9" s="607" t="s">
        <v>648</v>
      </c>
      <c r="C9" s="1705"/>
      <c r="D9" s="1706"/>
      <c r="E9" s="1706"/>
      <c r="F9" s="1706"/>
      <c r="G9" s="1707"/>
      <c r="H9" s="1714"/>
      <c r="I9" s="1715"/>
      <c r="J9" s="1716"/>
      <c r="K9" s="548" t="s">
        <v>4</v>
      </c>
      <c r="L9" s="1647" t="s">
        <v>5</v>
      </c>
      <c r="M9" s="1648"/>
      <c r="N9" s="1649"/>
      <c r="O9" s="549" t="s">
        <v>6</v>
      </c>
      <c r="P9" s="546"/>
      <c r="R9" s="550"/>
      <c r="S9" s="550"/>
      <c r="T9" s="550"/>
      <c r="U9" s="550"/>
      <c r="V9" s="550"/>
      <c r="W9" s="27"/>
      <c r="X9" s="27"/>
      <c r="Y9" s="27"/>
      <c r="Z9" s="27"/>
      <c r="AA9" s="27"/>
      <c r="AB9" s="27"/>
      <c r="AC9" s="27"/>
    </row>
    <row r="10" spans="1:29" ht="105.75" customHeight="1">
      <c r="B10" s="608" t="s">
        <v>193</v>
      </c>
      <c r="C10" s="1705"/>
      <c r="D10" s="1706"/>
      <c r="E10" s="1706"/>
      <c r="F10" s="1706"/>
      <c r="G10" s="1707"/>
      <c r="H10" s="1714"/>
      <c r="I10" s="1715"/>
      <c r="J10" s="1716"/>
      <c r="K10" s="609">
        <v>377</v>
      </c>
      <c r="L10" s="1650" t="s">
        <v>194</v>
      </c>
      <c r="M10" s="1651"/>
      <c r="N10" s="1652"/>
      <c r="O10" s="660">
        <v>20300000</v>
      </c>
      <c r="P10" s="546"/>
      <c r="R10" s="552"/>
      <c r="S10" s="1653"/>
      <c r="T10" s="1653"/>
      <c r="U10" s="1653"/>
      <c r="V10" s="552"/>
      <c r="W10" s="27"/>
      <c r="X10" s="553"/>
      <c r="Y10" s="553"/>
      <c r="Z10" s="553"/>
      <c r="AA10" s="27"/>
      <c r="AB10" s="27"/>
      <c r="AC10" s="27"/>
    </row>
    <row r="11" spans="1:29" ht="205.5" customHeight="1">
      <c r="B11" s="607" t="s">
        <v>195</v>
      </c>
      <c r="C11" s="1705"/>
      <c r="D11" s="1706"/>
      <c r="E11" s="1706"/>
      <c r="F11" s="1706"/>
      <c r="G11" s="1707"/>
      <c r="H11" s="1714"/>
      <c r="I11" s="1715"/>
      <c r="J11" s="1716"/>
      <c r="K11" s="610">
        <v>1038</v>
      </c>
      <c r="L11" s="1654" t="s">
        <v>196</v>
      </c>
      <c r="M11" s="1655"/>
      <c r="N11" s="1656"/>
      <c r="O11" s="661">
        <v>25500000</v>
      </c>
      <c r="P11" s="546"/>
      <c r="R11" s="552"/>
      <c r="S11" s="552"/>
      <c r="T11" s="552"/>
      <c r="U11" s="552"/>
      <c r="V11" s="552"/>
      <c r="W11" s="27"/>
      <c r="X11" s="553"/>
      <c r="Y11" s="553"/>
      <c r="Z11" s="553"/>
      <c r="AA11" s="27"/>
      <c r="AB11" s="27"/>
      <c r="AC11" s="27"/>
    </row>
    <row r="12" spans="1:29" ht="45" customHeight="1">
      <c r="B12" s="607" t="s">
        <v>184</v>
      </c>
      <c r="C12" s="1708"/>
      <c r="D12" s="1709"/>
      <c r="E12" s="1709"/>
      <c r="F12" s="1709"/>
      <c r="G12" s="1710"/>
      <c r="H12" s="1714"/>
      <c r="I12" s="1715"/>
      <c r="J12" s="1716"/>
      <c r="K12" s="609"/>
      <c r="L12" s="1657"/>
      <c r="M12" s="1658"/>
      <c r="N12" s="1659"/>
      <c r="O12" s="662"/>
      <c r="P12" s="546"/>
      <c r="R12" s="554"/>
      <c r="S12" s="1660"/>
      <c r="T12" s="1660"/>
      <c r="U12" s="1660"/>
      <c r="V12" s="555"/>
      <c r="W12" s="27"/>
      <c r="X12" s="556"/>
      <c r="Y12" s="557"/>
      <c r="Z12" s="557"/>
      <c r="AA12" s="558"/>
      <c r="AB12" s="27"/>
      <c r="AC12" s="27"/>
    </row>
    <row r="13" spans="1:29" ht="62.25" customHeight="1" thickBot="1">
      <c r="B13" s="663" t="s">
        <v>173</v>
      </c>
      <c r="C13" s="1634" t="s">
        <v>649</v>
      </c>
      <c r="D13" s="1635"/>
      <c r="E13" s="1635"/>
      <c r="F13" s="1635"/>
      <c r="G13" s="1636"/>
      <c r="H13" s="1717"/>
      <c r="I13" s="1718"/>
      <c r="J13" s="1719"/>
      <c r="K13" s="664"/>
      <c r="L13" s="1637"/>
      <c r="M13" s="1638"/>
      <c r="N13" s="1639"/>
      <c r="O13" s="665"/>
      <c r="P13" s="546"/>
      <c r="R13" s="554"/>
      <c r="S13" s="560"/>
      <c r="T13" s="560"/>
      <c r="U13" s="560"/>
      <c r="V13" s="555"/>
      <c r="W13" s="27"/>
      <c r="X13" s="556"/>
      <c r="Y13" s="557"/>
      <c r="Z13" s="557"/>
      <c r="AA13" s="558"/>
      <c r="AB13" s="27"/>
      <c r="AC13" s="27"/>
    </row>
    <row r="14" spans="1:29" ht="12.75" customHeight="1">
      <c r="B14" s="1593" t="s">
        <v>8</v>
      </c>
      <c r="C14" s="1630" t="s">
        <v>601</v>
      </c>
      <c r="D14" s="1633" t="s">
        <v>9</v>
      </c>
      <c r="E14" s="1633" t="s">
        <v>10</v>
      </c>
      <c r="F14" s="1633" t="s">
        <v>108</v>
      </c>
      <c r="G14" s="1640" t="s">
        <v>12</v>
      </c>
      <c r="H14" s="1641"/>
      <c r="I14" s="1641"/>
      <c r="J14" s="1642"/>
      <c r="K14" s="1633" t="s">
        <v>13</v>
      </c>
      <c r="L14" s="1633"/>
      <c r="M14" s="1661" t="s">
        <v>14</v>
      </c>
      <c r="N14" s="1661"/>
      <c r="O14" s="1662"/>
      <c r="R14" s="561"/>
      <c r="S14" s="1625"/>
      <c r="T14" s="1625"/>
      <c r="U14" s="27"/>
      <c r="V14" s="555"/>
      <c r="W14" s="27"/>
      <c r="X14" s="556"/>
      <c r="Y14" s="557"/>
      <c r="Z14" s="557"/>
      <c r="AA14" s="558"/>
      <c r="AB14" s="27"/>
      <c r="AC14" s="27"/>
    </row>
    <row r="15" spans="1:29" ht="13.5" customHeight="1">
      <c r="B15" s="1629"/>
      <c r="C15" s="1631"/>
      <c r="D15" s="1631"/>
      <c r="E15" s="1631"/>
      <c r="F15" s="1631"/>
      <c r="G15" s="1643"/>
      <c r="H15" s="1644"/>
      <c r="I15" s="1644"/>
      <c r="J15" s="1645"/>
      <c r="K15" s="1631"/>
      <c r="L15" s="1631"/>
      <c r="M15" s="1631" t="s">
        <v>15</v>
      </c>
      <c r="N15" s="1631" t="s">
        <v>16</v>
      </c>
      <c r="O15" s="1663" t="s">
        <v>17</v>
      </c>
      <c r="R15" s="562"/>
      <c r="S15" s="1625"/>
      <c r="T15" s="1625"/>
      <c r="U15" s="27"/>
      <c r="V15" s="557"/>
      <c r="W15" s="27"/>
      <c r="X15" s="556"/>
      <c r="Y15" s="557"/>
      <c r="Z15" s="557"/>
      <c r="AA15" s="558"/>
      <c r="AB15" s="27"/>
      <c r="AC15" s="27"/>
    </row>
    <row r="16" spans="1:29" ht="13.5" customHeight="1" thickBot="1">
      <c r="A16" s="97"/>
      <c r="B16" s="1594"/>
      <c r="C16" s="1632"/>
      <c r="D16" s="1632"/>
      <c r="E16" s="1632"/>
      <c r="F16" s="1632"/>
      <c r="G16" s="563" t="s">
        <v>18</v>
      </c>
      <c r="H16" s="563" t="s">
        <v>19</v>
      </c>
      <c r="I16" s="563" t="s">
        <v>20</v>
      </c>
      <c r="J16" s="613" t="s">
        <v>21</v>
      </c>
      <c r="K16" s="563" t="s">
        <v>22</v>
      </c>
      <c r="L16" s="564" t="s">
        <v>23</v>
      </c>
      <c r="M16" s="1632"/>
      <c r="N16" s="1632"/>
      <c r="O16" s="1664"/>
      <c r="R16" s="562"/>
      <c r="S16" s="1625"/>
      <c r="T16" s="1625"/>
      <c r="U16" s="27"/>
      <c r="V16" s="557"/>
      <c r="W16" s="27"/>
      <c r="X16" s="556"/>
      <c r="Y16" s="557"/>
      <c r="Z16" s="557"/>
      <c r="AA16" s="558"/>
      <c r="AB16" s="27"/>
      <c r="AC16" s="27"/>
    </row>
    <row r="17" spans="1:29" ht="12.75" customHeight="1">
      <c r="A17" s="97"/>
      <c r="B17" s="1626" t="s">
        <v>197</v>
      </c>
      <c r="C17" s="648" t="s">
        <v>25</v>
      </c>
      <c r="D17" s="1627" t="s">
        <v>198</v>
      </c>
      <c r="E17" s="636">
        <v>1</v>
      </c>
      <c r="F17" s="637">
        <v>20300000</v>
      </c>
      <c r="G17" s="638">
        <f>+F17</f>
        <v>20300000</v>
      </c>
      <c r="H17" s="1628"/>
      <c r="I17" s="1628"/>
      <c r="J17" s="1628"/>
      <c r="K17" s="603">
        <v>44198</v>
      </c>
      <c r="L17" s="603">
        <v>44560</v>
      </c>
      <c r="M17" s="1597">
        <f>E18/E17</f>
        <v>0.6</v>
      </c>
      <c r="N17" s="1597">
        <f>F18/F17</f>
        <v>1</v>
      </c>
      <c r="O17" s="1624">
        <f>+M17*M17/N17</f>
        <v>0.36</v>
      </c>
      <c r="R17" s="562"/>
      <c r="S17" s="1625"/>
      <c r="T17" s="1625"/>
      <c r="U17" s="27"/>
      <c r="V17" s="20"/>
      <c r="W17" s="27"/>
      <c r="X17" s="556"/>
      <c r="Y17" s="557"/>
      <c r="Z17" s="557"/>
      <c r="AA17" s="558"/>
      <c r="AB17" s="27"/>
      <c r="AC17" s="27"/>
    </row>
    <row r="18" spans="1:29" ht="12.75" customHeight="1">
      <c r="A18" s="97"/>
      <c r="B18" s="1619"/>
      <c r="C18" s="551" t="s">
        <v>27</v>
      </c>
      <c r="D18" s="910"/>
      <c r="E18" s="632">
        <v>0.6</v>
      </c>
      <c r="F18" s="614">
        <v>20300000</v>
      </c>
      <c r="G18" s="614">
        <v>20300000</v>
      </c>
      <c r="H18" s="1622"/>
      <c r="I18" s="1622"/>
      <c r="J18" s="1622"/>
      <c r="K18" s="566"/>
      <c r="L18" s="567"/>
      <c r="M18" s="1616"/>
      <c r="N18" s="1616"/>
      <c r="O18" s="1617"/>
      <c r="R18" s="27"/>
      <c r="S18" s="27"/>
      <c r="T18" s="27"/>
      <c r="U18" s="27"/>
      <c r="V18" s="568"/>
      <c r="W18" s="27"/>
      <c r="X18" s="556"/>
      <c r="Y18" s="557"/>
      <c r="Z18" s="557"/>
      <c r="AA18" s="558"/>
      <c r="AB18" s="27"/>
      <c r="AC18" s="27"/>
    </row>
    <row r="19" spans="1:29" ht="12.75" customHeight="1">
      <c r="A19" s="97"/>
      <c r="B19" s="1619" t="s">
        <v>199</v>
      </c>
      <c r="C19" s="551" t="s">
        <v>25</v>
      </c>
      <c r="D19" s="910" t="s">
        <v>200</v>
      </c>
      <c r="E19" s="632">
        <v>3</v>
      </c>
      <c r="F19" s="633">
        <v>25426645</v>
      </c>
      <c r="G19" s="615">
        <f>+F19</f>
        <v>25426645</v>
      </c>
      <c r="H19" s="1622"/>
      <c r="I19" s="1622"/>
      <c r="J19" s="1622"/>
      <c r="K19" s="634">
        <v>44198</v>
      </c>
      <c r="L19" s="634">
        <v>44560</v>
      </c>
      <c r="M19" s="1616">
        <f>E20/E19</f>
        <v>0</v>
      </c>
      <c r="N19" s="1616">
        <f>F20/F19</f>
        <v>0</v>
      </c>
      <c r="O19" s="1617">
        <v>0</v>
      </c>
      <c r="R19" s="27"/>
      <c r="S19" s="27"/>
      <c r="T19" s="27"/>
      <c r="U19" s="27"/>
      <c r="V19" s="568"/>
      <c r="W19" s="27"/>
      <c r="X19" s="556"/>
      <c r="Y19" s="557"/>
      <c r="Z19" s="557"/>
      <c r="AA19" s="558"/>
      <c r="AB19" s="27"/>
      <c r="AC19" s="27"/>
    </row>
    <row r="20" spans="1:29" ht="12.75" customHeight="1">
      <c r="A20" s="97"/>
      <c r="B20" s="1619"/>
      <c r="C20" s="551" t="s">
        <v>27</v>
      </c>
      <c r="D20" s="910"/>
      <c r="E20" s="632">
        <v>0</v>
      </c>
      <c r="F20" s="614">
        <f>Y53</f>
        <v>0</v>
      </c>
      <c r="G20" s="614">
        <v>0</v>
      </c>
      <c r="H20" s="1622"/>
      <c r="I20" s="1622"/>
      <c r="J20" s="1622"/>
      <c r="K20" s="566"/>
      <c r="L20" s="567"/>
      <c r="M20" s="1616"/>
      <c r="N20" s="1616"/>
      <c r="O20" s="1617"/>
      <c r="R20" s="27"/>
      <c r="S20" s="27"/>
      <c r="T20" s="27"/>
      <c r="U20" s="27"/>
      <c r="V20" s="568"/>
      <c r="W20" s="27"/>
      <c r="X20" s="556"/>
      <c r="Y20" s="557"/>
      <c r="Z20" s="557"/>
      <c r="AA20" s="558"/>
      <c r="AB20" s="27"/>
      <c r="AC20" s="27"/>
    </row>
    <row r="21" spans="1:29" ht="12.75" customHeight="1">
      <c r="A21" s="97"/>
      <c r="B21" s="1619" t="s">
        <v>201</v>
      </c>
      <c r="C21" s="551" t="s">
        <v>25</v>
      </c>
      <c r="D21" s="910" t="s">
        <v>198</v>
      </c>
      <c r="E21" s="635">
        <v>3</v>
      </c>
      <c r="F21" s="615">
        <v>25500000</v>
      </c>
      <c r="G21" s="615">
        <f>+F21</f>
        <v>25500000</v>
      </c>
      <c r="H21" s="1622"/>
      <c r="I21" s="1622"/>
      <c r="J21" s="1622"/>
      <c r="K21" s="634">
        <v>44198</v>
      </c>
      <c r="L21" s="634">
        <v>44560</v>
      </c>
      <c r="M21" s="1616">
        <f>E22/E21</f>
        <v>0.19999999999999998</v>
      </c>
      <c r="N21" s="1616">
        <f>F22/F21</f>
        <v>1</v>
      </c>
      <c r="O21" s="1617">
        <f t="shared" ref="O21" si="0">+M21*M21/N21</f>
        <v>3.9999999999999994E-2</v>
      </c>
      <c r="R21" s="27"/>
      <c r="S21" s="27"/>
      <c r="T21" s="27"/>
      <c r="U21" s="27"/>
      <c r="V21" s="568"/>
      <c r="W21" s="27"/>
      <c r="X21" s="27"/>
      <c r="Y21" s="27"/>
      <c r="Z21" s="27"/>
      <c r="AA21" s="27"/>
      <c r="AB21" s="27"/>
      <c r="AC21" s="27"/>
    </row>
    <row r="22" spans="1:29" ht="12.75" customHeight="1" thickBot="1">
      <c r="A22" s="97"/>
      <c r="B22" s="1620"/>
      <c r="C22" s="649" t="s">
        <v>27</v>
      </c>
      <c r="D22" s="1621"/>
      <c r="E22" s="639">
        <v>0.6</v>
      </c>
      <c r="F22" s="640">
        <v>25500000</v>
      </c>
      <c r="G22" s="640">
        <v>25500000</v>
      </c>
      <c r="H22" s="1623"/>
      <c r="I22" s="1623"/>
      <c r="J22" s="1623"/>
      <c r="K22" s="641"/>
      <c r="L22" s="577"/>
      <c r="M22" s="1598"/>
      <c r="N22" s="1598"/>
      <c r="O22" s="1618"/>
      <c r="R22" s="27"/>
      <c r="S22" s="27"/>
      <c r="T22" s="27"/>
      <c r="U22" s="27"/>
      <c r="V22" s="27"/>
      <c r="W22" s="27"/>
      <c r="X22" s="27"/>
      <c r="Y22" s="27"/>
      <c r="Z22" s="27"/>
      <c r="AA22" s="558"/>
      <c r="AB22" s="27"/>
      <c r="AC22" s="27"/>
    </row>
    <row r="23" spans="1:29" ht="18.75" customHeight="1">
      <c r="B23" s="1593" t="s">
        <v>34</v>
      </c>
      <c r="C23" s="648" t="s">
        <v>25</v>
      </c>
      <c r="D23" s="1595"/>
      <c r="E23" s="642"/>
      <c r="F23" s="643">
        <f>+F17+F19+F21</f>
        <v>71226645</v>
      </c>
      <c r="G23" s="644">
        <f>G17+G19+G21</f>
        <v>71226645</v>
      </c>
      <c r="H23" s="645"/>
      <c r="I23" s="645"/>
      <c r="J23" s="645"/>
      <c r="K23" s="646"/>
      <c r="L23" s="647"/>
      <c r="M23" s="1597"/>
      <c r="N23" s="1599"/>
      <c r="O23" s="1601"/>
    </row>
    <row r="24" spans="1:29" ht="18" customHeight="1" thickBot="1">
      <c r="B24" s="1594"/>
      <c r="C24" s="649" t="s">
        <v>27</v>
      </c>
      <c r="D24" s="1596"/>
      <c r="E24" s="616"/>
      <c r="F24" s="617">
        <f>+F18+F20+F22</f>
        <v>45800000</v>
      </c>
      <c r="G24" s="618">
        <f>G18+G20+G22</f>
        <v>45800000</v>
      </c>
      <c r="H24" s="575"/>
      <c r="I24" s="576"/>
      <c r="J24" s="575"/>
      <c r="K24" s="575"/>
      <c r="L24" s="577"/>
      <c r="M24" s="1598"/>
      <c r="N24" s="1600"/>
      <c r="O24" s="1602"/>
      <c r="R24" s="27"/>
      <c r="S24" s="27"/>
      <c r="T24" s="27"/>
      <c r="U24" s="27"/>
      <c r="V24" s="27"/>
      <c r="W24" s="27"/>
    </row>
    <row r="25" spans="1:29" s="27" customFormat="1" ht="15.75" thickBot="1">
      <c r="F25" s="578"/>
      <c r="G25" s="579"/>
      <c r="H25" s="580"/>
      <c r="I25" s="580"/>
      <c r="J25" s="580"/>
      <c r="K25" s="581"/>
      <c r="L25" s="581"/>
      <c r="M25" s="579"/>
      <c r="N25" s="582"/>
      <c r="O25" s="582"/>
      <c r="P25" s="582"/>
    </row>
    <row r="26" spans="1:29" s="27" customFormat="1" ht="15.75" thickBot="1">
      <c r="B26" s="583" t="s">
        <v>35</v>
      </c>
      <c r="C26" s="1603" t="s">
        <v>36</v>
      </c>
      <c r="D26" s="1604"/>
      <c r="E26" s="1605"/>
      <c r="F26" s="1606" t="s">
        <v>37</v>
      </c>
      <c r="G26" s="1607"/>
      <c r="H26" s="1607"/>
      <c r="I26" s="1607"/>
      <c r="J26" s="584"/>
      <c r="K26" s="1608"/>
      <c r="L26" s="1575"/>
      <c r="M26" s="1575"/>
      <c r="N26" s="1575"/>
      <c r="O26" s="1576"/>
      <c r="R26" s="14"/>
      <c r="S26" s="14"/>
      <c r="T26" s="14"/>
      <c r="U26" s="14"/>
      <c r="V26" s="14"/>
      <c r="W26" s="14"/>
    </row>
    <row r="27" spans="1:29" ht="51" customHeight="1">
      <c r="B27" s="650" t="s">
        <v>650</v>
      </c>
      <c r="C27" s="1609" t="s">
        <v>651</v>
      </c>
      <c r="D27" s="1609"/>
      <c r="E27" s="1609"/>
      <c r="F27" s="1573" t="s">
        <v>202</v>
      </c>
      <c r="G27" s="1573"/>
      <c r="H27" s="1573"/>
      <c r="I27" s="551" t="s">
        <v>25</v>
      </c>
      <c r="J27" s="551">
        <v>7</v>
      </c>
      <c r="K27" s="1610"/>
      <c r="L27" s="1611"/>
      <c r="M27" s="1611"/>
      <c r="N27" s="1611"/>
      <c r="O27" s="1612"/>
    </row>
    <row r="28" spans="1:29" ht="19.5" customHeight="1">
      <c r="B28" s="651"/>
      <c r="C28" s="1609"/>
      <c r="D28" s="1609"/>
      <c r="E28" s="1609"/>
      <c r="F28" s="1573"/>
      <c r="G28" s="1573"/>
      <c r="H28" s="1573"/>
      <c r="I28" s="551" t="s">
        <v>27</v>
      </c>
      <c r="J28" s="585"/>
      <c r="K28" s="1613"/>
      <c r="L28" s="1614"/>
      <c r="M28" s="1614"/>
      <c r="N28" s="1614"/>
      <c r="O28" s="1615"/>
    </row>
    <row r="29" spans="1:29">
      <c r="B29" s="651"/>
      <c r="C29" s="1572"/>
      <c r="D29" s="1572"/>
      <c r="E29" s="1572"/>
      <c r="F29" s="1573"/>
      <c r="G29" s="1573"/>
      <c r="H29" s="1573"/>
      <c r="I29" s="565"/>
      <c r="J29" s="586"/>
      <c r="K29" s="1587"/>
      <c r="L29" s="1587"/>
      <c r="M29" s="1587"/>
      <c r="N29" s="1587"/>
      <c r="O29" s="1588"/>
    </row>
    <row r="30" spans="1:29" ht="18" customHeight="1" thickBot="1">
      <c r="B30" s="651"/>
      <c r="C30" s="1572"/>
      <c r="D30" s="1572"/>
      <c r="E30" s="1572"/>
      <c r="F30" s="1573"/>
      <c r="G30" s="1573"/>
      <c r="H30" s="1573"/>
      <c r="I30" s="565"/>
      <c r="J30" s="585"/>
      <c r="K30" s="1587"/>
      <c r="L30" s="1587"/>
      <c r="M30" s="1587"/>
      <c r="N30" s="1587"/>
      <c r="O30" s="1588"/>
    </row>
    <row r="31" spans="1:29" ht="15">
      <c r="B31" s="651"/>
      <c r="C31" s="1572"/>
      <c r="D31" s="1572"/>
      <c r="E31" s="1572"/>
      <c r="F31" s="1573"/>
      <c r="G31" s="1573"/>
      <c r="H31" s="1573"/>
      <c r="I31" s="565"/>
      <c r="J31" s="587"/>
      <c r="K31" s="1574" t="s">
        <v>177</v>
      </c>
      <c r="L31" s="1575"/>
      <c r="M31" s="1575"/>
      <c r="N31" s="1575"/>
      <c r="O31" s="1576"/>
    </row>
    <row r="32" spans="1:29" ht="35.25" customHeight="1">
      <c r="B32" s="651"/>
      <c r="C32" s="1572"/>
      <c r="D32" s="1572"/>
      <c r="E32" s="1572"/>
      <c r="F32" s="1573"/>
      <c r="G32" s="1573"/>
      <c r="H32" s="1573"/>
      <c r="I32" s="565"/>
      <c r="J32" s="588"/>
      <c r="K32" s="1577" t="s">
        <v>652</v>
      </c>
      <c r="L32" s="1578"/>
      <c r="M32" s="1578"/>
      <c r="N32" s="1578"/>
      <c r="O32" s="1579"/>
    </row>
    <row r="33" spans="2:51" ht="34.5" customHeight="1">
      <c r="B33" s="1580" t="s">
        <v>178</v>
      </c>
      <c r="C33" s="1581"/>
      <c r="D33" s="1581"/>
      <c r="E33" s="1581"/>
      <c r="F33" s="1581"/>
      <c r="G33" s="1581"/>
      <c r="H33" s="1581"/>
      <c r="I33" s="1581"/>
      <c r="J33" s="1582"/>
      <c r="K33" s="1586" t="s">
        <v>40</v>
      </c>
      <c r="L33" s="1587"/>
      <c r="M33" s="1587"/>
      <c r="N33" s="1587"/>
      <c r="O33" s="1588"/>
      <c r="P33" s="97"/>
      <c r="Q33" s="17"/>
      <c r="R33" s="17"/>
      <c r="S33" s="17"/>
      <c r="T33" s="1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row>
    <row r="34" spans="2:51" ht="20.25" customHeight="1" thickBot="1">
      <c r="B34" s="1583"/>
      <c r="C34" s="1584"/>
      <c r="D34" s="1584"/>
      <c r="E34" s="1584"/>
      <c r="F34" s="1584"/>
      <c r="G34" s="1584"/>
      <c r="H34" s="1584"/>
      <c r="I34" s="1584"/>
      <c r="J34" s="1585"/>
      <c r="K34" s="1589"/>
      <c r="L34" s="1590"/>
      <c r="M34" s="1590"/>
      <c r="N34" s="1590"/>
      <c r="O34" s="1591"/>
      <c r="P34" s="97"/>
      <c r="Q34" s="17"/>
      <c r="R34" s="17"/>
      <c r="S34" s="17"/>
      <c r="T34" s="1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row>
    <row r="35" spans="2:51" ht="15">
      <c r="K35" s="14"/>
      <c r="L35" s="14"/>
      <c r="Q35" s="653"/>
      <c r="R35" s="23"/>
      <c r="S35" s="24"/>
      <c r="T35" s="27"/>
    </row>
    <row r="36" spans="2:51" ht="135" customHeight="1">
      <c r="K36" s="14"/>
      <c r="L36" s="14"/>
      <c r="Q36" s="654"/>
      <c r="R36" s="655"/>
      <c r="S36" s="656"/>
      <c r="T36" s="27"/>
    </row>
    <row r="37" spans="2:51" ht="168" customHeight="1">
      <c r="P37" s="97"/>
      <c r="Q37" s="657"/>
      <c r="R37" s="93"/>
      <c r="S37" s="21"/>
      <c r="T37" s="12"/>
      <c r="U37" s="111"/>
      <c r="V37" s="11"/>
      <c r="W37" s="9"/>
      <c r="X37" s="11"/>
      <c r="Y37" s="182"/>
      <c r="Z37" s="182"/>
      <c r="AA37" s="11"/>
      <c r="AB37" s="9"/>
      <c r="AC37" s="9"/>
      <c r="AD37" s="11"/>
      <c r="AE37" s="182"/>
      <c r="AF37" s="17"/>
      <c r="AG37" s="17"/>
      <c r="AH37" s="17"/>
      <c r="AI37" s="17"/>
      <c r="AJ37" s="17"/>
      <c r="AK37" s="17"/>
      <c r="AL37" s="17"/>
      <c r="AM37" s="17"/>
      <c r="AN37" s="97"/>
      <c r="AO37" s="97"/>
      <c r="AP37" s="97"/>
      <c r="AQ37" s="97"/>
      <c r="AR37" s="97"/>
      <c r="AS37" s="97"/>
      <c r="AT37" s="97"/>
      <c r="AU37" s="97"/>
      <c r="AV37" s="97"/>
      <c r="AW37" s="97"/>
      <c r="AX37" s="97"/>
      <c r="AY37" s="97"/>
    </row>
    <row r="38" spans="2:51" ht="15" customHeight="1">
      <c r="P38" s="97"/>
      <c r="Q38" s="8"/>
      <c r="R38" s="10"/>
      <c r="S38" s="11"/>
      <c r="T38" s="12"/>
      <c r="U38" s="111"/>
      <c r="V38" s="11"/>
      <c r="W38" s="9"/>
      <c r="X38" s="11"/>
      <c r="Y38" s="182"/>
      <c r="Z38" s="182"/>
      <c r="AA38" s="11"/>
      <c r="AB38" s="9"/>
      <c r="AC38" s="9"/>
      <c r="AD38" s="11"/>
      <c r="AE38" s="182"/>
      <c r="AF38" s="17"/>
      <c r="AG38" s="17"/>
      <c r="AH38" s="17"/>
      <c r="AI38" s="17"/>
      <c r="AJ38" s="17"/>
      <c r="AK38" s="17"/>
      <c r="AL38" s="17"/>
      <c r="AM38" s="17"/>
      <c r="AN38" s="97"/>
      <c r="AO38" s="97"/>
      <c r="AP38" s="97"/>
      <c r="AQ38" s="97"/>
      <c r="AR38" s="97"/>
      <c r="AS38" s="97"/>
      <c r="AT38" s="97"/>
      <c r="AU38" s="97"/>
      <c r="AV38" s="97"/>
      <c r="AW38" s="97"/>
      <c r="AX38" s="97"/>
      <c r="AY38" s="97"/>
    </row>
    <row r="39" spans="2:51" ht="15">
      <c r="M39" s="593"/>
      <c r="P39" s="97"/>
      <c r="Q39" s="619"/>
      <c r="R39" s="27"/>
      <c r="S39" s="27"/>
      <c r="T39" s="27"/>
      <c r="U39" s="23"/>
      <c r="V39" s="23"/>
      <c r="W39" s="25"/>
      <c r="X39" s="25"/>
      <c r="Y39" s="11"/>
      <c r="Z39" s="9"/>
      <c r="AA39" s="9"/>
      <c r="AB39" s="11"/>
      <c r="AC39" s="182"/>
      <c r="AD39" s="17"/>
      <c r="AE39" s="17"/>
      <c r="AF39" s="17"/>
      <c r="AG39" s="17"/>
      <c r="AH39" s="17"/>
      <c r="AI39" s="17"/>
      <c r="AJ39" s="17"/>
      <c r="AK39" s="17"/>
      <c r="AL39" s="97"/>
      <c r="AM39" s="97"/>
      <c r="AN39" s="97"/>
      <c r="AO39" s="97"/>
      <c r="AP39" s="97"/>
      <c r="AQ39" s="97"/>
      <c r="AR39" s="97"/>
      <c r="AS39" s="97"/>
      <c r="AT39" s="97"/>
      <c r="AU39" s="97"/>
      <c r="AV39" s="97"/>
      <c r="AW39" s="97"/>
    </row>
    <row r="40" spans="2:51" ht="147.75" customHeight="1">
      <c r="M40" s="593"/>
      <c r="P40" s="97"/>
      <c r="Q40" s="605"/>
      <c r="R40" s="27"/>
      <c r="S40" s="27"/>
      <c r="T40" s="27"/>
      <c r="U40" s="118"/>
      <c r="V40" s="119"/>
      <c r="W40" s="95"/>
      <c r="X40" s="25"/>
      <c r="Y40" s="11" t="s">
        <v>203</v>
      </c>
      <c r="Z40" s="9"/>
      <c r="AA40" s="9"/>
      <c r="AB40" s="11"/>
      <c r="AC40" s="182"/>
      <c r="AD40" s="17"/>
      <c r="AE40" s="17"/>
      <c r="AF40" s="17"/>
      <c r="AG40" s="17"/>
      <c r="AH40" s="17"/>
      <c r="AI40" s="17"/>
      <c r="AJ40" s="17"/>
      <c r="AK40" s="17"/>
      <c r="AL40" s="97"/>
      <c r="AM40" s="97"/>
      <c r="AN40" s="97"/>
      <c r="AO40" s="97"/>
      <c r="AP40" s="97"/>
      <c r="AQ40" s="97"/>
      <c r="AR40" s="97"/>
      <c r="AS40" s="97"/>
      <c r="AT40" s="97"/>
      <c r="AU40" s="97"/>
      <c r="AV40" s="97"/>
      <c r="AW40" s="97"/>
    </row>
    <row r="41" spans="2:51" s="593" customFormat="1" ht="251.25" customHeight="1">
      <c r="K41" s="620"/>
      <c r="L41" s="620"/>
      <c r="P41" s="570"/>
      <c r="Q41" s="107"/>
      <c r="U41" s="93"/>
      <c r="V41" s="11"/>
      <c r="W41" s="25"/>
      <c r="X41" s="25"/>
      <c r="Y41" s="11"/>
      <c r="Z41" s="9"/>
      <c r="AA41" s="9"/>
      <c r="AB41" s="11"/>
      <c r="AC41" s="182"/>
      <c r="AD41" s="9"/>
      <c r="AE41" s="9"/>
      <c r="AF41" s="9"/>
      <c r="AG41" s="9"/>
      <c r="AH41" s="9"/>
      <c r="AI41" s="9"/>
      <c r="AJ41" s="9"/>
      <c r="AK41" s="9"/>
      <c r="AL41" s="570"/>
      <c r="AM41" s="570"/>
      <c r="AN41" s="570"/>
      <c r="AO41" s="570"/>
      <c r="AP41" s="570"/>
      <c r="AQ41" s="570"/>
      <c r="AR41" s="570"/>
      <c r="AS41" s="570"/>
      <c r="AT41" s="570"/>
      <c r="AU41" s="570"/>
      <c r="AV41" s="570"/>
      <c r="AW41" s="570"/>
    </row>
    <row r="42" spans="2:51">
      <c r="P42" s="97"/>
      <c r="Q42" s="9"/>
      <c r="R42" s="10"/>
      <c r="S42" s="11"/>
      <c r="T42" s="12"/>
      <c r="U42" s="11"/>
      <c r="V42" s="621"/>
      <c r="W42" s="11"/>
      <c r="X42" s="621"/>
      <c r="Y42" s="13"/>
      <c r="Z42" s="13"/>
      <c r="AA42" s="11"/>
      <c r="AB42" s="11"/>
      <c r="AC42" s="11"/>
      <c r="AD42" s="11"/>
      <c r="AE42" s="11"/>
      <c r="AF42" s="17"/>
      <c r="AG42" s="17"/>
      <c r="AH42" s="17"/>
      <c r="AI42" s="17"/>
      <c r="AJ42" s="17"/>
      <c r="AK42" s="17"/>
      <c r="AL42" s="17"/>
      <c r="AM42" s="17"/>
      <c r="AN42" s="97"/>
      <c r="AO42" s="97"/>
      <c r="AP42" s="97"/>
      <c r="AQ42" s="97"/>
      <c r="AR42" s="97"/>
      <c r="AS42" s="97"/>
      <c r="AT42" s="97"/>
      <c r="AU42" s="97"/>
      <c r="AV42" s="97"/>
      <c r="AW42" s="97"/>
      <c r="AX42" s="97"/>
      <c r="AY42" s="97"/>
    </row>
    <row r="43" spans="2:51">
      <c r="K43" s="14"/>
      <c r="L43" s="14"/>
      <c r="P43" s="97"/>
      <c r="Q43" s="9"/>
      <c r="R43" s="10"/>
      <c r="S43" s="11"/>
      <c r="T43" s="12"/>
      <c r="U43" s="11"/>
      <c r="V43" s="17"/>
      <c r="W43" s="17"/>
      <c r="X43" s="17"/>
      <c r="Y43" s="17"/>
      <c r="Z43" s="17"/>
      <c r="AA43" s="595"/>
      <c r="AB43" s="596"/>
      <c r="AC43" s="596"/>
      <c r="AD43" s="11"/>
      <c r="AE43" s="11"/>
      <c r="AF43" s="17"/>
      <c r="AG43" s="17"/>
      <c r="AH43" s="17"/>
      <c r="AI43" s="17"/>
      <c r="AJ43" s="17"/>
      <c r="AK43" s="17"/>
      <c r="AL43" s="17"/>
      <c r="AM43" s="17"/>
      <c r="AN43" s="97"/>
      <c r="AO43" s="97"/>
      <c r="AP43" s="97"/>
      <c r="AQ43" s="97"/>
      <c r="AR43" s="97"/>
      <c r="AS43" s="97"/>
      <c r="AT43" s="97"/>
      <c r="AU43" s="97"/>
      <c r="AV43" s="97"/>
      <c r="AW43" s="97"/>
      <c r="AX43" s="97"/>
      <c r="AY43" s="97"/>
    </row>
    <row r="44" spans="2:51">
      <c r="K44" s="14"/>
      <c r="L44" s="14"/>
      <c r="P44" s="97"/>
      <c r="Q44" s="9"/>
      <c r="R44" s="10"/>
      <c r="S44" s="11"/>
      <c r="T44" s="12"/>
      <c r="U44" s="11"/>
      <c r="V44" s="11"/>
      <c r="W44" s="11"/>
      <c r="X44" s="11"/>
      <c r="Y44" s="15"/>
      <c r="Z44" s="15"/>
      <c r="AA44" s="595"/>
      <c r="AB44" s="596"/>
      <c r="AC44" s="596"/>
      <c r="AD44" s="11"/>
      <c r="AE44" s="11"/>
      <c r="AF44" s="17"/>
      <c r="AG44" s="17"/>
      <c r="AH44" s="17"/>
      <c r="AI44" s="17"/>
      <c r="AJ44" s="17"/>
      <c r="AK44" s="17"/>
      <c r="AL44" s="17"/>
      <c r="AM44" s="17"/>
      <c r="AN44" s="97"/>
      <c r="AO44" s="97"/>
      <c r="AP44" s="97"/>
      <c r="AQ44" s="97"/>
      <c r="AR44" s="97"/>
      <c r="AS44" s="97"/>
      <c r="AT44" s="97"/>
      <c r="AU44" s="97"/>
      <c r="AV44" s="97"/>
      <c r="AW44" s="97"/>
      <c r="AX44" s="97"/>
      <c r="AY44" s="97"/>
    </row>
    <row r="45" spans="2:51" ht="15">
      <c r="K45" s="14"/>
      <c r="L45" s="14"/>
      <c r="P45" s="97"/>
      <c r="Q45" s="98"/>
      <c r="R45" s="99"/>
      <c r="S45" s="100"/>
      <c r="T45" s="12"/>
      <c r="U45" s="11"/>
      <c r="V45" s="11"/>
      <c r="W45" s="11"/>
      <c r="X45" s="11"/>
      <c r="Y45" s="15"/>
      <c r="Z45" s="15"/>
      <c r="AA45" s="596"/>
      <c r="AB45" s="596"/>
      <c r="AC45" s="596"/>
      <c r="AD45" s="11"/>
      <c r="AE45" s="11"/>
      <c r="AF45" s="17"/>
      <c r="AG45" s="17"/>
      <c r="AH45" s="17"/>
      <c r="AI45" s="17"/>
      <c r="AJ45" s="17"/>
      <c r="AK45" s="17"/>
      <c r="AL45" s="17"/>
      <c r="AM45" s="17"/>
      <c r="AN45" s="97"/>
      <c r="AO45" s="97"/>
      <c r="AP45" s="97"/>
      <c r="AQ45" s="97"/>
      <c r="AR45" s="97"/>
      <c r="AS45" s="97"/>
      <c r="AT45" s="97"/>
      <c r="AU45" s="97"/>
      <c r="AV45" s="97"/>
      <c r="AW45" s="97"/>
      <c r="AX45" s="97"/>
      <c r="AY45" s="97"/>
    </row>
    <row r="46" spans="2:51" ht="15">
      <c r="K46" s="14"/>
      <c r="L46" s="14"/>
      <c r="P46" s="97"/>
      <c r="Q46" s="107"/>
      <c r="R46" s="107"/>
      <c r="S46" s="107"/>
      <c r="T46" s="100"/>
      <c r="U46" s="100"/>
      <c r="V46" s="109"/>
      <c r="W46" s="100"/>
      <c r="X46" s="100"/>
      <c r="Y46" s="25"/>
      <c r="Z46" s="25"/>
      <c r="AA46" s="596"/>
      <c r="AB46" s="596"/>
      <c r="AC46" s="596"/>
      <c r="AD46" s="11"/>
      <c r="AE46" s="11"/>
      <c r="AF46" s="17"/>
      <c r="AG46" s="17"/>
      <c r="AH46" s="17"/>
      <c r="AI46" s="17"/>
      <c r="AJ46" s="17"/>
      <c r="AK46" s="17"/>
      <c r="AL46" s="17"/>
      <c r="AM46" s="17"/>
      <c r="AN46" s="97"/>
      <c r="AO46" s="97"/>
      <c r="AP46" s="97"/>
      <c r="AQ46" s="97"/>
      <c r="AR46" s="97"/>
      <c r="AS46" s="97"/>
      <c r="AT46" s="97"/>
      <c r="AU46" s="97"/>
      <c r="AV46" s="97"/>
      <c r="AW46" s="97"/>
      <c r="AX46" s="97"/>
      <c r="AY46" s="97"/>
    </row>
    <row r="47" spans="2:51">
      <c r="K47" s="14"/>
      <c r="L47" s="14"/>
      <c r="P47" s="97"/>
      <c r="Q47" s="9"/>
      <c r="R47" s="17"/>
      <c r="S47" s="17"/>
      <c r="T47" s="17"/>
      <c r="U47" s="17"/>
      <c r="V47" s="18"/>
      <c r="W47" s="17"/>
      <c r="X47" s="17"/>
      <c r="Y47" s="622"/>
      <c r="Z47" s="622"/>
      <c r="AA47" s="17"/>
      <c r="AB47" s="17"/>
      <c r="AC47" s="17"/>
      <c r="AD47" s="17"/>
      <c r="AE47" s="17"/>
      <c r="AF47" s="17"/>
      <c r="AG47" s="17"/>
      <c r="AH47" s="17"/>
      <c r="AI47" s="17"/>
      <c r="AJ47" s="17"/>
      <c r="AK47" s="17"/>
      <c r="AL47" s="17"/>
      <c r="AM47" s="17"/>
      <c r="AN47" s="97"/>
      <c r="AO47" s="97"/>
      <c r="AP47" s="97"/>
      <c r="AQ47" s="97"/>
      <c r="AR47" s="97"/>
      <c r="AS47" s="97"/>
      <c r="AT47" s="97"/>
      <c r="AU47" s="97"/>
      <c r="AV47" s="97"/>
      <c r="AW47" s="97"/>
      <c r="AX47" s="97"/>
      <c r="AY47" s="97"/>
    </row>
    <row r="48" spans="2:51" ht="15" customHeight="1">
      <c r="K48" s="14"/>
      <c r="L48" s="14"/>
      <c r="P48" s="97"/>
      <c r="Q48" s="98"/>
      <c r="R48" s="17"/>
      <c r="S48" s="17"/>
      <c r="T48" s="17"/>
      <c r="U48" s="17"/>
      <c r="V48" s="18"/>
      <c r="W48" s="17"/>
      <c r="X48" s="17"/>
      <c r="Y48" s="622"/>
      <c r="Z48" s="622"/>
      <c r="AA48" s="17"/>
      <c r="AB48" s="17"/>
      <c r="AC48" s="17"/>
      <c r="AD48" s="17"/>
      <c r="AE48" s="17"/>
      <c r="AF48" s="17"/>
      <c r="AG48" s="17"/>
      <c r="AH48" s="17"/>
      <c r="AI48" s="17"/>
      <c r="AJ48" s="17"/>
      <c r="AK48" s="17"/>
      <c r="AL48" s="17"/>
      <c r="AM48" s="17"/>
      <c r="AN48" s="97"/>
      <c r="AO48" s="97"/>
      <c r="AP48" s="97"/>
      <c r="AQ48" s="97"/>
      <c r="AR48" s="97"/>
      <c r="AS48" s="97"/>
      <c r="AT48" s="97"/>
      <c r="AU48" s="97"/>
      <c r="AV48" s="97"/>
      <c r="AW48" s="97"/>
      <c r="AX48" s="97"/>
      <c r="AY48" s="97"/>
    </row>
    <row r="49" spans="11:51" ht="15">
      <c r="K49" s="14"/>
      <c r="L49" s="14"/>
      <c r="P49" s="97"/>
      <c r="Q49" s="98"/>
      <c r="R49" s="17"/>
      <c r="S49" s="17"/>
      <c r="T49" s="17"/>
      <c r="U49" s="17"/>
      <c r="V49" s="17"/>
      <c r="W49" s="17"/>
      <c r="X49" s="17"/>
      <c r="Y49" s="17"/>
      <c r="Z49" s="17"/>
      <c r="AA49" s="17"/>
      <c r="AB49" s="17"/>
      <c r="AC49" s="17"/>
      <c r="AD49" s="17"/>
      <c r="AE49" s="17"/>
      <c r="AF49" s="17"/>
      <c r="AG49" s="17"/>
      <c r="AH49" s="17"/>
      <c r="AI49" s="17"/>
      <c r="AJ49" s="17"/>
      <c r="AK49" s="17"/>
      <c r="AL49" s="17"/>
      <c r="AM49" s="17"/>
      <c r="AN49" s="97"/>
      <c r="AO49" s="97"/>
      <c r="AP49" s="97"/>
      <c r="AQ49" s="97"/>
      <c r="AR49" s="97"/>
      <c r="AS49" s="97"/>
      <c r="AT49" s="97"/>
      <c r="AU49" s="97"/>
      <c r="AV49" s="97"/>
      <c r="AW49" s="97"/>
      <c r="AX49" s="97"/>
      <c r="AY49" s="97"/>
    </row>
    <row r="50" spans="11:51" ht="15">
      <c r="K50" s="14"/>
      <c r="L50" s="14"/>
      <c r="P50" s="97"/>
      <c r="Q50" s="107"/>
      <c r="R50" s="107"/>
      <c r="S50" s="107"/>
      <c r="T50" s="100"/>
      <c r="U50" s="100"/>
      <c r="V50" s="109"/>
      <c r="W50" s="100"/>
      <c r="X50" s="100"/>
      <c r="Y50" s="25"/>
      <c r="Z50" s="25"/>
      <c r="AA50" s="17"/>
      <c r="AB50" s="17"/>
      <c r="AC50" s="17"/>
      <c r="AD50" s="17"/>
      <c r="AE50" s="17"/>
      <c r="AF50" s="17"/>
      <c r="AG50" s="17"/>
      <c r="AH50" s="17"/>
      <c r="AI50" s="17"/>
      <c r="AJ50" s="17"/>
      <c r="AK50" s="17"/>
      <c r="AL50" s="17"/>
      <c r="AM50" s="17"/>
      <c r="AN50" s="97"/>
      <c r="AO50" s="97"/>
      <c r="AP50" s="97"/>
      <c r="AQ50" s="97"/>
      <c r="AR50" s="97"/>
      <c r="AS50" s="97"/>
      <c r="AT50" s="97"/>
      <c r="AU50" s="97"/>
      <c r="AV50" s="97"/>
      <c r="AW50" s="97"/>
      <c r="AX50" s="97"/>
      <c r="AY50" s="97"/>
    </row>
    <row r="51" spans="11:51">
      <c r="K51" s="14"/>
      <c r="L51" s="14"/>
      <c r="P51" s="97"/>
      <c r="Q51" s="9"/>
      <c r="R51" s="9"/>
      <c r="S51" s="9"/>
      <c r="T51" s="9"/>
      <c r="U51" s="623"/>
      <c r="V51" s="21"/>
      <c r="W51" s="93"/>
      <c r="X51" s="21"/>
      <c r="Y51" s="18"/>
      <c r="Z51" s="18"/>
      <c r="AA51" s="9" t="s">
        <v>181</v>
      </c>
      <c r="AB51" s="17"/>
      <c r="AC51" s="17"/>
      <c r="AD51" s="17"/>
      <c r="AE51" s="17"/>
      <c r="AF51" s="17"/>
      <c r="AG51" s="17"/>
      <c r="AH51" s="17"/>
      <c r="AI51" s="17"/>
      <c r="AJ51" s="17"/>
      <c r="AK51" s="17"/>
      <c r="AL51" s="17"/>
      <c r="AM51" s="17"/>
      <c r="AN51" s="97"/>
      <c r="AO51" s="97"/>
      <c r="AP51" s="97"/>
      <c r="AQ51" s="97"/>
      <c r="AR51" s="97"/>
      <c r="AS51" s="97"/>
      <c r="AT51" s="97"/>
      <c r="AU51" s="97"/>
      <c r="AV51" s="97"/>
      <c r="AW51" s="97"/>
      <c r="AX51" s="97"/>
      <c r="AY51" s="97"/>
    </row>
    <row r="52" spans="11:51">
      <c r="K52" s="14"/>
      <c r="L52" s="14"/>
      <c r="P52" s="97"/>
      <c r="Q52" s="111"/>
      <c r="R52" s="111"/>
      <c r="S52" s="111"/>
      <c r="T52" s="624"/>
      <c r="U52" s="20"/>
      <c r="V52" s="21"/>
      <c r="W52" s="625"/>
      <c r="X52" s="21"/>
      <c r="Y52" s="18"/>
      <c r="Z52" s="18"/>
      <c r="AA52" s="9"/>
      <c r="AB52" s="17"/>
      <c r="AC52" s="17"/>
      <c r="AD52" s="17"/>
      <c r="AE52" s="17"/>
      <c r="AF52" s="17"/>
      <c r="AG52" s="17"/>
      <c r="AH52" s="17"/>
      <c r="AI52" s="17"/>
      <c r="AJ52" s="17"/>
      <c r="AK52" s="17"/>
      <c r="AL52" s="17"/>
      <c r="AM52" s="17"/>
      <c r="AN52" s="97"/>
      <c r="AO52" s="97"/>
      <c r="AP52" s="97"/>
      <c r="AQ52" s="97"/>
      <c r="AR52" s="97"/>
      <c r="AS52" s="97"/>
      <c r="AT52" s="97"/>
      <c r="AU52" s="97"/>
      <c r="AV52" s="97"/>
      <c r="AW52" s="97"/>
      <c r="AX52" s="97"/>
      <c r="AY52" s="97"/>
    </row>
    <row r="53" spans="11:51">
      <c r="K53" s="14"/>
      <c r="L53" s="14"/>
      <c r="P53" s="97"/>
      <c r="Q53" s="17"/>
      <c r="R53" s="19"/>
      <c r="S53" s="19"/>
      <c r="T53" s="19"/>
      <c r="U53" s="20"/>
      <c r="V53" s="21"/>
      <c r="W53" s="17"/>
      <c r="X53" s="21"/>
      <c r="Y53" s="18"/>
      <c r="Z53" s="18"/>
      <c r="AA53" s="9"/>
      <c r="AB53" s="17"/>
      <c r="AC53" s="17"/>
      <c r="AD53" s="17"/>
      <c r="AE53" s="17"/>
      <c r="AF53" s="17"/>
      <c r="AG53" s="17"/>
      <c r="AH53" s="17"/>
      <c r="AI53" s="17"/>
      <c r="AJ53" s="17"/>
      <c r="AK53" s="17"/>
      <c r="AL53" s="17"/>
      <c r="AM53" s="17"/>
      <c r="AN53" s="97"/>
      <c r="AO53" s="97"/>
      <c r="AP53" s="97"/>
      <c r="AQ53" s="97"/>
      <c r="AR53" s="97"/>
      <c r="AS53" s="97"/>
      <c r="AT53" s="97"/>
      <c r="AU53" s="97"/>
      <c r="AV53" s="97"/>
      <c r="AW53" s="97"/>
      <c r="AX53" s="97"/>
      <c r="AY53" s="97"/>
    </row>
    <row r="54" spans="11:51">
      <c r="K54" s="14"/>
      <c r="L54" s="14"/>
      <c r="P54" s="97"/>
      <c r="Q54" s="17"/>
      <c r="R54" s="19"/>
      <c r="S54" s="19"/>
      <c r="T54" s="19"/>
      <c r="U54" s="20"/>
      <c r="V54" s="21"/>
      <c r="W54" s="17"/>
      <c r="X54" s="21"/>
      <c r="Y54" s="18"/>
      <c r="Z54" s="18"/>
      <c r="AA54" s="9"/>
      <c r="AB54" s="17"/>
      <c r="AC54" s="17"/>
      <c r="AD54" s="17"/>
      <c r="AE54" s="17"/>
      <c r="AF54" s="17"/>
      <c r="AG54" s="17"/>
      <c r="AH54" s="17"/>
      <c r="AI54" s="17"/>
      <c r="AJ54" s="17"/>
      <c r="AK54" s="17"/>
      <c r="AL54" s="17"/>
      <c r="AM54" s="17"/>
      <c r="AN54" s="97"/>
      <c r="AO54" s="97"/>
      <c r="AP54" s="97"/>
      <c r="AQ54" s="97"/>
      <c r="AR54" s="97"/>
      <c r="AS54" s="97"/>
      <c r="AT54" s="97"/>
      <c r="AU54" s="97"/>
      <c r="AV54" s="97"/>
      <c r="AW54" s="97"/>
      <c r="AX54" s="97"/>
      <c r="AY54" s="97"/>
    </row>
    <row r="55" spans="11:51">
      <c r="K55" s="14"/>
      <c r="L55" s="14"/>
      <c r="P55" s="97"/>
      <c r="Q55" s="17"/>
      <c r="R55" s="19"/>
      <c r="S55" s="19"/>
      <c r="T55" s="19"/>
      <c r="U55" s="20"/>
      <c r="V55" s="21"/>
      <c r="W55" s="17"/>
      <c r="X55" s="21"/>
      <c r="Y55" s="18"/>
      <c r="Z55" s="18"/>
      <c r="AA55" s="9"/>
      <c r="AB55" s="17"/>
      <c r="AC55" s="17"/>
      <c r="AD55" s="17"/>
      <c r="AE55" s="17"/>
      <c r="AF55" s="17"/>
      <c r="AG55" s="17"/>
      <c r="AH55" s="17"/>
      <c r="AI55" s="17"/>
      <c r="AJ55" s="17"/>
      <c r="AK55" s="17"/>
      <c r="AL55" s="17"/>
      <c r="AM55" s="17"/>
      <c r="AN55" s="97"/>
      <c r="AO55" s="97"/>
      <c r="AP55" s="97"/>
      <c r="AQ55" s="97"/>
      <c r="AR55" s="97"/>
      <c r="AS55" s="97"/>
      <c r="AT55" s="97"/>
      <c r="AU55" s="97"/>
      <c r="AV55" s="97"/>
      <c r="AW55" s="97"/>
      <c r="AX55" s="97"/>
      <c r="AY55" s="97"/>
    </row>
    <row r="56" spans="11:51">
      <c r="K56" s="14"/>
      <c r="L56" s="14"/>
      <c r="P56" s="97"/>
      <c r="Q56" s="17"/>
      <c r="R56" s="19"/>
      <c r="S56" s="19"/>
      <c r="T56" s="19"/>
      <c r="U56" s="20"/>
      <c r="V56" s="21"/>
      <c r="W56" s="17"/>
      <c r="X56" s="21"/>
      <c r="Y56" s="18"/>
      <c r="Z56" s="18"/>
      <c r="AA56" s="9"/>
      <c r="AB56" s="17"/>
      <c r="AC56" s="17"/>
      <c r="AD56" s="17"/>
      <c r="AE56" s="17"/>
      <c r="AF56" s="17"/>
      <c r="AG56" s="17"/>
      <c r="AH56" s="17"/>
      <c r="AI56" s="17"/>
      <c r="AJ56" s="17"/>
      <c r="AK56" s="17"/>
      <c r="AL56" s="17"/>
      <c r="AM56" s="17"/>
      <c r="AN56" s="97"/>
      <c r="AO56" s="97"/>
      <c r="AP56" s="97"/>
      <c r="AQ56" s="97"/>
      <c r="AR56" s="97"/>
      <c r="AS56" s="97"/>
      <c r="AT56" s="97"/>
      <c r="AU56" s="97"/>
      <c r="AV56" s="97"/>
      <c r="AW56" s="97"/>
      <c r="AX56" s="97"/>
      <c r="AY56" s="97"/>
    </row>
    <row r="57" spans="11:51">
      <c r="K57" s="14"/>
      <c r="L57" s="14"/>
      <c r="P57" s="97"/>
      <c r="Q57" s="17"/>
      <c r="R57" s="19"/>
      <c r="S57" s="19"/>
      <c r="T57" s="19"/>
      <c r="U57" s="20"/>
      <c r="V57" s="21"/>
      <c r="W57" s="17"/>
      <c r="X57" s="21"/>
      <c r="Y57" s="17"/>
      <c r="Z57" s="17"/>
      <c r="AA57" s="9"/>
      <c r="AB57" s="17"/>
      <c r="AC57" s="17"/>
      <c r="AD57" s="17"/>
      <c r="AE57" s="17"/>
      <c r="AF57" s="17"/>
      <c r="AG57" s="17"/>
      <c r="AH57" s="17"/>
      <c r="AI57" s="17"/>
      <c r="AJ57" s="17"/>
      <c r="AK57" s="17"/>
      <c r="AL57" s="17"/>
      <c r="AM57" s="17"/>
      <c r="AN57" s="97"/>
      <c r="AO57" s="97"/>
      <c r="AP57" s="97"/>
      <c r="AQ57" s="97"/>
      <c r="AR57" s="97"/>
      <c r="AS57" s="97"/>
      <c r="AT57" s="97"/>
      <c r="AU57" s="97"/>
      <c r="AV57" s="97"/>
      <c r="AW57" s="97"/>
      <c r="AX57" s="97"/>
      <c r="AY57" s="97"/>
    </row>
    <row r="58" spans="11:51">
      <c r="K58" s="14"/>
      <c r="L58" s="14"/>
      <c r="P58" s="17"/>
      <c r="Q58" s="17"/>
      <c r="R58" s="19"/>
      <c r="S58" s="19"/>
      <c r="T58" s="19"/>
      <c r="U58" s="20"/>
      <c r="V58" s="21"/>
      <c r="W58" s="17"/>
      <c r="X58" s="21"/>
      <c r="Y58" s="17"/>
      <c r="Z58" s="17"/>
      <c r="AA58" s="9"/>
      <c r="AB58" s="17"/>
      <c r="AC58" s="17"/>
      <c r="AD58" s="17"/>
      <c r="AE58" s="17"/>
      <c r="AF58" s="17"/>
      <c r="AG58" s="17"/>
      <c r="AH58" s="17"/>
      <c r="AI58" s="17"/>
      <c r="AJ58" s="17"/>
      <c r="AK58" s="17"/>
      <c r="AL58" s="17"/>
      <c r="AM58" s="17"/>
      <c r="AN58" s="97"/>
      <c r="AO58" s="97"/>
      <c r="AP58" s="97"/>
      <c r="AQ58" s="97"/>
      <c r="AR58" s="97"/>
      <c r="AS58" s="97"/>
      <c r="AT58" s="97"/>
      <c r="AU58" s="97"/>
      <c r="AV58" s="97"/>
      <c r="AW58" s="97"/>
      <c r="AX58" s="97"/>
      <c r="AY58" s="97"/>
    </row>
    <row r="59" spans="11:51" ht="15" customHeight="1">
      <c r="P59" s="27"/>
      <c r="Q59" s="98"/>
      <c r="R59" s="17"/>
      <c r="S59" s="17"/>
      <c r="T59" s="17"/>
      <c r="U59" s="17"/>
      <c r="V59" s="17"/>
      <c r="W59" s="17"/>
      <c r="X59" s="17"/>
      <c r="Y59" s="17"/>
      <c r="Z59" s="17"/>
      <c r="AA59" s="27"/>
    </row>
    <row r="60" spans="11:51" ht="15">
      <c r="P60" s="27"/>
      <c r="Q60" s="98"/>
      <c r="R60" s="17"/>
      <c r="S60" s="17"/>
      <c r="T60" s="17"/>
      <c r="U60" s="17"/>
      <c r="V60" s="17"/>
      <c r="W60" s="17"/>
      <c r="X60" s="17"/>
      <c r="Y60" s="17"/>
      <c r="Z60" s="17"/>
      <c r="AA60" s="27"/>
    </row>
    <row r="61" spans="11:51" ht="15">
      <c r="P61" s="27"/>
      <c r="Q61" s="653"/>
      <c r="R61" s="653"/>
      <c r="S61" s="23"/>
      <c r="T61" s="24"/>
      <c r="U61" s="100"/>
      <c r="V61" s="100"/>
      <c r="W61" s="25"/>
      <c r="X61" s="25"/>
      <c r="Y61" s="17"/>
    </row>
    <row r="62" spans="11:51">
      <c r="P62" s="27"/>
      <c r="Q62" s="91"/>
      <c r="R62" s="658"/>
      <c r="S62" s="624"/>
      <c r="T62" s="659"/>
      <c r="U62" s="21"/>
      <c r="V62" s="21"/>
      <c r="W62" s="18"/>
      <c r="X62" s="18"/>
      <c r="Y62" s="9"/>
    </row>
    <row r="63" spans="11:51">
      <c r="P63" s="27"/>
      <c r="Q63" s="111"/>
      <c r="R63" s="111"/>
      <c r="S63" s="20"/>
      <c r="T63" s="21"/>
      <c r="U63" s="625"/>
      <c r="V63" s="21"/>
      <c r="W63" s="18"/>
      <c r="X63" s="18"/>
      <c r="Y63" s="17"/>
      <c r="Z63" s="97"/>
      <c r="AA63" s="97"/>
      <c r="AB63" s="97"/>
      <c r="AC63" s="97"/>
      <c r="AD63" s="97"/>
      <c r="AE63" s="97"/>
    </row>
    <row r="64" spans="11:51">
      <c r="P64" s="27"/>
      <c r="Q64" s="17"/>
      <c r="R64" s="19"/>
      <c r="S64" s="19"/>
      <c r="T64" s="19"/>
      <c r="U64" s="20"/>
      <c r="V64" s="21"/>
      <c r="W64" s="17"/>
      <c r="X64" s="21"/>
      <c r="Y64" s="18"/>
      <c r="Z64" s="18"/>
      <c r="AA64" s="17"/>
      <c r="AB64" s="97"/>
      <c r="AC64" s="97"/>
      <c r="AD64" s="97"/>
      <c r="AE64" s="97"/>
    </row>
    <row r="65" spans="11:31" ht="15">
      <c r="K65" s="14"/>
      <c r="L65" s="14"/>
      <c r="P65" s="27"/>
      <c r="Q65" s="107"/>
      <c r="R65" s="107"/>
      <c r="S65" s="107"/>
      <c r="T65" s="100"/>
      <c r="U65" s="100"/>
      <c r="V65" s="109"/>
      <c r="W65" s="100"/>
      <c r="X65" s="100"/>
      <c r="Y65" s="25"/>
      <c r="Z65" s="25"/>
      <c r="AA65" s="17"/>
      <c r="AB65" s="97"/>
      <c r="AC65" s="97"/>
      <c r="AD65" s="97"/>
      <c r="AE65" s="97"/>
    </row>
    <row r="66" spans="11:31">
      <c r="K66" s="14"/>
      <c r="L66" s="14"/>
      <c r="P66" s="27"/>
      <c r="Q66" s="9"/>
      <c r="R66" s="9"/>
      <c r="S66" s="9"/>
      <c r="T66" s="9"/>
      <c r="U66" s="598"/>
      <c r="V66" s="110"/>
      <c r="W66" s="111"/>
      <c r="X66" s="18"/>
      <c r="Y66" s="18"/>
      <c r="Z66" s="18"/>
      <c r="AA66" s="17"/>
      <c r="AB66" s="97"/>
      <c r="AC66" s="97"/>
      <c r="AD66" s="97"/>
      <c r="AE66" s="97"/>
    </row>
    <row r="67" spans="11:31">
      <c r="K67" s="14"/>
      <c r="L67" s="14"/>
      <c r="P67" s="27"/>
      <c r="Q67" s="17"/>
      <c r="R67" s="17"/>
      <c r="S67" s="17"/>
      <c r="T67" s="17"/>
      <c r="U67" s="17"/>
      <c r="V67" s="21"/>
      <c r="W67" s="17"/>
      <c r="X67" s="18"/>
      <c r="Y67" s="627"/>
      <c r="Z67" s="599"/>
      <c r="AA67" s="17"/>
      <c r="AB67" s="97"/>
      <c r="AC67" s="97"/>
      <c r="AD67" s="97"/>
      <c r="AE67" s="97"/>
    </row>
    <row r="68" spans="11:31" ht="15">
      <c r="K68" s="14"/>
      <c r="L68" s="14"/>
      <c r="P68" s="27"/>
      <c r="Q68" s="1592"/>
      <c r="R68" s="1592"/>
      <c r="S68" s="1592"/>
      <c r="T68" s="1592"/>
      <c r="U68" s="1592"/>
      <c r="V68" s="17"/>
      <c r="W68" s="17"/>
      <c r="X68" s="17"/>
      <c r="Y68" s="17"/>
      <c r="Z68" s="17"/>
      <c r="AA68" s="17"/>
      <c r="AB68" s="97"/>
      <c r="AC68" s="97"/>
      <c r="AD68" s="97"/>
      <c r="AE68" s="97"/>
    </row>
    <row r="69" spans="11:31" ht="15">
      <c r="K69" s="14"/>
      <c r="L69" s="14"/>
      <c r="P69" s="27"/>
      <c r="Q69" s="107"/>
      <c r="R69" s="107"/>
      <c r="S69" s="107"/>
      <c r="T69" s="100"/>
      <c r="U69" s="100"/>
      <c r="V69" s="109"/>
      <c r="W69" s="100"/>
      <c r="X69" s="100"/>
      <c r="Y69" s="25"/>
      <c r="Z69" s="25"/>
      <c r="AA69" s="17"/>
      <c r="AB69" s="97"/>
      <c r="AC69" s="97"/>
      <c r="AD69" s="97"/>
      <c r="AE69" s="97"/>
    </row>
    <row r="70" spans="11:31" ht="15">
      <c r="K70" s="14"/>
      <c r="L70" s="14"/>
      <c r="P70" s="27"/>
      <c r="Q70" s="107"/>
      <c r="R70" s="111"/>
      <c r="S70" s="111"/>
      <c r="T70" s="100"/>
      <c r="U70" s="594"/>
      <c r="V70" s="106"/>
      <c r="W70" s="11"/>
      <c r="X70" s="11"/>
      <c r="Y70" s="25"/>
      <c r="Z70" s="25"/>
      <c r="AA70" s="17"/>
      <c r="AB70" s="97"/>
      <c r="AC70" s="97"/>
      <c r="AD70" s="97"/>
      <c r="AE70" s="97"/>
    </row>
    <row r="71" spans="11:31">
      <c r="K71" s="14"/>
      <c r="L71" s="14"/>
      <c r="P71" s="27"/>
      <c r="Q71" s="9"/>
      <c r="R71" s="9"/>
      <c r="S71" s="9"/>
      <c r="T71" s="9"/>
      <c r="U71" s="628"/>
      <c r="V71" s="110"/>
      <c r="W71" s="600"/>
      <c r="X71" s="110"/>
      <c r="Y71" s="18"/>
      <c r="Z71" s="13"/>
      <c r="AA71" s="9"/>
      <c r="AB71" s="97"/>
      <c r="AC71" s="97"/>
      <c r="AD71" s="97"/>
      <c r="AE71" s="97"/>
    </row>
    <row r="72" spans="11:31">
      <c r="K72" s="14"/>
      <c r="L72" s="14"/>
      <c r="P72" s="27"/>
      <c r="Q72" s="17"/>
      <c r="R72" s="17"/>
      <c r="S72" s="17"/>
      <c r="T72" s="17"/>
      <c r="U72" s="17"/>
      <c r="V72" s="13"/>
      <c r="W72" s="9"/>
      <c r="X72" s="13"/>
      <c r="Y72" s="13"/>
      <c r="Z72" s="13"/>
      <c r="AA72" s="17"/>
      <c r="AB72" s="97"/>
      <c r="AC72" s="97"/>
      <c r="AD72" s="97"/>
      <c r="AE72" s="97"/>
    </row>
    <row r="73" spans="11:31">
      <c r="P73" s="27"/>
      <c r="Q73" s="17"/>
      <c r="R73" s="17"/>
      <c r="S73" s="17"/>
      <c r="T73" s="17"/>
      <c r="U73" s="17"/>
      <c r="V73" s="17"/>
      <c r="W73" s="17"/>
      <c r="X73" s="17"/>
      <c r="Y73" s="17"/>
      <c r="Z73" s="17"/>
      <c r="AA73" s="17"/>
      <c r="AB73" s="97"/>
      <c r="AC73" s="97"/>
      <c r="AD73" s="97"/>
      <c r="AE73" s="97"/>
    </row>
    <row r="74" spans="11:31">
      <c r="K74" s="14"/>
      <c r="L74" s="14"/>
      <c r="P74" s="27"/>
      <c r="Q74" s="1571"/>
      <c r="R74" s="1571"/>
      <c r="S74" s="1571"/>
      <c r="T74" s="1571"/>
      <c r="U74" s="1571"/>
      <c r="V74" s="17"/>
      <c r="W74" s="17"/>
      <c r="X74" s="17"/>
      <c r="Y74" s="17"/>
      <c r="Z74" s="17"/>
      <c r="AA74" s="17"/>
      <c r="AB74" s="97"/>
      <c r="AC74" s="97"/>
      <c r="AD74" s="97"/>
      <c r="AE74" s="97"/>
    </row>
    <row r="75" spans="11:31" ht="15">
      <c r="K75" s="14"/>
      <c r="L75" s="14"/>
      <c r="P75" s="27"/>
      <c r="Q75" s="112"/>
      <c r="R75" s="113"/>
      <c r="S75" s="113"/>
      <c r="T75" s="113"/>
      <c r="U75" s="113"/>
      <c r="V75" s="17"/>
      <c r="W75" s="17"/>
      <c r="X75" s="17"/>
      <c r="Y75" s="17"/>
      <c r="Z75" s="17"/>
      <c r="AA75" s="17"/>
      <c r="AB75" s="97"/>
      <c r="AC75" s="97"/>
      <c r="AD75" s="97"/>
      <c r="AE75" s="97"/>
    </row>
    <row r="76" spans="11:31" ht="15">
      <c r="K76" s="14"/>
      <c r="L76" s="14"/>
      <c r="P76" s="27"/>
      <c r="Q76" s="107"/>
      <c r="R76" s="107"/>
      <c r="S76" s="107"/>
      <c r="T76" s="100"/>
      <c r="U76" s="100"/>
      <c r="V76" s="109"/>
      <c r="W76" s="100"/>
      <c r="X76" s="100"/>
      <c r="Y76" s="25"/>
      <c r="Z76" s="25"/>
      <c r="AA76" s="17"/>
      <c r="AB76" s="97"/>
      <c r="AC76" s="97"/>
      <c r="AD76" s="97"/>
      <c r="AE76" s="97"/>
    </row>
    <row r="77" spans="11:31">
      <c r="K77" s="14"/>
      <c r="L77" s="14"/>
      <c r="P77" s="27"/>
      <c r="Q77" s="9"/>
      <c r="R77" s="9"/>
      <c r="S77" s="9"/>
      <c r="T77" s="9"/>
      <c r="U77" s="628"/>
      <c r="V77" s="110"/>
      <c r="W77" s="600"/>
      <c r="X77" s="110"/>
      <c r="Y77" s="18"/>
      <c r="Z77" s="13"/>
      <c r="AA77" s="9"/>
      <c r="AB77" s="97"/>
      <c r="AC77" s="97"/>
      <c r="AD77" s="97"/>
      <c r="AE77" s="97"/>
    </row>
    <row r="78" spans="11:31">
      <c r="K78" s="14"/>
      <c r="L78" s="14"/>
      <c r="P78" s="27"/>
      <c r="Q78" s="17"/>
      <c r="R78" s="17"/>
      <c r="S78" s="17"/>
      <c r="T78" s="17"/>
      <c r="U78" s="17"/>
      <c r="V78" s="13"/>
      <c r="W78" s="9"/>
      <c r="X78" s="13"/>
      <c r="Y78" s="13"/>
      <c r="Z78" s="13"/>
      <c r="AA78" s="17"/>
      <c r="AB78" s="97"/>
      <c r="AC78" s="97"/>
      <c r="AD78" s="97"/>
      <c r="AE78" s="97"/>
    </row>
    <row r="79" spans="11:31">
      <c r="P79" s="27"/>
      <c r="Q79" s="17"/>
      <c r="R79" s="17"/>
      <c r="S79" s="17"/>
      <c r="T79" s="17"/>
      <c r="U79" s="17"/>
      <c r="V79" s="17"/>
      <c r="W79" s="17"/>
      <c r="X79" s="17"/>
      <c r="Y79" s="17"/>
      <c r="Z79" s="17"/>
      <c r="AA79" s="17"/>
      <c r="AB79" s="97"/>
      <c r="AC79" s="97"/>
      <c r="AD79" s="97"/>
      <c r="AE79" s="97"/>
    </row>
    <row r="80" spans="11:31">
      <c r="P80" s="27"/>
      <c r="Q80" s="27"/>
      <c r="R80" s="27"/>
      <c r="S80" s="27"/>
      <c r="T80" s="27"/>
      <c r="U80" s="27"/>
      <c r="V80" s="27"/>
      <c r="W80" s="27"/>
      <c r="X80" s="27"/>
      <c r="Y80" s="27"/>
      <c r="Z80" s="27"/>
      <c r="AA80" s="27"/>
    </row>
    <row r="81" spans="11:27" ht="18" customHeight="1">
      <c r="P81" s="27"/>
      <c r="Q81" s="27"/>
      <c r="R81" s="27"/>
      <c r="S81" s="27"/>
      <c r="T81" s="27"/>
      <c r="U81" s="27"/>
      <c r="V81" s="27"/>
      <c r="W81" s="27"/>
      <c r="X81" s="27"/>
      <c r="Y81" s="27"/>
      <c r="Z81" s="27"/>
      <c r="AA81" s="27"/>
    </row>
    <row r="82" spans="11:27" ht="18" customHeight="1">
      <c r="P82" s="27"/>
      <c r="Q82" s="27"/>
      <c r="R82" s="27"/>
      <c r="S82" s="27"/>
      <c r="T82" s="27"/>
      <c r="U82" s="27"/>
      <c r="V82" s="27"/>
      <c r="W82" s="27"/>
      <c r="X82" s="27"/>
      <c r="Y82" s="27"/>
      <c r="Z82" s="27"/>
      <c r="AA82" s="27"/>
    </row>
    <row r="83" spans="11:27" ht="18" customHeight="1">
      <c r="P83" s="27"/>
      <c r="Q83" s="27"/>
      <c r="R83" s="27"/>
      <c r="S83" s="27"/>
      <c r="T83" s="27"/>
      <c r="U83" s="27"/>
      <c r="V83" s="27"/>
      <c r="W83" s="27"/>
      <c r="X83" s="27"/>
      <c r="Y83" s="27"/>
      <c r="Z83" s="27"/>
      <c r="AA83" s="27"/>
    </row>
    <row r="84" spans="11:27" ht="18" customHeight="1">
      <c r="P84" s="27"/>
      <c r="Q84" s="27"/>
      <c r="R84" s="27"/>
      <c r="S84" s="27"/>
      <c r="T84" s="27"/>
      <c r="U84" s="27"/>
      <c r="V84" s="27"/>
      <c r="W84" s="27"/>
      <c r="X84" s="27"/>
      <c r="Y84" s="27"/>
      <c r="Z84" s="27"/>
      <c r="AA84" s="27"/>
    </row>
    <row r="85" spans="11:27" ht="18" customHeight="1">
      <c r="P85" s="27"/>
      <c r="Q85" s="27"/>
      <c r="R85" s="27"/>
      <c r="S85" s="27"/>
      <c r="T85" s="27"/>
      <c r="U85" s="27"/>
      <c r="V85" s="27"/>
      <c r="W85" s="27"/>
      <c r="X85" s="27"/>
      <c r="Y85" s="27"/>
      <c r="Z85" s="27"/>
      <c r="AA85" s="27"/>
    </row>
    <row r="86" spans="11:27" ht="18" customHeight="1">
      <c r="P86" s="27"/>
      <c r="Q86" s="27"/>
      <c r="R86" s="27"/>
      <c r="S86" s="27"/>
      <c r="T86" s="27"/>
      <c r="U86" s="27"/>
      <c r="V86" s="27"/>
      <c r="W86" s="27"/>
      <c r="X86" s="27"/>
      <c r="Y86" s="27"/>
      <c r="Z86" s="27"/>
      <c r="AA86" s="27"/>
    </row>
    <row r="87" spans="11:27" ht="18" customHeight="1">
      <c r="P87" s="27"/>
      <c r="Q87" s="27"/>
      <c r="R87" s="27"/>
      <c r="S87" s="27"/>
      <c r="T87" s="27"/>
      <c r="U87" s="27"/>
      <c r="V87" s="27"/>
      <c r="W87" s="27"/>
      <c r="X87" s="27"/>
      <c r="Y87" s="27"/>
      <c r="Z87" s="27"/>
      <c r="AA87" s="27"/>
    </row>
    <row r="88" spans="11:27" ht="18" customHeight="1">
      <c r="P88" s="27"/>
      <c r="Q88" s="27"/>
      <c r="R88" s="27"/>
      <c r="S88" s="27"/>
      <c r="T88" s="27"/>
      <c r="U88" s="27"/>
      <c r="V88" s="27"/>
      <c r="W88" s="27"/>
      <c r="X88" s="27"/>
      <c r="Y88" s="27"/>
      <c r="Z88" s="27"/>
      <c r="AA88" s="27"/>
    </row>
    <row r="89" spans="11:27" ht="18" customHeight="1">
      <c r="P89" s="27"/>
      <c r="Q89" s="27"/>
      <c r="R89" s="27"/>
      <c r="S89" s="27"/>
      <c r="T89" s="27"/>
      <c r="U89" s="27"/>
      <c r="V89" s="27"/>
      <c r="W89" s="27"/>
      <c r="X89" s="27"/>
      <c r="Y89" s="27"/>
      <c r="Z89" s="27"/>
      <c r="AA89" s="27"/>
    </row>
    <row r="90" spans="11:27" ht="18" customHeight="1">
      <c r="P90" s="27"/>
      <c r="Q90" s="27"/>
      <c r="R90" s="27"/>
      <c r="S90" s="27"/>
      <c r="T90" s="27"/>
      <c r="U90" s="27"/>
      <c r="V90" s="27"/>
      <c r="W90" s="27"/>
      <c r="X90" s="27"/>
      <c r="Y90" s="27"/>
      <c r="Z90" s="27"/>
      <c r="AA90" s="27"/>
    </row>
    <row r="91" spans="11:27" ht="18" customHeight="1">
      <c r="P91" s="27"/>
      <c r="Q91" s="27"/>
      <c r="R91" s="27"/>
      <c r="S91" s="27"/>
      <c r="T91" s="27"/>
      <c r="U91" s="27"/>
      <c r="V91" s="27"/>
      <c r="W91" s="27"/>
      <c r="X91" s="27"/>
      <c r="Y91" s="27"/>
      <c r="Z91" s="27"/>
      <c r="AA91" s="27"/>
    </row>
    <row r="92" spans="11:27" ht="18" customHeight="1">
      <c r="P92" s="27"/>
      <c r="Q92" s="27"/>
      <c r="R92" s="27"/>
      <c r="S92" s="27"/>
      <c r="T92" s="27"/>
      <c r="U92" s="27"/>
      <c r="V92" s="27"/>
      <c r="W92" s="27"/>
      <c r="X92" s="27"/>
      <c r="Y92" s="27"/>
      <c r="Z92" s="27"/>
      <c r="AA92" s="27"/>
    </row>
    <row r="93" spans="11:27" ht="18" customHeight="1">
      <c r="K93" s="14"/>
      <c r="L93" s="14"/>
      <c r="P93" s="27"/>
      <c r="Q93" s="27"/>
      <c r="R93" s="27"/>
      <c r="S93" s="27"/>
      <c r="T93" s="27"/>
      <c r="U93" s="27"/>
      <c r="V93" s="27"/>
      <c r="W93" s="27"/>
      <c r="X93" s="27"/>
      <c r="Y93" s="27"/>
      <c r="Z93" s="27"/>
      <c r="AA93" s="27"/>
    </row>
    <row r="94" spans="11:27" ht="18" customHeight="1">
      <c r="K94" s="14"/>
      <c r="L94" s="14"/>
      <c r="P94" s="27"/>
      <c r="Q94" s="27"/>
      <c r="R94" s="27"/>
      <c r="S94" s="27"/>
      <c r="T94" s="27"/>
      <c r="U94" s="27"/>
      <c r="V94" s="27"/>
      <c r="W94" s="27"/>
      <c r="X94" s="27"/>
      <c r="Y94" s="27"/>
      <c r="Z94" s="27"/>
      <c r="AA94" s="27"/>
    </row>
    <row r="95" spans="11:27" ht="18" customHeight="1">
      <c r="K95" s="14"/>
      <c r="L95" s="14"/>
      <c r="P95" s="27"/>
      <c r="Q95" s="27"/>
      <c r="R95" s="27"/>
      <c r="S95" s="27"/>
      <c r="T95" s="27"/>
      <c r="U95" s="27"/>
      <c r="V95" s="27"/>
      <c r="W95" s="27"/>
      <c r="X95" s="27"/>
      <c r="Y95" s="27"/>
      <c r="Z95" s="27"/>
      <c r="AA95" s="27"/>
    </row>
    <row r="96" spans="11:27" ht="18" customHeight="1">
      <c r="K96" s="14"/>
      <c r="L96" s="14"/>
      <c r="Q96" s="27"/>
      <c r="R96" s="27"/>
      <c r="S96" s="27"/>
      <c r="T96" s="27"/>
      <c r="U96" s="27"/>
      <c r="V96" s="27"/>
      <c r="W96" s="27"/>
      <c r="X96" s="27"/>
      <c r="Y96" s="27"/>
      <c r="Z96" s="27"/>
      <c r="AA96" s="27"/>
    </row>
    <row r="97" spans="11:27" ht="18" customHeight="1">
      <c r="K97" s="14"/>
      <c r="L97" s="14"/>
      <c r="Q97" s="27"/>
      <c r="R97" s="27"/>
      <c r="S97" s="27"/>
      <c r="T97" s="27"/>
      <c r="U97" s="27"/>
      <c r="V97" s="27"/>
      <c r="W97" s="27"/>
      <c r="X97" s="27"/>
      <c r="Y97" s="27"/>
      <c r="Z97" s="27"/>
      <c r="AA97" s="27"/>
    </row>
    <row r="98" spans="11:27" ht="18" customHeight="1">
      <c r="K98" s="14"/>
      <c r="L98" s="14"/>
      <c r="Q98" s="27"/>
      <c r="R98" s="27"/>
      <c r="S98" s="27"/>
      <c r="T98" s="27"/>
      <c r="U98" s="27"/>
      <c r="V98" s="27"/>
      <c r="W98" s="27"/>
      <c r="X98" s="27"/>
      <c r="Y98" s="27"/>
      <c r="Z98" s="27"/>
      <c r="AA98" s="27"/>
    </row>
    <row r="99" spans="11:27" ht="18" customHeight="1">
      <c r="K99" s="14"/>
      <c r="L99" s="14"/>
      <c r="Q99" s="27"/>
      <c r="R99" s="27"/>
      <c r="S99" s="27"/>
      <c r="T99" s="27"/>
      <c r="U99" s="27"/>
      <c r="V99" s="27"/>
      <c r="W99" s="27"/>
      <c r="X99" s="27"/>
      <c r="Y99" s="27"/>
      <c r="Z99" s="27"/>
      <c r="AA99" s="27"/>
    </row>
    <row r="100" spans="11:27" ht="18" customHeight="1">
      <c r="K100" s="14"/>
      <c r="L100" s="14"/>
      <c r="Q100" s="27"/>
      <c r="R100" s="27"/>
      <c r="S100" s="27"/>
      <c r="T100" s="27"/>
      <c r="U100" s="27"/>
      <c r="V100" s="27"/>
      <c r="W100" s="27"/>
      <c r="X100" s="27"/>
      <c r="Y100" s="27"/>
      <c r="Z100" s="27"/>
      <c r="AA100" s="27"/>
    </row>
    <row r="101" spans="11:27" ht="18" customHeight="1">
      <c r="K101" s="14"/>
      <c r="L101" s="14"/>
      <c r="Q101" s="27"/>
      <c r="R101" s="27"/>
      <c r="S101" s="27"/>
      <c r="T101" s="27"/>
      <c r="U101" s="27"/>
      <c r="V101" s="27"/>
      <c r="W101" s="27"/>
      <c r="X101" s="27"/>
      <c r="Y101" s="27"/>
      <c r="Z101" s="27"/>
      <c r="AA101" s="27"/>
    </row>
    <row r="102" spans="11:27" ht="18" customHeight="1">
      <c r="K102" s="14"/>
      <c r="L102" s="14"/>
      <c r="Q102" s="27"/>
      <c r="R102" s="27"/>
      <c r="S102" s="27"/>
      <c r="T102" s="27"/>
      <c r="U102" s="27"/>
      <c r="V102" s="27"/>
      <c r="W102" s="27"/>
      <c r="X102" s="27"/>
      <c r="Y102" s="27"/>
      <c r="Z102" s="27"/>
      <c r="AA102" s="27"/>
    </row>
    <row r="103" spans="11:27" ht="18" customHeight="1">
      <c r="K103" s="14"/>
      <c r="L103" s="14"/>
      <c r="Q103" s="27"/>
      <c r="R103" s="27"/>
      <c r="S103" s="27"/>
      <c r="T103" s="27"/>
      <c r="U103" s="27"/>
      <c r="V103" s="27"/>
      <c r="W103" s="27"/>
      <c r="X103" s="27"/>
      <c r="Y103" s="27"/>
      <c r="Z103" s="27"/>
      <c r="AA103" s="27"/>
    </row>
    <row r="104" spans="11:27" ht="18" customHeight="1">
      <c r="K104" s="14"/>
      <c r="L104" s="14"/>
      <c r="Q104" s="27"/>
      <c r="R104" s="27"/>
      <c r="S104" s="27"/>
      <c r="T104" s="27"/>
      <c r="U104" s="27"/>
      <c r="V104" s="27"/>
      <c r="W104" s="27"/>
      <c r="X104" s="27"/>
      <c r="Y104" s="27"/>
      <c r="Z104" s="27"/>
      <c r="AA104" s="27"/>
    </row>
    <row r="105" spans="11:27" ht="18" customHeight="1">
      <c r="K105" s="14"/>
      <c r="L105" s="14"/>
    </row>
    <row r="106" spans="11:27" ht="18" customHeight="1">
      <c r="K106" s="14"/>
      <c r="L106" s="14"/>
    </row>
    <row r="107" spans="11:27" ht="18" customHeight="1">
      <c r="K107" s="14"/>
      <c r="L107" s="14"/>
    </row>
    <row r="108" spans="11:27" ht="18" customHeight="1">
      <c r="K108" s="14"/>
      <c r="L108" s="14"/>
    </row>
  </sheetData>
  <mergeCells count="85">
    <mergeCell ref="O19:O20"/>
    <mergeCell ref="B1:B4"/>
    <mergeCell ref="C1:I2"/>
    <mergeCell ref="J1:M1"/>
    <mergeCell ref="N1:O4"/>
    <mergeCell ref="J2:M2"/>
    <mergeCell ref="C3:I4"/>
    <mergeCell ref="J3:M3"/>
    <mergeCell ref="J4:M4"/>
    <mergeCell ref="B5:O5"/>
    <mergeCell ref="B6:O6"/>
    <mergeCell ref="C7:G7"/>
    <mergeCell ref="H7:O7"/>
    <mergeCell ref="C8:G12"/>
    <mergeCell ref="H8:J13"/>
    <mergeCell ref="K8:O8"/>
    <mergeCell ref="C13:G13"/>
    <mergeCell ref="L13:N13"/>
    <mergeCell ref="G14:J15"/>
    <mergeCell ref="R8:V8"/>
    <mergeCell ref="L9:N9"/>
    <mergeCell ref="L10:N10"/>
    <mergeCell ref="S10:U10"/>
    <mergeCell ref="L11:N11"/>
    <mergeCell ref="L12:N12"/>
    <mergeCell ref="S12:U12"/>
    <mergeCell ref="K14:L15"/>
    <mergeCell ref="M14:O14"/>
    <mergeCell ref="S14:T14"/>
    <mergeCell ref="M15:M16"/>
    <mergeCell ref="N15:N16"/>
    <mergeCell ref="O15:O16"/>
    <mergeCell ref="S15:T15"/>
    <mergeCell ref="S16:T16"/>
    <mergeCell ref="B14:B16"/>
    <mergeCell ref="C14:C16"/>
    <mergeCell ref="D14:D16"/>
    <mergeCell ref="E14:E16"/>
    <mergeCell ref="F14:F16"/>
    <mergeCell ref="N17:N18"/>
    <mergeCell ref="O17:O18"/>
    <mergeCell ref="S17:T17"/>
    <mergeCell ref="B19:B20"/>
    <mergeCell ref="D19:D20"/>
    <mergeCell ref="H19:H20"/>
    <mergeCell ref="I19:I20"/>
    <mergeCell ref="J19:J20"/>
    <mergeCell ref="M19:M20"/>
    <mergeCell ref="N19:N20"/>
    <mergeCell ref="B17:B18"/>
    <mergeCell ref="D17:D18"/>
    <mergeCell ref="H17:H18"/>
    <mergeCell ref="I17:I18"/>
    <mergeCell ref="J17:J18"/>
    <mergeCell ref="M17:M18"/>
    <mergeCell ref="N21:N22"/>
    <mergeCell ref="O21:O22"/>
    <mergeCell ref="B21:B22"/>
    <mergeCell ref="D21:D22"/>
    <mergeCell ref="H21:H22"/>
    <mergeCell ref="I21:I22"/>
    <mergeCell ref="J21:J22"/>
    <mergeCell ref="M21:M22"/>
    <mergeCell ref="C29:E30"/>
    <mergeCell ref="F29:H30"/>
    <mergeCell ref="K29:O30"/>
    <mergeCell ref="Q68:U68"/>
    <mergeCell ref="B23:B24"/>
    <mergeCell ref="D23:D24"/>
    <mergeCell ref="M23:M24"/>
    <mergeCell ref="N23:N24"/>
    <mergeCell ref="O23:O24"/>
    <mergeCell ref="C26:E26"/>
    <mergeCell ref="F26:I26"/>
    <mergeCell ref="K26:O26"/>
    <mergeCell ref="C27:E28"/>
    <mergeCell ref="F27:H28"/>
    <mergeCell ref="K27:O28"/>
    <mergeCell ref="Q74:U74"/>
    <mergeCell ref="C31:E32"/>
    <mergeCell ref="F31:H32"/>
    <mergeCell ref="K31:O31"/>
    <mergeCell ref="K32:O32"/>
    <mergeCell ref="B33:J34"/>
    <mergeCell ref="K33:O34"/>
  </mergeCells>
  <pageMargins left="0.7" right="0.7" top="0.75" bottom="0.75" header="0.3" footer="0.3"/>
  <pageSetup paperSize="9" scale="34" orientation="portrait" horizontalDpi="300" verticalDpi="0" copies="0" r:id="rId1"/>
  <colBreaks count="1" manualBreakCount="1">
    <brk id="16" max="1048575" man="1"/>
  </colBreaks>
  <drawing r:id="rId2"/>
  <legacyDrawing r:id="rId3"/>
  <oleObjects>
    <mc:AlternateContent xmlns:mc="http://schemas.openxmlformats.org/markup-compatibility/2006">
      <mc:Choice Requires="x14">
        <oleObject shapeId="10241" r:id="rId4">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0241" r:id="rId4"/>
      </mc:Fallback>
    </mc:AlternateContent>
    <mc:AlternateContent xmlns:mc="http://schemas.openxmlformats.org/markup-compatibility/2006">
      <mc:Choice Requires="x14">
        <oleObject shapeId="10242" r:id="rId6">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0242" r:id="rId6"/>
      </mc:Fallback>
    </mc:AlternateContent>
    <mc:AlternateContent xmlns:mc="http://schemas.openxmlformats.org/markup-compatibility/2006">
      <mc:Choice Requires="x14">
        <oleObject shapeId="10243" r:id="rId7">
          <objectPr defaultSize="0" autoPict="0" r:id="rId5">
            <anchor moveWithCells="1" sizeWithCells="1">
              <from>
                <xdr:col>1</xdr:col>
                <xdr:colOff>333375</xdr:colOff>
                <xdr:row>0</xdr:row>
                <xdr:rowOff>57150</xdr:rowOff>
              </from>
              <to>
                <xdr:col>2</xdr:col>
                <xdr:colOff>0</xdr:colOff>
                <xdr:row>3</xdr:row>
                <xdr:rowOff>219075</xdr:rowOff>
              </to>
            </anchor>
          </objectPr>
        </oleObject>
      </mc:Choice>
      <mc:Fallback>
        <oleObject shapeId="10243"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PLANEACION DEL DESARROLLO </vt:lpstr>
      <vt:lpstr>CIM</vt:lpstr>
      <vt:lpstr>ASOCIATIVIDAD</vt:lpstr>
      <vt:lpstr>SMPP</vt:lpstr>
      <vt:lpstr>SISBEN </vt:lpstr>
      <vt:lpstr>FORTALECIMIENTO </vt:lpstr>
      <vt:lpstr>DIANU</vt:lpstr>
      <vt:lpstr>A. ACTUALIZ REVISION Y MODIFIC</vt:lpstr>
      <vt:lpstr>ADOP Y REGLAMENTACION AREAS DEL</vt:lpstr>
      <vt:lpstr>D. INSTRUMENTOS NORMATIVOS </vt:lpstr>
      <vt:lpstr>SEGUIMIENTO EXPEDIENTE MUNICIP</vt:lpstr>
      <vt:lpstr>NORMALIZACION Y REGLAMENTACION </vt:lpstr>
      <vt:lpstr>IMPLEMENTAR CATASTRO MULTIPROPO</vt:lpstr>
      <vt:lpstr>'A. ACTUALIZ REVISION Y MODIFIC'!Área_de_impresión</vt:lpstr>
      <vt:lpstr>'ADOP Y REGLAMENTACION AREAS DEL'!Área_de_impresión</vt:lpstr>
      <vt:lpstr>CIM!Área_de_impresión</vt:lpstr>
      <vt:lpstr>'D. INSTRUMENTOS NORMATIVOS '!Área_de_impresión</vt:lpstr>
      <vt:lpstr>DIANU!Área_de_impresión</vt:lpstr>
      <vt:lpstr>'IMPLEMENTAR CATASTRO MULTIPROPO'!Área_de_impresión</vt:lpstr>
      <vt:lpstr>'NORMALIZACION Y REGLAMENTACION '!Área_de_impresión</vt:lpstr>
      <vt:lpstr>'PLANEACION DEL DESARROLLO '!Área_de_impresión</vt:lpstr>
      <vt:lpstr>'SEGUIMIENTO EXPEDIENTE MUNICIP'!Área_de_impresión</vt:lpstr>
      <vt:lpstr>'SISBEN '!Área_de_impresión</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equipo 60</cp:lastModifiedBy>
  <dcterms:created xsi:type="dcterms:W3CDTF">2021-10-12T13:00:26Z</dcterms:created>
  <dcterms:modified xsi:type="dcterms:W3CDTF">2021-12-03T17:41:54Z</dcterms:modified>
</cp:coreProperties>
</file>