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36\Desktop\Instrumentos 1 trimestre 2022 revisados por los sect\PA\"/>
    </mc:Choice>
  </mc:AlternateContent>
  <bookViews>
    <workbookView xWindow="0" yWindow="0" windowWidth="21600" windowHeight="8130"/>
  </bookViews>
  <sheets>
    <sheet name="Agua Potable" sheetId="2" r:id="rId1"/>
    <sheet name="Saneamiento Básico" sheetId="3" r:id="rId2"/>
    <sheet name="PGIR" sheetId="4" r:id="rId3"/>
    <sheet name="SIMAP" sheetId="5" r:id="rId4"/>
    <sheet name="SIGAM" sheetId="6" r:id="rId5"/>
    <sheet name="Educacion ambiental" sheetId="7" r:id="rId6"/>
    <sheet name="CambioClimatico" sheetId="8" r:id="rId7"/>
    <sheet name="Gestión del Riesgo" sheetId="9" r:id="rId8"/>
    <sheet name="Bomberos" sheetId="10" r:id="rId9"/>
    <sheet name="Hoja1" sheetId="11" r:id="rId10"/>
    <sheet name="anexo 1 " sheetId="12" r:id="rId11"/>
    <sheet name="Hoja3" sheetId="13" r:id="rId12"/>
  </sheets>
  <calcPr calcId="162913"/>
</workbook>
</file>

<file path=xl/calcChain.xml><?xml version="1.0" encoding="utf-8"?>
<calcChain xmlns="http://schemas.openxmlformats.org/spreadsheetml/2006/main">
  <c r="D25" i="13" l="1"/>
  <c r="D24" i="13"/>
  <c r="D16" i="13"/>
  <c r="D15" i="13"/>
  <c r="D10" i="13"/>
  <c r="D8" i="13"/>
  <c r="G29" i="10"/>
  <c r="F29" i="10"/>
  <c r="F28" i="9"/>
  <c r="F27" i="9"/>
  <c r="M25" i="9"/>
  <c r="M23" i="9"/>
  <c r="G22" i="9"/>
  <c r="G28" i="9" s="1"/>
  <c r="N21" i="9"/>
  <c r="M21" i="9"/>
  <c r="O21" i="9" s="1"/>
  <c r="G21" i="9"/>
  <c r="N19" i="9"/>
  <c r="M19" i="9"/>
  <c r="G19" i="9"/>
  <c r="F31" i="8"/>
  <c r="F30" i="8"/>
  <c r="G28" i="8"/>
  <c r="G27" i="8"/>
  <c r="N26" i="8"/>
  <c r="M26" i="8"/>
  <c r="G26" i="8"/>
  <c r="G25" i="8"/>
  <c r="N24" i="8"/>
  <c r="M24" i="8"/>
  <c r="O24" i="8" s="1"/>
  <c r="G24" i="8"/>
  <c r="G23" i="8"/>
  <c r="N22" i="8"/>
  <c r="M22" i="8"/>
  <c r="G22" i="8"/>
  <c r="G21" i="8"/>
  <c r="N20" i="8"/>
  <c r="M20" i="8"/>
  <c r="G20" i="8"/>
  <c r="G30" i="8" s="1"/>
  <c r="G19" i="8"/>
  <c r="G31" i="8" s="1"/>
  <c r="N18" i="8"/>
  <c r="M18" i="8"/>
  <c r="F26" i="7"/>
  <c r="F25" i="7"/>
  <c r="G25" i="7" s="1"/>
  <c r="G24" i="7"/>
  <c r="G26" i="7" s="1"/>
  <c r="N23" i="7"/>
  <c r="M23" i="7"/>
  <c r="N21" i="7"/>
  <c r="M21" i="7"/>
  <c r="G20" i="7"/>
  <c r="N19" i="7"/>
  <c r="M19" i="7"/>
  <c r="F30" i="6"/>
  <c r="G30" i="6" s="1"/>
  <c r="F29" i="6"/>
  <c r="N28" i="6" s="1"/>
  <c r="M28" i="6"/>
  <c r="G28" i="6"/>
  <c r="G27" i="6"/>
  <c r="N26" i="6"/>
  <c r="M26" i="6"/>
  <c r="G26" i="6"/>
  <c r="G25" i="6"/>
  <c r="N24" i="6"/>
  <c r="M24" i="6"/>
  <c r="O24" i="6" s="1"/>
  <c r="G24" i="6"/>
  <c r="G23" i="6"/>
  <c r="N22" i="6"/>
  <c r="M22" i="6"/>
  <c r="G22" i="6"/>
  <c r="G21" i="6"/>
  <c r="N20" i="6"/>
  <c r="M20" i="6"/>
  <c r="O20" i="6" s="1"/>
  <c r="G41" i="5"/>
  <c r="G40" i="5"/>
  <c r="F40" i="5"/>
  <c r="N40" i="5" s="1"/>
  <c r="G39" i="5"/>
  <c r="F39" i="5"/>
  <c r="N38" i="5" s="1"/>
  <c r="G38" i="5"/>
  <c r="G37" i="5"/>
  <c r="N36" i="5"/>
  <c r="M36" i="5"/>
  <c r="O36" i="5" s="1"/>
  <c r="G36" i="5"/>
  <c r="G35" i="5"/>
  <c r="N34" i="5"/>
  <c r="M34" i="5"/>
  <c r="O34" i="5" s="1"/>
  <c r="G34" i="5"/>
  <c r="G33" i="5"/>
  <c r="N32" i="5"/>
  <c r="O32" i="5" s="1"/>
  <c r="M32" i="5"/>
  <c r="G32" i="5"/>
  <c r="F31" i="5"/>
  <c r="M30" i="5" s="1"/>
  <c r="O30" i="5" s="1"/>
  <c r="N30" i="5"/>
  <c r="G30" i="5"/>
  <c r="F30" i="5"/>
  <c r="F42" i="5" s="1"/>
  <c r="G29" i="5"/>
  <c r="N28" i="5"/>
  <c r="M28" i="5"/>
  <c r="O28" i="5" s="1"/>
  <c r="G28" i="5"/>
  <c r="G27" i="5"/>
  <c r="O26" i="5"/>
  <c r="N26" i="5"/>
  <c r="M26" i="5"/>
  <c r="G26" i="5"/>
  <c r="G25" i="5"/>
  <c r="F25" i="5"/>
  <c r="N24" i="5"/>
  <c r="M24" i="5"/>
  <c r="O24" i="5" s="1"/>
  <c r="G24" i="5"/>
  <c r="F23" i="5"/>
  <c r="F43" i="5" s="1"/>
  <c r="M22" i="5"/>
  <c r="G22" i="5"/>
  <c r="G21" i="5"/>
  <c r="N20" i="5"/>
  <c r="M20" i="5"/>
  <c r="O20" i="5" s="1"/>
  <c r="G20" i="5"/>
  <c r="G18" i="5"/>
  <c r="F27" i="4"/>
  <c r="J26" i="4"/>
  <c r="I26" i="4"/>
  <c r="H26" i="4"/>
  <c r="F26" i="4"/>
  <c r="G25" i="4"/>
  <c r="N24" i="4"/>
  <c r="M24" i="4"/>
  <c r="G24" i="4"/>
  <c r="G23" i="4"/>
  <c r="N22" i="4"/>
  <c r="O22" i="4" s="1"/>
  <c r="G22" i="4"/>
  <c r="G21" i="4"/>
  <c r="N20" i="4"/>
  <c r="O20" i="4" s="1"/>
  <c r="G20" i="4"/>
  <c r="G19" i="4"/>
  <c r="N18" i="4"/>
  <c r="O18" i="4" s="1"/>
  <c r="G18" i="4"/>
  <c r="I31" i="3"/>
  <c r="H31" i="3"/>
  <c r="F31" i="3"/>
  <c r="H30" i="3"/>
  <c r="G29" i="3"/>
  <c r="G31" i="3" s="1"/>
  <c r="M28" i="3"/>
  <c r="F28" i="3"/>
  <c r="G28" i="3" s="1"/>
  <c r="G27" i="3"/>
  <c r="N26" i="3"/>
  <c r="M26" i="3"/>
  <c r="G26" i="3"/>
  <c r="G25" i="3"/>
  <c r="M24" i="3"/>
  <c r="G24" i="3"/>
  <c r="G23" i="3"/>
  <c r="N22" i="3"/>
  <c r="M22" i="3"/>
  <c r="O22" i="3" s="1"/>
  <c r="G22" i="3"/>
  <c r="G21" i="3"/>
  <c r="M20" i="3"/>
  <c r="M31" i="3" s="1"/>
  <c r="G20" i="3"/>
  <c r="G30" i="3" s="1"/>
  <c r="I53" i="2"/>
  <c r="H27" i="2"/>
  <c r="G27" i="2"/>
  <c r="F27" i="2"/>
  <c r="M24" i="2"/>
  <c r="F24" i="2"/>
  <c r="N24" i="2" s="1"/>
  <c r="M22" i="2"/>
  <c r="G26" i="2"/>
  <c r="N20" i="2"/>
  <c r="M20" i="2"/>
  <c r="O20" i="2" s="1"/>
  <c r="H20" i="2"/>
  <c r="H26" i="2" s="1"/>
  <c r="G27" i="9" l="1"/>
  <c r="O20" i="8"/>
  <c r="O18" i="8"/>
  <c r="F31" i="6"/>
  <c r="G31" i="6" s="1"/>
  <c r="O24" i="4"/>
  <c r="G27" i="4"/>
  <c r="G26" i="4"/>
  <c r="O22" i="5"/>
  <c r="G43" i="5"/>
  <c r="O30" i="3"/>
  <c r="G42" i="5"/>
  <c r="N28" i="3"/>
  <c r="N31" i="3" s="1"/>
  <c r="N22" i="5"/>
  <c r="G31" i="5"/>
  <c r="M40" i="5"/>
  <c r="O40" i="5" s="1"/>
  <c r="M27" i="2"/>
  <c r="F30" i="3"/>
  <c r="G23" i="5"/>
  <c r="M38" i="5"/>
  <c r="O38" i="5" s="1"/>
  <c r="O19" i="7"/>
  <c r="F26" i="2" l="1"/>
  <c r="N27" i="2" s="1"/>
  <c r="O26" i="2" s="1"/>
  <c r="O28" i="3"/>
</calcChain>
</file>

<file path=xl/comments1.xml><?xml version="1.0" encoding="utf-8"?>
<comments xmlns="http://schemas.openxmlformats.org/spreadsheetml/2006/main">
  <authors>
    <author>ROCIO</author>
  </authors>
  <commentList>
    <comment ref="F23" authorId="0" shapeId="0">
      <text>
        <r>
          <rPr>
            <sz val="11"/>
            <color indexed="8"/>
            <rFont val="Helvetica Neue"/>
          </rPr>
          <t>ROCIO:
adicion 1951</t>
        </r>
      </text>
    </comment>
  </commentList>
</comments>
</file>

<file path=xl/comments2.xml><?xml version="1.0" encoding="utf-8"?>
<comments xmlns="http://schemas.openxmlformats.org/spreadsheetml/2006/main">
  <authors>
    <author>ROCIO</author>
  </authors>
  <commentList>
    <comment ref="D6" authorId="0" shapeId="0">
      <text>
        <r>
          <rPr>
            <sz val="11"/>
            <color indexed="8"/>
            <rFont val="Helvetica Neue"/>
          </rPr>
          <t>ROCIO:
203</t>
        </r>
      </text>
    </comment>
    <comment ref="D8" authorId="0" shapeId="0">
      <text>
        <r>
          <rPr>
            <sz val="11"/>
            <color indexed="8"/>
            <rFont val="Helvetica Neue"/>
          </rPr>
          <t>ROCIO:
202 , 63 , 64 , 195, 197
339,1181,1540</t>
        </r>
      </text>
    </comment>
    <comment ref="D10" authorId="0" shapeId="0">
      <text>
        <r>
          <rPr>
            <sz val="11"/>
            <color indexed="8"/>
            <rFont val="Helvetica Neue"/>
          </rPr>
          <t>ROCIO:
60 , 58 , 1180, 2047, 1708</t>
        </r>
      </text>
    </comment>
    <comment ref="D12" authorId="0" shapeId="0">
      <text>
        <r>
          <rPr>
            <sz val="11"/>
            <color indexed="8"/>
            <rFont val="Helvetica Neue"/>
          </rPr>
          <t>ROCIO:
1182</t>
        </r>
      </text>
    </comment>
    <comment ref="D14" authorId="0" shapeId="0">
      <text>
        <r>
          <rPr>
            <sz val="11"/>
            <color indexed="8"/>
            <rFont val="Helvetica Neue"/>
          </rPr>
          <t>ROCIO:
198</t>
        </r>
      </text>
    </comment>
    <comment ref="D16" authorId="0" shapeId="0">
      <text>
        <r>
          <rPr>
            <sz val="11"/>
            <color indexed="8"/>
            <rFont val="Helvetica Neue"/>
          </rPr>
          <t>ROCIO:
59 , 213 ,199, 344, 338
1175</t>
        </r>
      </text>
    </comment>
    <comment ref="D18" authorId="0" shapeId="0">
      <text>
        <r>
          <rPr>
            <sz val="11"/>
            <color indexed="8"/>
            <rFont val="Helvetica Neue"/>
          </rPr>
          <t>ROCIO:
214</t>
        </r>
      </text>
    </comment>
    <comment ref="D20" authorId="0" shapeId="0">
      <text>
        <r>
          <rPr>
            <sz val="11"/>
            <color indexed="8"/>
            <rFont val="Helvetica Neue"/>
          </rPr>
          <t>ROCIO:
612</t>
        </r>
      </text>
    </comment>
    <comment ref="D22" authorId="0" shapeId="0">
      <text>
        <r>
          <rPr>
            <sz val="11"/>
            <color indexed="8"/>
            <rFont val="Helvetica Neue"/>
          </rPr>
          <t>ROCIO:
62</t>
        </r>
      </text>
    </comment>
    <comment ref="D24" authorId="0" shapeId="0">
      <text>
        <r>
          <rPr>
            <sz val="11"/>
            <color indexed="8"/>
            <rFont val="Helvetica Neue"/>
          </rPr>
          <t>ROCIO:
194 , 201,2115</t>
        </r>
      </text>
    </comment>
    <comment ref="D26" authorId="0" shapeId="0">
      <text>
        <r>
          <rPr>
            <sz val="11"/>
            <color indexed="8"/>
            <rFont val="Helvetica Neue"/>
          </rPr>
          <t>ROCIO:
210</t>
        </r>
      </text>
    </comment>
  </commentList>
</comments>
</file>

<file path=xl/sharedStrings.xml><?xml version="1.0" encoding="utf-8"?>
<sst xmlns="http://schemas.openxmlformats.org/spreadsheetml/2006/main" count="971" uniqueCount="373">
  <si>
    <t>SECRETARÍA / ENTIDAD:           SECRETARIA DE AMBIENTE Y GESTION DEL RIESGO                                                / GRUPO: DIRECCION DE AMBIENTE , AGUA Y CAMBIO CLIMATICO</t>
  </si>
  <si>
    <t xml:space="preserve">FECHA DE PROGRAMACION: </t>
  </si>
  <si>
    <t>FECHA DE  SEGUIMIENTO: MARZO 2022</t>
  </si>
  <si>
    <t>DIMENSION: AMBIENTAL</t>
  </si>
  <si>
    <t>PROCESO: Gestion Ambiental</t>
  </si>
  <si>
    <t>SECTOR: Agua Potable y Saneamiento Básico</t>
  </si>
  <si>
    <t>Objetivos: Mejorar la infraestructura de los acueductos de la zona rural y urbana del municipio de ibagué..</t>
  </si>
  <si>
    <t xml:space="preserve">RELACION DE CONTRATOS Y CONVENIOS </t>
  </si>
  <si>
    <t>PROGRAMA:ACCESO DE LA POBLACION A LOS SERVICIOS DE AGUA POTABLE Y SANEAMIENTO BASICO</t>
  </si>
  <si>
    <t>No</t>
  </si>
  <si>
    <t>OBJETO</t>
  </si>
  <si>
    <t>VALOR</t>
  </si>
  <si>
    <t>SUBPROGRAMA: Ibagué Vibra, con Calidad, Continuidad y Cobertura en Agua Potable</t>
  </si>
  <si>
    <t>Transferencia EDAT</t>
  </si>
  <si>
    <t>DEPENDENCIA / GRUPO: Dirección de ambiente,agua y cambio climático</t>
  </si>
  <si>
    <t>PROYECTO: INTEGRACIÓN DE LA POBLACIÓN A LOS SERVICIOS DE AGUA POTABLE Y SANEAMIENTO BÁSICO IBAGUÉ</t>
  </si>
  <si>
    <t>CODIGO BPPIM:2020730010019</t>
  </si>
  <si>
    <t>RUBRO:219330102004</t>
  </si>
  <si>
    <t>PRINCIPALES ACTIVIDADES</t>
  </si>
  <si>
    <t>UNIDAD DE MEDIDA</t>
  </si>
  <si>
    <t>CANT.</t>
  </si>
  <si>
    <t>COSTO TOTAL ( MILES DE PESOS)</t>
  </si>
  <si>
    <t>FUENTES DE FINANCIACION ( EN MILES DE $)</t>
  </si>
  <si>
    <t>PROGRAMACION (dd/mm/aa)</t>
  </si>
  <si>
    <t>INDICADORES DE GESTION</t>
  </si>
  <si>
    <t>MPIO</t>
  </si>
  <si>
    <t>SGP</t>
  </si>
  <si>
    <t>REGALIAS</t>
  </si>
  <si>
    <t>OTROS</t>
  </si>
  <si>
    <t xml:space="preserve">INICIO </t>
  </si>
  <si>
    <t>TERMINACION</t>
  </si>
  <si>
    <t>INDICE FISICO</t>
  </si>
  <si>
    <t>INDICE INVERSION</t>
  </si>
  <si>
    <t>EFICIENCIA</t>
  </si>
  <si>
    <t>Mejorar, optimizar y brindar apoyo técnico a acueductos de la zona rural y urbana.</t>
  </si>
  <si>
    <t>P</t>
  </si>
  <si>
    <t>Nº de Acueductos mejorados y optimizados zona rural y urbana</t>
  </si>
  <si>
    <t>E</t>
  </si>
  <si>
    <t>Transferencia de Recursos por concepto de Subsidios de los Servicios Públicos de Acueductos y Alcantarillado para La Zona Rural y Urbana.</t>
  </si>
  <si>
    <t xml:space="preserve">Nº de Transferencias por conceptos de subsidios </t>
  </si>
  <si>
    <t>Construir plantas de tratamiento de agua potable en centros rurales nucleados.</t>
  </si>
  <si>
    <t>Nº de plantas de tratamiento de agua potable construidas</t>
  </si>
  <si>
    <t>TOTAL  PLAN  DE  ACCION</t>
  </si>
  <si>
    <t>METAS DE RESULTADO</t>
  </si>
  <si>
    <t>METAS DE PRODUCTO</t>
  </si>
  <si>
    <t>INDICADOR</t>
  </si>
  <si>
    <t>SECRETARIO DESPACHO / GERENTE</t>
  </si>
  <si>
    <t>Aumentar la cobertura de acueducto en la zona urbana</t>
  </si>
  <si>
    <t xml:space="preserve">Efectuar pagos de subsidios anuales a 13 operadores. </t>
  </si>
  <si>
    <t>Operadores con subsidios pagados</t>
  </si>
  <si>
    <t xml:space="preserve">P </t>
  </si>
  <si>
    <t>Disminuir el índice de riesgo de calidad de agua ponderado (IRCA) acueductos comunitarios</t>
  </si>
  <si>
    <t xml:space="preserve">Mejorar y optimizar acueductos comunitarios en la zona urbana. </t>
  </si>
  <si>
    <t>Acueductos comunitarios  mejorados y optimizados</t>
  </si>
  <si>
    <t xml:space="preserve">NOMBRE: </t>
  </si>
  <si>
    <t>Construir 2 plantas de tratamiento de agua potable en centros rurales nucleados</t>
  </si>
  <si>
    <t>Planta de tratamiento de agua potable domestica construida</t>
  </si>
  <si>
    <t>FIRMA</t>
  </si>
  <si>
    <t xml:space="preserve">NOMBRE JEFE GRUPO: </t>
  </si>
  <si>
    <t>PROCESO: PLANEACION ESTRATEGICA Y TERRITORIAL</t>
  </si>
  <si>
    <t>SECRETARÍA / ENTIDAD: Secretaria de ambiente y gestion del riesgo</t>
  </si>
  <si>
    <t>FECHA DE  SEGUIMIENTO: Marzo 2022</t>
  </si>
  <si>
    <t>PROCESO: Gestion  Ambiental</t>
  </si>
  <si>
    <t>Objetivos:Mejorar la infraestructura de los acueductos de la zona rural y urbana del municipio de ibagué..</t>
  </si>
  <si>
    <t xml:space="preserve">PROGRAMA:ACCESO DE LA POBLACION A LOS SERVICIOS DE AGUA POTABLE Y SANEAMIENTO BASICO
</t>
  </si>
  <si>
    <t>NOMBRE  DEL PROYECTO POAI: INTEGRACION DE LA POBLACION A LOS SERVICIOS DE AGUA POTABLE Y SANEAMIENTO BASICO RURAL</t>
  </si>
  <si>
    <t>1951/ 2021</t>
  </si>
  <si>
    <t>CONTRATO INTERADMINISTRATIVO PARA LA CONSULTORÍA TÉCNICA, ADMINISTRATIVA, FINANCIERA Y AMBIENTAL PARA REALIZAR LOS ESTUDIOS Y DISEÑOS DE SISTEMAS DE ACUEDUCTOS COMUNITARIOS DEL MUNICIPIO DE IBAGUÉ – TOLIMA EN CUMPLIMIENTO A FALLOS JUDICIALES (ACCIONES POPULARES Y DE TUTELA).</t>
  </si>
  <si>
    <t xml:space="preserve">SUBPROGRAMA:ACCESO DE LA POBLACION A LOS SERVICIOS DE AGUA POTABLE Y SANEAMIENTO BASICO
</t>
  </si>
  <si>
    <t>pago de tasa retributiva</t>
  </si>
  <si>
    <t>DEPENDENCIA / GRUPO:  Dirección de ambiente,agua y cambio climático</t>
  </si>
  <si>
    <t>PROYECTO:INTEGRACIÓN DE LA POBLACIÓN A LOS SERVICIOS DE AGUA POTABLE Y SANEAMIENTO BÁSICO IBAGUÉ</t>
  </si>
  <si>
    <t xml:space="preserve">CODIGO BPPIM:2020730010019 </t>
  </si>
  <si>
    <t>RUBRO: 219330102004</t>
  </si>
  <si>
    <t>INDICADORES DE GESTIÓN</t>
  </si>
  <si>
    <t>Reponer 400 ml redes de alcantarillado de los acueductos comunitarios.</t>
  </si>
  <si>
    <t>p</t>
  </si>
  <si>
    <t>Nº de ml repuestos de redes de alcantarillado</t>
  </si>
  <si>
    <t xml:space="preserve">Elaborar los estudios y diseños para la construcción de acueductos y
alcantarillados en la zona rural y urbana.
</t>
  </si>
  <si>
    <t xml:space="preserve">N° de estudios y diseños elaborados </t>
  </si>
  <si>
    <t xml:space="preserve">Construcción de una planta de aguas residuales en la zona rural del municipio de ibagué.
</t>
  </si>
  <si>
    <t>Nº de planta de aguas residuales construidas</t>
  </si>
  <si>
    <t>Compra e instalación de sistemas sépticos</t>
  </si>
  <si>
    <t>Nº de sistemas septicos instalados</t>
  </si>
  <si>
    <t>Pago de tasa retributiva y seguimientos ambientales.</t>
  </si>
  <si>
    <t xml:space="preserve">Nº de pagos realizados </t>
  </si>
  <si>
    <t>INDICADORES</t>
  </si>
  <si>
    <t>Cobertura de tratamiento urbano de aguas residuales en el municipio</t>
  </si>
  <si>
    <t>Realizar 12 pagos de tasa retributiva</t>
  </si>
  <si>
    <t xml:space="preserve">Pagos de tasa retributiva realizados	
</t>
  </si>
  <si>
    <t>Cobertura rural de alcantarillado en el municipio</t>
  </si>
  <si>
    <t>Instalar 500 biodigestores y sistemas sépticos en la zona rural</t>
  </si>
  <si>
    <t>Biodigestores y sistemas sépticos instalados</t>
  </si>
  <si>
    <t>Incrementar la cobertura urbana de alcantarillado</t>
  </si>
  <si>
    <t xml:space="preserve">Reponer 1000 m de redes de alcantarillado de los acueductos comunitarios.   </t>
  </si>
  <si>
    <t>Metros repuestos de alcantarillado de acueductos comunitarios</t>
  </si>
  <si>
    <t>Mejorar el nivel de calidad ambiental urbana</t>
  </si>
  <si>
    <t>Construir 1 planta de tratamiento residual doméstica en la zona rural</t>
  </si>
  <si>
    <t>Planta de tratamiento de agua residual domestica construida</t>
  </si>
  <si>
    <t>Objetivos: Establecer las estrategias y lineamientos para la Gestión Integral de los Residuos Sólidos generados en el Municipio de Ibagué</t>
  </si>
  <si>
    <t>PROGRAMA: PLAN DE GESTION INTEGRAL DE RESIDUOS SOLIDOS PGRIS</t>
  </si>
  <si>
    <t>NOMBRE  DEL PROYECTO POAI: Implementacion y Seguimiento del Plan de Gestin Integral de Residuos Solidos en el Municipio de Ibague</t>
  </si>
  <si>
    <t>343 / 2022</t>
  </si>
  <si>
    <t>Prestación de servicios profesionales para la implementacion del proyecto  Implementacion y Seguimiento del Plan de Gestin Integral de Residuos Solidos en el Municipio de Ibague</t>
  </si>
  <si>
    <t>1176 / 2022</t>
  </si>
  <si>
    <t>Prestación de servicios de apoyo para la implementacion del proyecto  Implementacion y Seguimiento del Plan de Gestin Integral de Residuos Solidos en el Municipio de Ibague</t>
  </si>
  <si>
    <t>CODIGO BPPIM:2020730010011</t>
  </si>
  <si>
    <t>613 / 2022</t>
  </si>
  <si>
    <t xml:space="preserve">RUBRO: 219320202009 </t>
  </si>
  <si>
    <t>1178 / 2022</t>
  </si>
  <si>
    <t xml:space="preserve">Evaluacion y seguimiento del plan integral der residuos solidos en el corto plazo </t>
  </si>
  <si>
    <t>Plan integral evaluado y con seguimiento</t>
  </si>
  <si>
    <t xml:space="preserve">Apoyar asociaciones de recuperadores de residuos sólidos </t>
  </si>
  <si>
    <t>N° de asociaciones apoyadas</t>
  </si>
  <si>
    <t>Ejecutar programas de recuperación, reutilización y aprovechamiento de residuos sólidos en la zona rural</t>
  </si>
  <si>
    <t xml:space="preserve"> N° Programas ejecutados</t>
  </si>
  <si>
    <t xml:space="preserve">Seguimiento al 100% de las actividades ejecutadas por el operador del servicio de aseo.
</t>
  </si>
  <si>
    <t>Seguimiento realizado al 100% de las actividades del operador</t>
  </si>
  <si>
    <t>Apoyar 4 asociaciones de trabajadores recuperadores de residuos sólidos (Cód KPT 3204012)</t>
  </si>
  <si>
    <t>Asociaciones de recuperadores apoyados</t>
  </si>
  <si>
    <t>Evaluación y seguimiento del Plan Gestión Integral de Residuos Sólidos “PGIRS” en el horizonte a corto plazo (4años)</t>
  </si>
  <si>
    <t>Porcentaje de actividades evaluadas y supervisadas</t>
  </si>
  <si>
    <t>Ejecutar 8 programas de recuperación, reutilización y aprovechamiento de residuos sólidos en la zona rural. (Cód KPT 4003006)</t>
  </si>
  <si>
    <t>N° de programas implementados</t>
  </si>
  <si>
    <t xml:space="preserve">Seguimiento al 100% de las actividades ejecutadas por el operador del servicio de aseo.  </t>
  </si>
  <si>
    <t>Porcentaje de actividades supervisadas</t>
  </si>
  <si>
    <t>SECRETARÍA / ENTIDAD:   Secretaria de ambiente y gestion del riesgo</t>
  </si>
  <si>
    <t xml:space="preserve">SECTOR: MEDIO AMBIENTE </t>
  </si>
  <si>
    <t>Objetivos: FORTALECER EL SISTEMA MUNICIPAL DE AREAS PROTEGIDAS SIMAP MEDIANTE LA EJECUCION DE ACTIVIDADES DE CONSERVACION, PROTECCION Y RESTAURACION EN AREAS DE IMPORTANCIA AMBIENTAL.</t>
  </si>
  <si>
    <t xml:space="preserve">PROGRAMA: CONSERVACIÓN DE LA BIODIVERSIDAD Y SUS SERVICIOS ECOSISTÉMICOS (Código KPT </t>
  </si>
  <si>
    <t>NOMBRE  DEL PROYECTO POAI: Conservación De La Biodiversidad y sus Servicios Ecosistematicos En El Municipio De Ibagué</t>
  </si>
  <si>
    <t>ver anexo 1</t>
  </si>
  <si>
    <t>CODIGO BPPIM:2020730010012</t>
  </si>
  <si>
    <t>RUBRO -219320202009</t>
  </si>
  <si>
    <t>Gestión de áreas protegidas y estrategias complementarias de conservación</t>
  </si>
  <si>
    <t>Nª de Hectareas protegidas</t>
  </si>
  <si>
    <t>Adelantar procesos de restauración ecológicas.</t>
  </si>
  <si>
    <t>Nº de hectáreas restauradas</t>
  </si>
  <si>
    <t>Apoyo Institucional</t>
  </si>
  <si>
    <t xml:space="preserve">Unidad  </t>
  </si>
  <si>
    <t>Recuperación y conservación de microcuencas para la provisión del recurso hidrico</t>
  </si>
  <si>
    <t>Nº de microcuencas intervenidas</t>
  </si>
  <si>
    <t>Implementar un esquema de pagos por servicios ambientales</t>
  </si>
  <si>
    <t>Esquema implementado</t>
  </si>
  <si>
    <t>Apoyar la implementación del plan de manejo ambiental de los cerros norte de
Ibagué.</t>
  </si>
  <si>
    <t>Plan de manejo apoyado</t>
  </si>
  <si>
    <t>Producción de material forestal con fines de conservación</t>
  </si>
  <si>
    <t>Número de Plántulas  Producidas</t>
  </si>
  <si>
    <t>Sembrar árboles en la zona urbana y rural.</t>
  </si>
  <si>
    <t>Nº de árboles sembrados</t>
  </si>
  <si>
    <t>Implementar un proyecto de conservación de especies en peligro de extinción.</t>
  </si>
  <si>
    <t>Nº de Proyectos implementados</t>
  </si>
  <si>
    <t>Realizar talleres de concienciación alrededor del tema de conservación de especies Silvestres</t>
  </si>
  <si>
    <t>Nº de talleres ralizados</t>
  </si>
  <si>
    <t>Controlar y vigilar 5686 hectáreas con fines de conservación ambiental</t>
  </si>
  <si>
    <t>N° de Ha controladas y vigiladas</t>
  </si>
  <si>
    <t>Formular planes de manejo ambiental para predios adquiridos con fines de
conservación ambiental.</t>
  </si>
  <si>
    <t>Nº de Planes formulados</t>
  </si>
  <si>
    <t>Incrementar el número de hectáreas adquiridas con fines de conservación ambiental</t>
  </si>
  <si>
    <t>Estrategias para procesos de restauración ecológicas  (Cód. KPT 3202005)</t>
  </si>
  <si>
    <t>Hectareas restauradas</t>
  </si>
  <si>
    <t>Realizar actividades de fomento del material forestal con fines de conservación (Cód. KPT 3202038)</t>
  </si>
  <si>
    <t xml:space="preserve">Sembrar árboles en la zona urbana y rural.  (Cód. </t>
  </si>
  <si>
    <t>Arboles sembrados</t>
  </si>
  <si>
    <t>Implementar acciones de recuperación y conservación para la provisión del recurso hídrico.  (Cód. KPT 3202037)</t>
  </si>
  <si>
    <t>Microcuencas intervenidas</t>
  </si>
  <si>
    <t>Controlar y vigilar 5836 hectáreas con fines de conservación ambiental</t>
  </si>
  <si>
    <t>Realizar talleres de concienciación alrededor del tema de conservación de especies silvestres</t>
  </si>
  <si>
    <t>Número de talleres realizados</t>
  </si>
  <si>
    <t xml:space="preserve">OBSERVACIONES: </t>
  </si>
  <si>
    <t>SECRETARÍA / ENTIDAD:Secretaria de ambiente y gestion del riesgo</t>
  </si>
  <si>
    <t>Objetivos: Aumentar la articulación de los planes y proyectos de los diferentes sectores productivos, sociales y culturales.</t>
  </si>
  <si>
    <t xml:space="preserve">PROGRAMA:FORTALECIMIENTO DEL DESEMPEÑO AMBIENTAL DE LOS SECTORES PRODUCTIVOS
</t>
  </si>
  <si>
    <t>2054 / 2022</t>
  </si>
  <si>
    <t>Prestacion de servicios profesionales para la ejecucion del proyecto  Fortalecimiento Del Desempeño Ambiental De Los Sectores Productivos En El Municipio De Ibagué</t>
  </si>
  <si>
    <t>2043 / 2022</t>
  </si>
  <si>
    <t>NOMBRE  DEL PROYECTO POAI: Fortalecimiento Del Desempeño Ambiental De Los Sectores Productivos En El Municipio De Ibagué</t>
  </si>
  <si>
    <t>CODIGO BPPIM:2020730010013</t>
  </si>
  <si>
    <t xml:space="preserve">RUBRO:  219320202009 </t>
  </si>
  <si>
    <t>Fortalecer el observatorio ambiental de desarrollo sostenible.</t>
  </si>
  <si>
    <t>Observatorio ambiental fortalecido</t>
  </si>
  <si>
    <t>Capacitar mineros de subsistencia en temas de buenas prácticas
ambientales y productivas.</t>
  </si>
  <si>
    <t>Nº de mineros capacitados</t>
  </si>
  <si>
    <t xml:space="preserve">Implementar proyectos de Eco-innovación, eficiencia energética, producción limpia y mercados verdes. 
</t>
  </si>
  <si>
    <t>Beneficiar mineros de subsistencia con proyectos productivos alternativos</t>
  </si>
  <si>
    <t>Nº de mineros beneficiados</t>
  </si>
  <si>
    <t xml:space="preserve">Fortalecer el observatorio ambiental de desarrollo sostenible. (Cód. KPT </t>
  </si>
  <si>
    <t>Observatorios fortalecidos</t>
  </si>
  <si>
    <t>Capacitar a 100 mineros de subsistencia en temas de buenas prácticas ambientales y productivas</t>
  </si>
  <si>
    <t>Mineros capacitados</t>
  </si>
  <si>
    <t xml:space="preserve">Implementar 5 proyectos de Eco-innovación, eficiencia energética, producción limpia y mercados verdes. </t>
  </si>
  <si>
    <t>Numero de Proyectos implementados</t>
  </si>
  <si>
    <t>Beneficiar a 30 mineros de subsistencia con proyectos productivos alternativos</t>
  </si>
  <si>
    <t>Numero de mineros beneficiados</t>
  </si>
  <si>
    <t>Objetivos: Adelantar campañas y programas de educación ambiental dirigidas a la población en general del municipio de Ibagué Tolima</t>
  </si>
  <si>
    <t>PROGRAMA:GESTIÓN DE LA INFORMACIÓN Y EL CONOCIMIENTO AMBIENTAL</t>
  </si>
  <si>
    <t>PROYECTO:Implementación De La Información Y El Conocimiento Ambiental En El Municipio De Ibagué</t>
  </si>
  <si>
    <t>1380 / 2022</t>
  </si>
  <si>
    <t>Prestacion de servicios profesionales para la ejecucion del proyecto Implementación De La Información Y El Conocimiento Ambiental En El Municipio De Ibagué</t>
  </si>
  <si>
    <t>DEPENDENCIA / GRUPO: :  Dirección de ambiente,agua y cambio climático</t>
  </si>
  <si>
    <t>1377 / 2022</t>
  </si>
  <si>
    <t>CODIGO BPPIM:2020730010018</t>
  </si>
  <si>
    <t>RUBRO: 221310601409 - 221315801870 -221315701869</t>
  </si>
  <si>
    <t>Apoyar la ejecución de  proyectos ambientales escolares (PRAES)</t>
  </si>
  <si>
    <t>N° DE PRAES APOYADOS</t>
  </si>
  <si>
    <t xml:space="preserve">Ejecutar proyectos ciudadanos de educación ambiental (PROCEDAS) </t>
  </si>
  <si>
    <t>N° DE PROCEDAS EJECUTADOS</t>
  </si>
  <si>
    <t>Aumentar en un 5% la población del municipio capacitada y sensibilizada en temas ambientales</t>
  </si>
  <si>
    <t>Apoyar la ejecución de 58 proyectos ambientales escolares (PRAES) (Cód KPT 3204010)</t>
  </si>
  <si>
    <t>Numero de PRAES apoyados</t>
  </si>
  <si>
    <t>Numero de Procedas ejecutados</t>
  </si>
  <si>
    <t>FIRMA:</t>
  </si>
  <si>
    <t>TOTAL POR REGISTRO PRESUPUESTAL</t>
  </si>
  <si>
    <t>Objetivos: Implementar herramientas administrativas, financieras y sociales que permitan desarrollar una adecuada gestión del cambio climático para
un desarrollo bajo en carbono y resiliente al clima.
Indicadores</t>
  </si>
  <si>
    <t xml:space="preserve">PROGRAMA:GESTIÓN DEL CAMBIO CLIMÁTICO PARA UN DESARROLLO BAJO EN CARBONO Y RESILIENTE AL CLIMA
</t>
  </si>
  <si>
    <t>PROYECTO: Implementación Del Cambio Climático Para Un Desarrollo Bajo En Carbono Y Resiliente Al Clima En El Municipio De Ibagué</t>
  </si>
  <si>
    <t>200 / 2022</t>
  </si>
  <si>
    <t>Prestacion de servicios profesionales para la ejecucion del proyecto Implementación Del Cambio Climático Para Un Desarrollo Bajo En Carbono Y Resiliente Al Clima En El Municipio De Ibagué</t>
  </si>
  <si>
    <t>196 / 2022</t>
  </si>
  <si>
    <t>CODIGO BPPIM:</t>
  </si>
  <si>
    <t xml:space="preserve">61 / 2022 </t>
  </si>
  <si>
    <t>RUBRO:219305501252</t>
  </si>
  <si>
    <t xml:space="preserve">Brindar asistencias técnicas para fortalecer las capacidades y transferencia de tecnología en lo relacionado con la defensa del medio ambiente y el cambio climático.
</t>
  </si>
  <si>
    <t>Nº de asistencias tecnicas ambientales realizadas</t>
  </si>
  <si>
    <t>Realizar talleres teórico – prácticos con la comunidad y sectores industriales para mitigación y adaptación al cambio climático</t>
  </si>
  <si>
    <t xml:space="preserve">Nº de talleres realizados </t>
  </si>
  <si>
    <t>Realizar labores de mantenimiento a parques y zonas verdes (talas),
desyerbas, suministro y siembra de especies de ornato.</t>
  </si>
  <si>
    <t>N° Labores de mantenimiento realizadas</t>
  </si>
  <si>
    <t>Estrategias de producción sostenibles y consumo responsable.</t>
  </si>
  <si>
    <t>Nº de Estrategias de producción realizadas</t>
  </si>
  <si>
    <t xml:space="preserve">Apoyo al desarrollo de prácticas sostenibles de ecourbanismo
</t>
  </si>
  <si>
    <t>Nº de iniciativas apoyadas</t>
  </si>
  <si>
    <t>Implementar Sistemas agroforestales (SAF), hacia una agricultura climáticamente
Resiliente</t>
  </si>
  <si>
    <t>Nº de sistemas foretales implementados</t>
  </si>
  <si>
    <t>Incrementar las estrategias para reducir la emisión de gases efecto invernadero</t>
  </si>
  <si>
    <t>Estrategia para fortalecer las capacidades y transferencia de tecnología en lo relacionado con la defensa del medio ambiente y el cambio climático.</t>
  </si>
  <si>
    <t>Número de asistencias realizadas</t>
  </si>
  <si>
    <t>Realizar 80 talleres teórico – prácticos con la comunidad y sectores industriales para mitigación y adaptación al cambio climático</t>
  </si>
  <si>
    <t>N° de talleres realizados</t>
  </si>
  <si>
    <t xml:space="preserve">Acciones integrales de arbolado urbano en el municipio.
</t>
  </si>
  <si>
    <t>Numero de acciones realizadas</t>
  </si>
  <si>
    <t>Sistemas agroforestales (SAF), hacia una agricultura climáticamente</t>
  </si>
  <si>
    <t>Numero de inciativas desarrolladas</t>
  </si>
  <si>
    <t>Observacion : se adicionaron 500000000 de recursos propios para realizar transferencia a Infibague</t>
  </si>
  <si>
    <t>SECRETARÍA / ENTIDAD: SECRETARIA DE AMBIENTE Y GESTION DEL RIESGO   / GRUPO: DIRECCION DE GESTION DEL RIESGO Y ATENCION DE DESASTRES</t>
  </si>
  <si>
    <t>FECHA DE  SEGUIMIENTO:  MARZO 2022</t>
  </si>
  <si>
    <t>SECTOR: Ibagué ambiental y eco sistémica.</t>
  </si>
  <si>
    <t>Objetivos: aumentar la capacidad del municipio para planificar y reaccionar ante el evento de emergencia.</t>
  </si>
  <si>
    <t>PROGRAMA:prevención y atención de desastres y emergencias.</t>
  </si>
  <si>
    <t>SUBPROGRAMA: Subprograma 1. Fortalecimiento del conocimiento en gestión del riesgo.
Subprograma 2. Reducción del riesgo de desastres del municipio.
Subprograma 3. Manejo de emergencias y desastres en el municipio.</t>
  </si>
  <si>
    <t>DEPENDENCIA / GRUPO: Dirección de Gestion del Riesgo y Atencion de Desastres</t>
  </si>
  <si>
    <t>PROYECTO: FORTALECIMIENTO DEL CONOCIMIENTO, REDUCCIÓN DEL RIESGO Y MANEJO DE DESASTRES DEL MUNICIPIO DE  IBAGUÉ</t>
  </si>
  <si>
    <t>CODIGO BPPIM:2020730010060</t>
  </si>
  <si>
    <t xml:space="preserve">RUBRO: </t>
  </si>
  <si>
    <t>Realizar los estudios de detalle de amenaza, vulnerabilidad y riesgo para determinar la categorización del riego (mitigable y no mitigable).</t>
  </si>
  <si>
    <t>Estudios realizados</t>
  </si>
  <si>
    <t>Fortalecer la gestión y atención del riesgo desde la dirección de gestion del riesgo y atención de desastres.</t>
  </si>
  <si>
    <t>Fortalecimiento de la gestión y atención del riesgo</t>
  </si>
  <si>
    <t>Mejorar la red de comunicación a través de estrategias, equipos que permitan alertar y coordinar las ayudas ante un evento de emergencia.</t>
  </si>
  <si>
    <t>Red de comunicaciones mejorada</t>
  </si>
  <si>
    <t>Implementar la sala de crisis con capacidad técnica, tecnológica y operativa para la atención de emergencias.</t>
  </si>
  <si>
    <t>Implementación sala de crisis</t>
  </si>
  <si>
    <t>Acciones de prevención y mitigación implementadas para la reducción del riesgo</t>
  </si>
  <si>
    <t>Realizar los estudios de detalle de amenaza, vulnerabilidad y riesgo para determinar la categorización del riego</t>
  </si>
  <si>
    <t>Estudio realizado</t>
  </si>
  <si>
    <t>Número de habitantes sensibilizados en temas relacionados con la gestión del riesgo</t>
  </si>
  <si>
    <t>Estrategia para el conocimiento, reducción y manejo del riesgo</t>
  </si>
  <si>
    <t>Numero de estrategias implementadas</t>
  </si>
  <si>
    <t>Mejorar la red de comunicación existente con el fin de alertar y coordinar la atención ante un evento de emergencia.</t>
  </si>
  <si>
    <t>Red de comunicación mejorada</t>
  </si>
  <si>
    <t>Actividades de preparación para la respuesta y atención de emergencia en el municipio de Ibagué.</t>
  </si>
  <si>
    <t>Gestionar  la sala de crisis con capacidad técnica, tecnológica y operativa para la atención de emergencias.</t>
  </si>
  <si>
    <t>Sala de crisis gestionada</t>
  </si>
  <si>
    <t>SECTOR: MEDIO AMBIENTE  Y GESTION DEL RIESGO</t>
  </si>
  <si>
    <t>Objetivos: Aumentar la capacidad del Municipio para planificar y reaccionar ante el evento de emergencia.</t>
  </si>
  <si>
    <t xml:space="preserve">PROGRAMA: PREVENCION Y ATENCION DE DESASTRES Y EMERGENCIAS
</t>
  </si>
  <si>
    <t>PROYECTO: Fortalecimiento del Conocimiento, Reduccion del Riesgo y Manejo de Desastres del Municipio de Ibague.</t>
  </si>
  <si>
    <t>Contratar a monto agotable el suministro de combustible con destino a los vehículos del cuerpo oficial de bomberos de Ibagué</t>
  </si>
  <si>
    <t>DEPENDENCIA / GRUPO: Cuerpo Oficial de Bomberos de Ibague.</t>
  </si>
  <si>
    <t>RUBRO: 2.19.3.2.02.01.002 - 2.19.3.2.02.01.003 -2.19.3.02.01.004 -2.19.3.2.02.01.004- 2.19.3.2.02.02.005 - 2.19.3.2.02.02.008</t>
  </si>
  <si>
    <t>Adquirir 4 Maquinas especializadas de bomberos y equipos especializados</t>
  </si>
  <si>
    <t xml:space="preserve">N° de Maquinas Adquiridas </t>
  </si>
  <si>
    <t>Implementar 1 Escuela de Formacion Bomberil y de Prevencion de Desastres.</t>
  </si>
  <si>
    <t>Escuela Implementada</t>
  </si>
  <si>
    <t>Realizar el Mantenimiento de la Maquinaria y Equipo especializados del Cuerpo Oficial de Bomberos.</t>
  </si>
  <si>
    <t>Mantenimento realizado</t>
  </si>
  <si>
    <t>Mejoramiento operativo en la Atencion de las Emergencias y Desastres</t>
  </si>
  <si>
    <t>Mejoramiento operativo en la atención de emergencias y desastres</t>
  </si>
  <si>
    <t>Realizar el Mantenimiento de las Estaciones de Bomberos</t>
  </si>
  <si>
    <t>Servicio de fortalecimiento a cuerpos de bomberos.</t>
  </si>
  <si>
    <t>Implementar la estrategia para fortalecer de manera integral  el Cuerpo de Bomberos de la ciudad de Ibague (Infraestructura, capital humano,tecnologia, equipos entre otros)</t>
  </si>
  <si>
    <t>Numero de Acciones Realizadas</t>
  </si>
  <si>
    <t>NOMBRE: CESAR AGUSTO GUTIERREZ BARRETO</t>
  </si>
  <si>
    <t>NOMBRE JEFE GRUPO: RAFAEL RICO TRONCOSO</t>
  </si>
  <si>
    <t>PROYECTO INTEGRACION DE LA POBLACION A LOS SERVICIOS DE AGUA POTABLE Y SANEAMIENTO BASICO RURAL</t>
  </si>
  <si>
    <t xml:space="preserve">Agua potable </t>
  </si>
  <si>
    <t xml:space="preserve">Saneamiento básico </t>
  </si>
  <si>
    <t>PROYECTADO</t>
  </si>
  <si>
    <t xml:space="preserve">EJECUTADO </t>
  </si>
  <si>
    <t>Implementacion y Seguimiento del Plan de Gestin Integral de Residuos Solidos en el Municipio de Ibague</t>
  </si>
  <si>
    <t>Conservación De La Biodiversidad y sus Servicios Ecosistematicos En El Municipio De Ibagué</t>
  </si>
  <si>
    <t>Fortalecimiento Del Desempeño Ambiental De Los Sectores Productivos En El Municipio De Ibagué</t>
  </si>
  <si>
    <t>Implementación De La Información Y El Conocimiento Ambiental En El Municipio De Ibagué</t>
  </si>
  <si>
    <t>Implementación Del Cambio Climático Para Un Desarrollo Bajo En Carbono Y Resiliente Al Clima En El Municipio De Ibagué</t>
  </si>
  <si>
    <t>Numero de contrato</t>
  </si>
  <si>
    <t>Objeto</t>
  </si>
  <si>
    <t>Valor</t>
  </si>
  <si>
    <t>59 / 2022</t>
  </si>
  <si>
    <t>prestacion De Servicios apoyo Para la implementacion del proyecto Conservación De La Biodiversidad y sus Servicios Ecosistematicos En El Municipio De Ibagué</t>
  </si>
  <si>
    <t>60/2022</t>
  </si>
  <si>
    <t>Agr01-prestacion De Servicios Profesionales Para  la implementacion del proyecto Conservación De La Biodiversidad y sus Servicios Ecosistematicos En El Municipio De Ibagué</t>
  </si>
  <si>
    <t>62/2022</t>
  </si>
  <si>
    <t>Agr01-prestacion De Servicios De Apoyo A La Gestion  Para la implementacion del proyecto Conservación De La Biodiversidad y sus Servicios Ecosistematicos En El Municipio De Ibagué</t>
  </si>
  <si>
    <t>194/2022</t>
  </si>
  <si>
    <t>214/2022</t>
  </si>
  <si>
    <t>Agr01-prestacion De Servicios Profesionales Para  Para la implementacion del proyecto Conservación De La Biodiversidad y sus Servicios Ecosistematicos En El Municipio De Ibagué</t>
  </si>
  <si>
    <t>202/2022</t>
  </si>
  <si>
    <t>213/2022</t>
  </si>
  <si>
    <t>63/2022</t>
  </si>
  <si>
    <t>Agr01-prestacion De Servicios Profesionales Para L Para la implementacion del proyecto Conservación De La Biodiversidad y sus Servicios Ecosistematicos En El Municipio De Ibagué</t>
  </si>
  <si>
    <t>64/2022</t>
  </si>
  <si>
    <t>Agr01-prestacion De Servicios De Apoyo A La Gestio</t>
  </si>
  <si>
    <t>195/2022</t>
  </si>
  <si>
    <t>Agr01-prestacion De Servicios Profesionales Para L</t>
  </si>
  <si>
    <t>203/2022</t>
  </si>
  <si>
    <t>198/2022</t>
  </si>
  <si>
    <t>Agr01-prestacion De Servicios Profesionales Para E</t>
  </si>
  <si>
    <t>201/2022</t>
  </si>
  <si>
    <t>210/2022</t>
  </si>
  <si>
    <t>Agr01-prestacion De Servicios Profesionales Para E Para la implementacion del proyecto Conservación De La Biodiversidad y sus Servicios Ecosistematicos En El Municipio De Ibagué</t>
  </si>
  <si>
    <t>58/2022</t>
  </si>
  <si>
    <t>Agr01-prestacion De Servicios De Apoyo A La Gestio Para la implementacion del proyecto Conservación De La Biodiversidad y sus Servicios Ecosistematicos En El Municipio De Ibagué</t>
  </si>
  <si>
    <t>197/2022</t>
  </si>
  <si>
    <t>199/2022</t>
  </si>
  <si>
    <t>339/2022</t>
  </si>
  <si>
    <t>344/2022</t>
  </si>
  <si>
    <t>612/2022</t>
  </si>
  <si>
    <t>338/2022</t>
  </si>
  <si>
    <t>1180/2022</t>
  </si>
  <si>
    <t>1181/2022</t>
  </si>
  <si>
    <t>: Agr01-prestacion De Servicios Profesionales Para Para la implementacion del proyecto Conservación De La Biodiversidad y sus Servicios Ecosistematicos En El Municipio De Ibagué</t>
  </si>
  <si>
    <t>1182/2022</t>
  </si>
  <si>
    <t>1183/2022</t>
  </si>
  <si>
    <t>1175/2022</t>
  </si>
  <si>
    <t>2115/2022</t>
  </si>
  <si>
    <t>: Agr01-prestacion De Servicios De Apoyo A La Gest Para la implementacion del proyecto Conservación De La Biodiversidad y sus Servicios Ecosistematicos En El Municipio De Ibagué</t>
  </si>
  <si>
    <t>2047/2022</t>
  </si>
  <si>
    <t>1708/2022</t>
  </si>
  <si>
    <t xml:space="preserve">Actividad </t>
  </si>
  <si>
    <t>Programado /ejecutado</t>
  </si>
  <si>
    <t>Recursos</t>
  </si>
  <si>
    <t xml:space="preserve">Avance </t>
  </si>
  <si>
    <t xml:space="preserve">Presentacion de proyecto de acuerdo ante el concejo muncipal </t>
  </si>
  <si>
    <t>Se adelantan mantenimientos de plantaciones forestales en predios adquiridos con fines de conservacion</t>
  </si>
  <si>
    <t>Pago de abogados y administrativos</t>
  </si>
  <si>
    <t>Se realiza intervenciones  en fuentes hidricas urbanas y rurales en reforestación, educacion ambiental y recoleccion de resilduos solidos</t>
  </si>
  <si>
    <t>Se esta elaborando proceso de contractual</t>
  </si>
  <si>
    <t xml:space="preserve">Se han realizado labores de control y vigilancia de predios adquiridos con fines de conservacion ubicados en Distrito de conservacion de suelos </t>
  </si>
  <si>
    <t>Vivero</t>
  </si>
  <si>
    <t>Se adelanta siembra de arboles en predios adquiridos con fines de conservacion y en predios de particulares en gestion con Celsia</t>
  </si>
  <si>
    <t>se realizan laboares de control y vigilancia en los predios adquiridos por el municipio con fines de conservacion</t>
  </si>
  <si>
    <t>El proceso contracutal esta radicado en contrtacion y se le estan haciendo los ajustes de las revisiones hechas por los abogados</t>
  </si>
  <si>
    <r>
      <t>PROG</t>
    </r>
    <r>
      <rPr>
        <b/>
        <sz val="11"/>
        <color indexed="8"/>
        <rFont val="Arial"/>
        <family val="2"/>
      </rPr>
      <t xml:space="preserve">  EJEC</t>
    </r>
  </si>
  <si>
    <r>
      <rPr>
        <b/>
        <sz val="11"/>
        <color indexed="8"/>
        <rFont val="Arial"/>
        <family val="2"/>
      </rPr>
      <t>PROCESO:</t>
    </r>
    <r>
      <rPr>
        <sz val="11"/>
        <color indexed="8"/>
        <rFont val="Arial"/>
        <family val="2"/>
      </rPr>
      <t xml:space="preserve"> PLANEACION ESTRATEGICA Y TERRITORIAL</t>
    </r>
  </si>
  <si>
    <r>
      <t xml:space="preserve">Codigo: </t>
    </r>
    <r>
      <rPr>
        <sz val="11"/>
        <color indexed="8"/>
        <rFont val="Arial"/>
        <family val="2"/>
      </rPr>
      <t>FOR-08-PRO-PET-01</t>
    </r>
  </si>
  <si>
    <r>
      <t>Version:</t>
    </r>
    <r>
      <rPr>
        <sz val="11"/>
        <color indexed="8"/>
        <rFont val="Arial"/>
        <family val="2"/>
      </rPr>
      <t xml:space="preserve"> 01</t>
    </r>
  </si>
  <si>
    <r>
      <rPr>
        <b/>
        <sz val="11"/>
        <color indexed="8"/>
        <rFont val="Arial"/>
        <family val="2"/>
      </rPr>
      <t>FORMATO:</t>
    </r>
    <r>
      <rPr>
        <sz val="11"/>
        <color indexed="8"/>
        <rFont val="Arial"/>
        <family val="2"/>
      </rPr>
      <t xml:space="preserve"> PLAN DE ACCION</t>
    </r>
  </si>
  <si>
    <r>
      <t xml:space="preserve">Fecha: </t>
    </r>
    <r>
      <rPr>
        <sz val="11"/>
        <color indexed="8"/>
        <rFont val="Arial"/>
        <family val="2"/>
      </rPr>
      <t>31/08/2017</t>
    </r>
  </si>
  <si>
    <r>
      <t xml:space="preserve">Pagina: </t>
    </r>
    <r>
      <rPr>
        <sz val="11"/>
        <color indexed="8"/>
        <rFont val="Arial"/>
        <family val="2"/>
      </rPr>
      <t>1 de  1</t>
    </r>
  </si>
  <si>
    <t xml:space="preserve">COSTO TOTAL </t>
  </si>
  <si>
    <t xml:space="preserve">FUENTES DE FINANCIACION </t>
  </si>
  <si>
    <t>FUENTES DE FINANCIACION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</si>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</sst>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&quot;$&quot;#,##0&quot; &quot;"/>
    <numFmt numFmtId="165" formatCode="&quot; &quot;* #,##0&quot; &quot;;&quot; &quot;* &quot;-&quot;#,##0&quot; &quot;;&quot; &quot;* &quot;- &quot;"/>
    <numFmt numFmtId="166" formatCode="&quot; &quot;&quot;$&quot;&quot; &quot;* #,##0&quot; &quot;;&quot; &quot;&quot;$&quot;&quot; &quot;* &quot;-&quot;#,##0&quot; &quot;;&quot; &quot;&quot;$&quot;&quot; &quot;* &quot;-&quot;??&quot; &quot;"/>
    <numFmt numFmtId="167" formatCode="&quot;$&quot;&quot; &quot;#,##0"/>
    <numFmt numFmtId="168" formatCode="&quot; &quot;&quot;$&quot;&quot; &quot;* #,##0.00&quot; &quot;;&quot; &quot;&quot;$&quot;&quot; &quot;* &quot;-&quot;#,##0.00&quot; &quot;;&quot; &quot;&quot;$&quot;&quot; &quot;* &quot;-&quot;??&quot; &quot;"/>
    <numFmt numFmtId="169" formatCode="#,##0.00&quot; &quot;;\(#,##0.00\)"/>
    <numFmt numFmtId="170" formatCode="#,##0.0&quot; &quot;;\(#,##0.0\)"/>
    <numFmt numFmtId="171" formatCode="0.0%"/>
    <numFmt numFmtId="172" formatCode="&quot; &quot;* #,##0&quot; &quot;;&quot;-&quot;* #,##0&quot; &quot;;&quot; &quot;* &quot;- &quot;"/>
    <numFmt numFmtId="173" formatCode="&quot; &quot;* #,##0&quot; &quot;;&quot;-&quot;* #,##0&quot; &quot;;&quot; &quot;* &quot;-&quot;??&quot; &quot;"/>
    <numFmt numFmtId="174" formatCode="#,##0.0"/>
    <numFmt numFmtId="175" formatCode="#,##0&quot; &quot;;\(#,##0\)"/>
    <numFmt numFmtId="176" formatCode="&quot; &quot;&quot;$&quot;&quot; &quot;* #,##0.00&quot; &quot;;&quot;-&quot;&quot;$&quot;&quot; &quot;* #,##0.00&quot; &quot;;&quot; &quot;&quot;$&quot;&quot; &quot;* &quot;-&quot;??&quot; &quot;"/>
    <numFmt numFmtId="177" formatCode="&quot; &quot;&quot;$&quot;&quot; &quot;* #,##0.00&quot; &quot;;&quot; &quot;&quot;$&quot;&quot; &quot;* \(#,##0.00\);&quot; &quot;&quot;$&quot;&quot; &quot;* &quot;-&quot;??&quot; &quot;"/>
    <numFmt numFmtId="178" formatCode="#\ ###/###"/>
    <numFmt numFmtId="179" formatCode="&quot; &quot;* #,##0.00&quot; &quot;;&quot; &quot;* &quot;-&quot;#,##0.00&quot; &quot;;&quot; &quot;* &quot;-&quot;??&quot; &quot;"/>
    <numFmt numFmtId="180" formatCode="&quot; &quot;&quot;$&quot;&quot; &quot;* #,##0&quot; &quot;;&quot;-&quot;&quot;$&quot;&quot; &quot;* #,##0&quot; &quot;;&quot; &quot;&quot;$&quot;&quot; &quot;* &quot;-&quot;??&quot; &quot;"/>
  </numFmts>
  <fonts count="14" x14ac:knownFonts="1">
    <font>
      <sz val="10"/>
      <color indexed="8"/>
      <name val="Arial"/>
    </font>
    <font>
      <b/>
      <sz val="11"/>
      <color indexed="8"/>
      <name val="Arial"/>
    </font>
    <font>
      <sz val="11"/>
      <color indexed="8"/>
      <name val="Arial"/>
    </font>
    <font>
      <sz val="11"/>
      <color indexed="8"/>
      <name val="Helvetica Neue"/>
    </font>
    <font>
      <b/>
      <sz val="8"/>
      <color indexed="15"/>
      <name val="Verdana"/>
    </font>
    <font>
      <sz val="7"/>
      <color indexed="15"/>
      <name val="Verdana"/>
    </font>
    <font>
      <b/>
      <sz val="10"/>
      <color indexed="8"/>
      <name val="Arial"/>
    </font>
    <font>
      <b/>
      <sz val="11"/>
      <color indexed="8"/>
      <name val="Arial"/>
      <family val="2"/>
    </font>
    <font>
      <b/>
      <sz val="11"/>
      <color indexed="14"/>
      <name val="Arial"/>
      <family val="2"/>
    </font>
    <font>
      <sz val="11"/>
      <color indexed="8"/>
      <name val="Arial"/>
      <family val="2"/>
    </font>
    <font>
      <sz val="11"/>
      <color indexed="15"/>
      <name val="Arial"/>
      <family val="2"/>
    </font>
    <font>
      <b/>
      <sz val="11"/>
      <color indexed="16"/>
      <name val="Arial"/>
      <family val="2"/>
    </font>
    <font>
      <b/>
      <u/>
      <sz val="11"/>
      <color indexed="8"/>
      <name val="Arial"/>
      <family val="2"/>
    </font>
    <font>
      <b/>
      <sz val="11"/>
      <color indexed="1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9"/>
        <bgColor auto="1"/>
      </patternFill>
    </fill>
  </fills>
  <borders count="242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medium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medium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2"/>
      </left>
      <right style="medium">
        <color indexed="8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medium">
        <color indexed="8"/>
      </right>
      <top style="thin">
        <color indexed="12"/>
      </top>
      <bottom style="thin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thin">
        <color indexed="8"/>
      </bottom>
      <diagonal/>
    </border>
    <border>
      <left style="thin">
        <color indexed="12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2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medium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medium">
        <color indexed="8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2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12"/>
      </bottom>
      <diagonal/>
    </border>
    <border>
      <left style="thin">
        <color indexed="8"/>
      </left>
      <right style="medium">
        <color indexed="8"/>
      </right>
      <top style="thin">
        <color indexed="12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/>
      <top style="medium">
        <color indexed="8"/>
      </top>
      <bottom style="thin">
        <color indexed="12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12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12"/>
      </bottom>
      <diagonal/>
    </border>
    <border>
      <left style="medium">
        <color indexed="8"/>
      </left>
      <right/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15"/>
      </bottom>
      <diagonal/>
    </border>
    <border>
      <left/>
      <right/>
      <top style="thin">
        <color indexed="15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 style="medium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/>
      <top/>
      <bottom style="thin">
        <color indexed="15"/>
      </bottom>
      <diagonal/>
    </border>
    <border>
      <left style="thin">
        <color indexed="12"/>
      </left>
      <right/>
      <top style="thin">
        <color indexed="15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2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12"/>
      </right>
      <top/>
      <bottom style="thin">
        <color indexed="8"/>
      </bottom>
      <diagonal/>
    </border>
    <border>
      <left style="thin">
        <color indexed="12"/>
      </left>
      <right style="thin">
        <color indexed="12"/>
      </right>
      <top/>
      <bottom style="thin">
        <color indexed="8"/>
      </bottom>
      <diagonal/>
    </border>
    <border>
      <left style="thin">
        <color indexed="12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medium">
        <color indexed="64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64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medium">
        <color indexed="64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medium">
        <color indexed="64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64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2"/>
      </left>
      <right style="medium">
        <color indexed="64"/>
      </right>
      <top style="medium">
        <color indexed="64"/>
      </top>
      <bottom style="thin">
        <color indexed="12"/>
      </bottom>
      <diagonal/>
    </border>
    <border>
      <left style="medium">
        <color indexed="64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64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thin">
        <color indexed="8"/>
      </right>
      <top style="thin">
        <color indexed="12"/>
      </top>
      <bottom style="medium">
        <color indexed="64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64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medium">
        <color indexed="64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medium">
        <color indexed="64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12"/>
      </left>
      <right style="medium">
        <color indexed="64"/>
      </right>
      <top style="thin">
        <color indexed="1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1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2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2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medium">
        <color indexed="64"/>
      </right>
      <top style="thin">
        <color indexed="12"/>
      </top>
      <bottom style="thin">
        <color indexed="8"/>
      </bottom>
      <diagonal/>
    </border>
    <border>
      <left style="medium">
        <color indexed="64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medium">
        <color indexed="64"/>
      </right>
      <top style="thin">
        <color indexed="8"/>
      </top>
      <bottom style="thin">
        <color indexed="12"/>
      </bottom>
      <diagonal/>
    </border>
    <border>
      <left style="medium">
        <color indexed="64"/>
      </left>
      <right style="thin">
        <color indexed="12"/>
      </right>
      <top style="thin">
        <color indexed="12"/>
      </top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12"/>
      </right>
      <top style="thin">
        <color indexed="12"/>
      </top>
      <bottom style="medium">
        <color indexed="64"/>
      </bottom>
      <diagonal/>
    </border>
    <border>
      <left style="thin">
        <color indexed="8"/>
      </left>
      <right style="thin">
        <color indexed="12"/>
      </right>
      <top style="medium">
        <color indexed="8"/>
      </top>
      <bottom/>
      <diagonal/>
    </border>
    <border>
      <left style="thin">
        <color indexed="12"/>
      </left>
      <right style="thin">
        <color indexed="12"/>
      </right>
      <top style="medium">
        <color indexed="8"/>
      </top>
      <bottom/>
      <diagonal/>
    </border>
    <border>
      <left style="thin">
        <color indexed="12"/>
      </left>
      <right style="thin">
        <color indexed="8"/>
      </right>
      <top style="medium">
        <color indexed="8"/>
      </top>
      <bottom/>
      <diagonal/>
    </border>
    <border>
      <left style="thin">
        <color indexed="12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2"/>
      </left>
      <right style="medium">
        <color indexed="8"/>
      </right>
      <top/>
      <bottom style="thin">
        <color indexed="12"/>
      </bottom>
      <diagonal/>
    </border>
    <border>
      <left style="thin">
        <color indexed="8"/>
      </left>
      <right style="thin">
        <color indexed="8"/>
      </right>
      <top/>
      <bottom style="thin">
        <color indexed="12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/>
  </cellStyleXfs>
  <cellXfs count="1278">
    <xf numFmtId="0" fontId="0" fillId="0" borderId="0" xfId="0" applyFont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9" xfId="0" applyFont="1" applyBorder="1" applyAlignment="1"/>
    <xf numFmtId="49" fontId="2" fillId="2" borderId="43" xfId="0" applyNumberFormat="1" applyFont="1" applyFill="1" applyBorder="1" applyAlignment="1">
      <alignment horizontal="left" vertical="center"/>
    </xf>
    <xf numFmtId="49" fontId="2" fillId="2" borderId="53" xfId="0" applyNumberFormat="1" applyFont="1" applyFill="1" applyBorder="1" applyAlignment="1">
      <alignment horizontal="left" vertical="center"/>
    </xf>
    <xf numFmtId="0" fontId="4" fillId="2" borderId="135" xfId="0" applyFont="1" applyFill="1" applyBorder="1" applyAlignment="1">
      <alignment horizontal="right" vertical="center" wrapText="1"/>
    </xf>
    <xf numFmtId="3" fontId="4" fillId="2" borderId="8" xfId="0" applyNumberFormat="1" applyFont="1" applyFill="1" applyBorder="1" applyAlignment="1">
      <alignment horizontal="right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Alignment="1"/>
    <xf numFmtId="0" fontId="0" fillId="0" borderId="19" xfId="0" applyFont="1" applyBorder="1" applyAlignment="1"/>
    <xf numFmtId="0" fontId="6" fillId="2" borderId="19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 wrapText="1"/>
    </xf>
    <xf numFmtId="0" fontId="0" fillId="0" borderId="101" xfId="0" applyFont="1" applyBorder="1" applyAlignment="1"/>
    <xf numFmtId="0" fontId="0" fillId="0" borderId="43" xfId="0" applyFont="1" applyBorder="1" applyAlignment="1"/>
    <xf numFmtId="49" fontId="0" fillId="0" borderId="43" xfId="0" applyNumberFormat="1" applyFont="1" applyBorder="1" applyAlignment="1"/>
    <xf numFmtId="49" fontId="0" fillId="2" borderId="43" xfId="0" applyNumberFormat="1" applyFont="1" applyFill="1" applyBorder="1" applyAlignment="1">
      <alignment horizontal="center" wrapText="1"/>
    </xf>
    <xf numFmtId="0" fontId="0" fillId="0" borderId="27" xfId="0" applyFont="1" applyBorder="1" applyAlignment="1"/>
    <xf numFmtId="49" fontId="0" fillId="2" borderId="43" xfId="0" applyNumberFormat="1" applyFont="1" applyFill="1" applyBorder="1" applyAlignment="1">
      <alignment wrapText="1"/>
    </xf>
    <xf numFmtId="180" fontId="0" fillId="0" borderId="43" xfId="0" applyNumberFormat="1" applyFont="1" applyBorder="1" applyAlignment="1"/>
    <xf numFmtId="0" fontId="0" fillId="0" borderId="30" xfId="0" applyFont="1" applyBorder="1" applyAlignment="1"/>
    <xf numFmtId="0" fontId="0" fillId="0" borderId="22" xfId="0" applyFont="1" applyBorder="1" applyAlignment="1"/>
    <xf numFmtId="180" fontId="2" fillId="0" borderId="53" xfId="0" applyNumberFormat="1" applyFont="1" applyBorder="1" applyAlignment="1"/>
    <xf numFmtId="0" fontId="0" fillId="0" borderId="0" xfId="0" applyNumberFormat="1" applyFont="1" applyAlignment="1"/>
    <xf numFmtId="49" fontId="0" fillId="0" borderId="43" xfId="0" applyNumberFormat="1" applyFont="1" applyBorder="1" applyAlignment="1">
      <alignment horizontal="center"/>
    </xf>
    <xf numFmtId="0" fontId="0" fillId="0" borderId="46" xfId="0" applyFont="1" applyBorder="1" applyAlignment="1"/>
    <xf numFmtId="49" fontId="5" fillId="2" borderId="43" xfId="0" applyNumberFormat="1" applyFont="1" applyFill="1" applyBorder="1" applyAlignment="1">
      <alignment horizontal="left" vertical="center" wrapText="1"/>
    </xf>
    <xf numFmtId="0" fontId="0" fillId="0" borderId="78" xfId="0" applyFont="1" applyBorder="1" applyAlignment="1"/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0" fillId="0" borderId="134" xfId="0" applyFont="1" applyBorder="1" applyAlignment="1"/>
    <xf numFmtId="0" fontId="0" fillId="0" borderId="8" xfId="0" applyFont="1" applyBorder="1" applyAlignment="1"/>
    <xf numFmtId="0" fontId="0" fillId="0" borderId="0" xfId="0" applyNumberFormat="1" applyFont="1" applyAlignment="1"/>
    <xf numFmtId="0" fontId="0" fillId="2" borderId="22" xfId="0" applyFont="1" applyFill="1" applyBorder="1" applyAlignment="1"/>
    <xf numFmtId="49" fontId="0" fillId="2" borderId="43" xfId="0" applyNumberFormat="1" applyFont="1" applyFill="1" applyBorder="1" applyAlignment="1">
      <alignment horizontal="center" vertical="center"/>
    </xf>
    <xf numFmtId="49" fontId="0" fillId="2" borderId="43" xfId="0" applyNumberFormat="1" applyFont="1" applyFill="1" applyBorder="1" applyAlignment="1">
      <alignment vertical="center" wrapText="1"/>
    </xf>
    <xf numFmtId="49" fontId="0" fillId="2" borderId="43" xfId="0" applyNumberFormat="1" applyFont="1" applyFill="1" applyBorder="1" applyAlignment="1">
      <alignment vertical="center"/>
    </xf>
    <xf numFmtId="0" fontId="0" fillId="0" borderId="28" xfId="0" applyFont="1" applyBorder="1" applyAlignment="1"/>
    <xf numFmtId="49" fontId="1" fillId="2" borderId="43" xfId="0" applyNumberFormat="1" applyFont="1" applyFill="1" applyBorder="1" applyAlignment="1">
      <alignment horizontal="left" vertical="center" wrapText="1"/>
    </xf>
    <xf numFmtId="180" fontId="0" fillId="3" borderId="43" xfId="0" applyNumberFormat="1" applyFont="1" applyFill="1" applyBorder="1" applyAlignment="1">
      <alignment vertical="center"/>
    </xf>
    <xf numFmtId="180" fontId="0" fillId="2" borderId="43" xfId="0" applyNumberFormat="1" applyFont="1" applyFill="1" applyBorder="1" applyAlignment="1">
      <alignment vertical="center"/>
    </xf>
    <xf numFmtId="180" fontId="0" fillId="2" borderId="53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 wrapText="1"/>
    </xf>
    <xf numFmtId="0" fontId="0" fillId="2" borderId="32" xfId="0" applyFont="1" applyFill="1" applyBorder="1" applyAlignment="1">
      <alignment vertical="center" wrapText="1"/>
    </xf>
    <xf numFmtId="0" fontId="0" fillId="2" borderId="42" xfId="0" applyFont="1" applyFill="1" applyBorder="1" applyAlignment="1">
      <alignment vertical="center" wrapText="1"/>
    </xf>
    <xf numFmtId="0" fontId="0" fillId="2" borderId="63" xfId="0" applyFont="1" applyFill="1" applyBorder="1" applyAlignment="1">
      <alignment vertical="center" wrapText="1"/>
    </xf>
    <xf numFmtId="0" fontId="4" fillId="2" borderId="135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49" fontId="0" fillId="2" borderId="19" xfId="0" applyNumberFormat="1" applyFont="1" applyFill="1" applyBorder="1" applyAlignment="1">
      <alignment horizontal="center" wrapText="1"/>
    </xf>
    <xf numFmtId="0" fontId="0" fillId="2" borderId="19" xfId="0" applyFont="1" applyFill="1" applyBorder="1" applyAlignment="1">
      <alignment horizontal="center" wrapText="1"/>
    </xf>
    <xf numFmtId="49" fontId="6" fillId="2" borderId="19" xfId="0" applyNumberFormat="1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49" fontId="0" fillId="2" borderId="43" xfId="0" applyNumberFormat="1" applyFont="1" applyFill="1" applyBorder="1" applyAlignment="1">
      <alignment horizontal="center" wrapText="1"/>
    </xf>
    <xf numFmtId="0" fontId="0" fillId="2" borderId="43" xfId="0" applyFont="1" applyFill="1" applyBorder="1" applyAlignment="1">
      <alignment horizontal="center" wrapText="1"/>
    </xf>
    <xf numFmtId="180" fontId="0" fillId="0" borderId="43" xfId="0" applyNumberFormat="1" applyFont="1" applyBorder="1" applyAlignment="1">
      <alignment horizontal="center"/>
    </xf>
    <xf numFmtId="49" fontId="0" fillId="0" borderId="43" xfId="0" applyNumberFormat="1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49" fontId="0" fillId="2" borderId="101" xfId="0" applyNumberFormat="1" applyFont="1" applyFill="1" applyBorder="1" applyAlignment="1">
      <alignment vertical="center" wrapText="1"/>
    </xf>
    <xf numFmtId="0" fontId="0" fillId="2" borderId="101" xfId="0" applyFont="1" applyFill="1" applyBorder="1" applyAlignment="1">
      <alignment vertical="center" wrapText="1"/>
    </xf>
    <xf numFmtId="49" fontId="0" fillId="2" borderId="62" xfId="0" applyNumberFormat="1" applyFont="1" applyFill="1" applyBorder="1" applyAlignment="1">
      <alignment vertical="center" wrapText="1"/>
    </xf>
    <xf numFmtId="49" fontId="0" fillId="4" borderId="42" xfId="0" applyNumberFormat="1" applyFont="1" applyFill="1" applyBorder="1" applyAlignment="1">
      <alignment vertical="center" wrapText="1"/>
    </xf>
    <xf numFmtId="49" fontId="0" fillId="2" borderId="73" xfId="0" applyNumberFormat="1" applyFont="1" applyFill="1" applyBorder="1" applyAlignment="1">
      <alignment vertical="center" wrapText="1"/>
    </xf>
    <xf numFmtId="49" fontId="0" fillId="2" borderId="31" xfId="0" applyNumberFormat="1" applyFont="1" applyFill="1" applyBorder="1" applyAlignment="1">
      <alignment vertical="center" wrapText="1"/>
    </xf>
    <xf numFmtId="49" fontId="0" fillId="4" borderId="73" xfId="0" applyNumberFormat="1" applyFont="1" applyFill="1" applyBorder="1" applyAlignment="1">
      <alignment vertical="center" wrapText="1"/>
    </xf>
    <xf numFmtId="49" fontId="0" fillId="2" borderId="42" xfId="0" applyNumberFormat="1" applyFont="1" applyFill="1" applyBorder="1" applyAlignment="1">
      <alignment vertical="center" wrapText="1"/>
    </xf>
    <xf numFmtId="49" fontId="7" fillId="2" borderId="40" xfId="0" applyNumberFormat="1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49" fontId="7" fillId="2" borderId="14" xfId="0" applyNumberFormat="1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41" xfId="0" applyFont="1" applyFill="1" applyBorder="1" applyAlignment="1">
      <alignment vertical="center" wrapText="1"/>
    </xf>
    <xf numFmtId="49" fontId="7" fillId="2" borderId="42" xfId="0" applyNumberFormat="1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49" fontId="7" fillId="2" borderId="43" xfId="0" applyNumberFormat="1" applyFont="1" applyFill="1" applyBorder="1" applyAlignment="1">
      <alignment horizontal="left" vertical="top" wrapText="1"/>
    </xf>
    <xf numFmtId="0" fontId="7" fillId="2" borderId="43" xfId="0" applyFont="1" applyFill="1" applyBorder="1" applyAlignment="1">
      <alignment horizontal="left" vertical="top" wrapText="1"/>
    </xf>
    <xf numFmtId="49" fontId="7" fillId="2" borderId="43" xfId="0" applyNumberFormat="1" applyFont="1" applyFill="1" applyBorder="1" applyAlignment="1">
      <alignment horizontal="center" vertical="center" wrapText="1"/>
    </xf>
    <xf numFmtId="2" fontId="7" fillId="2" borderId="43" xfId="0" applyNumberFormat="1" applyFont="1" applyFill="1" applyBorder="1" applyAlignment="1">
      <alignment horizontal="center" vertical="center" wrapText="1"/>
    </xf>
    <xf numFmtId="2" fontId="7" fillId="2" borderId="44" xfId="0" applyNumberFormat="1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49" fontId="7" fillId="2" borderId="34" xfId="0" applyNumberFormat="1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left" vertical="center" wrapText="1"/>
    </xf>
    <xf numFmtId="49" fontId="7" fillId="2" borderId="43" xfId="0" applyNumberFormat="1" applyFont="1" applyFill="1" applyBorder="1" applyAlignment="1">
      <alignment horizontal="center" vertical="center"/>
    </xf>
    <xf numFmtId="49" fontId="7" fillId="2" borderId="43" xfId="0" applyNumberFormat="1" applyFont="1" applyFill="1" applyBorder="1" applyAlignment="1">
      <alignment horizontal="center" vertical="center"/>
    </xf>
    <xf numFmtId="2" fontId="7" fillId="2" borderId="43" xfId="0" applyNumberFormat="1" applyFont="1" applyFill="1" applyBorder="1" applyAlignment="1">
      <alignment horizontal="center" vertical="center"/>
    </xf>
    <xf numFmtId="49" fontId="7" fillId="2" borderId="44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justify" vertical="center"/>
    </xf>
    <xf numFmtId="0" fontId="9" fillId="2" borderId="19" xfId="0" applyFont="1" applyFill="1" applyBorder="1" applyAlignment="1">
      <alignment horizontal="right"/>
    </xf>
    <xf numFmtId="0" fontId="9" fillId="2" borderId="43" xfId="0" applyFont="1" applyFill="1" applyBorder="1" applyAlignment="1">
      <alignment horizontal="right" vertical="center"/>
    </xf>
    <xf numFmtId="49" fontId="9" fillId="2" borderId="24" xfId="0" applyNumberFormat="1" applyFont="1" applyFill="1" applyBorder="1" applyAlignment="1">
      <alignment horizontal="center" vertical="center"/>
    </xf>
    <xf numFmtId="164" fontId="9" fillId="2" borderId="25" xfId="0" applyNumberFormat="1" applyFont="1" applyFill="1" applyBorder="1" applyAlignment="1">
      <alignment horizontal="center" vertical="center"/>
    </xf>
    <xf numFmtId="164" fontId="9" fillId="2" borderId="26" xfId="0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/>
    </xf>
    <xf numFmtId="0" fontId="7" fillId="2" borderId="46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justify" vertical="center"/>
    </xf>
    <xf numFmtId="0" fontId="9" fillId="2" borderId="46" xfId="0" applyFont="1" applyFill="1" applyBorder="1" applyAlignment="1">
      <alignment horizontal="right"/>
    </xf>
    <xf numFmtId="164" fontId="9" fillId="2" borderId="24" xfId="0" applyNumberFormat="1" applyFont="1" applyFill="1" applyBorder="1" applyAlignment="1">
      <alignment horizontal="center" vertical="center"/>
    </xf>
    <xf numFmtId="49" fontId="7" fillId="2" borderId="34" xfId="0" applyNumberFormat="1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165" fontId="10" fillId="2" borderId="44" xfId="0" applyNumberFormat="1" applyFont="1" applyFill="1" applyBorder="1" applyAlignment="1">
      <alignment vertical="center"/>
    </xf>
    <xf numFmtId="0" fontId="10" fillId="2" borderId="47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left" vertical="center" wrapText="1"/>
    </xf>
    <xf numFmtId="2" fontId="9" fillId="2" borderId="43" xfId="0" applyNumberFormat="1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 wrapText="1"/>
    </xf>
    <xf numFmtId="14" fontId="10" fillId="2" borderId="5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justify" vertical="center"/>
    </xf>
    <xf numFmtId="0" fontId="9" fillId="2" borderId="50" xfId="0" applyFont="1" applyFill="1" applyBorder="1" applyAlignment="1">
      <alignment horizontal="right"/>
    </xf>
    <xf numFmtId="49" fontId="7" fillId="2" borderId="51" xfId="0" applyNumberFormat="1" applyFont="1" applyFill="1" applyBorder="1" applyAlignment="1">
      <alignment horizontal="left" vertical="center"/>
    </xf>
    <xf numFmtId="0" fontId="7" fillId="2" borderId="38" xfId="0" applyFont="1" applyFill="1" applyBorder="1" applyAlignment="1">
      <alignment horizontal="left" vertical="center"/>
    </xf>
    <xf numFmtId="0" fontId="7" fillId="2" borderId="52" xfId="0" applyFont="1" applyFill="1" applyBorder="1" applyAlignment="1">
      <alignment horizontal="left" vertical="center"/>
    </xf>
    <xf numFmtId="0" fontId="7" fillId="2" borderId="53" xfId="0" applyFont="1" applyFill="1" applyBorder="1" applyAlignment="1">
      <alignment horizontal="left" vertical="top" wrapText="1"/>
    </xf>
    <xf numFmtId="0" fontId="9" fillId="2" borderId="53" xfId="0" applyFont="1" applyFill="1" applyBorder="1" applyAlignment="1">
      <alignment horizontal="center"/>
    </xf>
    <xf numFmtId="168" fontId="9" fillId="2" borderId="54" xfId="0" applyNumberFormat="1" applyFont="1" applyFill="1" applyBorder="1" applyAlignment="1">
      <alignment horizontal="right"/>
    </xf>
    <xf numFmtId="49" fontId="7" fillId="2" borderId="55" xfId="0" applyNumberFormat="1" applyFont="1" applyFill="1" applyBorder="1" applyAlignment="1">
      <alignment horizontal="center"/>
    </xf>
    <xf numFmtId="49" fontId="12" fillId="2" borderId="56" xfId="0" applyNumberFormat="1" applyFont="1" applyFill="1" applyBorder="1" applyAlignment="1">
      <alignment horizontal="center" vertical="center" wrapText="1"/>
    </xf>
    <xf numFmtId="49" fontId="7" fillId="2" borderId="56" xfId="0" applyNumberFormat="1" applyFont="1" applyFill="1" applyBorder="1" applyAlignment="1">
      <alignment vertical="center" wrapText="1"/>
    </xf>
    <xf numFmtId="49" fontId="7" fillId="2" borderId="56" xfId="0" applyNumberFormat="1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49" fontId="7" fillId="2" borderId="56" xfId="0" applyNumberFormat="1" applyFont="1" applyFill="1" applyBorder="1" applyAlignment="1">
      <alignment horizontal="center"/>
    </xf>
    <xf numFmtId="0" fontId="7" fillId="2" borderId="56" xfId="0" applyFont="1" applyFill="1" applyBorder="1" applyAlignment="1">
      <alignment horizontal="center"/>
    </xf>
    <xf numFmtId="0" fontId="7" fillId="2" borderId="57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vertical="center" wrapText="1"/>
    </xf>
    <xf numFmtId="0" fontId="7" fillId="2" borderId="43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53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vertical="center" wrapText="1"/>
    </xf>
    <xf numFmtId="49" fontId="7" fillId="2" borderId="53" xfId="0" applyNumberFormat="1" applyFont="1" applyFill="1" applyBorder="1" applyAlignment="1">
      <alignment horizontal="center"/>
    </xf>
    <xf numFmtId="49" fontId="7" fillId="2" borderId="53" xfId="0" applyNumberFormat="1" applyFont="1" applyFill="1" applyBorder="1" applyAlignment="1">
      <alignment horizontal="center" vertical="center" wrapText="1"/>
    </xf>
    <xf numFmtId="49" fontId="7" fillId="2" borderId="54" xfId="0" applyNumberFormat="1" applyFont="1" applyFill="1" applyBorder="1" applyAlignment="1">
      <alignment horizontal="center"/>
    </xf>
    <xf numFmtId="49" fontId="9" fillId="2" borderId="55" xfId="0" applyNumberFormat="1" applyFont="1" applyFill="1" applyBorder="1" applyAlignment="1">
      <alignment horizontal="left" vertical="center" wrapText="1"/>
    </xf>
    <xf numFmtId="49" fontId="9" fillId="2" borderId="56" xfId="0" applyNumberFormat="1" applyFont="1" applyFill="1" applyBorder="1" applyAlignment="1">
      <alignment horizontal="left" vertical="center"/>
    </xf>
    <xf numFmtId="49" fontId="9" fillId="2" borderId="58" xfId="0" applyNumberFormat="1" applyFont="1" applyFill="1" applyBorder="1" applyAlignment="1">
      <alignment horizontal="left" vertical="center" wrapText="1"/>
    </xf>
    <xf numFmtId="0" fontId="9" fillId="2" borderId="56" xfId="0" applyNumberFormat="1" applyFont="1" applyFill="1" applyBorder="1" applyAlignment="1">
      <alignment horizontal="center" vertical="center" wrapText="1"/>
    </xf>
    <xf numFmtId="14" fontId="9" fillId="2" borderId="56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left" vertical="center" wrapText="1"/>
    </xf>
    <xf numFmtId="49" fontId="9" fillId="2" borderId="43" xfId="0" applyNumberFormat="1" applyFont="1" applyFill="1" applyBorder="1" applyAlignment="1">
      <alignment horizontal="left" vertical="center"/>
    </xf>
    <xf numFmtId="0" fontId="9" fillId="2" borderId="60" xfId="0" applyFont="1" applyFill="1" applyBorder="1" applyAlignment="1">
      <alignment horizontal="left" vertical="center" wrapText="1"/>
    </xf>
    <xf numFmtId="0" fontId="9" fillId="2" borderId="43" xfId="0" applyNumberFormat="1" applyFont="1" applyFill="1" applyBorder="1" applyAlignment="1">
      <alignment horizontal="center" vertical="center" wrapText="1"/>
    </xf>
    <xf numFmtId="14" fontId="9" fillId="2" borderId="43" xfId="0" applyNumberFormat="1" applyFont="1" applyFill="1" applyBorder="1" applyAlignment="1">
      <alignment horizontal="center" vertical="center"/>
    </xf>
    <xf numFmtId="49" fontId="9" fillId="2" borderId="42" xfId="0" applyNumberFormat="1" applyFont="1" applyFill="1" applyBorder="1" applyAlignment="1">
      <alignment horizontal="left" vertical="center" wrapText="1"/>
    </xf>
    <xf numFmtId="49" fontId="9" fillId="2" borderId="62" xfId="0" applyNumberFormat="1" applyFont="1" applyFill="1" applyBorder="1" applyAlignment="1">
      <alignment horizontal="left" vertical="center" wrapText="1"/>
    </xf>
    <xf numFmtId="0" fontId="9" fillId="2" borderId="36" xfId="0" applyFont="1" applyFill="1" applyBorder="1" applyAlignment="1">
      <alignment horizontal="left" vertical="center" wrapText="1"/>
    </xf>
    <xf numFmtId="49" fontId="9" fillId="2" borderId="53" xfId="0" applyNumberFormat="1" applyFont="1" applyFill="1" applyBorder="1" applyAlignment="1">
      <alignment horizontal="left" vertical="center"/>
    </xf>
    <xf numFmtId="0" fontId="9" fillId="2" borderId="63" xfId="0" applyFont="1" applyFill="1" applyBorder="1" applyAlignment="1">
      <alignment horizontal="left" vertical="center" wrapText="1"/>
    </xf>
    <xf numFmtId="0" fontId="9" fillId="2" borderId="53" xfId="0" applyNumberFormat="1" applyFont="1" applyFill="1" applyBorder="1" applyAlignment="1">
      <alignment horizontal="center" vertical="center" wrapText="1"/>
    </xf>
    <xf numFmtId="14" fontId="9" fillId="2" borderId="53" xfId="0" applyNumberFormat="1" applyFont="1" applyFill="1" applyBorder="1" applyAlignment="1">
      <alignment horizontal="center" vertical="center"/>
    </xf>
    <xf numFmtId="49" fontId="7" fillId="2" borderId="55" xfId="0" applyNumberFormat="1" applyFont="1" applyFill="1" applyBorder="1" applyAlignment="1">
      <alignment vertical="center"/>
    </xf>
    <xf numFmtId="0" fontId="9" fillId="2" borderId="56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vertical="center"/>
    </xf>
    <xf numFmtId="0" fontId="9" fillId="2" borderId="53" xfId="0" applyFont="1" applyFill="1" applyBorder="1" applyAlignment="1">
      <alignment horizontal="center" vertical="center" wrapText="1"/>
    </xf>
    <xf numFmtId="165" fontId="7" fillId="2" borderId="53" xfId="0" applyNumberFormat="1" applyFont="1" applyFill="1" applyBorder="1" applyAlignment="1">
      <alignment horizontal="center" vertical="center"/>
    </xf>
    <xf numFmtId="165" fontId="7" fillId="2" borderId="53" xfId="0" applyNumberFormat="1" applyFont="1" applyFill="1" applyBorder="1" applyAlignment="1">
      <alignment vertical="center"/>
    </xf>
    <xf numFmtId="167" fontId="9" fillId="2" borderId="53" xfId="0" applyNumberFormat="1" applyFont="1" applyFill="1" applyBorder="1" applyAlignment="1">
      <alignment horizontal="center" vertical="center"/>
    </xf>
    <xf numFmtId="9" fontId="9" fillId="2" borderId="65" xfId="0" applyNumberFormat="1" applyFont="1" applyFill="1" applyBorder="1" applyAlignment="1">
      <alignment horizontal="center"/>
    </xf>
    <xf numFmtId="49" fontId="7" fillId="2" borderId="66" xfId="0" applyNumberFormat="1" applyFont="1" applyFill="1" applyBorder="1" applyAlignment="1">
      <alignment vertical="center"/>
    </xf>
    <xf numFmtId="49" fontId="7" fillId="2" borderId="67" xfId="0" applyNumberFormat="1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49" fontId="7" fillId="2" borderId="67" xfId="0" applyNumberFormat="1" applyFont="1" applyFill="1" applyBorder="1" applyAlignment="1">
      <alignment horizontal="center" vertical="top"/>
    </xf>
    <xf numFmtId="170" fontId="7" fillId="2" borderId="68" xfId="0" applyNumberFormat="1" applyFont="1" applyFill="1" applyBorder="1" applyAlignment="1">
      <alignment horizontal="center" vertical="top"/>
    </xf>
    <xf numFmtId="170" fontId="7" fillId="2" borderId="70" xfId="0" applyNumberFormat="1" applyFont="1" applyFill="1" applyBorder="1" applyAlignment="1">
      <alignment horizontal="center" vertical="top"/>
    </xf>
    <xf numFmtId="49" fontId="7" fillId="2" borderId="66" xfId="0" applyNumberFormat="1" applyFont="1" applyFill="1" applyBorder="1" applyAlignment="1">
      <alignment horizontal="left" vertical="center"/>
    </xf>
    <xf numFmtId="2" fontId="7" fillId="2" borderId="71" xfId="0" applyNumberFormat="1" applyFont="1" applyFill="1" applyBorder="1" applyAlignment="1">
      <alignment horizontal="left" vertical="center"/>
    </xf>
    <xf numFmtId="2" fontId="7" fillId="2" borderId="72" xfId="0" applyNumberFormat="1" applyFont="1" applyFill="1" applyBorder="1" applyAlignment="1">
      <alignment horizontal="left" vertical="center"/>
    </xf>
    <xf numFmtId="49" fontId="9" fillId="2" borderId="10" xfId="0" applyNumberFormat="1" applyFont="1" applyFill="1" applyBorder="1" applyAlignment="1">
      <alignment horizontal="left" vertical="center" wrapText="1"/>
    </xf>
    <xf numFmtId="49" fontId="9" fillId="2" borderId="11" xfId="0" applyNumberFormat="1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2" fontId="9" fillId="2" borderId="56" xfId="0" applyNumberFormat="1" applyFont="1" applyFill="1" applyBorder="1" applyAlignment="1">
      <alignment horizontal="center" vertical="center"/>
    </xf>
    <xf numFmtId="2" fontId="9" fillId="2" borderId="57" xfId="0" applyNumberFormat="1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left" vertical="center" wrapText="1"/>
    </xf>
    <xf numFmtId="2" fontId="9" fillId="2" borderId="44" xfId="0" applyNumberFormat="1" applyFont="1" applyFill="1" applyBorder="1" applyAlignment="1">
      <alignment horizontal="center" vertical="center"/>
    </xf>
    <xf numFmtId="49" fontId="9" fillId="2" borderId="73" xfId="0" applyNumberFormat="1" applyFont="1" applyFill="1" applyBorder="1" applyAlignment="1">
      <alignment horizontal="left" vertical="center" wrapText="1"/>
    </xf>
    <xf numFmtId="49" fontId="9" fillId="2" borderId="29" xfId="0" applyNumberFormat="1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left" vertical="center" wrapText="1"/>
    </xf>
    <xf numFmtId="49" fontId="9" fillId="2" borderId="29" xfId="0" applyNumberFormat="1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49" fontId="9" fillId="2" borderId="43" xfId="0" applyNumberFormat="1" applyFont="1" applyFill="1" applyBorder="1" applyAlignment="1">
      <alignment horizontal="left" vertical="top"/>
    </xf>
    <xf numFmtId="0" fontId="9" fillId="2" borderId="43" xfId="0" applyFont="1" applyFill="1" applyBorder="1" applyAlignment="1">
      <alignment horizontal="left" vertical="top"/>
    </xf>
    <xf numFmtId="0" fontId="9" fillId="2" borderId="44" xfId="0" applyFont="1" applyFill="1" applyBorder="1" applyAlignment="1">
      <alignment horizontal="left" vertical="top"/>
    </xf>
    <xf numFmtId="0" fontId="9" fillId="2" borderId="21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49" fontId="9" fillId="2" borderId="29" xfId="0" applyNumberFormat="1" applyFont="1" applyFill="1" applyBorder="1" applyAlignment="1">
      <alignment horizontal="left" vertical="top"/>
    </xf>
    <xf numFmtId="171" fontId="9" fillId="2" borderId="30" xfId="0" applyNumberFormat="1" applyFont="1" applyFill="1" applyBorder="1" applyAlignment="1">
      <alignment horizontal="left" vertical="top"/>
    </xf>
    <xf numFmtId="171" fontId="9" fillId="2" borderId="74" xfId="0" applyNumberFormat="1" applyFont="1" applyFill="1" applyBorder="1" applyAlignment="1">
      <alignment horizontal="left" vertical="top"/>
    </xf>
    <xf numFmtId="171" fontId="9" fillId="2" borderId="21" xfId="0" applyNumberFormat="1" applyFont="1" applyFill="1" applyBorder="1" applyAlignment="1">
      <alignment horizontal="left" vertical="top"/>
    </xf>
    <xf numFmtId="171" fontId="9" fillId="2" borderId="22" xfId="0" applyNumberFormat="1" applyFont="1" applyFill="1" applyBorder="1" applyAlignment="1">
      <alignment horizontal="left" vertical="top"/>
    </xf>
    <xf numFmtId="171" fontId="9" fillId="2" borderId="33" xfId="0" applyNumberFormat="1" applyFont="1" applyFill="1" applyBorder="1" applyAlignment="1">
      <alignment horizontal="left" vertical="top"/>
    </xf>
    <xf numFmtId="0" fontId="9" fillId="2" borderId="73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9" fillId="2" borderId="43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top"/>
    </xf>
    <xf numFmtId="0" fontId="9" fillId="2" borderId="74" xfId="0" applyFont="1" applyFill="1" applyBorder="1" applyAlignment="1">
      <alignment horizontal="left" vertical="top"/>
    </xf>
    <xf numFmtId="0" fontId="9" fillId="2" borderId="21" xfId="0" applyFont="1" applyFill="1" applyBorder="1" applyAlignment="1">
      <alignment horizontal="left" vertical="top"/>
    </xf>
    <xf numFmtId="0" fontId="9" fillId="2" borderId="22" xfId="0" applyFont="1" applyFill="1" applyBorder="1" applyAlignment="1">
      <alignment horizontal="left" vertical="top"/>
    </xf>
    <xf numFmtId="0" fontId="9" fillId="2" borderId="33" xfId="0" applyFont="1" applyFill="1" applyBorder="1" applyAlignment="1">
      <alignment horizontal="left" vertical="top"/>
    </xf>
    <xf numFmtId="171" fontId="9" fillId="2" borderId="27" xfId="0" applyNumberFormat="1" applyFont="1" applyFill="1" applyBorder="1" applyAlignment="1">
      <alignment horizontal="left" vertical="top"/>
    </xf>
    <xf numFmtId="171" fontId="9" fillId="2" borderId="19" xfId="0" applyNumberFormat="1" applyFont="1" applyFill="1" applyBorder="1" applyAlignment="1">
      <alignment horizontal="left" vertical="top"/>
    </xf>
    <xf numFmtId="171" fontId="9" fillId="2" borderId="28" xfId="0" applyNumberFormat="1" applyFont="1" applyFill="1" applyBorder="1" applyAlignment="1">
      <alignment horizontal="left" vertical="top"/>
    </xf>
    <xf numFmtId="0" fontId="9" fillId="2" borderId="43" xfId="0" applyFont="1" applyFill="1" applyBorder="1" applyAlignment="1">
      <alignment horizontal="left" vertical="center" wrapText="1"/>
    </xf>
    <xf numFmtId="0" fontId="9" fillId="2" borderId="43" xfId="0" applyFont="1" applyFill="1" applyBorder="1" applyAlignment="1">
      <alignment horizontal="left" vertical="center"/>
    </xf>
    <xf numFmtId="0" fontId="9" fillId="2" borderId="53" xfId="0" applyFont="1" applyFill="1" applyBorder="1" applyAlignment="1">
      <alignment horizontal="left" vertical="center"/>
    </xf>
    <xf numFmtId="0" fontId="9" fillId="2" borderId="53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/>
    </xf>
    <xf numFmtId="0" fontId="9" fillId="2" borderId="53" xfId="0" applyFont="1" applyFill="1" applyBorder="1" applyAlignment="1">
      <alignment horizontal="right" vertical="center"/>
    </xf>
    <xf numFmtId="171" fontId="9" fillId="2" borderId="75" xfId="0" applyNumberFormat="1" applyFont="1" applyFill="1" applyBorder="1" applyAlignment="1">
      <alignment horizontal="left" vertical="top"/>
    </xf>
    <xf numFmtId="171" fontId="9" fillId="2" borderId="76" xfId="0" applyNumberFormat="1" applyFont="1" applyFill="1" applyBorder="1" applyAlignment="1">
      <alignment horizontal="left" vertical="top"/>
    </xf>
    <xf numFmtId="171" fontId="9" fillId="2" borderId="77" xfId="0" applyNumberFormat="1" applyFont="1" applyFill="1" applyBorder="1" applyAlignment="1">
      <alignment horizontal="left" vertical="top"/>
    </xf>
    <xf numFmtId="172" fontId="7" fillId="2" borderId="19" xfId="0" applyNumberFormat="1" applyFont="1" applyFill="1" applyBorder="1" applyAlignment="1">
      <alignment horizontal="center" vertical="center"/>
    </xf>
    <xf numFmtId="0" fontId="9" fillId="0" borderId="0" xfId="0" applyNumberFormat="1" applyFont="1" applyAlignment="1"/>
    <xf numFmtId="49" fontId="7" fillId="2" borderId="14" xfId="0" applyNumberFormat="1" applyFont="1" applyFill="1" applyBorder="1" applyAlignment="1">
      <alignment horizontal="left"/>
    </xf>
    <xf numFmtId="0" fontId="7" fillId="2" borderId="15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7" fillId="2" borderId="18" xfId="0" applyFont="1" applyFill="1" applyBorder="1" applyAlignment="1"/>
    <xf numFmtId="0" fontId="9" fillId="2" borderId="19" xfId="0" applyFont="1" applyFill="1" applyBorder="1" applyAlignment="1"/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49" fontId="7" fillId="2" borderId="24" xfId="0" applyNumberFormat="1" applyFont="1" applyFill="1" applyBorder="1" applyAlignment="1">
      <alignment horizontal="left"/>
    </xf>
    <xf numFmtId="0" fontId="7" fillId="2" borderId="25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left"/>
    </xf>
    <xf numFmtId="0" fontId="9" fillId="2" borderId="27" xfId="0" applyFont="1" applyFill="1" applyBorder="1" applyAlignment="1">
      <alignment horizontal="center"/>
    </xf>
    <xf numFmtId="49" fontId="9" fillId="2" borderId="29" xfId="0" applyNumberFormat="1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/>
    </xf>
    <xf numFmtId="0" fontId="9" fillId="2" borderId="18" xfId="0" applyFont="1" applyFill="1" applyBorder="1" applyAlignment="1"/>
    <xf numFmtId="49" fontId="7" fillId="2" borderId="34" xfId="0" applyNumberFormat="1" applyFont="1" applyFill="1" applyBorder="1" applyAlignment="1">
      <alignment horizontal="left"/>
    </xf>
    <xf numFmtId="49" fontId="7" fillId="2" borderId="36" xfId="0" applyNumberFormat="1" applyFont="1" applyFill="1" applyBorder="1" applyAlignment="1"/>
    <xf numFmtId="49" fontId="7" fillId="2" borderId="37" xfId="0" applyNumberFormat="1" applyFont="1" applyFill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165" fontId="9" fillId="2" borderId="44" xfId="0" applyNumberFormat="1" applyFont="1" applyFill="1" applyBorder="1" applyAlignment="1">
      <alignment vertical="center"/>
    </xf>
    <xf numFmtId="0" fontId="9" fillId="2" borderId="46" xfId="0" applyFont="1" applyFill="1" applyBorder="1" applyAlignment="1"/>
    <xf numFmtId="0" fontId="9" fillId="2" borderId="47" xfId="0" applyFont="1" applyFill="1" applyBorder="1" applyAlignment="1"/>
    <xf numFmtId="0" fontId="9" fillId="2" borderId="5" xfId="0" applyFont="1" applyFill="1" applyBorder="1" applyAlignment="1"/>
    <xf numFmtId="0" fontId="9" fillId="2" borderId="48" xfId="0" applyFont="1" applyFill="1" applyBorder="1" applyAlignment="1"/>
    <xf numFmtId="166" fontId="9" fillId="2" borderId="44" xfId="0" applyNumberFormat="1" applyFont="1" applyFill="1" applyBorder="1" applyAlignment="1">
      <alignment vertical="center"/>
    </xf>
    <xf numFmtId="167" fontId="9" fillId="2" borderId="49" xfId="0" applyNumberFormat="1" applyFont="1" applyFill="1" applyBorder="1" applyAlignment="1"/>
    <xf numFmtId="0" fontId="9" fillId="2" borderId="50" xfId="0" applyFont="1" applyFill="1" applyBorder="1" applyAlignment="1"/>
    <xf numFmtId="0" fontId="9" fillId="2" borderId="53" xfId="0" applyFont="1" applyFill="1" applyBorder="1" applyAlignment="1"/>
    <xf numFmtId="165" fontId="9" fillId="2" borderId="56" xfId="0" applyNumberFormat="1" applyFont="1" applyFill="1" applyBorder="1" applyAlignment="1">
      <alignment vertical="center"/>
    </xf>
    <xf numFmtId="167" fontId="9" fillId="2" borderId="56" xfId="0" applyNumberFormat="1" applyFont="1" applyFill="1" applyBorder="1" applyAlignment="1">
      <alignment vertical="center"/>
    </xf>
    <xf numFmtId="169" fontId="9" fillId="2" borderId="56" xfId="0" applyNumberFormat="1" applyFont="1" applyFill="1" applyBorder="1" applyAlignment="1">
      <alignment vertical="center"/>
    </xf>
    <xf numFmtId="165" fontId="9" fillId="2" borderId="43" xfId="0" applyNumberFormat="1" applyFont="1" applyFill="1" applyBorder="1" applyAlignment="1">
      <alignment vertical="center"/>
    </xf>
    <xf numFmtId="167" fontId="9" fillId="2" borderId="43" xfId="0" applyNumberFormat="1" applyFont="1" applyFill="1" applyBorder="1" applyAlignment="1">
      <alignment vertical="center"/>
    </xf>
    <xf numFmtId="0" fontId="9" fillId="2" borderId="43" xfId="0" applyFont="1" applyFill="1" applyBorder="1" applyAlignment="1">
      <alignment vertical="center"/>
    </xf>
    <xf numFmtId="0" fontId="9" fillId="2" borderId="43" xfId="0" applyFont="1" applyFill="1" applyBorder="1" applyAlignment="1"/>
    <xf numFmtId="165" fontId="9" fillId="2" borderId="53" xfId="0" applyNumberFormat="1" applyFont="1" applyFill="1" applyBorder="1" applyAlignment="1">
      <alignment vertical="center"/>
    </xf>
    <xf numFmtId="167" fontId="9" fillId="2" borderId="53" xfId="0" applyNumberFormat="1" applyFont="1" applyFill="1" applyBorder="1" applyAlignment="1">
      <alignment vertical="center"/>
    </xf>
    <xf numFmtId="169" fontId="9" fillId="2" borderId="53" xfId="0" applyNumberFormat="1" applyFont="1" applyFill="1" applyBorder="1" applyAlignment="1">
      <alignment vertical="center"/>
    </xf>
    <xf numFmtId="169" fontId="9" fillId="2" borderId="54" xfId="0" applyNumberFormat="1" applyFont="1" applyFill="1" applyBorder="1" applyAlignment="1">
      <alignment vertical="center"/>
    </xf>
    <xf numFmtId="0" fontId="9" fillId="2" borderId="56" xfId="0" applyNumberFormat="1" applyFont="1" applyFill="1" applyBorder="1" applyAlignment="1">
      <alignment vertical="center"/>
    </xf>
    <xf numFmtId="167" fontId="9" fillId="2" borderId="18" xfId="0" applyNumberFormat="1" applyFont="1" applyFill="1" applyBorder="1" applyAlignment="1"/>
    <xf numFmtId="0" fontId="9" fillId="2" borderId="43" xfId="0" applyNumberFormat="1" applyFont="1" applyFill="1" applyBorder="1" applyAlignment="1">
      <alignment vertical="center"/>
    </xf>
    <xf numFmtId="170" fontId="9" fillId="2" borderId="43" xfId="0" applyNumberFormat="1" applyFont="1" applyFill="1" applyBorder="1" applyAlignment="1">
      <alignment vertical="center"/>
    </xf>
    <xf numFmtId="0" fontId="9" fillId="2" borderId="12" xfId="0" applyFont="1" applyFill="1" applyBorder="1" applyAlignment="1"/>
    <xf numFmtId="167" fontId="9" fillId="2" borderId="19" xfId="0" applyNumberFormat="1" applyFont="1" applyFill="1" applyBorder="1" applyAlignment="1"/>
    <xf numFmtId="0" fontId="9" fillId="2" borderId="19" xfId="0" applyNumberFormat="1" applyFont="1" applyFill="1" applyBorder="1" applyAlignment="1"/>
    <xf numFmtId="0" fontId="9" fillId="2" borderId="78" xfId="0" applyFont="1" applyFill="1" applyBorder="1" applyAlignment="1"/>
    <xf numFmtId="0" fontId="9" fillId="3" borderId="5" xfId="0" applyFont="1" applyFill="1" applyBorder="1" applyAlignment="1"/>
    <xf numFmtId="168" fontId="9" fillId="2" borderId="50" xfId="0" applyNumberFormat="1" applyFont="1" applyFill="1" applyBorder="1" applyAlignment="1"/>
    <xf numFmtId="0" fontId="7" fillId="2" borderId="48" xfId="0" applyFont="1" applyFill="1" applyBorder="1" applyAlignment="1"/>
    <xf numFmtId="49" fontId="7" fillId="2" borderId="155" xfId="0" applyNumberFormat="1" applyFont="1" applyFill="1" applyBorder="1" applyAlignment="1">
      <alignment horizontal="left"/>
    </xf>
    <xf numFmtId="0" fontId="7" fillId="2" borderId="156" xfId="0" applyFont="1" applyFill="1" applyBorder="1" applyAlignment="1">
      <alignment horizontal="left"/>
    </xf>
    <xf numFmtId="0" fontId="7" fillId="2" borderId="157" xfId="0" applyFont="1" applyFill="1" applyBorder="1" applyAlignment="1">
      <alignment horizontal="left"/>
    </xf>
    <xf numFmtId="0" fontId="9" fillId="2" borderId="158" xfId="0" applyFont="1" applyFill="1" applyBorder="1" applyAlignment="1">
      <alignment horizontal="center"/>
    </xf>
    <xf numFmtId="49" fontId="9" fillId="2" borderId="159" xfId="0" applyNumberFormat="1" applyFont="1" applyFill="1" applyBorder="1" applyAlignment="1">
      <alignment horizontal="center" vertical="center"/>
    </xf>
    <xf numFmtId="0" fontId="9" fillId="2" borderId="160" xfId="0" applyFont="1" applyFill="1" applyBorder="1" applyAlignment="1">
      <alignment horizontal="center" vertical="center"/>
    </xf>
    <xf numFmtId="0" fontId="9" fillId="2" borderId="161" xfId="0" applyFont="1" applyFill="1" applyBorder="1" applyAlignment="1">
      <alignment horizontal="center" vertical="center"/>
    </xf>
    <xf numFmtId="49" fontId="7" fillId="2" borderId="162" xfId="0" applyNumberFormat="1" applyFont="1" applyFill="1" applyBorder="1" applyAlignment="1">
      <alignment horizontal="left"/>
    </xf>
    <xf numFmtId="0" fontId="7" fillId="2" borderId="163" xfId="0" applyFont="1" applyFill="1" applyBorder="1" applyAlignment="1">
      <alignment horizontal="left"/>
    </xf>
    <xf numFmtId="0" fontId="7" fillId="2" borderId="164" xfId="0" applyFont="1" applyFill="1" applyBorder="1" applyAlignment="1">
      <alignment horizontal="left"/>
    </xf>
    <xf numFmtId="0" fontId="9" fillId="2" borderId="159" xfId="0" applyFont="1" applyFill="1" applyBorder="1" applyAlignment="1">
      <alignment horizontal="center"/>
    </xf>
    <xf numFmtId="0" fontId="9" fillId="2" borderId="165" xfId="0" applyFont="1" applyFill="1" applyBorder="1" applyAlignment="1">
      <alignment horizontal="center"/>
    </xf>
    <xf numFmtId="0" fontId="9" fillId="2" borderId="166" xfId="0" applyFont="1" applyFill="1" applyBorder="1" applyAlignment="1">
      <alignment horizontal="center"/>
    </xf>
    <xf numFmtId="0" fontId="9" fillId="2" borderId="167" xfId="0" applyFont="1" applyFill="1" applyBorder="1" applyAlignment="1">
      <alignment horizontal="center"/>
    </xf>
    <xf numFmtId="0" fontId="9" fillId="2" borderId="168" xfId="0" applyFont="1" applyFill="1" applyBorder="1" applyAlignment="1">
      <alignment horizontal="center"/>
    </xf>
    <xf numFmtId="0" fontId="9" fillId="2" borderId="169" xfId="0" applyFont="1" applyFill="1" applyBorder="1" applyAlignment="1">
      <alignment horizontal="center" vertical="center"/>
    </xf>
    <xf numFmtId="0" fontId="9" fillId="2" borderId="170" xfId="0" applyFont="1" applyFill="1" applyBorder="1" applyAlignment="1">
      <alignment horizontal="center" vertical="center"/>
    </xf>
    <xf numFmtId="0" fontId="9" fillId="2" borderId="171" xfId="0" applyFont="1" applyFill="1" applyBorder="1" applyAlignment="1">
      <alignment horizontal="center" vertical="center"/>
    </xf>
    <xf numFmtId="49" fontId="7" fillId="2" borderId="172" xfId="0" applyNumberFormat="1" applyFont="1" applyFill="1" applyBorder="1" applyAlignment="1">
      <alignment horizontal="left"/>
    </xf>
    <xf numFmtId="0" fontId="7" fillId="2" borderId="173" xfId="0" applyFont="1" applyFill="1" applyBorder="1" applyAlignment="1">
      <alignment horizontal="left"/>
    </xf>
    <xf numFmtId="0" fontId="7" fillId="2" borderId="174" xfId="0" applyFont="1" applyFill="1" applyBorder="1" applyAlignment="1">
      <alignment horizontal="left"/>
    </xf>
    <xf numFmtId="0" fontId="9" fillId="2" borderId="169" xfId="0" applyFont="1" applyFill="1" applyBorder="1" applyAlignment="1">
      <alignment horizontal="center"/>
    </xf>
    <xf numFmtId="0" fontId="9" fillId="2" borderId="175" xfId="0" applyFont="1" applyFill="1" applyBorder="1" applyAlignment="1">
      <alignment horizontal="center"/>
    </xf>
    <xf numFmtId="0" fontId="7" fillId="2" borderId="87" xfId="0" applyFont="1" applyFill="1" applyBorder="1" applyAlignment="1">
      <alignment horizontal="center"/>
    </xf>
    <xf numFmtId="0" fontId="7" fillId="2" borderId="88" xfId="0" applyFont="1" applyFill="1" applyBorder="1" applyAlignment="1">
      <alignment horizontal="center" vertical="center" wrapText="1"/>
    </xf>
    <xf numFmtId="0" fontId="7" fillId="2" borderId="88" xfId="0" applyFont="1" applyFill="1" applyBorder="1" applyAlignment="1">
      <alignment vertical="center" wrapText="1"/>
    </xf>
    <xf numFmtId="49" fontId="7" fillId="2" borderId="88" xfId="0" applyNumberFormat="1" applyFont="1" applyFill="1" applyBorder="1" applyAlignment="1">
      <alignment horizontal="center"/>
    </xf>
    <xf numFmtId="49" fontId="7" fillId="2" borderId="88" xfId="0" applyNumberFormat="1" applyFont="1" applyFill="1" applyBorder="1" applyAlignment="1">
      <alignment horizontal="center" vertical="center" wrapText="1"/>
    </xf>
    <xf numFmtId="49" fontId="7" fillId="2" borderId="125" xfId="0" applyNumberFormat="1" applyFont="1" applyFill="1" applyBorder="1" applyAlignment="1">
      <alignment horizontal="center"/>
    </xf>
    <xf numFmtId="49" fontId="7" fillId="2" borderId="89" xfId="0" applyNumberFormat="1" applyFont="1" applyFill="1" applyBorder="1" applyAlignment="1">
      <alignment vertical="center"/>
    </xf>
    <xf numFmtId="0" fontId="9" fillId="2" borderId="90" xfId="0" applyFont="1" applyFill="1" applyBorder="1" applyAlignment="1">
      <alignment horizontal="center" vertical="center" wrapText="1"/>
    </xf>
    <xf numFmtId="165" fontId="7" fillId="2" borderId="90" xfId="0" applyNumberFormat="1" applyFont="1" applyFill="1" applyBorder="1" applyAlignment="1">
      <alignment horizontal="center" vertical="center"/>
    </xf>
    <xf numFmtId="165" fontId="9" fillId="2" borderId="90" xfId="0" applyNumberFormat="1" applyFont="1" applyFill="1" applyBorder="1" applyAlignment="1">
      <alignment vertical="center"/>
    </xf>
    <xf numFmtId="167" fontId="9" fillId="2" borderId="90" xfId="0" applyNumberFormat="1" applyFont="1" applyFill="1" applyBorder="1" applyAlignment="1">
      <alignment vertical="center"/>
    </xf>
    <xf numFmtId="14" fontId="9" fillId="2" borderId="90" xfId="0" applyNumberFormat="1" applyFont="1" applyFill="1" applyBorder="1" applyAlignment="1">
      <alignment horizontal="center" vertical="center"/>
    </xf>
    <xf numFmtId="169" fontId="9" fillId="2" borderId="90" xfId="0" applyNumberFormat="1" applyFont="1" applyFill="1" applyBorder="1" applyAlignment="1">
      <alignment vertical="center"/>
    </xf>
    <xf numFmtId="169" fontId="9" fillId="2" borderId="124" xfId="0" applyNumberFormat="1" applyFont="1" applyFill="1" applyBorder="1" applyAlignment="1">
      <alignment vertical="center"/>
    </xf>
    <xf numFmtId="9" fontId="9" fillId="2" borderId="177" xfId="0" applyNumberFormat="1" applyFont="1" applyFill="1" applyBorder="1" applyAlignment="1">
      <alignment horizontal="center" vertical="center"/>
    </xf>
    <xf numFmtId="49" fontId="9" fillId="2" borderId="176" xfId="0" applyNumberFormat="1" applyFont="1" applyFill="1" applyBorder="1" applyAlignment="1">
      <alignment horizontal="left" vertical="center" wrapText="1"/>
    </xf>
    <xf numFmtId="0" fontId="9" fillId="2" borderId="176" xfId="0" applyNumberFormat="1" applyFont="1" applyFill="1" applyBorder="1" applyAlignment="1">
      <alignment horizontal="center" vertical="center" wrapText="1"/>
    </xf>
    <xf numFmtId="165" fontId="9" fillId="2" borderId="176" xfId="0" applyNumberFormat="1" applyFont="1" applyFill="1" applyBorder="1" applyAlignment="1">
      <alignment vertical="center"/>
    </xf>
    <xf numFmtId="167" fontId="9" fillId="2" borderId="176" xfId="0" applyNumberFormat="1" applyFont="1" applyFill="1" applyBorder="1" applyAlignment="1">
      <alignment vertical="center"/>
    </xf>
    <xf numFmtId="14" fontId="9" fillId="2" borderId="176" xfId="0" applyNumberFormat="1" applyFont="1" applyFill="1" applyBorder="1" applyAlignment="1">
      <alignment horizontal="center" vertical="center"/>
    </xf>
    <xf numFmtId="9" fontId="9" fillId="2" borderId="176" xfId="0" applyNumberFormat="1" applyFont="1" applyFill="1" applyBorder="1" applyAlignment="1">
      <alignment horizontal="center" vertical="center"/>
    </xf>
    <xf numFmtId="0" fontId="9" fillId="2" borderId="176" xfId="0" applyFont="1" applyFill="1" applyBorder="1" applyAlignment="1">
      <alignment horizontal="left" vertical="center" wrapText="1"/>
    </xf>
    <xf numFmtId="0" fontId="9" fillId="2" borderId="176" xfId="0" applyFont="1" applyFill="1" applyBorder="1" applyAlignment="1">
      <alignment vertical="center"/>
    </xf>
    <xf numFmtId="0" fontId="9" fillId="2" borderId="176" xfId="0" applyFont="1" applyFill="1" applyBorder="1" applyAlignment="1"/>
    <xf numFmtId="49" fontId="9" fillId="2" borderId="178" xfId="0" applyNumberFormat="1" applyFont="1" applyFill="1" applyBorder="1" applyAlignment="1">
      <alignment horizontal="left" vertical="center" wrapText="1"/>
    </xf>
    <xf numFmtId="49" fontId="9" fillId="2" borderId="179" xfId="0" applyNumberFormat="1" applyFont="1" applyFill="1" applyBorder="1" applyAlignment="1">
      <alignment horizontal="left" vertical="center" wrapText="1"/>
    </xf>
    <xf numFmtId="0" fontId="9" fillId="2" borderId="179" xfId="0" applyNumberFormat="1" applyFont="1" applyFill="1" applyBorder="1" applyAlignment="1">
      <alignment horizontal="center" vertical="center" wrapText="1"/>
    </xf>
    <xf numFmtId="165" fontId="9" fillId="2" borderId="179" xfId="0" applyNumberFormat="1" applyFont="1" applyFill="1" applyBorder="1" applyAlignment="1">
      <alignment vertical="center"/>
    </xf>
    <xf numFmtId="167" fontId="9" fillId="2" borderId="179" xfId="0" applyNumberFormat="1" applyFont="1" applyFill="1" applyBorder="1" applyAlignment="1">
      <alignment vertical="center"/>
    </xf>
    <xf numFmtId="14" fontId="9" fillId="2" borderId="179" xfId="0" applyNumberFormat="1" applyFont="1" applyFill="1" applyBorder="1" applyAlignment="1">
      <alignment horizontal="center" vertical="center"/>
    </xf>
    <xf numFmtId="0" fontId="9" fillId="2" borderId="181" xfId="0" applyFont="1" applyFill="1" applyBorder="1" applyAlignment="1">
      <alignment horizontal="left" vertical="center" wrapText="1"/>
    </xf>
    <xf numFmtId="49" fontId="9" fillId="2" borderId="181" xfId="0" applyNumberFormat="1" applyFont="1" applyFill="1" applyBorder="1" applyAlignment="1">
      <alignment horizontal="left" vertical="center" wrapText="1"/>
    </xf>
    <xf numFmtId="0" fontId="9" fillId="2" borderId="183" xfId="0" applyFont="1" applyFill="1" applyBorder="1" applyAlignment="1">
      <alignment horizontal="left" vertical="center" wrapText="1"/>
    </xf>
    <xf numFmtId="0" fontId="9" fillId="2" borderId="184" xfId="0" applyFont="1" applyFill="1" applyBorder="1" applyAlignment="1">
      <alignment horizontal="left" vertical="center" wrapText="1"/>
    </xf>
    <xf numFmtId="0" fontId="9" fillId="2" borderId="184" xfId="0" applyNumberFormat="1" applyFont="1" applyFill="1" applyBorder="1" applyAlignment="1">
      <alignment horizontal="center" vertical="center" wrapText="1"/>
    </xf>
    <xf numFmtId="165" fontId="9" fillId="2" borderId="184" xfId="0" applyNumberFormat="1" applyFont="1" applyFill="1" applyBorder="1" applyAlignment="1">
      <alignment vertical="center"/>
    </xf>
    <xf numFmtId="167" fontId="9" fillId="2" borderId="184" xfId="0" applyNumberFormat="1" applyFont="1" applyFill="1" applyBorder="1" applyAlignment="1">
      <alignment vertical="center"/>
    </xf>
    <xf numFmtId="14" fontId="9" fillId="2" borderId="184" xfId="0" applyNumberFormat="1" applyFont="1" applyFill="1" applyBorder="1" applyAlignment="1">
      <alignment horizontal="center" vertical="center"/>
    </xf>
    <xf numFmtId="49" fontId="9" fillId="2" borderId="179" xfId="0" applyNumberFormat="1" applyFont="1" applyFill="1" applyBorder="1" applyAlignment="1">
      <alignment horizontal="center" vertical="center"/>
    </xf>
    <xf numFmtId="49" fontId="9" fillId="2" borderId="176" xfId="0" applyNumberFormat="1" applyFont="1" applyFill="1" applyBorder="1" applyAlignment="1">
      <alignment horizontal="center" vertical="center"/>
    </xf>
    <xf numFmtId="49" fontId="9" fillId="2" borderId="184" xfId="0" applyNumberFormat="1" applyFont="1" applyFill="1" applyBorder="1" applyAlignment="1">
      <alignment horizontal="center" vertical="center"/>
    </xf>
    <xf numFmtId="49" fontId="9" fillId="2" borderId="90" xfId="0" applyNumberFormat="1" applyFont="1" applyFill="1" applyBorder="1" applyAlignment="1">
      <alignment horizontal="center" vertical="center"/>
    </xf>
    <xf numFmtId="49" fontId="9" fillId="2" borderId="53" xfId="0" applyNumberFormat="1" applyFont="1" applyFill="1" applyBorder="1" applyAlignment="1">
      <alignment horizontal="center" vertical="center"/>
    </xf>
    <xf numFmtId="9" fontId="9" fillId="2" borderId="186" xfId="0" applyNumberFormat="1" applyFont="1" applyFill="1" applyBorder="1" applyAlignment="1">
      <alignment horizontal="center" vertical="center"/>
    </xf>
    <xf numFmtId="9" fontId="9" fillId="2" borderId="187" xfId="0" applyNumberFormat="1" applyFont="1" applyFill="1" applyBorder="1" applyAlignment="1">
      <alignment horizontal="center" vertical="center"/>
    </xf>
    <xf numFmtId="9" fontId="9" fillId="2" borderId="188" xfId="0" applyNumberFormat="1" applyFont="1" applyFill="1" applyBorder="1" applyAlignment="1">
      <alignment horizontal="center" vertical="center"/>
    </xf>
    <xf numFmtId="9" fontId="9" fillId="2" borderId="189" xfId="0" applyNumberFormat="1" applyFont="1" applyFill="1" applyBorder="1" applyAlignment="1">
      <alignment horizontal="center" vertical="center"/>
    </xf>
    <xf numFmtId="2" fontId="9" fillId="2" borderId="180" xfId="0" applyNumberFormat="1" applyFont="1" applyFill="1" applyBorder="1" applyAlignment="1">
      <alignment horizontal="center" vertical="center"/>
    </xf>
    <xf numFmtId="2" fontId="9" fillId="2" borderId="182" xfId="0" applyNumberFormat="1" applyFont="1" applyFill="1" applyBorder="1" applyAlignment="1">
      <alignment horizontal="center" vertical="center"/>
    </xf>
    <xf numFmtId="2" fontId="9" fillId="2" borderId="185" xfId="0" applyNumberFormat="1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horizontal="center"/>
    </xf>
    <xf numFmtId="49" fontId="7" fillId="2" borderId="15" xfId="0" applyNumberFormat="1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80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/>
    </xf>
    <xf numFmtId="0" fontId="7" fillId="2" borderId="76" xfId="0" applyFont="1" applyFill="1" applyBorder="1" applyAlignment="1">
      <alignment horizontal="center"/>
    </xf>
    <xf numFmtId="0" fontId="7" fillId="2" borderId="77" xfId="0" applyFont="1" applyFill="1" applyBorder="1" applyAlignment="1">
      <alignment horizontal="center"/>
    </xf>
    <xf numFmtId="49" fontId="7" fillId="2" borderId="79" xfId="0" applyNumberFormat="1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49" fontId="7" fillId="2" borderId="80" xfId="0" applyNumberFormat="1" applyFont="1" applyFill="1" applyBorder="1" applyAlignment="1"/>
    <xf numFmtId="49" fontId="7" fillId="2" borderId="76" xfId="0" applyNumberFormat="1" applyFont="1" applyFill="1" applyBorder="1" applyAlignment="1">
      <alignment horizontal="left"/>
    </xf>
    <xf numFmtId="0" fontId="7" fillId="2" borderId="76" xfId="0" applyFont="1" applyFill="1" applyBorder="1" applyAlignment="1">
      <alignment horizontal="left"/>
    </xf>
    <xf numFmtId="0" fontId="7" fillId="3" borderId="76" xfId="0" applyFont="1" applyFill="1" applyBorder="1" applyAlignment="1">
      <alignment horizontal="left"/>
    </xf>
    <xf numFmtId="0" fontId="9" fillId="2" borderId="76" xfId="0" applyFont="1" applyFill="1" applyBorder="1" applyAlignment="1"/>
    <xf numFmtId="0" fontId="9" fillId="2" borderId="77" xfId="0" applyFont="1" applyFill="1" applyBorder="1" applyAlignment="1"/>
    <xf numFmtId="0" fontId="7" fillId="2" borderId="68" xfId="0" applyFont="1" applyFill="1" applyBorder="1" applyAlignment="1">
      <alignment vertical="center" wrapText="1"/>
    </xf>
    <xf numFmtId="0" fontId="7" fillId="2" borderId="70" xfId="0" applyFont="1" applyFill="1" applyBorder="1" applyAlignment="1">
      <alignment vertical="center" wrapText="1"/>
    </xf>
    <xf numFmtId="49" fontId="7" fillId="2" borderId="42" xfId="0" applyNumberFormat="1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49" fontId="7" fillId="2" borderId="29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49" fontId="7" fillId="2" borderId="55" xfId="0" applyNumberFormat="1" applyFont="1" applyFill="1" applyBorder="1" applyAlignment="1">
      <alignment horizontal="center" vertical="center" wrapText="1"/>
    </xf>
    <xf numFmtId="2" fontId="7" fillId="2" borderId="56" xfId="0" applyNumberFormat="1" applyFont="1" applyFill="1" applyBorder="1" applyAlignment="1">
      <alignment horizontal="center" vertical="center" wrapText="1"/>
    </xf>
    <xf numFmtId="2" fontId="7" fillId="2" borderId="57" xfId="0" applyNumberFormat="1" applyFont="1" applyFill="1" applyBorder="1" applyAlignment="1">
      <alignment horizontal="center" vertical="center" wrapText="1"/>
    </xf>
    <xf numFmtId="49" fontId="7" fillId="2" borderId="34" xfId="0" applyNumberFormat="1" applyFont="1" applyFill="1" applyBorder="1" applyAlignment="1">
      <alignment horizontal="left" wrapText="1"/>
    </xf>
    <xf numFmtId="0" fontId="7" fillId="3" borderId="25" xfId="0" applyFont="1" applyFill="1" applyBorder="1" applyAlignment="1">
      <alignment horizontal="left"/>
    </xf>
    <xf numFmtId="0" fontId="7" fillId="2" borderId="27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49" fontId="7" fillId="2" borderId="42" xfId="0" applyNumberFormat="1" applyFont="1" applyFill="1" applyBorder="1" applyAlignment="1">
      <alignment horizontal="center"/>
    </xf>
    <xf numFmtId="49" fontId="7" fillId="2" borderId="43" xfId="0" applyNumberFormat="1" applyFont="1" applyFill="1" applyBorder="1" applyAlignment="1">
      <alignment horizontal="center"/>
    </xf>
    <xf numFmtId="2" fontId="7" fillId="2" borderId="43" xfId="0" applyNumberFormat="1" applyFont="1" applyFill="1" applyBorder="1" applyAlignment="1">
      <alignment horizontal="center"/>
    </xf>
    <xf numFmtId="49" fontId="7" fillId="2" borderId="44" xfId="0" applyNumberFormat="1" applyFont="1" applyFill="1" applyBorder="1" applyAlignment="1">
      <alignment horizontal="center"/>
    </xf>
    <xf numFmtId="166" fontId="9" fillId="2" borderId="19" xfId="0" applyNumberFormat="1" applyFont="1" applyFill="1" applyBorder="1" applyAlignment="1"/>
    <xf numFmtId="49" fontId="9" fillId="2" borderId="42" xfId="0" applyNumberFormat="1" applyFont="1" applyFill="1" applyBorder="1" applyAlignment="1">
      <alignment horizontal="right"/>
    </xf>
    <xf numFmtId="49" fontId="9" fillId="2" borderId="81" xfId="0" applyNumberFormat="1" applyFont="1" applyFill="1" applyBorder="1" applyAlignment="1">
      <alignment horizontal="center" wrapText="1"/>
    </xf>
    <xf numFmtId="10" fontId="9" fillId="2" borderId="82" xfId="0" applyNumberFormat="1" applyFont="1" applyFill="1" applyBorder="1" applyAlignment="1">
      <alignment horizontal="center" wrapText="1"/>
    </xf>
    <xf numFmtId="10" fontId="9" fillId="2" borderId="83" xfId="0" applyNumberFormat="1" applyFont="1" applyFill="1" applyBorder="1" applyAlignment="1">
      <alignment horizontal="center" wrapText="1"/>
    </xf>
    <xf numFmtId="3" fontId="9" fillId="2" borderId="44" xfId="0" applyNumberFormat="1" applyFont="1" applyFill="1" applyBorder="1" applyAlignment="1">
      <alignment horizontal="right" vertical="center"/>
    </xf>
    <xf numFmtId="49" fontId="7" fillId="2" borderId="34" xfId="0" applyNumberFormat="1" applyFont="1" applyFill="1" applyBorder="1" applyAlignment="1">
      <alignment vertical="center" wrapText="1"/>
    </xf>
    <xf numFmtId="0" fontId="7" fillId="2" borderId="25" xfId="0" applyFont="1" applyFill="1" applyBorder="1" applyAlignment="1"/>
    <xf numFmtId="0" fontId="7" fillId="3" borderId="25" xfId="0" applyFont="1" applyFill="1" applyBorder="1" applyAlignment="1"/>
    <xf numFmtId="0" fontId="7" fillId="2" borderId="26" xfId="0" applyFont="1" applyFill="1" applyBorder="1" applyAlignment="1"/>
    <xf numFmtId="10" fontId="9" fillId="2" borderId="42" xfId="0" applyNumberFormat="1" applyFont="1" applyFill="1" applyBorder="1" applyAlignment="1"/>
    <xf numFmtId="49" fontId="9" fillId="2" borderId="43" xfId="0" applyNumberFormat="1" applyFont="1" applyFill="1" applyBorder="1" applyAlignment="1">
      <alignment horizontal="center"/>
    </xf>
    <xf numFmtId="10" fontId="9" fillId="2" borderId="43" xfId="0" applyNumberFormat="1" applyFont="1" applyFill="1" applyBorder="1" applyAlignment="1">
      <alignment horizontal="center"/>
    </xf>
    <xf numFmtId="3" fontId="9" fillId="2" borderId="44" xfId="0" applyNumberFormat="1" applyFont="1" applyFill="1" applyBorder="1" applyAlignment="1">
      <alignment vertical="center"/>
    </xf>
    <xf numFmtId="0" fontId="9" fillId="2" borderId="44" xfId="0" applyFont="1" applyFill="1" applyBorder="1" applyAlignment="1"/>
    <xf numFmtId="49" fontId="7" fillId="2" borderId="34" xfId="0" applyNumberFormat="1" applyFont="1" applyFill="1" applyBorder="1" applyAlignment="1">
      <alignment horizontal="left"/>
    </xf>
    <xf numFmtId="0" fontId="7" fillId="2" borderId="25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left"/>
    </xf>
    <xf numFmtId="166" fontId="9" fillId="2" borderId="44" xfId="0" applyNumberFormat="1" applyFont="1" applyFill="1" applyBorder="1" applyAlignment="1">
      <alignment horizontal="center"/>
    </xf>
    <xf numFmtId="0" fontId="7" fillId="2" borderId="53" xfId="0" applyFont="1" applyFill="1" applyBorder="1" applyAlignment="1">
      <alignment horizontal="left"/>
    </xf>
    <xf numFmtId="0" fontId="7" fillId="2" borderId="75" xfId="0" applyFont="1" applyFill="1" applyBorder="1" applyAlignment="1">
      <alignment horizontal="center" vertical="center" wrapText="1"/>
    </xf>
    <xf numFmtId="0" fontId="7" fillId="2" borderId="76" xfId="0" applyFont="1" applyFill="1" applyBorder="1" applyAlignment="1">
      <alignment horizontal="center" vertical="center" wrapText="1"/>
    </xf>
    <xf numFmtId="0" fontId="7" fillId="2" borderId="77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left"/>
    </xf>
    <xf numFmtId="10" fontId="9" fillId="2" borderId="84" xfId="0" applyNumberFormat="1" applyFont="1" applyFill="1" applyBorder="1" applyAlignment="1">
      <alignment horizontal="center"/>
    </xf>
    <xf numFmtId="10" fontId="9" fillId="2" borderId="85" xfId="0" applyNumberFormat="1" applyFont="1" applyFill="1" applyBorder="1" applyAlignment="1">
      <alignment horizontal="center"/>
    </xf>
    <xf numFmtId="10" fontId="9" fillId="2" borderId="86" xfId="0" applyNumberFormat="1" applyFont="1" applyFill="1" applyBorder="1" applyAlignment="1">
      <alignment horizontal="center"/>
    </xf>
    <xf numFmtId="49" fontId="7" fillId="2" borderId="55" xfId="0" applyNumberFormat="1" applyFont="1" applyFill="1" applyBorder="1" applyAlignment="1">
      <alignment horizontal="center" vertical="center"/>
    </xf>
    <xf numFmtId="2" fontId="9" fillId="2" borderId="56" xfId="0" applyNumberFormat="1" applyFont="1" applyFill="1" applyBorder="1" applyAlignment="1">
      <alignment horizontal="center"/>
    </xf>
    <xf numFmtId="166" fontId="9" fillId="2" borderId="57" xfId="0" applyNumberFormat="1" applyFont="1" applyFill="1" applyBorder="1" applyAlignment="1"/>
    <xf numFmtId="0" fontId="9" fillId="2" borderId="43" xfId="0" applyFont="1" applyFill="1" applyBorder="1" applyAlignment="1"/>
    <xf numFmtId="0" fontId="7" fillId="2" borderId="43" xfId="0" applyFont="1" applyFill="1" applyBorder="1" applyAlignment="1">
      <alignment horizontal="center" vertical="center" wrapText="1"/>
    </xf>
    <xf numFmtId="49" fontId="9" fillId="2" borderId="56" xfId="0" applyNumberFormat="1" applyFont="1" applyFill="1" applyBorder="1" applyAlignment="1">
      <alignment horizontal="center" vertical="center"/>
    </xf>
    <xf numFmtId="165" fontId="9" fillId="2" borderId="56" xfId="0" applyNumberFormat="1" applyFont="1" applyFill="1" applyBorder="1" applyAlignment="1">
      <alignment vertical="center" wrapText="1"/>
    </xf>
    <xf numFmtId="9" fontId="9" fillId="2" borderId="122" xfId="0" applyNumberFormat="1" applyFont="1" applyFill="1" applyBorder="1" applyAlignment="1">
      <alignment horizontal="center" vertical="center"/>
    </xf>
    <xf numFmtId="9" fontId="9" fillId="2" borderId="123" xfId="0" applyNumberFormat="1" applyFont="1" applyFill="1" applyBorder="1" applyAlignment="1">
      <alignment horizontal="center" vertical="center"/>
    </xf>
    <xf numFmtId="2" fontId="9" fillId="2" borderId="59" xfId="0" applyNumberFormat="1" applyFont="1" applyFill="1" applyBorder="1" applyAlignment="1">
      <alignment horizontal="center" vertical="center"/>
    </xf>
    <xf numFmtId="173" fontId="9" fillId="2" borderId="19" xfId="0" applyNumberFormat="1" applyFont="1" applyFill="1" applyBorder="1" applyAlignment="1"/>
    <xf numFmtId="49" fontId="9" fillId="2" borderId="43" xfId="0" applyNumberFormat="1" applyFont="1" applyFill="1" applyBorder="1" applyAlignment="1">
      <alignment horizontal="center" vertical="center"/>
    </xf>
    <xf numFmtId="14" fontId="9" fillId="2" borderId="43" xfId="0" applyNumberFormat="1" applyFont="1" applyFill="1" applyBorder="1" applyAlignment="1">
      <alignment vertical="center"/>
    </xf>
    <xf numFmtId="9" fontId="9" fillId="2" borderId="90" xfId="0" applyNumberFormat="1" applyFont="1" applyFill="1" applyBorder="1" applyAlignment="1">
      <alignment horizontal="center" vertical="center"/>
    </xf>
    <xf numFmtId="9" fontId="9" fillId="2" borderId="124" xfId="0" applyNumberFormat="1" applyFont="1" applyFill="1" applyBorder="1" applyAlignment="1">
      <alignment horizontal="center" vertical="center"/>
    </xf>
    <xf numFmtId="2" fontId="9" fillId="2" borderId="61" xfId="0" applyNumberFormat="1" applyFont="1" applyFill="1" applyBorder="1" applyAlignment="1">
      <alignment horizontal="center" vertical="center"/>
    </xf>
    <xf numFmtId="49" fontId="9" fillId="2" borderId="87" xfId="0" applyNumberFormat="1" applyFont="1" applyFill="1" applyBorder="1" applyAlignment="1">
      <alignment horizontal="left" vertical="center" wrapText="1"/>
    </xf>
    <xf numFmtId="49" fontId="9" fillId="2" borderId="88" xfId="0" applyNumberFormat="1" applyFont="1" applyFill="1" applyBorder="1" applyAlignment="1">
      <alignment horizontal="left" vertical="center" wrapText="1"/>
    </xf>
    <xf numFmtId="9" fontId="9" fillId="2" borderId="88" xfId="0" applyNumberFormat="1" applyFont="1" applyFill="1" applyBorder="1" applyAlignment="1">
      <alignment horizontal="center" vertical="center"/>
    </xf>
    <xf numFmtId="9" fontId="9" fillId="2" borderId="125" xfId="0" applyNumberFormat="1" applyFont="1" applyFill="1" applyBorder="1" applyAlignment="1">
      <alignment horizontal="center" vertical="center"/>
    </xf>
    <xf numFmtId="0" fontId="9" fillId="2" borderId="89" xfId="0" applyFont="1" applyFill="1" applyBorder="1" applyAlignment="1">
      <alignment horizontal="center" vertical="center" wrapText="1"/>
    </xf>
    <xf numFmtId="0" fontId="9" fillId="2" borderId="90" xfId="0" applyFont="1" applyFill="1" applyBorder="1" applyAlignment="1">
      <alignment horizontal="center" vertical="center" wrapText="1"/>
    </xf>
    <xf numFmtId="2" fontId="9" fillId="2" borderId="61" xfId="0" applyNumberFormat="1" applyFont="1" applyFill="1" applyBorder="1" applyAlignment="1"/>
    <xf numFmtId="1" fontId="9" fillId="2" borderId="43" xfId="0" applyNumberFormat="1" applyFont="1" applyFill="1" applyBorder="1" applyAlignment="1">
      <alignment horizontal="center" vertical="center" wrapText="1"/>
    </xf>
    <xf numFmtId="49" fontId="9" fillId="2" borderId="43" xfId="0" applyNumberFormat="1" applyFont="1" applyFill="1" applyBorder="1" applyAlignment="1">
      <alignment horizontal="left" vertical="center" wrapText="1"/>
    </xf>
    <xf numFmtId="0" fontId="9" fillId="2" borderId="91" xfId="0" applyFont="1" applyFill="1" applyBorder="1" applyAlignment="1">
      <alignment horizontal="left" vertical="center" wrapText="1"/>
    </xf>
    <xf numFmtId="1" fontId="9" fillId="2" borderId="53" xfId="0" applyNumberFormat="1" applyFont="1" applyFill="1" applyBorder="1" applyAlignment="1">
      <alignment horizontal="center" vertical="center" wrapText="1"/>
    </xf>
    <xf numFmtId="14" fontId="9" fillId="2" borderId="53" xfId="0" applyNumberFormat="1" applyFont="1" applyFill="1" applyBorder="1" applyAlignment="1">
      <alignment vertical="center"/>
    </xf>
    <xf numFmtId="9" fontId="9" fillId="2" borderId="128" xfId="0" applyNumberFormat="1" applyFont="1" applyFill="1" applyBorder="1" applyAlignment="1">
      <alignment horizontal="center" vertical="center"/>
    </xf>
    <xf numFmtId="9" fontId="9" fillId="2" borderId="129" xfId="0" applyNumberFormat="1" applyFont="1" applyFill="1" applyBorder="1" applyAlignment="1">
      <alignment horizontal="center" vertical="center"/>
    </xf>
    <xf numFmtId="2" fontId="9" fillId="2" borderId="64" xfId="0" applyNumberFormat="1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vertical="center" wrapText="1"/>
    </xf>
    <xf numFmtId="165" fontId="7" fillId="2" borderId="56" xfId="0" applyNumberFormat="1" applyFont="1" applyFill="1" applyBorder="1" applyAlignment="1">
      <alignment vertical="center"/>
    </xf>
    <xf numFmtId="2" fontId="7" fillId="2" borderId="56" xfId="0" applyNumberFormat="1" applyFont="1" applyFill="1" applyBorder="1" applyAlignment="1">
      <alignment vertical="center"/>
    </xf>
    <xf numFmtId="173" fontId="9" fillId="2" borderId="56" xfId="0" applyNumberFormat="1" applyFont="1" applyFill="1" applyBorder="1" applyAlignment="1">
      <alignment vertical="center"/>
    </xf>
    <xf numFmtId="9" fontId="9" fillId="2" borderId="92" xfId="0" applyNumberFormat="1" applyFont="1" applyFill="1" applyBorder="1" applyAlignment="1">
      <alignment horizontal="center"/>
    </xf>
    <xf numFmtId="0" fontId="7" fillId="2" borderId="63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vertical="center" wrapText="1"/>
    </xf>
    <xf numFmtId="10" fontId="9" fillId="2" borderId="53" xfId="0" applyNumberFormat="1" applyFont="1" applyFill="1" applyBorder="1" applyAlignment="1"/>
    <xf numFmtId="9" fontId="9" fillId="2" borderId="93" xfId="0" applyNumberFormat="1" applyFont="1" applyFill="1" applyBorder="1" applyAlignment="1">
      <alignment horizontal="center"/>
    </xf>
    <xf numFmtId="49" fontId="7" fillId="2" borderId="71" xfId="0" applyNumberFormat="1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/>
    </xf>
    <xf numFmtId="49" fontId="7" fillId="2" borderId="71" xfId="0" applyNumberFormat="1" applyFont="1" applyFill="1" applyBorder="1" applyAlignment="1">
      <alignment horizontal="center" vertical="top"/>
    </xf>
    <xf numFmtId="170" fontId="7" fillId="2" borderId="71" xfId="0" applyNumberFormat="1" applyFont="1" applyFill="1" applyBorder="1" applyAlignment="1">
      <alignment horizontal="center" vertical="top"/>
    </xf>
    <xf numFmtId="0" fontId="7" fillId="2" borderId="71" xfId="0" applyFont="1" applyFill="1" applyBorder="1" applyAlignment="1">
      <alignment horizontal="left" vertical="top"/>
    </xf>
    <xf numFmtId="0" fontId="7" fillId="2" borderId="71" xfId="0" applyFont="1" applyFill="1" applyBorder="1" applyAlignment="1">
      <alignment horizontal="left" vertical="center"/>
    </xf>
    <xf numFmtId="170" fontId="7" fillId="2" borderId="72" xfId="0" applyNumberFormat="1" applyFont="1" applyFill="1" applyBorder="1" applyAlignment="1">
      <alignment vertical="top"/>
    </xf>
    <xf numFmtId="49" fontId="7" fillId="2" borderId="94" xfId="0" applyNumberFormat="1" applyFont="1" applyFill="1" applyBorder="1" applyAlignment="1">
      <alignment horizontal="center" vertical="center"/>
    </xf>
    <xf numFmtId="2" fontId="7" fillId="2" borderId="68" xfId="0" applyNumberFormat="1" applyFont="1" applyFill="1" applyBorder="1" applyAlignment="1">
      <alignment horizontal="center" vertical="center"/>
    </xf>
    <xf numFmtId="2" fontId="7" fillId="2" borderId="70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13" xfId="0" applyFont="1" applyFill="1" applyBorder="1" applyAlignment="1"/>
    <xf numFmtId="0" fontId="9" fillId="2" borderId="56" xfId="0" applyFont="1" applyFill="1" applyBorder="1" applyAlignment="1"/>
    <xf numFmtId="0" fontId="9" fillId="2" borderId="57" xfId="0" applyNumberFormat="1" applyFont="1" applyFill="1" applyBorder="1" applyAlignment="1">
      <alignment horizontal="right" vertical="center"/>
    </xf>
    <xf numFmtId="49" fontId="9" fillId="2" borderId="79" xfId="0" applyNumberFormat="1" applyFont="1" applyFill="1" applyBorder="1" applyAlignment="1">
      <alignment horizontal="left" vertical="top"/>
    </xf>
    <xf numFmtId="0" fontId="9" fillId="2" borderId="12" xfId="0" applyFont="1" applyFill="1" applyBorder="1" applyAlignment="1">
      <alignment horizontal="left" vertical="top"/>
    </xf>
    <xf numFmtId="0" fontId="9" fillId="2" borderId="17" xfId="0" applyFont="1" applyFill="1" applyBorder="1" applyAlignment="1">
      <alignment horizontal="left" vertical="top"/>
    </xf>
    <xf numFmtId="0" fontId="9" fillId="2" borderId="21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1" xfId="0" applyFont="1" applyFill="1" applyBorder="1" applyAlignment="1"/>
    <xf numFmtId="0" fontId="9" fillId="2" borderId="23" xfId="0" applyFont="1" applyFill="1" applyBorder="1" applyAlignment="1"/>
    <xf numFmtId="49" fontId="9" fillId="2" borderId="43" xfId="0" applyNumberFormat="1" applyFont="1" applyFill="1" applyBorder="1" applyAlignment="1">
      <alignment horizontal="left" vertical="center" wrapText="1"/>
    </xf>
    <xf numFmtId="0" fontId="9" fillId="2" borderId="44" xfId="0" applyNumberFormat="1" applyFont="1" applyFill="1" applyBorder="1" applyAlignment="1">
      <alignment horizontal="right" vertical="center"/>
    </xf>
    <xf numFmtId="0" fontId="9" fillId="2" borderId="95" xfId="0" applyFont="1" applyFill="1" applyBorder="1" applyAlignment="1">
      <alignment horizontal="left" vertical="top"/>
    </xf>
    <xf numFmtId="49" fontId="9" fillId="2" borderId="43" xfId="0" applyNumberFormat="1" applyFont="1" applyFill="1" applyBorder="1" applyAlignment="1">
      <alignment vertical="center" wrapText="1"/>
    </xf>
    <xf numFmtId="0" fontId="9" fillId="2" borderId="43" xfId="0" applyFont="1" applyFill="1" applyBorder="1" applyAlignment="1">
      <alignment vertical="center" wrapText="1"/>
    </xf>
    <xf numFmtId="49" fontId="9" fillId="2" borderId="96" xfId="0" applyNumberFormat="1" applyFont="1" applyFill="1" applyBorder="1" applyAlignment="1">
      <alignment horizontal="left" vertical="top"/>
    </xf>
    <xf numFmtId="171" fontId="9" fillId="2" borderId="95" xfId="0" applyNumberFormat="1" applyFont="1" applyFill="1" applyBorder="1" applyAlignment="1">
      <alignment horizontal="left" vertical="top"/>
    </xf>
    <xf numFmtId="0" fontId="9" fillId="2" borderId="53" xfId="0" applyFont="1" applyFill="1" applyBorder="1" applyAlignment="1">
      <alignment vertical="center" wrapText="1"/>
    </xf>
    <xf numFmtId="0" fontId="9" fillId="2" borderId="53" xfId="0" applyFont="1" applyFill="1" applyBorder="1" applyAlignment="1"/>
    <xf numFmtId="0" fontId="9" fillId="2" borderId="54" xfId="0" applyNumberFormat="1" applyFont="1" applyFill="1" applyBorder="1" applyAlignment="1">
      <alignment horizontal="right" vertical="center"/>
    </xf>
    <xf numFmtId="171" fontId="9" fillId="2" borderId="80" xfId="0" applyNumberFormat="1" applyFont="1" applyFill="1" applyBorder="1" applyAlignment="1">
      <alignment horizontal="left" vertical="top"/>
    </xf>
    <xf numFmtId="0" fontId="9" fillId="2" borderId="97" xfId="0" applyFont="1" applyFill="1" applyBorder="1" applyAlignment="1"/>
    <xf numFmtId="0" fontId="9" fillId="2" borderId="98" xfId="0" applyFont="1" applyFill="1" applyBorder="1" applyAlignment="1"/>
    <xf numFmtId="0" fontId="9" fillId="2" borderId="99" xfId="0" applyFont="1" applyFill="1" applyBorder="1" applyAlignment="1"/>
    <xf numFmtId="167" fontId="9" fillId="2" borderId="12" xfId="0" applyNumberFormat="1" applyFont="1" applyFill="1" applyBorder="1" applyAlignment="1"/>
    <xf numFmtId="0" fontId="9" fillId="2" borderId="8" xfId="0" applyFont="1" applyFill="1" applyBorder="1" applyAlignment="1"/>
    <xf numFmtId="0" fontId="7" fillId="2" borderId="31" xfId="0" applyFont="1" applyFill="1" applyBorder="1" applyAlignment="1">
      <alignment horizontal="center" vertical="center" wrapText="1"/>
    </xf>
    <xf numFmtId="2" fontId="7" fillId="2" borderId="25" xfId="0" applyNumberFormat="1" applyFont="1" applyFill="1" applyBorder="1" applyAlignment="1">
      <alignment horizontal="center" vertical="center" wrapText="1"/>
    </xf>
    <xf numFmtId="2" fontId="7" fillId="2" borderId="35" xfId="0" applyNumberFormat="1" applyFont="1" applyFill="1" applyBorder="1" applyAlignment="1">
      <alignment horizontal="center" vertical="center" wrapText="1"/>
    </xf>
    <xf numFmtId="0" fontId="7" fillId="2" borderId="101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left" vertical="center" wrapText="1"/>
    </xf>
    <xf numFmtId="168" fontId="9" fillId="2" borderId="82" xfId="0" applyNumberFormat="1" applyFont="1" applyFill="1" applyBorder="1" applyAlignment="1">
      <alignment horizontal="center" vertical="center" wrapText="1"/>
    </xf>
    <xf numFmtId="168" fontId="9" fillId="2" borderId="83" xfId="0" applyNumberFormat="1" applyFont="1" applyFill="1" applyBorder="1" applyAlignment="1">
      <alignment horizontal="center" vertical="center" wrapText="1"/>
    </xf>
    <xf numFmtId="0" fontId="7" fillId="2" borderId="104" xfId="0" applyFont="1" applyFill="1" applyBorder="1" applyAlignment="1">
      <alignment horizontal="center" vertical="center" wrapText="1"/>
    </xf>
    <xf numFmtId="168" fontId="9" fillId="2" borderId="85" xfId="0" applyNumberFormat="1" applyFont="1" applyFill="1" applyBorder="1" applyAlignment="1">
      <alignment horizontal="center" vertical="center" wrapText="1"/>
    </xf>
    <xf numFmtId="168" fontId="9" fillId="2" borderId="86" xfId="0" applyNumberFormat="1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9" fillId="2" borderId="89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 wrapText="1"/>
    </xf>
    <xf numFmtId="9" fontId="9" fillId="2" borderId="54" xfId="0" applyNumberFormat="1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left" vertical="center"/>
    </xf>
    <xf numFmtId="169" fontId="9" fillId="2" borderId="53" xfId="0" applyNumberFormat="1" applyFont="1" applyFill="1" applyBorder="1" applyAlignment="1">
      <alignment horizontal="center" vertical="center"/>
    </xf>
    <xf numFmtId="9" fontId="9" fillId="2" borderId="54" xfId="0" applyNumberFormat="1" applyFont="1" applyFill="1" applyBorder="1" applyAlignment="1">
      <alignment horizontal="center"/>
    </xf>
    <xf numFmtId="171" fontId="9" fillId="2" borderId="42" xfId="0" applyNumberFormat="1" applyFont="1" applyFill="1" applyBorder="1" applyAlignment="1">
      <alignment horizontal="left" vertical="top"/>
    </xf>
    <xf numFmtId="171" fontId="9" fillId="2" borderId="43" xfId="0" applyNumberFormat="1" applyFont="1" applyFill="1" applyBorder="1" applyAlignment="1">
      <alignment horizontal="left" vertical="top"/>
    </xf>
    <xf numFmtId="171" fontId="9" fillId="2" borderId="44" xfId="0" applyNumberFormat="1" applyFont="1" applyFill="1" applyBorder="1" applyAlignment="1">
      <alignment horizontal="left" vertical="top"/>
    </xf>
    <xf numFmtId="171" fontId="9" fillId="2" borderId="18" xfId="0" applyNumberFormat="1" applyFont="1" applyFill="1" applyBorder="1" applyAlignment="1">
      <alignment horizontal="left" vertical="top"/>
    </xf>
    <xf numFmtId="0" fontId="9" fillId="2" borderId="62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7" fillId="2" borderId="27" xfId="0" applyFont="1" applyFill="1" applyBorder="1" applyAlignment="1"/>
    <xf numFmtId="0" fontId="9" fillId="2" borderId="100" xfId="0" applyFont="1" applyFill="1" applyBorder="1" applyAlignment="1">
      <alignment horizontal="center"/>
    </xf>
    <xf numFmtId="0" fontId="9" fillId="2" borderId="101" xfId="0" applyFont="1" applyFill="1" applyBorder="1" applyAlignment="1">
      <alignment horizontal="center"/>
    </xf>
    <xf numFmtId="0" fontId="9" fillId="2" borderId="60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left"/>
    </xf>
    <xf numFmtId="0" fontId="7" fillId="2" borderId="102" xfId="0" applyFont="1" applyFill="1" applyBorder="1" applyAlignment="1">
      <alignment horizontal="left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42" xfId="0" applyNumberFormat="1" applyFont="1" applyFill="1" applyBorder="1" applyAlignment="1">
      <alignment horizontal="left" vertical="center" wrapText="1"/>
    </xf>
    <xf numFmtId="49" fontId="9" fillId="2" borderId="43" xfId="0" applyNumberFormat="1" applyFont="1" applyFill="1" applyBorder="1" applyAlignment="1">
      <alignment horizontal="right"/>
    </xf>
    <xf numFmtId="49" fontId="9" fillId="2" borderId="81" xfId="0" applyNumberFormat="1" applyFont="1" applyFill="1" applyBorder="1" applyAlignment="1">
      <alignment horizontal="center" vertical="center" wrapText="1"/>
    </xf>
    <xf numFmtId="3" fontId="9" fillId="2" borderId="44" xfId="0" applyNumberFormat="1" applyFont="1" applyFill="1" applyBorder="1" applyAlignment="1">
      <alignment horizontal="right"/>
    </xf>
    <xf numFmtId="49" fontId="9" fillId="2" borderId="43" xfId="0" applyNumberFormat="1" applyFont="1" applyFill="1" applyBorder="1" applyAlignment="1">
      <alignment horizontal="right" vertical="center"/>
    </xf>
    <xf numFmtId="49" fontId="9" fillId="2" borderId="53" xfId="0" applyNumberFormat="1" applyFont="1" applyFill="1" applyBorder="1" applyAlignment="1">
      <alignment horizontal="right" vertical="center"/>
    </xf>
    <xf numFmtId="49" fontId="9" fillId="2" borderId="84" xfId="0" applyNumberFormat="1" applyFont="1" applyFill="1" applyBorder="1" applyAlignment="1">
      <alignment horizontal="center" vertical="center" wrapText="1"/>
    </xf>
    <xf numFmtId="3" fontId="9" fillId="2" borderId="54" xfId="0" applyNumberFormat="1" applyFont="1" applyFill="1" applyBorder="1" applyAlignment="1">
      <alignment horizontal="right" vertical="center"/>
    </xf>
    <xf numFmtId="168" fontId="9" fillId="2" borderId="18" xfId="0" applyNumberFormat="1" applyFont="1" applyFill="1" applyBorder="1" applyAlignment="1"/>
    <xf numFmtId="49" fontId="7" fillId="2" borderId="44" xfId="0" applyNumberFormat="1" applyFont="1" applyFill="1" applyBorder="1" applyAlignment="1">
      <alignment horizontal="center" vertical="center"/>
    </xf>
    <xf numFmtId="49" fontId="7" fillId="2" borderId="53" xfId="0" applyNumberFormat="1" applyFont="1" applyFill="1" applyBorder="1" applyAlignment="1">
      <alignment horizontal="center" vertical="center"/>
    </xf>
    <xf numFmtId="49" fontId="9" fillId="2" borderId="58" xfId="0" applyNumberFormat="1" applyFont="1" applyFill="1" applyBorder="1" applyAlignment="1">
      <alignment vertical="center" wrapText="1"/>
    </xf>
    <xf numFmtId="9" fontId="9" fillId="2" borderId="56" xfId="0" applyNumberFormat="1" applyFont="1" applyFill="1" applyBorder="1" applyAlignment="1">
      <alignment horizontal="center" vertical="center" wrapText="1"/>
    </xf>
    <xf numFmtId="3" fontId="9" fillId="2" borderId="56" xfId="0" applyNumberFormat="1" applyFont="1" applyFill="1" applyBorder="1" applyAlignment="1">
      <alignment vertical="center"/>
    </xf>
    <xf numFmtId="2" fontId="9" fillId="2" borderId="56" xfId="0" applyNumberFormat="1" applyFont="1" applyFill="1" applyBorder="1" applyAlignment="1">
      <alignment vertical="center"/>
    </xf>
    <xf numFmtId="9" fontId="9" fillId="2" borderId="57" xfId="0" applyNumberFormat="1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vertical="center" wrapText="1"/>
    </xf>
    <xf numFmtId="2" fontId="9" fillId="2" borderId="43" xfId="0" applyNumberFormat="1" applyFont="1" applyFill="1" applyBorder="1" applyAlignment="1">
      <alignment horizontal="center" vertical="center" wrapText="1"/>
    </xf>
    <xf numFmtId="3" fontId="9" fillId="2" borderId="43" xfId="0" applyNumberFormat="1" applyFont="1" applyFill="1" applyBorder="1" applyAlignment="1">
      <alignment vertical="center"/>
    </xf>
    <xf numFmtId="173" fontId="9" fillId="2" borderId="43" xfId="0" applyNumberFormat="1" applyFont="1" applyFill="1" applyBorder="1" applyAlignment="1">
      <alignment vertical="center"/>
    </xf>
    <xf numFmtId="2" fontId="9" fillId="2" borderId="43" xfId="0" applyNumberFormat="1" applyFont="1" applyFill="1" applyBorder="1" applyAlignment="1">
      <alignment vertical="center"/>
    </xf>
    <xf numFmtId="49" fontId="9" fillId="2" borderId="62" xfId="0" applyNumberFormat="1" applyFont="1" applyFill="1" applyBorder="1" applyAlignment="1">
      <alignment vertical="center" wrapText="1"/>
    </xf>
    <xf numFmtId="10" fontId="9" fillId="2" borderId="43" xfId="0" applyNumberFormat="1" applyFont="1" applyFill="1" applyBorder="1" applyAlignment="1">
      <alignment vertical="center"/>
    </xf>
    <xf numFmtId="2" fontId="7" fillId="2" borderId="43" xfId="0" applyNumberFormat="1" applyFont="1" applyFill="1" applyBorder="1" applyAlignment="1">
      <alignment vertical="center"/>
    </xf>
    <xf numFmtId="9" fontId="9" fillId="2" borderId="43" xfId="0" applyNumberFormat="1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vertical="center" wrapText="1"/>
    </xf>
    <xf numFmtId="9" fontId="9" fillId="2" borderId="53" xfId="0" applyNumberFormat="1" applyFont="1" applyFill="1" applyBorder="1" applyAlignment="1">
      <alignment horizontal="center" vertical="center" wrapText="1"/>
    </xf>
    <xf numFmtId="3" fontId="9" fillId="2" borderId="53" xfId="0" applyNumberFormat="1" applyFont="1" applyFill="1" applyBorder="1" applyAlignment="1">
      <alignment vertical="center"/>
    </xf>
    <xf numFmtId="173" fontId="9" fillId="2" borderId="53" xfId="0" applyNumberFormat="1" applyFont="1" applyFill="1" applyBorder="1" applyAlignment="1">
      <alignment vertical="center"/>
    </xf>
    <xf numFmtId="2" fontId="7" fillId="2" borderId="53" xfId="0" applyNumberFormat="1" applyFont="1" applyFill="1" applyBorder="1" applyAlignment="1">
      <alignment vertical="center"/>
    </xf>
    <xf numFmtId="2" fontId="9" fillId="2" borderId="53" xfId="0" applyNumberFormat="1" applyFont="1" applyFill="1" applyBorder="1" applyAlignment="1">
      <alignment vertical="center"/>
    </xf>
    <xf numFmtId="49" fontId="7" fillId="2" borderId="55" xfId="0" applyNumberFormat="1" applyFont="1" applyFill="1" applyBorder="1" applyAlignment="1">
      <alignment horizontal="left" vertical="center"/>
    </xf>
    <xf numFmtId="0" fontId="7" fillId="2" borderId="56" xfId="0" applyFont="1" applyFill="1" applyBorder="1" applyAlignment="1">
      <alignment horizontal="center" vertical="center" wrapText="1"/>
    </xf>
    <xf numFmtId="173" fontId="7" fillId="2" borderId="56" xfId="0" applyNumberFormat="1" applyFont="1" applyFill="1" applyBorder="1" applyAlignment="1">
      <alignment vertical="center"/>
    </xf>
    <xf numFmtId="169" fontId="9" fillId="2" borderId="56" xfId="0" applyNumberFormat="1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 wrapText="1"/>
    </xf>
    <xf numFmtId="173" fontId="7" fillId="2" borderId="53" xfId="0" applyNumberFormat="1" applyFont="1" applyFill="1" applyBorder="1" applyAlignment="1">
      <alignment vertical="center"/>
    </xf>
    <xf numFmtId="10" fontId="9" fillId="2" borderId="53" xfId="0" applyNumberFormat="1" applyFont="1" applyFill="1" applyBorder="1" applyAlignment="1">
      <alignment vertical="center"/>
    </xf>
    <xf numFmtId="0" fontId="9" fillId="2" borderId="94" xfId="0" applyFont="1" applyFill="1" applyBorder="1" applyAlignment="1"/>
    <xf numFmtId="0" fontId="9" fillId="2" borderId="68" xfId="0" applyFont="1" applyFill="1" applyBorder="1" applyAlignment="1"/>
    <xf numFmtId="0" fontId="9" fillId="2" borderId="105" xfId="0" applyFont="1" applyFill="1" applyBorder="1" applyAlignment="1"/>
    <xf numFmtId="0" fontId="9" fillId="2" borderId="106" xfId="0" applyFont="1" applyFill="1" applyBorder="1" applyAlignment="1"/>
    <xf numFmtId="0" fontId="9" fillId="2" borderId="107" xfId="0" applyFont="1" applyFill="1" applyBorder="1" applyAlignment="1">
      <alignment horizontal="left" vertical="center"/>
    </xf>
    <xf numFmtId="170" fontId="9" fillId="2" borderId="68" xfId="0" applyNumberFormat="1" applyFont="1" applyFill="1" applyBorder="1" applyAlignment="1"/>
    <xf numFmtId="2" fontId="7" fillId="2" borderId="68" xfId="0" applyNumberFormat="1" applyFont="1" applyFill="1" applyBorder="1" applyAlignment="1"/>
    <xf numFmtId="10" fontId="9" fillId="2" borderId="106" xfId="0" applyNumberFormat="1" applyFont="1" applyFill="1" applyBorder="1" applyAlignment="1"/>
    <xf numFmtId="169" fontId="9" fillId="2" borderId="68" xfId="0" applyNumberFormat="1" applyFont="1" applyFill="1" applyBorder="1" applyAlignment="1"/>
    <xf numFmtId="169" fontId="9" fillId="2" borderId="70" xfId="0" applyNumberFormat="1" applyFont="1" applyFill="1" applyBorder="1" applyAlignment="1"/>
    <xf numFmtId="170" fontId="9" fillId="2" borderId="70" xfId="0" applyNumberFormat="1" applyFont="1" applyFill="1" applyBorder="1" applyAlignment="1">
      <alignment vertical="top"/>
    </xf>
    <xf numFmtId="49" fontId="9" fillId="2" borderId="10" xfId="0" applyNumberFormat="1" applyFont="1" applyFill="1" applyBorder="1" applyAlignment="1">
      <alignment vertical="center" wrapText="1"/>
    </xf>
    <xf numFmtId="0" fontId="9" fillId="2" borderId="32" xfId="0" applyFont="1" applyFill="1" applyBorder="1" applyAlignment="1">
      <alignment vertical="center" wrapText="1"/>
    </xf>
    <xf numFmtId="49" fontId="9" fillId="2" borderId="42" xfId="0" applyNumberFormat="1" applyFont="1" applyFill="1" applyBorder="1" applyAlignment="1">
      <alignment vertical="center" wrapText="1"/>
    </xf>
    <xf numFmtId="49" fontId="9" fillId="2" borderId="43" xfId="0" applyNumberFormat="1" applyFont="1" applyFill="1" applyBorder="1" applyAlignment="1">
      <alignment vertical="center"/>
    </xf>
    <xf numFmtId="0" fontId="9" fillId="2" borderId="43" xfId="0" applyFont="1" applyFill="1" applyBorder="1" applyAlignment="1">
      <alignment vertical="center"/>
    </xf>
    <xf numFmtId="0" fontId="9" fillId="2" borderId="42" xfId="0" applyFont="1" applyFill="1" applyBorder="1" applyAlignment="1">
      <alignment vertical="center" wrapText="1"/>
    </xf>
    <xf numFmtId="10" fontId="9" fillId="2" borderId="98" xfId="0" applyNumberFormat="1" applyFont="1" applyFill="1" applyBorder="1" applyAlignment="1"/>
    <xf numFmtId="10" fontId="9" fillId="2" borderId="8" xfId="0" applyNumberFormat="1" applyFont="1" applyFill="1" applyBorder="1" applyAlignment="1"/>
    <xf numFmtId="49" fontId="7" fillId="2" borderId="155" xfId="0" applyNumberFormat="1" applyFont="1" applyFill="1" applyBorder="1" applyAlignment="1">
      <alignment horizontal="left" vertical="center" wrapText="1"/>
    </xf>
    <xf numFmtId="0" fontId="7" fillId="2" borderId="156" xfId="0" applyFont="1" applyFill="1" applyBorder="1" applyAlignment="1">
      <alignment horizontal="left" vertical="center" wrapText="1"/>
    </xf>
    <xf numFmtId="0" fontId="7" fillId="2" borderId="190" xfId="0" applyFont="1" applyFill="1" applyBorder="1" applyAlignment="1">
      <alignment horizontal="left" vertical="center" wrapText="1"/>
    </xf>
    <xf numFmtId="49" fontId="7" fillId="2" borderId="191" xfId="0" applyNumberFormat="1" applyFont="1" applyFill="1" applyBorder="1" applyAlignment="1">
      <alignment vertical="center" wrapText="1"/>
    </xf>
    <xf numFmtId="0" fontId="7" fillId="2" borderId="156" xfId="0" applyFont="1" applyFill="1" applyBorder="1" applyAlignment="1">
      <alignment vertical="center" wrapText="1"/>
    </xf>
    <xf numFmtId="0" fontId="7" fillId="2" borderId="157" xfId="0" applyFont="1" applyFill="1" applyBorder="1" applyAlignment="1">
      <alignment vertical="center" wrapText="1"/>
    </xf>
    <xf numFmtId="0" fontId="9" fillId="2" borderId="192" xfId="0" applyFont="1" applyFill="1" applyBorder="1" applyAlignment="1">
      <alignment horizontal="center"/>
    </xf>
    <xf numFmtId="0" fontId="9" fillId="2" borderId="193" xfId="0" applyFont="1" applyFill="1" applyBorder="1" applyAlignment="1">
      <alignment horizontal="center"/>
    </xf>
    <xf numFmtId="49" fontId="7" fillId="2" borderId="194" xfId="0" applyNumberFormat="1" applyFont="1" applyFill="1" applyBorder="1" applyAlignment="1">
      <alignment horizontal="left"/>
    </xf>
    <xf numFmtId="0" fontId="7" fillId="2" borderId="195" xfId="0" applyFont="1" applyFill="1" applyBorder="1" applyAlignment="1">
      <alignment horizontal="left"/>
    </xf>
    <xf numFmtId="49" fontId="7" fillId="2" borderId="196" xfId="0" applyNumberFormat="1" applyFont="1" applyFill="1" applyBorder="1" applyAlignment="1"/>
    <xf numFmtId="49" fontId="7" fillId="2" borderId="170" xfId="0" applyNumberFormat="1" applyFont="1" applyFill="1" applyBorder="1" applyAlignment="1">
      <alignment horizontal="left"/>
    </xf>
    <xf numFmtId="0" fontId="7" fillId="2" borderId="170" xfId="0" applyFont="1" applyFill="1" applyBorder="1" applyAlignment="1">
      <alignment horizontal="left"/>
    </xf>
    <xf numFmtId="0" fontId="9" fillId="2" borderId="170" xfId="0" applyFont="1" applyFill="1" applyBorder="1" applyAlignment="1"/>
    <xf numFmtId="0" fontId="9" fillId="2" borderId="197" xfId="0" applyFont="1" applyFill="1" applyBorder="1" applyAlignment="1"/>
    <xf numFmtId="0" fontId="9" fillId="2" borderId="198" xfId="0" applyFont="1" applyFill="1" applyBorder="1" applyAlignment="1"/>
    <xf numFmtId="0" fontId="9" fillId="2" borderId="199" xfId="0" applyFont="1" applyFill="1" applyBorder="1" applyAlignment="1"/>
    <xf numFmtId="0" fontId="9" fillId="2" borderId="175" xfId="0" applyFont="1" applyFill="1" applyBorder="1" applyAlignment="1"/>
    <xf numFmtId="169" fontId="9" fillId="2" borderId="122" xfId="0" applyNumberFormat="1" applyFont="1" applyFill="1" applyBorder="1" applyAlignment="1">
      <alignment horizontal="center" vertical="center"/>
    </xf>
    <xf numFmtId="169" fontId="9" fillId="2" borderId="90" xfId="0" applyNumberFormat="1" applyFont="1" applyFill="1" applyBorder="1" applyAlignment="1">
      <alignment horizontal="center" vertical="center"/>
    </xf>
    <xf numFmtId="169" fontId="9" fillId="2" borderId="43" xfId="0" applyNumberFormat="1" applyFont="1" applyFill="1" applyBorder="1" applyAlignment="1">
      <alignment horizontal="center" vertical="center"/>
    </xf>
    <xf numFmtId="169" fontId="9" fillId="2" borderId="128" xfId="0" applyNumberFormat="1" applyFont="1" applyFill="1" applyBorder="1" applyAlignment="1">
      <alignment horizontal="center" vertical="center"/>
    </xf>
    <xf numFmtId="2" fontId="9" fillId="2" borderId="54" xfId="0" applyNumberFormat="1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vertical="center" wrapText="1"/>
    </xf>
    <xf numFmtId="49" fontId="7" fillId="2" borderId="150" xfId="0" applyNumberFormat="1" applyFont="1" applyFill="1" applyBorder="1" applyAlignment="1">
      <alignment vertical="center"/>
    </xf>
    <xf numFmtId="49" fontId="7" fillId="2" borderId="200" xfId="0" applyNumberFormat="1" applyFont="1" applyFill="1" applyBorder="1" applyAlignment="1">
      <alignment horizontal="center" vertical="center"/>
    </xf>
    <xf numFmtId="0" fontId="7" fillId="2" borderId="201" xfId="0" applyFont="1" applyFill="1" applyBorder="1" applyAlignment="1">
      <alignment horizontal="center" vertical="center"/>
    </xf>
    <xf numFmtId="0" fontId="7" fillId="2" borderId="202" xfId="0" applyFont="1" applyFill="1" applyBorder="1" applyAlignment="1">
      <alignment horizontal="center" vertical="center"/>
    </xf>
    <xf numFmtId="49" fontId="7" fillId="2" borderId="200" xfId="0" applyNumberFormat="1" applyFont="1" applyFill="1" applyBorder="1" applyAlignment="1">
      <alignment horizontal="center" vertical="top"/>
    </xf>
    <xf numFmtId="170" fontId="7" fillId="2" borderId="201" xfId="0" applyNumberFormat="1" applyFont="1" applyFill="1" applyBorder="1" applyAlignment="1">
      <alignment horizontal="center" vertical="top"/>
    </xf>
    <xf numFmtId="170" fontId="9" fillId="2" borderId="203" xfId="0" applyNumberFormat="1" applyFont="1" applyFill="1" applyBorder="1" applyAlignment="1">
      <alignment vertical="top"/>
    </xf>
    <xf numFmtId="49" fontId="7" fillId="2" borderId="150" xfId="0" applyNumberFormat="1" applyFont="1" applyFill="1" applyBorder="1" applyAlignment="1">
      <alignment horizontal="left" vertical="center"/>
    </xf>
    <xf numFmtId="2" fontId="7" fillId="2" borderId="122" xfId="0" applyNumberFormat="1" applyFont="1" applyFill="1" applyBorder="1" applyAlignment="1">
      <alignment horizontal="left" vertical="center"/>
    </xf>
    <xf numFmtId="2" fontId="7" fillId="2" borderId="123" xfId="0" applyNumberFormat="1" applyFont="1" applyFill="1" applyBorder="1" applyAlignment="1">
      <alignment horizontal="left" vertical="center"/>
    </xf>
    <xf numFmtId="49" fontId="9" fillId="2" borderId="158" xfId="0" applyNumberFormat="1" applyFont="1" applyFill="1" applyBorder="1" applyAlignment="1">
      <alignment vertical="center" wrapText="1"/>
    </xf>
    <xf numFmtId="49" fontId="9" fillId="2" borderId="159" xfId="0" applyNumberFormat="1" applyFont="1" applyFill="1" applyBorder="1" applyAlignment="1">
      <alignment vertical="center" wrapText="1"/>
    </xf>
    <xf numFmtId="0" fontId="9" fillId="2" borderId="160" xfId="0" applyFont="1" applyFill="1" applyBorder="1" applyAlignment="1">
      <alignment vertical="center" wrapText="1"/>
    </xf>
    <xf numFmtId="0" fontId="9" fillId="2" borderId="161" xfId="0" applyFont="1" applyFill="1" applyBorder="1" applyAlignment="1">
      <alignment vertical="center" wrapText="1"/>
    </xf>
    <xf numFmtId="49" fontId="9" fillId="2" borderId="206" xfId="0" applyNumberFormat="1" applyFont="1" applyFill="1" applyBorder="1" applyAlignment="1">
      <alignment horizontal="left" vertical="top"/>
    </xf>
    <xf numFmtId="171" fontId="9" fillId="2" borderId="204" xfId="0" applyNumberFormat="1" applyFont="1" applyFill="1" applyBorder="1" applyAlignment="1">
      <alignment horizontal="left" vertical="top"/>
    </xf>
    <xf numFmtId="171" fontId="9" fillId="2" borderId="207" xfId="0" applyNumberFormat="1" applyFont="1" applyFill="1" applyBorder="1" applyAlignment="1">
      <alignment horizontal="left" vertical="top"/>
    </xf>
    <xf numFmtId="0" fontId="9" fillId="2" borderId="192" xfId="0" applyFont="1" applyFill="1" applyBorder="1" applyAlignment="1">
      <alignment vertical="center" wrapText="1"/>
    </xf>
    <xf numFmtId="171" fontId="9" fillId="2" borderId="208" xfId="0" applyNumberFormat="1" applyFont="1" applyFill="1" applyBorder="1" applyAlignment="1">
      <alignment horizontal="left" vertical="top"/>
    </xf>
    <xf numFmtId="49" fontId="9" fillId="2" borderId="209" xfId="0" applyNumberFormat="1" applyFont="1" applyFill="1" applyBorder="1" applyAlignment="1">
      <alignment vertical="center" wrapText="1"/>
    </xf>
    <xf numFmtId="171" fontId="9" fillId="2" borderId="195" xfId="0" applyNumberFormat="1" applyFont="1" applyFill="1" applyBorder="1" applyAlignment="1">
      <alignment horizontal="left" vertical="top"/>
    </xf>
    <xf numFmtId="0" fontId="9" fillId="2" borderId="192" xfId="0" applyFont="1" applyFill="1" applyBorder="1" applyAlignment="1">
      <alignment vertical="center" wrapText="1"/>
    </xf>
    <xf numFmtId="171" fontId="9" fillId="2" borderId="193" xfId="0" applyNumberFormat="1" applyFont="1" applyFill="1" applyBorder="1" applyAlignment="1">
      <alignment horizontal="left" vertical="top"/>
    </xf>
    <xf numFmtId="0" fontId="9" fillId="2" borderId="195" xfId="0" applyFont="1" applyFill="1" applyBorder="1" applyAlignment="1">
      <alignment horizontal="left" vertical="top"/>
    </xf>
    <xf numFmtId="0" fontId="9" fillId="2" borderId="193" xfId="0" applyFont="1" applyFill="1" applyBorder="1" applyAlignment="1">
      <alignment horizontal="left" vertical="top"/>
    </xf>
    <xf numFmtId="49" fontId="9" fillId="2" borderId="210" xfId="0" applyNumberFormat="1" applyFont="1" applyFill="1" applyBorder="1" applyAlignment="1">
      <alignment vertical="center" wrapText="1"/>
    </xf>
    <xf numFmtId="0" fontId="9" fillId="2" borderId="211" xfId="0" applyFont="1" applyFill="1" applyBorder="1" applyAlignment="1">
      <alignment vertical="center" wrapText="1"/>
    </xf>
    <xf numFmtId="0" fontId="9" fillId="2" borderId="212" xfId="0" applyFont="1" applyFill="1" applyBorder="1" applyAlignment="1">
      <alignment vertical="center" wrapText="1"/>
    </xf>
    <xf numFmtId="0" fontId="9" fillId="2" borderId="212" xfId="0" applyFont="1" applyFill="1" applyBorder="1" applyAlignment="1">
      <alignment vertical="center"/>
    </xf>
    <xf numFmtId="171" fontId="9" fillId="2" borderId="214" xfId="0" applyNumberFormat="1" applyFont="1" applyFill="1" applyBorder="1" applyAlignment="1">
      <alignment horizontal="left" vertical="top"/>
    </xf>
    <xf numFmtId="171" fontId="9" fillId="2" borderId="170" xfId="0" applyNumberFormat="1" applyFont="1" applyFill="1" applyBorder="1" applyAlignment="1">
      <alignment horizontal="left" vertical="top"/>
    </xf>
    <xf numFmtId="171" fontId="9" fillId="2" borderId="175" xfId="0" applyNumberFormat="1" applyFont="1" applyFill="1" applyBorder="1" applyAlignment="1">
      <alignment horizontal="left" vertical="top"/>
    </xf>
    <xf numFmtId="170" fontId="9" fillId="2" borderId="205" xfId="0" applyNumberFormat="1" applyFont="1" applyFill="1" applyBorder="1" applyAlignment="1">
      <alignment horizontal="center" vertical="center"/>
    </xf>
    <xf numFmtId="170" fontId="9" fillId="2" borderId="44" xfId="0" applyNumberFormat="1" applyFont="1" applyFill="1" applyBorder="1" applyAlignment="1">
      <alignment horizontal="center" vertical="center"/>
    </xf>
    <xf numFmtId="9" fontId="9" fillId="2" borderId="44" xfId="0" applyNumberFormat="1" applyFont="1" applyFill="1" applyBorder="1" applyAlignment="1">
      <alignment horizontal="center"/>
    </xf>
    <xf numFmtId="0" fontId="9" fillId="2" borderId="44" xfId="0" applyNumberFormat="1" applyFont="1" applyFill="1" applyBorder="1" applyAlignment="1">
      <alignment horizontal="center"/>
    </xf>
    <xf numFmtId="9" fontId="9" fillId="2" borderId="213" xfId="0" applyNumberFormat="1" applyFont="1" applyFill="1" applyBorder="1" applyAlignment="1">
      <alignment horizontal="center"/>
    </xf>
    <xf numFmtId="49" fontId="9" fillId="2" borderId="204" xfId="0" applyNumberFormat="1" applyFont="1" applyFill="1" applyBorder="1" applyAlignment="1">
      <alignment horizontal="center" vertical="center"/>
    </xf>
    <xf numFmtId="49" fontId="9" fillId="2" borderId="212" xfId="0" applyNumberFormat="1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vertical="center"/>
    </xf>
    <xf numFmtId="0" fontId="7" fillId="2" borderId="43" xfId="0" applyFont="1" applyFill="1" applyBorder="1" applyAlignment="1">
      <alignment vertical="top" wrapText="1"/>
    </xf>
    <xf numFmtId="2" fontId="7" fillId="2" borderId="112" xfId="0" applyNumberFormat="1" applyFont="1" applyFill="1" applyBorder="1" applyAlignment="1">
      <alignment horizontal="center" vertical="center" wrapText="1"/>
    </xf>
    <xf numFmtId="2" fontId="7" fillId="2" borderId="115" xfId="0" applyNumberFormat="1" applyFont="1" applyFill="1" applyBorder="1" applyAlignment="1">
      <alignment horizontal="center" vertical="center" wrapText="1"/>
    </xf>
    <xf numFmtId="0" fontId="7" fillId="2" borderId="82" xfId="0" applyFont="1" applyFill="1" applyBorder="1" applyAlignment="1">
      <alignment vertical="center" wrapText="1"/>
    </xf>
    <xf numFmtId="0" fontId="7" fillId="2" borderId="83" xfId="0" applyFont="1" applyFill="1" applyBorder="1" applyAlignment="1">
      <alignment vertical="center" wrapText="1"/>
    </xf>
    <xf numFmtId="2" fontId="9" fillId="2" borderId="82" xfId="0" applyNumberFormat="1" applyFont="1" applyFill="1" applyBorder="1" applyAlignment="1">
      <alignment horizontal="center" vertical="center"/>
    </xf>
    <xf numFmtId="2" fontId="9" fillId="2" borderId="83" xfId="0" applyNumberFormat="1" applyFont="1" applyFill="1" applyBorder="1" applyAlignment="1">
      <alignment horizontal="center" vertical="center"/>
    </xf>
    <xf numFmtId="0" fontId="7" fillId="2" borderId="82" xfId="0" applyFont="1" applyFill="1" applyBorder="1" applyAlignment="1">
      <alignment vertical="center"/>
    </xf>
    <xf numFmtId="0" fontId="7" fillId="2" borderId="83" xfId="0" applyFont="1" applyFill="1" applyBorder="1" applyAlignment="1">
      <alignment vertical="center"/>
    </xf>
    <xf numFmtId="2" fontId="9" fillId="2" borderId="82" xfId="0" applyNumberFormat="1" applyFont="1" applyFill="1" applyBorder="1" applyAlignment="1">
      <alignment horizontal="left" vertical="center"/>
    </xf>
    <xf numFmtId="2" fontId="9" fillId="2" borderId="83" xfId="0" applyNumberFormat="1" applyFont="1" applyFill="1" applyBorder="1" applyAlignment="1">
      <alignment horizontal="left" vertical="center"/>
    </xf>
    <xf numFmtId="0" fontId="10" fillId="2" borderId="43" xfId="0" applyFont="1" applyFill="1" applyBorder="1" applyAlignment="1">
      <alignment horizontal="left" vertical="center" wrapText="1"/>
    </xf>
    <xf numFmtId="0" fontId="7" fillId="2" borderId="43" xfId="0" applyFont="1" applyFill="1" applyBorder="1" applyAlignment="1">
      <alignment vertical="center"/>
    </xf>
    <xf numFmtId="0" fontId="7" fillId="2" borderId="52" xfId="0" applyFont="1" applyFill="1" applyBorder="1" applyAlignment="1">
      <alignment horizontal="left"/>
    </xf>
    <xf numFmtId="0" fontId="7" fillId="2" borderId="53" xfId="0" applyFont="1" applyFill="1" applyBorder="1" applyAlignment="1">
      <alignment vertical="top" wrapText="1"/>
    </xf>
    <xf numFmtId="2" fontId="7" fillId="2" borderId="53" xfId="0" applyNumberFormat="1" applyFont="1" applyFill="1" applyBorder="1" applyAlignment="1">
      <alignment vertical="center"/>
    </xf>
    <xf numFmtId="0" fontId="7" fillId="2" borderId="98" xfId="0" applyFont="1" applyFill="1" applyBorder="1" applyAlignment="1">
      <alignment horizontal="center" vertical="center" wrapText="1"/>
    </xf>
    <xf numFmtId="0" fontId="7" fillId="2" borderId="118" xfId="0" applyFont="1" applyFill="1" applyBorder="1" applyAlignment="1">
      <alignment horizontal="center" vertical="center" wrapText="1"/>
    </xf>
    <xf numFmtId="0" fontId="7" fillId="2" borderId="119" xfId="0" applyFont="1" applyFill="1" applyBorder="1" applyAlignment="1">
      <alignment horizontal="center" vertical="center" wrapText="1"/>
    </xf>
    <xf numFmtId="0" fontId="7" fillId="2" borderId="120" xfId="0" applyFont="1" applyFill="1" applyBorder="1" applyAlignment="1">
      <alignment horizontal="center" vertical="center" wrapText="1"/>
    </xf>
    <xf numFmtId="0" fontId="7" fillId="2" borderId="121" xfId="0" applyFont="1" applyFill="1" applyBorder="1" applyAlignment="1">
      <alignment horizontal="center" vertical="center" wrapText="1"/>
    </xf>
    <xf numFmtId="0" fontId="9" fillId="2" borderId="90" xfId="0" applyFont="1" applyFill="1" applyBorder="1" applyAlignment="1">
      <alignment horizontal="left" vertical="center" wrapText="1"/>
    </xf>
    <xf numFmtId="0" fontId="9" fillId="2" borderId="4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7" fillId="2" borderId="129" xfId="0" applyFont="1" applyFill="1" applyBorder="1" applyAlignment="1">
      <alignment horizontal="center" vertical="center"/>
    </xf>
    <xf numFmtId="0" fontId="7" fillId="2" borderId="106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170" fontId="7" fillId="2" borderId="106" xfId="0" applyNumberFormat="1" applyFont="1" applyFill="1" applyBorder="1" applyAlignment="1">
      <alignment horizontal="center" vertical="top"/>
    </xf>
    <xf numFmtId="0" fontId="9" fillId="2" borderId="56" xfId="0" applyFont="1" applyFill="1" applyBorder="1" applyAlignment="1">
      <alignment horizontal="left" vertical="top" wrapText="1"/>
    </xf>
    <xf numFmtId="0" fontId="9" fillId="2" borderId="56" xfId="0" applyFont="1" applyFill="1" applyBorder="1" applyAlignment="1">
      <alignment horizontal="left" vertical="top"/>
    </xf>
    <xf numFmtId="0" fontId="9" fillId="2" borderId="57" xfId="0" applyFont="1" applyFill="1" applyBorder="1" applyAlignment="1">
      <alignment horizontal="left" vertical="top"/>
    </xf>
    <xf numFmtId="0" fontId="9" fillId="2" borderId="43" xfId="0" applyFont="1" applyFill="1" applyBorder="1" applyAlignment="1">
      <alignment horizontal="left" vertical="top" wrapText="1"/>
    </xf>
    <xf numFmtId="0" fontId="9" fillId="2" borderId="108" xfId="0" applyFont="1" applyFill="1" applyBorder="1" applyAlignment="1">
      <alignment horizontal="left" vertical="top" wrapText="1"/>
    </xf>
    <xf numFmtId="0" fontId="9" fillId="2" borderId="131" xfId="0" applyFont="1" applyFill="1" applyBorder="1" applyAlignment="1">
      <alignment horizontal="left" vertical="top" wrapText="1"/>
    </xf>
    <xf numFmtId="0" fontId="9" fillId="2" borderId="108" xfId="0" applyFont="1" applyFill="1" applyBorder="1" applyAlignment="1">
      <alignment horizontal="left" vertical="top"/>
    </xf>
    <xf numFmtId="0" fontId="9" fillId="2" borderId="132" xfId="0" applyFont="1" applyFill="1" applyBorder="1" applyAlignment="1">
      <alignment horizontal="left" vertical="top"/>
    </xf>
    <xf numFmtId="0" fontId="9" fillId="2" borderId="119" xfId="0" applyFont="1" applyFill="1" applyBorder="1" applyAlignment="1">
      <alignment horizontal="left" vertical="top" wrapText="1"/>
    </xf>
    <xf numFmtId="0" fontId="9" fillId="2" borderId="120" xfId="0" applyFont="1" applyFill="1" applyBorder="1" applyAlignment="1">
      <alignment horizontal="left" vertical="top" wrapText="1"/>
    </xf>
    <xf numFmtId="0" fontId="9" fillId="2" borderId="121" xfId="0" applyFont="1" applyFill="1" applyBorder="1" applyAlignment="1">
      <alignment horizontal="left" vertical="top" wrapText="1"/>
    </xf>
    <xf numFmtId="0" fontId="9" fillId="2" borderId="119" xfId="0" applyFont="1" applyFill="1" applyBorder="1" applyAlignment="1">
      <alignment horizontal="left" vertical="top"/>
    </xf>
    <xf numFmtId="0" fontId="9" fillId="2" borderId="120" xfId="0" applyFont="1" applyFill="1" applyBorder="1" applyAlignment="1">
      <alignment horizontal="left" vertical="top"/>
    </xf>
    <xf numFmtId="0" fontId="9" fillId="2" borderId="133" xfId="0" applyFont="1" applyFill="1" applyBorder="1" applyAlignment="1">
      <alignment horizontal="left" vertical="top"/>
    </xf>
    <xf numFmtId="171" fontId="9" fillId="2" borderId="108" xfId="0" applyNumberFormat="1" applyFont="1" applyFill="1" applyBorder="1" applyAlignment="1">
      <alignment horizontal="left" vertical="top"/>
    </xf>
    <xf numFmtId="171" fontId="9" fillId="2" borderId="132" xfId="0" applyNumberFormat="1" applyFont="1" applyFill="1" applyBorder="1" applyAlignment="1">
      <alignment horizontal="left" vertical="top"/>
    </xf>
    <xf numFmtId="171" fontId="9" fillId="2" borderId="136" xfId="0" applyNumberFormat="1" applyFont="1" applyFill="1" applyBorder="1" applyAlignment="1">
      <alignment horizontal="left" vertical="top"/>
    </xf>
    <xf numFmtId="171" fontId="9" fillId="2" borderId="5" xfId="0" applyNumberFormat="1" applyFont="1" applyFill="1" applyBorder="1" applyAlignment="1">
      <alignment horizontal="left" vertical="top"/>
    </xf>
    <xf numFmtId="171" fontId="9" fillId="2" borderId="137" xfId="0" applyNumberFormat="1" applyFont="1" applyFill="1" applyBorder="1" applyAlignment="1">
      <alignment horizontal="left" vertical="top"/>
    </xf>
    <xf numFmtId="171" fontId="9" fillId="2" borderId="119" xfId="0" applyNumberFormat="1" applyFont="1" applyFill="1" applyBorder="1" applyAlignment="1">
      <alignment horizontal="left" vertical="top"/>
    </xf>
    <xf numFmtId="171" fontId="9" fillId="2" borderId="120" xfId="0" applyNumberFormat="1" applyFont="1" applyFill="1" applyBorder="1" applyAlignment="1">
      <alignment horizontal="left" vertical="top"/>
    </xf>
    <xf numFmtId="171" fontId="9" fillId="2" borderId="133" xfId="0" applyNumberFormat="1" applyFont="1" applyFill="1" applyBorder="1" applyAlignment="1">
      <alignment horizontal="left" vertical="top"/>
    </xf>
    <xf numFmtId="0" fontId="7" fillId="2" borderId="108" xfId="0" applyFont="1" applyFill="1" applyBorder="1" applyAlignment="1">
      <alignment horizontal="left" vertical="top" wrapText="1"/>
    </xf>
    <xf numFmtId="0" fontId="7" fillId="2" borderId="131" xfId="0" applyFont="1" applyFill="1" applyBorder="1" applyAlignment="1">
      <alignment horizontal="left" vertical="top" wrapText="1"/>
    </xf>
    <xf numFmtId="0" fontId="7" fillId="2" borderId="139" xfId="0" applyFont="1" applyFill="1" applyBorder="1" applyAlignment="1">
      <alignment horizontal="left" vertical="top" wrapText="1"/>
    </xf>
    <xf numFmtId="0" fontId="7" fillId="2" borderId="103" xfId="0" applyFont="1" applyFill="1" applyBorder="1" applyAlignment="1">
      <alignment horizontal="left" vertical="top" wrapText="1"/>
    </xf>
    <xf numFmtId="0" fontId="7" fillId="2" borderId="140" xfId="0" applyFont="1" applyFill="1" applyBorder="1" applyAlignment="1">
      <alignment horizontal="left" vertical="top" wrapText="1"/>
    </xf>
    <xf numFmtId="171" fontId="9" fillId="2" borderId="53" xfId="0" applyNumberFormat="1" applyFont="1" applyFill="1" applyBorder="1" applyAlignment="1">
      <alignment horizontal="left" vertical="top"/>
    </xf>
    <xf numFmtId="171" fontId="9" fillId="2" borderId="54" xfId="0" applyNumberFormat="1" applyFont="1" applyFill="1" applyBorder="1" applyAlignment="1">
      <alignment horizontal="left" vertical="top"/>
    </xf>
    <xf numFmtId="49" fontId="7" fillId="2" borderId="215" xfId="0" applyNumberFormat="1" applyFont="1" applyFill="1" applyBorder="1" applyAlignment="1">
      <alignment horizontal="left"/>
    </xf>
    <xf numFmtId="0" fontId="7" fillId="2" borderId="108" xfId="0" applyFont="1" applyFill="1" applyBorder="1" applyAlignment="1">
      <alignment horizontal="left"/>
    </xf>
    <xf numFmtId="0" fontId="7" fillId="2" borderId="216" xfId="0" applyFont="1" applyFill="1" applyBorder="1" applyAlignment="1">
      <alignment horizontal="left"/>
    </xf>
    <xf numFmtId="49" fontId="7" fillId="2" borderId="217" xfId="0" applyNumberFormat="1" applyFont="1" applyFill="1" applyBorder="1" applyAlignment="1"/>
    <xf numFmtId="49" fontId="7" fillId="2" borderId="198" xfId="0" applyNumberFormat="1" applyFont="1" applyFill="1" applyBorder="1" applyAlignment="1">
      <alignment horizontal="left"/>
    </xf>
    <xf numFmtId="0" fontId="7" fillId="2" borderId="198" xfId="0" applyFont="1" applyFill="1" applyBorder="1" applyAlignment="1">
      <alignment horizontal="left"/>
    </xf>
    <xf numFmtId="0" fontId="9" fillId="2" borderId="218" xfId="0" applyFont="1" applyFill="1" applyBorder="1" applyAlignment="1"/>
    <xf numFmtId="49" fontId="7" fillId="2" borderId="139" xfId="0" applyNumberFormat="1" applyFont="1" applyFill="1" applyBorder="1" applyAlignment="1">
      <alignment vertical="center" wrapText="1"/>
    </xf>
    <xf numFmtId="0" fontId="7" fillId="2" borderId="103" xfId="0" applyFont="1" applyFill="1" applyBorder="1" applyAlignment="1">
      <alignment vertical="center" wrapText="1"/>
    </xf>
    <xf numFmtId="0" fontId="7" fillId="2" borderId="140" xfId="0" applyFont="1" applyFill="1" applyBorder="1" applyAlignment="1">
      <alignment vertical="center" wrapText="1"/>
    </xf>
    <xf numFmtId="49" fontId="7" fillId="2" borderId="152" xfId="0" applyNumberFormat="1" applyFont="1" applyFill="1" applyBorder="1" applyAlignment="1">
      <alignment vertical="center" wrapText="1"/>
    </xf>
    <xf numFmtId="0" fontId="7" fillId="2" borderId="120" xfId="0" applyFont="1" applyFill="1" applyBorder="1" applyAlignment="1">
      <alignment vertical="center" wrapText="1"/>
    </xf>
    <xf numFmtId="0" fontId="7" fillId="2" borderId="153" xfId="0" applyFont="1" applyFill="1" applyBorder="1" applyAlignment="1">
      <alignment vertical="center" wrapText="1"/>
    </xf>
    <xf numFmtId="49" fontId="7" fillId="2" borderId="43" xfId="0" applyNumberFormat="1" applyFont="1" applyFill="1" applyBorder="1" applyAlignment="1">
      <alignment vertical="top" wrapText="1"/>
    </xf>
    <xf numFmtId="49" fontId="7" fillId="2" borderId="114" xfId="0" applyNumberFormat="1" applyFont="1" applyFill="1" applyBorder="1" applyAlignment="1">
      <alignment horizontal="center" vertical="center" wrapText="1"/>
    </xf>
    <xf numFmtId="49" fontId="7" fillId="2" borderId="116" xfId="0" applyNumberFormat="1" applyFont="1" applyFill="1" applyBorder="1" applyAlignment="1">
      <alignment vertical="center" wrapText="1"/>
    </xf>
    <xf numFmtId="49" fontId="9" fillId="2" borderId="43" xfId="0" applyNumberFormat="1" applyFont="1" applyFill="1" applyBorder="1" applyAlignment="1">
      <alignment vertical="center"/>
    </xf>
    <xf numFmtId="49" fontId="9" fillId="2" borderId="81" xfId="0" applyNumberFormat="1" applyFont="1" applyFill="1" applyBorder="1" applyAlignment="1">
      <alignment horizontal="center" vertical="center"/>
    </xf>
    <xf numFmtId="49" fontId="9" fillId="2" borderId="44" xfId="0" applyNumberFormat="1" applyFont="1" applyFill="1" applyBorder="1" applyAlignment="1">
      <alignment vertical="center"/>
    </xf>
    <xf numFmtId="0" fontId="9" fillId="2" borderId="45" xfId="0" applyFont="1" applyFill="1" applyBorder="1" applyAlignment="1"/>
    <xf numFmtId="49" fontId="7" fillId="2" borderId="116" xfId="0" applyNumberFormat="1" applyFont="1" applyFill="1" applyBorder="1" applyAlignment="1">
      <alignment vertical="center"/>
    </xf>
    <xf numFmtId="49" fontId="9" fillId="2" borderId="81" xfId="0" applyNumberFormat="1" applyFont="1" applyFill="1" applyBorder="1" applyAlignment="1">
      <alignment horizontal="left" vertical="center"/>
    </xf>
    <xf numFmtId="165" fontId="10" fillId="2" borderId="44" xfId="0" applyNumberFormat="1" applyFont="1" applyFill="1" applyBorder="1" applyAlignment="1">
      <alignment horizontal="right" vertical="center" wrapText="1"/>
    </xf>
    <xf numFmtId="49" fontId="7" fillId="2" borderId="42" xfId="0" applyNumberFormat="1" applyFont="1" applyFill="1" applyBorder="1" applyAlignment="1">
      <alignment vertical="center"/>
    </xf>
    <xf numFmtId="1" fontId="9" fillId="2" borderId="43" xfId="0" applyNumberFormat="1" applyFont="1" applyFill="1" applyBorder="1" applyAlignment="1">
      <alignment vertical="center"/>
    </xf>
    <xf numFmtId="165" fontId="9" fillId="2" borderId="44" xfId="0" applyNumberFormat="1" applyFont="1" applyFill="1" applyBorder="1" applyAlignment="1"/>
    <xf numFmtId="49" fontId="7" fillId="2" borderId="51" xfId="0" applyNumberFormat="1" applyFont="1" applyFill="1" applyBorder="1" applyAlignment="1">
      <alignment horizontal="left"/>
    </xf>
    <xf numFmtId="1" fontId="7" fillId="2" borderId="53" xfId="0" applyNumberFormat="1" applyFont="1" applyFill="1" applyBorder="1" applyAlignment="1">
      <alignment vertical="center"/>
    </xf>
    <xf numFmtId="168" fontId="7" fillId="2" borderId="54" xfId="0" applyNumberFormat="1" applyFont="1" applyFill="1" applyBorder="1" applyAlignment="1"/>
    <xf numFmtId="49" fontId="7" fillId="2" borderId="117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/>
    <xf numFmtId="49" fontId="9" fillId="2" borderId="55" xfId="0" applyNumberFormat="1" applyFont="1" applyFill="1" applyBorder="1" applyAlignment="1">
      <alignment vertical="center" wrapText="1"/>
    </xf>
    <xf numFmtId="49" fontId="7" fillId="2" borderId="56" xfId="0" applyNumberFormat="1" applyFont="1" applyFill="1" applyBorder="1" applyAlignment="1">
      <alignment horizontal="left" vertical="center" wrapText="1"/>
    </xf>
    <xf numFmtId="49" fontId="9" fillId="2" borderId="122" xfId="0" applyNumberFormat="1" applyFont="1" applyFill="1" applyBorder="1" applyAlignment="1">
      <alignment horizontal="left" vertical="center" wrapText="1"/>
    </xf>
    <xf numFmtId="3" fontId="9" fillId="2" borderId="56" xfId="0" applyNumberFormat="1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/>
    </xf>
    <xf numFmtId="10" fontId="7" fillId="2" borderId="56" xfId="0" applyNumberFormat="1" applyFont="1" applyFill="1" applyBorder="1" applyAlignment="1">
      <alignment horizontal="center" vertical="center"/>
    </xf>
    <xf numFmtId="14" fontId="9" fillId="2" borderId="56" xfId="0" applyNumberFormat="1" applyFont="1" applyFill="1" applyBorder="1" applyAlignment="1">
      <alignment vertical="center"/>
    </xf>
    <xf numFmtId="9" fontId="9" fillId="2" borderId="122" xfId="0" applyNumberFormat="1" applyFont="1" applyFill="1" applyBorder="1" applyAlignment="1">
      <alignment horizontal="center" vertical="center" wrapText="1"/>
    </xf>
    <xf numFmtId="9" fontId="7" fillId="2" borderId="123" xfId="0" applyNumberFormat="1" applyFont="1" applyFill="1" applyBorder="1" applyAlignment="1">
      <alignment horizontal="center" vertical="center"/>
    </xf>
    <xf numFmtId="49" fontId="7" fillId="2" borderId="43" xfId="0" applyNumberFormat="1" applyFont="1" applyFill="1" applyBorder="1" applyAlignment="1">
      <alignment horizontal="left" vertical="center" wrapText="1"/>
    </xf>
    <xf numFmtId="3" fontId="9" fillId="2" borderId="43" xfId="0" applyNumberFormat="1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/>
    </xf>
    <xf numFmtId="10" fontId="7" fillId="2" borderId="43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49" fontId="9" fillId="2" borderId="88" xfId="0" applyNumberFormat="1" applyFont="1" applyFill="1" applyBorder="1" applyAlignment="1">
      <alignment vertical="center" wrapText="1"/>
    </xf>
    <xf numFmtId="0" fontId="9" fillId="2" borderId="90" xfId="0" applyFont="1" applyFill="1" applyBorder="1" applyAlignment="1">
      <alignment vertical="center" wrapText="1"/>
    </xf>
    <xf numFmtId="0" fontId="9" fillId="2" borderId="6" xfId="0" applyFont="1" applyFill="1" applyBorder="1" applyAlignment="1"/>
    <xf numFmtId="0" fontId="9" fillId="2" borderId="126" xfId="0" applyFont="1" applyFill="1" applyBorder="1" applyAlignment="1"/>
    <xf numFmtId="0" fontId="9" fillId="2" borderId="9" xfId="0" applyFont="1" applyFill="1" applyBorder="1" applyAlignment="1"/>
    <xf numFmtId="0" fontId="9" fillId="2" borderId="127" xfId="0" applyFont="1" applyFill="1" applyBorder="1" applyAlignment="1"/>
    <xf numFmtId="49" fontId="9" fillId="2" borderId="73" xfId="0" applyNumberFormat="1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9" fillId="2" borderId="49" xfId="0" applyFont="1" applyFill="1" applyBorder="1" applyAlignment="1"/>
    <xf numFmtId="0" fontId="10" fillId="2" borderId="4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vertical="center" wrapText="1"/>
    </xf>
    <xf numFmtId="49" fontId="9" fillId="2" borderId="20" xfId="0" applyNumberFormat="1" applyFont="1" applyFill="1" applyBorder="1" applyAlignment="1">
      <alignment vertical="center" wrapText="1"/>
    </xf>
    <xf numFmtId="174" fontId="9" fillId="2" borderId="43" xfId="0" applyNumberFormat="1" applyFont="1" applyFill="1" applyBorder="1" applyAlignment="1">
      <alignment horizontal="center" vertical="center" wrapText="1"/>
    </xf>
    <xf numFmtId="0" fontId="9" fillId="2" borderId="91" xfId="0" applyFont="1" applyFill="1" applyBorder="1" applyAlignment="1">
      <alignment vertical="center" wrapText="1"/>
    </xf>
    <xf numFmtId="0" fontId="9" fillId="2" borderId="128" xfId="0" applyFont="1" applyFill="1" applyBorder="1" applyAlignment="1">
      <alignment vertical="center" wrapText="1"/>
    </xf>
    <xf numFmtId="3" fontId="9" fillId="2" borderId="53" xfId="0" applyNumberFormat="1" applyFont="1" applyFill="1" applyBorder="1" applyAlignment="1">
      <alignment horizontal="center" vertical="center" wrapText="1"/>
    </xf>
    <xf numFmtId="0" fontId="9" fillId="2" borderId="56" xfId="0" applyFont="1" applyFill="1" applyBorder="1" applyAlignment="1"/>
    <xf numFmtId="165" fontId="9" fillId="2" borderId="56" xfId="0" applyNumberFormat="1" applyFont="1" applyFill="1" applyBorder="1" applyAlignment="1">
      <alignment horizontal="center" vertical="center" wrapText="1"/>
    </xf>
    <xf numFmtId="165" fontId="7" fillId="2" borderId="56" xfId="0" applyNumberFormat="1" applyFont="1" applyFill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horizontal="center" vertical="center" wrapText="1"/>
    </xf>
    <xf numFmtId="0" fontId="9" fillId="2" borderId="109" xfId="0" applyFont="1" applyFill="1" applyBorder="1" applyAlignment="1"/>
    <xf numFmtId="0" fontId="9" fillId="2" borderId="106" xfId="0" applyFont="1" applyFill="1" applyBorder="1" applyAlignment="1">
      <alignment horizontal="left" vertical="center"/>
    </xf>
    <xf numFmtId="170" fontId="9" fillId="2" borderId="106" xfId="0" applyNumberFormat="1" applyFont="1" applyFill="1" applyBorder="1" applyAlignment="1"/>
    <xf numFmtId="2" fontId="7" fillId="2" borderId="106" xfId="0" applyNumberFormat="1" applyFont="1" applyFill="1" applyBorder="1" applyAlignment="1"/>
    <xf numFmtId="169" fontId="9" fillId="2" borderId="106" xfId="0" applyNumberFormat="1" applyFont="1" applyFill="1" applyBorder="1" applyAlignment="1"/>
    <xf numFmtId="169" fontId="9" fillId="2" borderId="113" xfId="0" applyNumberFormat="1" applyFont="1" applyFill="1" applyBorder="1" applyAlignment="1"/>
    <xf numFmtId="49" fontId="10" fillId="2" borderId="6" xfId="0" applyNumberFormat="1" applyFont="1" applyFill="1" applyBorder="1" applyAlignment="1">
      <alignment horizontal="left" vertical="center" wrapText="1"/>
    </xf>
    <xf numFmtId="49" fontId="7" fillId="2" borderId="111" xfId="0" applyNumberFormat="1" applyFont="1" applyFill="1" applyBorder="1" applyAlignment="1">
      <alignment horizontal="center" vertical="center"/>
    </xf>
    <xf numFmtId="49" fontId="7" fillId="2" borderId="111" xfId="0" applyNumberFormat="1" applyFont="1" applyFill="1" applyBorder="1" applyAlignment="1">
      <alignment horizontal="center" vertical="top"/>
    </xf>
    <xf numFmtId="170" fontId="9" fillId="2" borderId="113" xfId="0" applyNumberFormat="1" applyFont="1" applyFill="1" applyBorder="1" applyAlignment="1">
      <alignment vertical="top"/>
    </xf>
    <xf numFmtId="49" fontId="9" fillId="2" borderId="56" xfId="0" applyNumberFormat="1" applyFont="1" applyFill="1" applyBorder="1" applyAlignment="1">
      <alignment horizontal="left" vertical="top" wrapText="1"/>
    </xf>
    <xf numFmtId="49" fontId="9" fillId="2" borderId="56" xfId="0" applyNumberFormat="1" applyFont="1" applyFill="1" applyBorder="1" applyAlignment="1">
      <alignment vertical="top" wrapText="1"/>
    </xf>
    <xf numFmtId="0" fontId="9" fillId="2" borderId="56" xfId="0" applyFont="1" applyFill="1" applyBorder="1" applyAlignment="1">
      <alignment vertical="top" wrapText="1"/>
    </xf>
    <xf numFmtId="165" fontId="9" fillId="2" borderId="56" xfId="0" applyNumberFormat="1" applyFont="1" applyFill="1" applyBorder="1" applyAlignment="1">
      <alignment vertical="top"/>
    </xf>
    <xf numFmtId="49" fontId="9" fillId="2" borderId="56" xfId="0" applyNumberFormat="1" applyFont="1" applyFill="1" applyBorder="1" applyAlignment="1">
      <alignment horizontal="left" vertical="top"/>
    </xf>
    <xf numFmtId="0" fontId="9" fillId="2" borderId="43" xfId="0" applyFont="1" applyFill="1" applyBorder="1" applyAlignment="1">
      <alignment vertical="top" wrapText="1"/>
    </xf>
    <xf numFmtId="165" fontId="9" fillId="2" borderId="43" xfId="0" applyNumberFormat="1" applyFont="1" applyFill="1" applyBorder="1" applyAlignment="1">
      <alignment vertical="top"/>
    </xf>
    <xf numFmtId="49" fontId="9" fillId="2" borderId="130" xfId="0" applyNumberFormat="1" applyFont="1" applyFill="1" applyBorder="1" applyAlignment="1">
      <alignment horizontal="left" vertical="top" wrapText="1"/>
    </xf>
    <xf numFmtId="49" fontId="9" fillId="2" borderId="130" xfId="0" applyNumberFormat="1" applyFont="1" applyFill="1" applyBorder="1" applyAlignment="1">
      <alignment vertical="top"/>
    </xf>
    <xf numFmtId="0" fontId="9" fillId="2" borderId="108" xfId="0" applyFont="1" applyFill="1" applyBorder="1" applyAlignment="1">
      <alignment vertical="top"/>
    </xf>
    <xf numFmtId="0" fontId="9" fillId="2" borderId="131" xfId="0" applyFont="1" applyFill="1" applyBorder="1" applyAlignment="1">
      <alignment vertical="top"/>
    </xf>
    <xf numFmtId="49" fontId="9" fillId="2" borderId="130" xfId="0" applyNumberFormat="1" applyFont="1" applyFill="1" applyBorder="1" applyAlignment="1">
      <alignment horizontal="left" vertical="top"/>
    </xf>
    <xf numFmtId="0" fontId="9" fillId="2" borderId="119" xfId="0" applyFont="1" applyFill="1" applyBorder="1" applyAlignment="1">
      <alignment vertical="top"/>
    </xf>
    <xf numFmtId="0" fontId="9" fillId="2" borderId="120" xfId="0" applyFont="1" applyFill="1" applyBorder="1" applyAlignment="1">
      <alignment vertical="top"/>
    </xf>
    <xf numFmtId="0" fontId="9" fillId="2" borderId="121" xfId="0" applyFont="1" applyFill="1" applyBorder="1" applyAlignment="1">
      <alignment vertical="top"/>
    </xf>
    <xf numFmtId="0" fontId="9" fillId="2" borderId="7" xfId="0" applyFont="1" applyFill="1" applyBorder="1" applyAlignment="1"/>
    <xf numFmtId="0" fontId="9" fillId="2" borderId="134" xfId="0" applyFont="1" applyFill="1" applyBorder="1" applyAlignment="1"/>
    <xf numFmtId="49" fontId="9" fillId="2" borderId="130" xfId="0" applyNumberFormat="1" applyFont="1" applyFill="1" applyBorder="1" applyAlignment="1">
      <alignment vertical="top" wrapText="1"/>
    </xf>
    <xf numFmtId="0" fontId="9" fillId="2" borderId="108" xfId="0" applyFont="1" applyFill="1" applyBorder="1" applyAlignment="1">
      <alignment vertical="top" wrapText="1"/>
    </xf>
    <xf numFmtId="0" fontId="9" fillId="2" borderId="131" xfId="0" applyFont="1" applyFill="1" applyBorder="1" applyAlignment="1">
      <alignment vertical="top" wrapText="1"/>
    </xf>
    <xf numFmtId="0" fontId="10" fillId="2" borderId="135" xfId="0" applyFont="1" applyFill="1" applyBorder="1" applyAlignment="1">
      <alignment horizontal="center" vertical="center" wrapText="1"/>
    </xf>
    <xf numFmtId="14" fontId="10" fillId="2" borderId="135" xfId="0" applyNumberFormat="1" applyFont="1" applyFill="1" applyBorder="1" applyAlignment="1">
      <alignment horizontal="center" vertical="center" wrapText="1"/>
    </xf>
    <xf numFmtId="0" fontId="10" fillId="2" borderId="135" xfId="0" applyFont="1" applyFill="1" applyBorder="1" applyAlignment="1">
      <alignment horizontal="left" vertical="center" wrapText="1"/>
    </xf>
    <xf numFmtId="3" fontId="10" fillId="2" borderId="135" xfId="0" applyNumberFormat="1" applyFont="1" applyFill="1" applyBorder="1" applyAlignment="1">
      <alignment horizontal="right" vertical="center" wrapText="1"/>
    </xf>
    <xf numFmtId="0" fontId="10" fillId="2" borderId="135" xfId="0" applyFont="1" applyFill="1" applyBorder="1" applyAlignment="1">
      <alignment horizontal="right" vertical="center" wrapText="1"/>
    </xf>
    <xf numFmtId="49" fontId="10" fillId="2" borderId="5" xfId="0" applyNumberFormat="1" applyFont="1" applyFill="1" applyBorder="1" applyAlignment="1">
      <alignment horizontal="right" vertical="center" wrapText="1"/>
    </xf>
    <xf numFmtId="0" fontId="9" fillId="2" borderId="119" xfId="0" applyFont="1" applyFill="1" applyBorder="1" applyAlignment="1">
      <alignment vertical="top" wrapText="1"/>
    </xf>
    <xf numFmtId="0" fontId="9" fillId="2" borderId="120" xfId="0" applyFont="1" applyFill="1" applyBorder="1" applyAlignment="1">
      <alignment vertical="top" wrapText="1"/>
    </xf>
    <xf numFmtId="0" fontId="9" fillId="2" borderId="121" xfId="0" applyFont="1" applyFill="1" applyBorder="1" applyAlignment="1">
      <alignment vertical="top" wrapText="1"/>
    </xf>
    <xf numFmtId="165" fontId="9" fillId="2" borderId="43" xfId="0" applyNumberFormat="1" applyFont="1" applyFill="1" applyBorder="1" applyAlignment="1">
      <alignment horizontal="right" vertical="center" wrapText="1"/>
    </xf>
    <xf numFmtId="49" fontId="7" fillId="2" borderId="138" xfId="0" applyNumberFormat="1" applyFont="1" applyFill="1" applyBorder="1" applyAlignment="1">
      <alignment horizontal="left" vertical="top" wrapText="1"/>
    </xf>
    <xf numFmtId="2" fontId="9" fillId="2" borderId="123" xfId="0" applyNumberFormat="1" applyFont="1" applyFill="1" applyBorder="1" applyAlignment="1">
      <alignment horizontal="center" vertical="center"/>
    </xf>
    <xf numFmtId="2" fontId="9" fillId="2" borderId="124" xfId="0" applyNumberFormat="1" applyFont="1" applyFill="1" applyBorder="1" applyAlignment="1">
      <alignment horizontal="center" vertical="center"/>
    </xf>
    <xf numFmtId="2" fontId="9" fillId="2" borderId="125" xfId="0" applyNumberFormat="1" applyFont="1" applyFill="1" applyBorder="1" applyAlignment="1">
      <alignment horizontal="center" vertical="center"/>
    </xf>
    <xf numFmtId="2" fontId="9" fillId="2" borderId="129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01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2" fontId="9" fillId="2" borderId="25" xfId="0" applyNumberFormat="1" applyFont="1" applyFill="1" applyBorder="1" applyAlignment="1">
      <alignment horizontal="center"/>
    </xf>
    <xf numFmtId="2" fontId="9" fillId="2" borderId="26" xfId="0" applyNumberFormat="1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7" fillId="2" borderId="53" xfId="0" applyFont="1" applyFill="1" applyBorder="1" applyAlignment="1">
      <alignment horizontal="left"/>
    </xf>
    <xf numFmtId="0" fontId="7" fillId="2" borderId="75" xfId="0" applyFont="1" applyFill="1" applyBorder="1" applyAlignment="1">
      <alignment horizontal="left" vertical="center" wrapText="1"/>
    </xf>
    <xf numFmtId="0" fontId="7" fillId="2" borderId="76" xfId="0" applyFont="1" applyFill="1" applyBorder="1" applyAlignment="1">
      <alignment horizontal="left" vertical="center" wrapText="1"/>
    </xf>
    <xf numFmtId="0" fontId="7" fillId="2" borderId="10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95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9" fontId="9" fillId="2" borderId="93" xfId="0" applyNumberFormat="1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left" vertical="center" wrapText="1"/>
    </xf>
    <xf numFmtId="170" fontId="9" fillId="2" borderId="42" xfId="0" applyNumberFormat="1" applyFont="1" applyFill="1" applyBorder="1" applyAlignment="1">
      <alignment horizontal="left" vertical="center"/>
    </xf>
    <xf numFmtId="0" fontId="9" fillId="2" borderId="53" xfId="0" applyFont="1" applyFill="1" applyBorder="1" applyAlignment="1">
      <alignment horizontal="left" vertical="top"/>
    </xf>
    <xf numFmtId="0" fontId="9" fillId="2" borderId="54" xfId="0" applyFont="1" applyFill="1" applyBorder="1" applyAlignment="1">
      <alignment horizontal="left" vertical="top"/>
    </xf>
    <xf numFmtId="171" fontId="9" fillId="2" borderId="12" xfId="0" applyNumberFormat="1" applyFont="1" applyFill="1" applyBorder="1" applyAlignment="1">
      <alignment horizontal="left" vertical="top"/>
    </xf>
    <xf numFmtId="171" fontId="9" fillId="2" borderId="17" xfId="0" applyNumberFormat="1" applyFont="1" applyFill="1" applyBorder="1" applyAlignment="1">
      <alignment horizontal="left" vertical="top"/>
    </xf>
    <xf numFmtId="170" fontId="9" fillId="2" borderId="36" xfId="0" applyNumberFormat="1" applyFont="1" applyFill="1" applyBorder="1" applyAlignment="1">
      <alignment horizontal="left" vertical="center"/>
    </xf>
    <xf numFmtId="0" fontId="9" fillId="2" borderId="75" xfId="0" applyFont="1" applyFill="1" applyBorder="1" applyAlignment="1">
      <alignment horizontal="center" vertical="center"/>
    </xf>
    <xf numFmtId="0" fontId="9" fillId="2" borderId="76" xfId="0" applyFont="1" applyFill="1" applyBorder="1" applyAlignment="1">
      <alignment horizontal="center" vertical="center"/>
    </xf>
    <xf numFmtId="0" fontId="9" fillId="2" borderId="104" xfId="0" applyFont="1" applyFill="1" applyBorder="1" applyAlignment="1">
      <alignment horizontal="center" vertical="center"/>
    </xf>
    <xf numFmtId="49" fontId="7" fillId="2" borderId="29" xfId="0" applyNumberFormat="1" applyFont="1" applyFill="1" applyBorder="1" applyAlignment="1">
      <alignment horizontal="left" vertical="center" wrapText="1"/>
    </xf>
    <xf numFmtId="2" fontId="7" fillId="2" borderId="45" xfId="0" applyNumberFormat="1" applyFont="1" applyFill="1" applyBorder="1" applyAlignment="1"/>
    <xf numFmtId="49" fontId="7" fillId="2" borderId="43" xfId="0" applyNumberFormat="1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 vertical="center" wrapText="1"/>
    </xf>
    <xf numFmtId="49" fontId="10" fillId="2" borderId="43" xfId="0" applyNumberFormat="1" applyFont="1" applyFill="1" applyBorder="1" applyAlignment="1">
      <alignment horizontal="center" vertical="center" wrapText="1"/>
    </xf>
    <xf numFmtId="49" fontId="9" fillId="2" borderId="24" xfId="0" applyNumberFormat="1" applyFont="1" applyFill="1" applyBorder="1" applyAlignment="1">
      <alignment horizontal="center" vertical="center" wrapText="1"/>
    </xf>
    <xf numFmtId="165" fontId="9" fillId="2" borderId="44" xfId="0" applyNumberFormat="1" applyFont="1" applyFill="1" applyBorder="1" applyAlignment="1">
      <alignment horizontal="center"/>
    </xf>
    <xf numFmtId="49" fontId="7" fillId="2" borderId="34" xfId="0" applyNumberFormat="1" applyFont="1" applyFill="1" applyBorder="1" applyAlignment="1">
      <alignment horizontal="left" vertical="center" wrapText="1"/>
    </xf>
    <xf numFmtId="2" fontId="9" fillId="2" borderId="24" xfId="0" applyNumberFormat="1" applyFont="1" applyFill="1" applyBorder="1" applyAlignment="1">
      <alignment horizontal="center" vertical="center" wrapText="1"/>
    </xf>
    <xf numFmtId="165" fontId="9" fillId="2" borderId="44" xfId="0" applyNumberFormat="1" applyFont="1" applyFill="1" applyBorder="1" applyAlignment="1">
      <alignment horizontal="right"/>
    </xf>
    <xf numFmtId="168" fontId="9" fillId="2" borderId="44" xfId="0" applyNumberFormat="1" applyFont="1" applyFill="1" applyBorder="1" applyAlignment="1">
      <alignment horizontal="right"/>
    </xf>
    <xf numFmtId="0" fontId="9" fillId="2" borderId="141" xfId="0" applyFont="1" applyFill="1" applyBorder="1" applyAlignment="1"/>
    <xf numFmtId="168" fontId="9" fillId="2" borderId="5" xfId="0" applyNumberFormat="1" applyFont="1" applyFill="1" applyBorder="1" applyAlignment="1"/>
    <xf numFmtId="0" fontId="7" fillId="2" borderId="34" xfId="0" applyFont="1" applyFill="1" applyBorder="1" applyAlignment="1">
      <alignment horizontal="left"/>
    </xf>
    <xf numFmtId="49" fontId="7" fillId="2" borderId="36" xfId="0" applyNumberFormat="1" applyFont="1" applyFill="1" applyBorder="1" applyAlignment="1">
      <alignment horizontal="left"/>
    </xf>
    <xf numFmtId="2" fontId="7" fillId="2" borderId="49" xfId="0" applyNumberFormat="1" applyFont="1" applyFill="1" applyBorder="1" applyAlignment="1"/>
    <xf numFmtId="49" fontId="12" fillId="2" borderId="57" xfId="0" applyNumberFormat="1" applyFont="1" applyFill="1" applyBorder="1" applyAlignment="1">
      <alignment horizontal="center" vertical="center" wrapText="1"/>
    </xf>
    <xf numFmtId="49" fontId="7" fillId="2" borderId="57" xfId="0" applyNumberFormat="1" applyFont="1" applyFill="1" applyBorder="1" applyAlignment="1">
      <alignment horizontal="center" vertical="center" wrapText="1"/>
    </xf>
    <xf numFmtId="49" fontId="7" fillId="2" borderId="79" xfId="0" applyNumberFormat="1" applyFont="1" applyFill="1" applyBorder="1" applyAlignment="1">
      <alignment horizontal="center" vertical="center" wrapText="1"/>
    </xf>
    <xf numFmtId="166" fontId="9" fillId="2" borderId="18" xfId="0" applyNumberFormat="1" applyFont="1" applyFill="1" applyBorder="1" applyAlignment="1"/>
    <xf numFmtId="49" fontId="7" fillId="2" borderId="36" xfId="0" applyNumberFormat="1" applyFont="1" applyFill="1" applyBorder="1" applyAlignment="1">
      <alignment horizontal="center" vertical="center"/>
    </xf>
    <xf numFmtId="9" fontId="9" fillId="2" borderId="92" xfId="0" applyNumberFormat="1" applyFont="1" applyFill="1" applyBorder="1" applyAlignment="1">
      <alignment horizontal="center" vertical="center"/>
    </xf>
    <xf numFmtId="10" fontId="9" fillId="2" borderId="68" xfId="0" applyNumberFormat="1" applyFont="1" applyFill="1" applyBorder="1" applyAlignment="1"/>
    <xf numFmtId="169" fontId="9" fillId="2" borderId="18" xfId="0" applyNumberFormat="1" applyFont="1" applyFill="1" applyBorder="1" applyAlignment="1"/>
    <xf numFmtId="49" fontId="9" fillId="2" borderId="55" xfId="0" applyNumberFormat="1" applyFont="1" applyFill="1" applyBorder="1" applyAlignment="1">
      <alignment horizontal="left" vertical="center"/>
    </xf>
    <xf numFmtId="49" fontId="9" fillId="2" borderId="56" xfId="0" applyNumberFormat="1" applyFont="1" applyFill="1" applyBorder="1" applyAlignment="1">
      <alignment vertical="center" wrapText="1"/>
    </xf>
    <xf numFmtId="0" fontId="9" fillId="2" borderId="56" xfId="0" applyFont="1" applyFill="1" applyBorder="1" applyAlignment="1">
      <alignment vertical="center" wrapText="1"/>
    </xf>
    <xf numFmtId="49" fontId="9" fillId="2" borderId="56" xfId="0" applyNumberFormat="1" applyFont="1" applyFill="1" applyBorder="1" applyAlignment="1">
      <alignment horizontal="left" vertical="center" wrapText="1"/>
    </xf>
    <xf numFmtId="1" fontId="9" fillId="2" borderId="56" xfId="0" applyNumberFormat="1" applyFont="1" applyFill="1" applyBorder="1" applyAlignment="1">
      <alignment vertical="center"/>
    </xf>
    <xf numFmtId="49" fontId="9" fillId="2" borderId="42" xfId="0" applyNumberFormat="1" applyFont="1" applyFill="1" applyBorder="1" applyAlignment="1">
      <alignment horizontal="left" vertical="center"/>
    </xf>
    <xf numFmtId="1" fontId="9" fillId="2" borderId="44" xfId="0" applyNumberFormat="1" applyFont="1" applyFill="1" applyBorder="1" applyAlignment="1">
      <alignment vertical="center"/>
    </xf>
    <xf numFmtId="49" fontId="9" fillId="2" borderId="43" xfId="0" applyNumberFormat="1" applyFont="1" applyFill="1" applyBorder="1" applyAlignment="1">
      <alignment horizontal="left" vertical="center"/>
    </xf>
    <xf numFmtId="49" fontId="9" fillId="2" borderId="53" xfId="0" applyNumberFormat="1" applyFont="1" applyFill="1" applyBorder="1" applyAlignment="1"/>
    <xf numFmtId="1" fontId="9" fillId="2" borderId="54" xfId="0" applyNumberFormat="1" applyFont="1" applyFill="1" applyBorder="1" applyAlignment="1">
      <alignment vertical="center"/>
    </xf>
    <xf numFmtId="10" fontId="9" fillId="2" borderId="12" xfId="0" applyNumberFormat="1" applyFont="1" applyFill="1" applyBorder="1" applyAlignment="1"/>
    <xf numFmtId="10" fontId="9" fillId="2" borderId="19" xfId="0" applyNumberFormat="1" applyFont="1" applyFill="1" applyBorder="1" applyAlignment="1"/>
    <xf numFmtId="49" fontId="7" fillId="2" borderId="49" xfId="0" applyNumberFormat="1" applyFont="1" applyFill="1" applyBorder="1" applyAlignment="1">
      <alignment horizontal="left"/>
    </xf>
    <xf numFmtId="0" fontId="7" fillId="2" borderId="50" xfId="0" applyFont="1" applyFill="1" applyBorder="1" applyAlignment="1">
      <alignment horizontal="left"/>
    </xf>
    <xf numFmtId="0" fontId="7" fillId="2" borderId="219" xfId="0" applyFont="1" applyFill="1" applyBorder="1" applyAlignment="1">
      <alignment horizontal="left"/>
    </xf>
    <xf numFmtId="2" fontId="9" fillId="2" borderId="92" xfId="0" applyNumberFormat="1" applyFont="1" applyFill="1" applyBorder="1" applyAlignment="1">
      <alignment horizontal="center" vertical="center"/>
    </xf>
    <xf numFmtId="2" fontId="9" fillId="2" borderId="142" xfId="0" applyNumberFormat="1" applyFont="1" applyFill="1" applyBorder="1" applyAlignment="1">
      <alignment horizontal="center" vertical="center"/>
    </xf>
    <xf numFmtId="2" fontId="9" fillId="2" borderId="143" xfId="0" applyNumberFormat="1" applyFont="1" applyFill="1" applyBorder="1" applyAlignment="1">
      <alignment horizontal="center" vertical="center"/>
    </xf>
    <xf numFmtId="2" fontId="9" fillId="2" borderId="93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left" vertical="top" wrapText="1"/>
    </xf>
    <xf numFmtId="0" fontId="7" fillId="2" borderId="31" xfId="0" applyFont="1" applyFill="1" applyBorder="1" applyAlignment="1">
      <alignment horizontal="left" vertical="top" wrapText="1"/>
    </xf>
    <xf numFmtId="0" fontId="7" fillId="2" borderId="27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0" fontId="7" fillId="2" borderId="101" xfId="0" applyFont="1" applyFill="1" applyBorder="1" applyAlignment="1">
      <alignment horizontal="left" vertical="top" wrapText="1"/>
    </xf>
    <xf numFmtId="2" fontId="9" fillId="2" borderId="25" xfId="0" applyNumberFormat="1" applyFont="1" applyFill="1" applyBorder="1" applyAlignment="1">
      <alignment horizontal="left" vertical="center" wrapText="1"/>
    </xf>
    <xf numFmtId="2" fontId="9" fillId="2" borderId="26" xfId="0" applyNumberFormat="1" applyFont="1" applyFill="1" applyBorder="1" applyAlignment="1">
      <alignment horizontal="left" vertical="center" wrapText="1"/>
    </xf>
    <xf numFmtId="0" fontId="7" fillId="2" borderId="53" xfId="0" applyFont="1" applyFill="1" applyBorder="1" applyAlignment="1">
      <alignment horizontal="left" vertical="center"/>
    </xf>
    <xf numFmtId="0" fontId="7" fillId="2" borderId="75" xfId="0" applyFont="1" applyFill="1" applyBorder="1" applyAlignment="1">
      <alignment horizontal="left" vertical="top" wrapText="1"/>
    </xf>
    <xf numFmtId="0" fontId="7" fillId="2" borderId="76" xfId="0" applyFont="1" applyFill="1" applyBorder="1" applyAlignment="1">
      <alignment horizontal="left" vertical="top" wrapText="1"/>
    </xf>
    <xf numFmtId="0" fontId="7" fillId="2" borderId="104" xfId="0" applyFont="1" applyFill="1" applyBorder="1" applyAlignment="1">
      <alignment horizontal="left" vertical="top" wrapText="1"/>
    </xf>
    <xf numFmtId="0" fontId="9" fillId="2" borderId="38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/>
    </xf>
    <xf numFmtId="0" fontId="7" fillId="2" borderId="10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 vertical="center" wrapText="1"/>
    </xf>
    <xf numFmtId="0" fontId="7" fillId="2" borderId="91" xfId="0" applyFont="1" applyFill="1" applyBorder="1" applyAlignment="1">
      <alignment horizontal="center" vertical="center"/>
    </xf>
    <xf numFmtId="169" fontId="9" fillId="2" borderId="6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9" fillId="2" borderId="2" xfId="0" applyFont="1" applyFill="1" applyBorder="1" applyAlignment="1"/>
    <xf numFmtId="0" fontId="9" fillId="2" borderId="4" xfId="0" applyFont="1" applyFill="1" applyBorder="1" applyAlignment="1"/>
    <xf numFmtId="0" fontId="7" fillId="2" borderId="19" xfId="0" applyFont="1" applyFill="1" applyBorder="1" applyAlignment="1"/>
    <xf numFmtId="49" fontId="7" fillId="2" borderId="29" xfId="0" applyNumberFormat="1" applyFont="1" applyFill="1" applyBorder="1" applyAlignment="1">
      <alignment horizontal="left" vertical="top" wrapText="1"/>
    </xf>
    <xf numFmtId="2" fontId="7" fillId="2" borderId="18" xfId="0" applyNumberFormat="1" applyFont="1" applyFill="1" applyBorder="1" applyAlignment="1">
      <alignment vertical="center"/>
    </xf>
    <xf numFmtId="49" fontId="9" fillId="2" borderId="24" xfId="0" applyNumberFormat="1" applyFont="1" applyFill="1" applyBorder="1" applyAlignment="1">
      <alignment horizontal="left" vertical="center" wrapText="1"/>
    </xf>
    <xf numFmtId="3" fontId="10" fillId="2" borderId="44" xfId="0" applyNumberFormat="1" applyFont="1" applyFill="1" applyBorder="1" applyAlignment="1">
      <alignment horizontal="right" vertical="center" wrapText="1"/>
    </xf>
    <xf numFmtId="1" fontId="7" fillId="2" borderId="18" xfId="0" applyNumberFormat="1" applyFont="1" applyFill="1" applyBorder="1" applyAlignment="1">
      <alignment vertical="center"/>
    </xf>
    <xf numFmtId="2" fontId="9" fillId="2" borderId="24" xfId="0" applyNumberFormat="1" applyFont="1" applyFill="1" applyBorder="1" applyAlignment="1">
      <alignment horizontal="left" vertical="center" wrapText="1"/>
    </xf>
    <xf numFmtId="49" fontId="7" fillId="2" borderId="36" xfId="0" applyNumberFormat="1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center"/>
    </xf>
    <xf numFmtId="168" fontId="9" fillId="2" borderId="54" xfId="0" applyNumberFormat="1" applyFont="1" applyFill="1" applyBorder="1" applyAlignment="1"/>
    <xf numFmtId="49" fontId="7" fillId="2" borderId="58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9" fillId="2" borderId="56" xfId="0" applyNumberFormat="1" applyFont="1" applyFill="1" applyBorder="1" applyAlignment="1">
      <alignment vertical="center" wrapText="1"/>
    </xf>
    <xf numFmtId="49" fontId="9" fillId="2" borderId="58" xfId="0" applyNumberFormat="1" applyFont="1" applyFill="1" applyBorder="1" applyAlignment="1">
      <alignment horizontal="center" vertical="center" wrapText="1"/>
    </xf>
    <xf numFmtId="49" fontId="9" fillId="2" borderId="43" xfId="0" applyNumberFormat="1" applyFont="1" applyFill="1" applyBorder="1" applyAlignment="1">
      <alignment vertical="center" wrapText="1"/>
    </xf>
    <xf numFmtId="49" fontId="9" fillId="2" borderId="62" xfId="0" applyNumberFormat="1" applyFont="1" applyFill="1" applyBorder="1" applyAlignment="1">
      <alignment horizontal="center" vertical="center" wrapText="1"/>
    </xf>
    <xf numFmtId="1" fontId="9" fillId="2" borderId="53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center" vertical="center"/>
    </xf>
    <xf numFmtId="169" fontId="9" fillId="2" borderId="58" xfId="0" applyNumberFormat="1" applyFont="1" applyFill="1" applyBorder="1" applyAlignment="1">
      <alignment horizontal="center" vertical="center"/>
    </xf>
    <xf numFmtId="175" fontId="9" fillId="2" borderId="56" xfId="0" applyNumberFormat="1" applyFont="1" applyFill="1" applyBorder="1" applyAlignment="1">
      <alignment vertical="top"/>
    </xf>
    <xf numFmtId="175" fontId="9" fillId="2" borderId="43" xfId="0" applyNumberFormat="1" applyFont="1" applyFill="1" applyBorder="1" applyAlignment="1">
      <alignment vertical="top"/>
    </xf>
    <xf numFmtId="170" fontId="9" fillId="2" borderId="43" xfId="0" applyNumberFormat="1" applyFont="1" applyFill="1" applyBorder="1" applyAlignment="1">
      <alignment vertical="top"/>
    </xf>
    <xf numFmtId="170" fontId="9" fillId="2" borderId="53" xfId="0" applyNumberFormat="1" applyFont="1" applyFill="1" applyBorder="1" applyAlignment="1">
      <alignment vertical="top"/>
    </xf>
    <xf numFmtId="0" fontId="9" fillId="2" borderId="144" xfId="0" applyFont="1" applyFill="1" applyBorder="1" applyAlignment="1"/>
    <xf numFmtId="0" fontId="13" fillId="2" borderId="145" xfId="0" applyFont="1" applyFill="1" applyBorder="1" applyAlignment="1">
      <alignment horizontal="right" vertical="center" wrapText="1"/>
    </xf>
    <xf numFmtId="0" fontId="13" fillId="2" borderId="135" xfId="0" applyFont="1" applyFill="1" applyBorder="1" applyAlignment="1">
      <alignment horizontal="right" vertical="center" wrapText="1"/>
    </xf>
    <xf numFmtId="0" fontId="13" fillId="2" borderId="5" xfId="0" applyFont="1" applyFill="1" applyBorder="1" applyAlignment="1">
      <alignment horizontal="right" vertical="center" wrapText="1"/>
    </xf>
    <xf numFmtId="49" fontId="13" fillId="2" borderId="8" xfId="0" applyNumberFormat="1" applyFont="1" applyFill="1" applyBorder="1" applyAlignment="1">
      <alignment horizontal="right" vertical="center" wrapText="1"/>
    </xf>
    <xf numFmtId="0" fontId="13" fillId="2" borderId="8" xfId="0" applyFont="1" applyFill="1" applyBorder="1" applyAlignment="1">
      <alignment horizontal="right" vertical="center" wrapText="1"/>
    </xf>
    <xf numFmtId="3" fontId="13" fillId="2" borderId="8" xfId="0" applyNumberFormat="1" applyFont="1" applyFill="1" applyBorder="1" applyAlignment="1">
      <alignment horizontal="right" vertical="center" wrapText="1"/>
    </xf>
    <xf numFmtId="9" fontId="9" fillId="2" borderId="56" xfId="0" applyNumberFormat="1" applyFont="1" applyFill="1" applyBorder="1" applyAlignment="1">
      <alignment horizontal="center" vertical="center"/>
    </xf>
    <xf numFmtId="9" fontId="9" fillId="2" borderId="43" xfId="0" applyNumberFormat="1" applyFont="1" applyFill="1" applyBorder="1" applyAlignment="1">
      <alignment horizontal="center" vertical="center"/>
    </xf>
    <xf numFmtId="9" fontId="9" fillId="2" borderId="43" xfId="0" applyNumberFormat="1" applyFont="1" applyFill="1" applyBorder="1" applyAlignment="1"/>
    <xf numFmtId="9" fontId="9" fillId="2" borderId="53" xfId="0" applyNumberFormat="1" applyFont="1" applyFill="1" applyBorder="1" applyAlignment="1"/>
    <xf numFmtId="2" fontId="9" fillId="2" borderId="44" xfId="0" applyNumberFormat="1" applyFont="1" applyFill="1" applyBorder="1" applyAlignment="1"/>
    <xf numFmtId="2" fontId="9" fillId="2" borderId="82" xfId="0" applyNumberFormat="1" applyFont="1" applyFill="1" applyBorder="1" applyAlignment="1">
      <alignment horizontal="center" vertical="center" wrapText="1"/>
    </xf>
    <xf numFmtId="2" fontId="9" fillId="2" borderId="83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left" vertical="top"/>
    </xf>
    <xf numFmtId="0" fontId="7" fillId="2" borderId="26" xfId="0" applyFont="1" applyFill="1" applyBorder="1" applyAlignment="1">
      <alignment horizontal="left" vertical="top"/>
    </xf>
    <xf numFmtId="2" fontId="9" fillId="2" borderId="38" xfId="0" applyNumberFormat="1" applyFont="1" applyFill="1" applyBorder="1" applyAlignment="1">
      <alignment horizontal="center" vertical="center"/>
    </xf>
    <xf numFmtId="2" fontId="9" fillId="2" borderId="52" xfId="0" applyNumberFormat="1" applyFont="1" applyFill="1" applyBorder="1" applyAlignment="1">
      <alignment horizontal="center" vertical="center"/>
    </xf>
    <xf numFmtId="169" fontId="9" fillId="2" borderId="53" xfId="0" applyNumberFormat="1" applyFont="1" applyFill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7" fillId="2" borderId="68" xfId="0" applyFont="1" applyFill="1" applyBorder="1" applyAlignment="1">
      <alignment horizontal="center"/>
    </xf>
    <xf numFmtId="0" fontId="7" fillId="2" borderId="69" xfId="0" applyFont="1" applyFill="1" applyBorder="1" applyAlignment="1">
      <alignment horizontal="center"/>
    </xf>
    <xf numFmtId="170" fontId="7" fillId="2" borderId="68" xfId="0" applyNumberFormat="1" applyFont="1" applyFill="1" applyBorder="1" applyAlignment="1">
      <alignment horizontal="center"/>
    </xf>
    <xf numFmtId="2" fontId="7" fillId="2" borderId="71" xfId="0" applyNumberFormat="1" applyFont="1" applyFill="1" applyBorder="1" applyAlignment="1">
      <alignment horizontal="left"/>
    </xf>
    <xf numFmtId="2" fontId="7" fillId="2" borderId="72" xfId="0" applyNumberFormat="1" applyFont="1" applyFill="1" applyBorder="1" applyAlignment="1">
      <alignment horizontal="left"/>
    </xf>
    <xf numFmtId="0" fontId="9" fillId="2" borderId="56" xfId="0" applyFont="1" applyFill="1" applyBorder="1" applyAlignment="1">
      <alignment horizontal="left"/>
    </xf>
    <xf numFmtId="0" fontId="9" fillId="2" borderId="57" xfId="0" applyFont="1" applyFill="1" applyBorder="1" applyAlignment="1">
      <alignment horizontal="left"/>
    </xf>
    <xf numFmtId="0" fontId="9" fillId="2" borderId="43" xfId="0" applyFont="1" applyFill="1" applyBorder="1" applyAlignment="1">
      <alignment horizontal="left"/>
    </xf>
    <xf numFmtId="0" fontId="9" fillId="2" borderId="44" xfId="0" applyFont="1" applyFill="1" applyBorder="1" applyAlignment="1">
      <alignment horizontal="left"/>
    </xf>
    <xf numFmtId="171" fontId="9" fillId="2" borderId="30" xfId="0" applyNumberFormat="1" applyFont="1" applyFill="1" applyBorder="1" applyAlignment="1">
      <alignment horizontal="left"/>
    </xf>
    <xf numFmtId="171" fontId="9" fillId="2" borderId="74" xfId="0" applyNumberFormat="1" applyFont="1" applyFill="1" applyBorder="1" applyAlignment="1">
      <alignment horizontal="left"/>
    </xf>
    <xf numFmtId="171" fontId="9" fillId="2" borderId="21" xfId="0" applyNumberFormat="1" applyFont="1" applyFill="1" applyBorder="1" applyAlignment="1">
      <alignment horizontal="left"/>
    </xf>
    <xf numFmtId="171" fontId="9" fillId="2" borderId="22" xfId="0" applyNumberFormat="1" applyFont="1" applyFill="1" applyBorder="1" applyAlignment="1">
      <alignment horizontal="left"/>
    </xf>
    <xf numFmtId="171" fontId="9" fillId="2" borderId="33" xfId="0" applyNumberFormat="1" applyFont="1" applyFill="1" applyBorder="1" applyAlignment="1">
      <alignment horizontal="left"/>
    </xf>
    <xf numFmtId="0" fontId="9" fillId="2" borderId="30" xfId="0" applyFont="1" applyFill="1" applyBorder="1" applyAlignment="1">
      <alignment horizontal="left"/>
    </xf>
    <xf numFmtId="0" fontId="9" fillId="2" borderId="74" xfId="0" applyFont="1" applyFill="1" applyBorder="1" applyAlignment="1">
      <alignment horizontal="left"/>
    </xf>
    <xf numFmtId="0" fontId="9" fillId="2" borderId="21" xfId="0" applyFont="1" applyFill="1" applyBorder="1" applyAlignment="1">
      <alignment horizontal="left"/>
    </xf>
    <xf numFmtId="0" fontId="9" fillId="2" borderId="22" xfId="0" applyFont="1" applyFill="1" applyBorder="1" applyAlignment="1">
      <alignment horizontal="left"/>
    </xf>
    <xf numFmtId="0" fontId="9" fillId="2" borderId="33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left"/>
    </xf>
    <xf numFmtId="171" fontId="9" fillId="2" borderId="43" xfId="0" applyNumberFormat="1" applyFont="1" applyFill="1" applyBorder="1" applyAlignment="1">
      <alignment horizontal="left"/>
    </xf>
    <xf numFmtId="171" fontId="9" fillId="2" borderId="44" xfId="0" applyNumberFormat="1" applyFont="1" applyFill="1" applyBorder="1" applyAlignment="1">
      <alignment horizontal="left"/>
    </xf>
    <xf numFmtId="0" fontId="9" fillId="2" borderId="75" xfId="0" applyFont="1" applyFill="1" applyBorder="1" applyAlignment="1">
      <alignment horizontal="left"/>
    </xf>
    <xf numFmtId="0" fontId="9" fillId="2" borderId="76" xfId="0" applyFont="1" applyFill="1" applyBorder="1" applyAlignment="1">
      <alignment horizontal="left"/>
    </xf>
    <xf numFmtId="0" fontId="9" fillId="2" borderId="104" xfId="0" applyFont="1" applyFill="1" applyBorder="1" applyAlignment="1">
      <alignment horizontal="left"/>
    </xf>
    <xf numFmtId="171" fontId="9" fillId="2" borderId="53" xfId="0" applyNumberFormat="1" applyFont="1" applyFill="1" applyBorder="1" applyAlignment="1">
      <alignment horizontal="left"/>
    </xf>
    <xf numFmtId="171" fontId="9" fillId="2" borderId="54" xfId="0" applyNumberFormat="1" applyFont="1" applyFill="1" applyBorder="1" applyAlignment="1">
      <alignment horizontal="left"/>
    </xf>
    <xf numFmtId="2" fontId="7" fillId="2" borderId="45" xfId="0" applyNumberFormat="1" applyFont="1" applyFill="1" applyBorder="1" applyAlignment="1">
      <alignment vertical="center"/>
    </xf>
    <xf numFmtId="0" fontId="10" fillId="2" borderId="47" xfId="0" applyFont="1" applyFill="1" applyBorder="1" applyAlignment="1">
      <alignment horizontal="right" vertical="center" wrapText="1"/>
    </xf>
    <xf numFmtId="49" fontId="7" fillId="2" borderId="34" xfId="0" applyNumberFormat="1" applyFont="1" applyFill="1" applyBorder="1" applyAlignment="1">
      <alignment horizontal="left" vertical="top"/>
    </xf>
    <xf numFmtId="1" fontId="9" fillId="2" borderId="53" xfId="0" applyNumberFormat="1" applyFont="1" applyFill="1" applyBorder="1" applyAlignment="1">
      <alignment horizontal="center" vertical="center"/>
    </xf>
    <xf numFmtId="2" fontId="9" fillId="2" borderId="37" xfId="0" applyNumberFormat="1" applyFont="1" applyFill="1" applyBorder="1" applyAlignment="1">
      <alignment horizontal="center" vertical="center" wrapText="1"/>
    </xf>
    <xf numFmtId="165" fontId="9" fillId="2" borderId="54" xfId="0" applyNumberFormat="1" applyFont="1" applyFill="1" applyBorder="1" applyAlignment="1">
      <alignment horizontal="center" vertical="center"/>
    </xf>
    <xf numFmtId="2" fontId="7" fillId="2" borderId="49" xfId="0" applyNumberFormat="1" applyFont="1" applyFill="1" applyBorder="1" applyAlignment="1">
      <alignment vertical="center"/>
    </xf>
    <xf numFmtId="49" fontId="7" fillId="2" borderId="56" xfId="0" applyNumberFormat="1" applyFont="1" applyFill="1" applyBorder="1" applyAlignment="1">
      <alignment horizontal="center" vertical="center"/>
    </xf>
    <xf numFmtId="3" fontId="9" fillId="2" borderId="18" xfId="0" applyNumberFormat="1" applyFont="1" applyFill="1" applyBorder="1" applyAlignment="1"/>
    <xf numFmtId="49" fontId="9" fillId="2" borderId="56" xfId="0" applyNumberFormat="1" applyFont="1" applyFill="1" applyBorder="1" applyAlignment="1">
      <alignment horizontal="left"/>
    </xf>
    <xf numFmtId="49" fontId="9" fillId="2" borderId="43" xfId="0" applyNumberFormat="1" applyFont="1" applyFill="1" applyBorder="1" applyAlignment="1">
      <alignment horizontal="left"/>
    </xf>
    <xf numFmtId="2" fontId="7" fillId="2" borderId="43" xfId="0" applyNumberFormat="1" applyFont="1" applyFill="1" applyBorder="1" applyAlignment="1"/>
    <xf numFmtId="10" fontId="9" fillId="2" borderId="43" xfId="0" applyNumberFormat="1" applyFont="1" applyFill="1" applyBorder="1" applyAlignment="1"/>
    <xf numFmtId="14" fontId="9" fillId="2" borderId="43" xfId="0" applyNumberFormat="1" applyFont="1" applyFill="1" applyBorder="1" applyAlignment="1"/>
    <xf numFmtId="14" fontId="10" fillId="2" borderId="8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 wrapText="1"/>
    </xf>
    <xf numFmtId="3" fontId="10" fillId="2" borderId="8" xfId="0" applyNumberFormat="1" applyFont="1" applyFill="1" applyBorder="1" applyAlignment="1">
      <alignment horizontal="right" vertical="center" wrapText="1"/>
    </xf>
    <xf numFmtId="0" fontId="10" fillId="2" borderId="8" xfId="0" applyFont="1" applyFill="1" applyBorder="1" applyAlignment="1">
      <alignment horizontal="right" vertical="center" wrapText="1"/>
    </xf>
    <xf numFmtId="0" fontId="10" fillId="2" borderId="9" xfId="0" applyFont="1" applyFill="1" applyBorder="1" applyAlignment="1">
      <alignment horizontal="left" vertical="center" wrapText="1"/>
    </xf>
    <xf numFmtId="49" fontId="9" fillId="2" borderId="53" xfId="0" applyNumberFormat="1" applyFont="1" applyFill="1" applyBorder="1" applyAlignment="1">
      <alignment horizontal="left"/>
    </xf>
    <xf numFmtId="2" fontId="7" fillId="2" borderId="53" xfId="0" applyNumberFormat="1" applyFont="1" applyFill="1" applyBorder="1" applyAlignment="1"/>
    <xf numFmtId="165" fontId="7" fillId="2" borderId="53" xfId="0" applyNumberFormat="1" applyFont="1" applyFill="1" applyBorder="1" applyAlignment="1"/>
    <xf numFmtId="169" fontId="9" fillId="2" borderId="53" xfId="0" applyNumberFormat="1" applyFont="1" applyFill="1" applyBorder="1" applyAlignment="1"/>
    <xf numFmtId="0" fontId="9" fillId="2" borderId="107" xfId="0" applyFont="1" applyFill="1" applyBorder="1" applyAlignment="1">
      <alignment horizontal="left"/>
    </xf>
    <xf numFmtId="49" fontId="7" fillId="2" borderId="66" xfId="0" applyNumberFormat="1" applyFont="1" applyFill="1" applyBorder="1" applyAlignment="1"/>
    <xf numFmtId="49" fontId="7" fillId="2" borderId="67" xfId="0" applyNumberFormat="1" applyFont="1" applyFill="1" applyBorder="1" applyAlignment="1">
      <alignment horizontal="center"/>
    </xf>
    <xf numFmtId="170" fontId="9" fillId="2" borderId="70" xfId="0" applyNumberFormat="1" applyFont="1" applyFill="1" applyBorder="1" applyAlignment="1"/>
    <xf numFmtId="49" fontId="7" fillId="2" borderId="66" xfId="0" applyNumberFormat="1" applyFont="1" applyFill="1" applyBorder="1" applyAlignment="1">
      <alignment horizontal="left"/>
    </xf>
    <xf numFmtId="175" fontId="9" fillId="2" borderId="56" xfId="0" applyNumberFormat="1" applyFont="1" applyFill="1" applyBorder="1" applyAlignment="1"/>
    <xf numFmtId="49" fontId="9" fillId="2" borderId="56" xfId="0" applyNumberFormat="1" applyFont="1" applyFill="1" applyBorder="1" applyAlignment="1">
      <alignment horizontal="left"/>
    </xf>
    <xf numFmtId="175" fontId="9" fillId="2" borderId="43" xfId="0" applyNumberFormat="1" applyFont="1" applyFill="1" applyBorder="1" applyAlignment="1"/>
    <xf numFmtId="49" fontId="9" fillId="2" borderId="29" xfId="0" applyNumberFormat="1" applyFont="1" applyFill="1" applyBorder="1" applyAlignment="1">
      <alignment horizontal="left"/>
    </xf>
    <xf numFmtId="49" fontId="9" fillId="2" borderId="43" xfId="0" applyNumberFormat="1" applyFont="1" applyFill="1" applyBorder="1" applyAlignment="1">
      <alignment horizontal="left"/>
    </xf>
    <xf numFmtId="175" fontId="9" fillId="2" borderId="53" xfId="0" applyNumberFormat="1" applyFont="1" applyFill="1" applyBorder="1" applyAlignment="1"/>
    <xf numFmtId="49" fontId="9" fillId="2" borderId="30" xfId="0" applyNumberFormat="1" applyFont="1" applyFill="1" applyBorder="1" applyAlignment="1"/>
    <xf numFmtId="49" fontId="7" fillId="2" borderId="88" xfId="0" applyNumberFormat="1" applyFont="1" applyFill="1" applyBorder="1" applyAlignment="1">
      <alignment horizontal="center" vertical="center"/>
    </xf>
    <xf numFmtId="0" fontId="7" fillId="2" borderId="125" xfId="0" applyFont="1" applyFill="1" applyBorder="1" applyAlignment="1">
      <alignment horizontal="center"/>
    </xf>
    <xf numFmtId="49" fontId="7" fillId="2" borderId="89" xfId="0" applyNumberFormat="1" applyFont="1" applyFill="1" applyBorder="1" applyAlignment="1">
      <alignment horizontal="left"/>
    </xf>
    <xf numFmtId="49" fontId="9" fillId="2" borderId="90" xfId="0" applyNumberFormat="1" applyFont="1" applyFill="1" applyBorder="1" applyAlignment="1">
      <alignment horizontal="left"/>
    </xf>
    <xf numFmtId="0" fontId="7" fillId="2" borderId="220" xfId="0" applyFont="1" applyFill="1" applyBorder="1" applyAlignment="1">
      <alignment horizontal="center" vertical="center" wrapText="1"/>
    </xf>
    <xf numFmtId="0" fontId="7" fillId="2" borderId="90" xfId="0" applyFont="1" applyFill="1" applyBorder="1" applyAlignment="1">
      <alignment horizontal="center" vertical="center" wrapText="1"/>
    </xf>
    <xf numFmtId="165" fontId="7" fillId="2" borderId="90" xfId="0" applyNumberFormat="1" applyFont="1" applyFill="1" applyBorder="1" applyAlignment="1"/>
    <xf numFmtId="2" fontId="9" fillId="2" borderId="90" xfId="0" applyNumberFormat="1" applyFont="1" applyFill="1" applyBorder="1" applyAlignment="1"/>
    <xf numFmtId="169" fontId="9" fillId="2" borderId="90" xfId="0" applyNumberFormat="1" applyFont="1" applyFill="1" applyBorder="1" applyAlignment="1"/>
    <xf numFmtId="49" fontId="9" fillId="2" borderId="176" xfId="0" applyNumberFormat="1" applyFont="1" applyFill="1" applyBorder="1" applyAlignment="1">
      <alignment horizontal="left"/>
    </xf>
    <xf numFmtId="165" fontId="9" fillId="2" borderId="176" xfId="0" applyNumberFormat="1" applyFont="1" applyFill="1" applyBorder="1" applyAlignment="1"/>
    <xf numFmtId="2" fontId="7" fillId="2" borderId="176" xfId="0" applyNumberFormat="1" applyFont="1" applyFill="1" applyBorder="1" applyAlignment="1"/>
    <xf numFmtId="2" fontId="9" fillId="2" borderId="176" xfId="0" applyNumberFormat="1" applyFont="1" applyFill="1" applyBorder="1" applyAlignment="1"/>
    <xf numFmtId="14" fontId="9" fillId="2" borderId="176" xfId="0" applyNumberFormat="1" applyFont="1" applyFill="1" applyBorder="1" applyAlignment="1"/>
    <xf numFmtId="10" fontId="9" fillId="2" borderId="176" xfId="0" applyNumberFormat="1" applyFont="1" applyFill="1" applyBorder="1" applyAlignment="1"/>
    <xf numFmtId="0" fontId="9" fillId="2" borderId="176" xfId="0" applyFont="1" applyFill="1" applyBorder="1" applyAlignment="1"/>
    <xf numFmtId="0" fontId="9" fillId="2" borderId="176" xfId="0" applyFont="1" applyFill="1" applyBorder="1" applyAlignment="1">
      <alignment horizontal="center" vertical="center" wrapText="1"/>
    </xf>
    <xf numFmtId="49" fontId="9" fillId="2" borderId="179" xfId="0" applyNumberFormat="1" applyFont="1" applyFill="1" applyBorder="1" applyAlignment="1">
      <alignment horizontal="left"/>
    </xf>
    <xf numFmtId="165" fontId="9" fillId="2" borderId="179" xfId="0" applyNumberFormat="1" applyFont="1" applyFill="1" applyBorder="1" applyAlignment="1"/>
    <xf numFmtId="2" fontId="7" fillId="2" borderId="179" xfId="0" applyNumberFormat="1" applyFont="1" applyFill="1" applyBorder="1" applyAlignment="1"/>
    <xf numFmtId="2" fontId="9" fillId="2" borderId="179" xfId="0" applyNumberFormat="1" applyFont="1" applyFill="1" applyBorder="1" applyAlignment="1"/>
    <xf numFmtId="14" fontId="9" fillId="2" borderId="179" xfId="0" applyNumberFormat="1" applyFont="1" applyFill="1" applyBorder="1" applyAlignment="1"/>
    <xf numFmtId="49" fontId="9" fillId="2" borderId="184" xfId="0" applyNumberFormat="1" applyFont="1" applyFill="1" applyBorder="1" applyAlignment="1">
      <alignment horizontal="left"/>
    </xf>
    <xf numFmtId="165" fontId="9" fillId="2" borderId="184" xfId="0" applyNumberFormat="1" applyFont="1" applyFill="1" applyBorder="1" applyAlignment="1"/>
    <xf numFmtId="2" fontId="7" fillId="2" borderId="184" xfId="0" applyNumberFormat="1" applyFont="1" applyFill="1" applyBorder="1" applyAlignment="1"/>
    <xf numFmtId="2" fontId="9" fillId="2" borderId="184" xfId="0" applyNumberFormat="1" applyFont="1" applyFill="1" applyBorder="1" applyAlignment="1"/>
    <xf numFmtId="14" fontId="9" fillId="2" borderId="184" xfId="0" applyNumberFormat="1" applyFont="1" applyFill="1" applyBorder="1" applyAlignment="1"/>
    <xf numFmtId="9" fontId="9" fillId="2" borderId="184" xfId="0" applyNumberFormat="1" applyFont="1" applyFill="1" applyBorder="1" applyAlignment="1">
      <alignment horizontal="center"/>
    </xf>
    <xf numFmtId="2" fontId="9" fillId="2" borderId="182" xfId="0" applyNumberFormat="1" applyFont="1" applyFill="1" applyBorder="1" applyAlignment="1">
      <alignment horizontal="center"/>
    </xf>
    <xf numFmtId="2" fontId="9" fillId="2" borderId="182" xfId="0" applyNumberFormat="1" applyFont="1" applyFill="1" applyBorder="1" applyAlignment="1"/>
    <xf numFmtId="2" fontId="9" fillId="2" borderId="185" xfId="0" applyNumberFormat="1" applyFont="1" applyFill="1" applyBorder="1" applyAlignment="1">
      <alignment horizontal="center"/>
    </xf>
    <xf numFmtId="0" fontId="9" fillId="2" borderId="221" xfId="0" applyFont="1" applyFill="1" applyBorder="1" applyAlignment="1">
      <alignment horizontal="center"/>
    </xf>
    <xf numFmtId="49" fontId="9" fillId="2" borderId="222" xfId="0" applyNumberFormat="1" applyFont="1" applyFill="1" applyBorder="1" applyAlignment="1">
      <alignment horizontal="center" vertical="center"/>
    </xf>
    <xf numFmtId="0" fontId="9" fillId="2" borderId="223" xfId="0" applyFont="1" applyFill="1" applyBorder="1" applyAlignment="1">
      <alignment horizontal="center" vertical="center"/>
    </xf>
    <xf numFmtId="0" fontId="9" fillId="2" borderId="224" xfId="0" applyFont="1" applyFill="1" applyBorder="1" applyAlignment="1">
      <alignment horizontal="center" vertical="center"/>
    </xf>
    <xf numFmtId="49" fontId="7" fillId="2" borderId="225" xfId="0" applyNumberFormat="1" applyFont="1" applyFill="1" applyBorder="1" applyAlignment="1">
      <alignment horizontal="left"/>
    </xf>
    <xf numFmtId="0" fontId="7" fillId="2" borderId="226" xfId="0" applyFont="1" applyFill="1" applyBorder="1" applyAlignment="1">
      <alignment horizontal="left"/>
    </xf>
    <xf numFmtId="0" fontId="7" fillId="2" borderId="227" xfId="0" applyFont="1" applyFill="1" applyBorder="1" applyAlignment="1">
      <alignment horizontal="left"/>
    </xf>
    <xf numFmtId="0" fontId="9" fillId="2" borderId="222" xfId="0" applyFont="1" applyFill="1" applyBorder="1" applyAlignment="1">
      <alignment horizontal="center"/>
    </xf>
    <xf numFmtId="0" fontId="9" fillId="2" borderId="228" xfId="0" applyFont="1" applyFill="1" applyBorder="1" applyAlignment="1">
      <alignment horizontal="center"/>
    </xf>
    <xf numFmtId="0" fontId="7" fillId="2" borderId="2" xfId="0" applyFont="1" applyFill="1" applyBorder="1" applyAlignment="1"/>
    <xf numFmtId="0" fontId="9" fillId="2" borderId="229" xfId="0" applyFont="1" applyFill="1" applyBorder="1" applyAlignment="1">
      <alignment horizontal="center"/>
    </xf>
    <xf numFmtId="0" fontId="9" fillId="2" borderId="119" xfId="0" applyFont="1" applyFill="1" applyBorder="1" applyAlignment="1">
      <alignment horizontal="center" vertical="center"/>
    </xf>
    <xf numFmtId="0" fontId="9" fillId="2" borderId="120" xfId="0" applyFont="1" applyFill="1" applyBorder="1" applyAlignment="1">
      <alignment horizontal="center" vertical="center"/>
    </xf>
    <xf numFmtId="0" fontId="9" fillId="2" borderId="121" xfId="0" applyFont="1" applyFill="1" applyBorder="1" applyAlignment="1">
      <alignment horizontal="center" vertical="center"/>
    </xf>
    <xf numFmtId="49" fontId="7" fillId="2" borderId="81" xfId="0" applyNumberFormat="1" applyFont="1" applyFill="1" applyBorder="1" applyAlignment="1">
      <alignment horizontal="left"/>
    </xf>
    <xf numFmtId="0" fontId="7" fillId="2" borderId="82" xfId="0" applyFont="1" applyFill="1" applyBorder="1" applyAlignment="1">
      <alignment horizontal="left"/>
    </xf>
    <xf numFmtId="0" fontId="7" fillId="2" borderId="83" xfId="0" applyFont="1" applyFill="1" applyBorder="1" applyAlignment="1">
      <alignment horizontal="left"/>
    </xf>
    <xf numFmtId="0" fontId="9" fillId="2" borderId="136" xfId="0" applyFont="1" applyFill="1" applyBorder="1" applyAlignment="1">
      <alignment horizontal="center"/>
    </xf>
    <xf numFmtId="0" fontId="9" fillId="2" borderId="230" xfId="0" applyFont="1" applyFill="1" applyBorder="1" applyAlignment="1">
      <alignment horizontal="center"/>
    </xf>
    <xf numFmtId="0" fontId="7" fillId="2" borderId="5" xfId="0" applyFont="1" applyFill="1" applyBorder="1" applyAlignment="1"/>
    <xf numFmtId="49" fontId="9" fillId="2" borderId="130" xfId="0" applyNumberFormat="1" applyFont="1" applyFill="1" applyBorder="1" applyAlignment="1">
      <alignment horizontal="center" vertical="center"/>
    </xf>
    <xf numFmtId="0" fontId="9" fillId="2" borderId="108" xfId="0" applyFont="1" applyFill="1" applyBorder="1" applyAlignment="1">
      <alignment horizontal="center" vertical="center"/>
    </xf>
    <xf numFmtId="0" fontId="9" fillId="2" borderId="131" xfId="0" applyFont="1" applyFill="1" applyBorder="1" applyAlignment="1">
      <alignment horizontal="center" vertical="center"/>
    </xf>
    <xf numFmtId="0" fontId="9" fillId="2" borderId="231" xfId="0" applyFont="1" applyFill="1" applyBorder="1" applyAlignment="1">
      <alignment horizontal="center"/>
    </xf>
    <xf numFmtId="0" fontId="9" fillId="2" borderId="232" xfId="0" applyFont="1" applyFill="1" applyBorder="1" applyAlignment="1">
      <alignment horizontal="center" vertical="center"/>
    </xf>
    <xf numFmtId="0" fontId="9" fillId="2" borderId="198" xfId="0" applyFont="1" applyFill="1" applyBorder="1" applyAlignment="1">
      <alignment horizontal="center" vertical="center"/>
    </xf>
    <xf numFmtId="0" fontId="9" fillId="2" borderId="233" xfId="0" applyFont="1" applyFill="1" applyBorder="1" applyAlignment="1">
      <alignment horizontal="center" vertical="center"/>
    </xf>
    <xf numFmtId="49" fontId="7" fillId="2" borderId="234" xfId="0" applyNumberFormat="1" applyFont="1" applyFill="1" applyBorder="1" applyAlignment="1">
      <alignment horizontal="left"/>
    </xf>
    <xf numFmtId="0" fontId="7" fillId="2" borderId="235" xfId="0" applyFont="1" applyFill="1" applyBorder="1" applyAlignment="1">
      <alignment horizontal="left"/>
    </xf>
    <xf numFmtId="0" fontId="7" fillId="2" borderId="236" xfId="0" applyFont="1" applyFill="1" applyBorder="1" applyAlignment="1">
      <alignment horizontal="left"/>
    </xf>
    <xf numFmtId="0" fontId="9" fillId="2" borderId="232" xfId="0" applyFont="1" applyFill="1" applyBorder="1" applyAlignment="1">
      <alignment horizontal="center"/>
    </xf>
    <xf numFmtId="0" fontId="9" fillId="2" borderId="218" xfId="0" applyFont="1" applyFill="1" applyBorder="1" applyAlignment="1">
      <alignment horizontal="center"/>
    </xf>
    <xf numFmtId="49" fontId="7" fillId="2" borderId="146" xfId="0" applyNumberFormat="1" applyFont="1" applyFill="1" applyBorder="1" applyAlignment="1">
      <alignment horizontal="left"/>
    </xf>
    <xf numFmtId="0" fontId="7" fillId="2" borderId="112" xfId="0" applyFont="1" applyFill="1" applyBorder="1" applyAlignment="1">
      <alignment horizontal="left"/>
    </xf>
    <xf numFmtId="0" fontId="7" fillId="2" borderId="115" xfId="0" applyFont="1" applyFill="1" applyBorder="1" applyAlignment="1">
      <alignment horizontal="left"/>
    </xf>
    <xf numFmtId="0" fontId="7" fillId="2" borderId="47" xfId="0" applyFont="1" applyFill="1" applyBorder="1" applyAlignment="1"/>
    <xf numFmtId="49" fontId="7" fillId="2" borderId="84" xfId="0" applyNumberFormat="1" applyFont="1" applyFill="1" applyBorder="1" applyAlignment="1">
      <alignment horizontal="left"/>
    </xf>
    <xf numFmtId="0" fontId="7" fillId="2" borderId="85" xfId="0" applyFont="1" applyFill="1" applyBorder="1" applyAlignment="1">
      <alignment horizontal="left"/>
    </xf>
    <xf numFmtId="0" fontId="7" fillId="2" borderId="147" xfId="0" applyFont="1" applyFill="1" applyBorder="1" applyAlignment="1">
      <alignment horizontal="left"/>
    </xf>
    <xf numFmtId="49" fontId="7" fillId="2" borderId="146" xfId="0" applyNumberFormat="1" applyFont="1" applyFill="1" applyBorder="1" applyAlignment="1">
      <alignment horizontal="left" vertical="center" wrapText="1"/>
    </xf>
    <xf numFmtId="0" fontId="7" fillId="2" borderId="112" xfId="0" applyFont="1" applyFill="1" applyBorder="1" applyAlignment="1">
      <alignment horizontal="left" vertical="center" wrapText="1"/>
    </xf>
    <xf numFmtId="0" fontId="7" fillId="2" borderId="148" xfId="0" applyFont="1" applyFill="1" applyBorder="1" applyAlignment="1">
      <alignment horizontal="left" vertical="center" wrapText="1"/>
    </xf>
    <xf numFmtId="49" fontId="7" fillId="2" borderId="114" xfId="0" applyNumberFormat="1" applyFont="1" applyFill="1" applyBorder="1" applyAlignment="1">
      <alignment vertical="center" wrapText="1"/>
    </xf>
    <xf numFmtId="0" fontId="7" fillId="2" borderId="112" xfId="0" applyFont="1" applyFill="1" applyBorder="1" applyAlignment="1">
      <alignment vertical="center" wrapText="1"/>
    </xf>
    <xf numFmtId="0" fontId="7" fillId="2" borderId="115" xfId="0" applyFont="1" applyFill="1" applyBorder="1" applyAlignment="1">
      <alignment vertical="center" wrapText="1"/>
    </xf>
    <xf numFmtId="49" fontId="7" fillId="2" borderId="43" xfId="0" applyNumberFormat="1" applyFont="1" applyFill="1" applyBorder="1" applyAlignment="1">
      <alignment horizontal="left" vertical="center" wrapText="1"/>
    </xf>
    <xf numFmtId="49" fontId="7" fillId="2" borderId="116" xfId="0" applyNumberFormat="1" applyFont="1" applyFill="1" applyBorder="1" applyAlignment="1">
      <alignment horizontal="left" vertical="center" wrapText="1"/>
    </xf>
    <xf numFmtId="0" fontId="7" fillId="2" borderId="82" xfId="0" applyFont="1" applyFill="1" applyBorder="1" applyAlignment="1">
      <alignment horizontal="left" vertical="center" wrapText="1"/>
    </xf>
    <xf numFmtId="0" fontId="7" fillId="2" borderId="83" xfId="0" applyFont="1" applyFill="1" applyBorder="1" applyAlignment="1">
      <alignment horizontal="left" vertical="center" wrapText="1"/>
    </xf>
    <xf numFmtId="2" fontId="7" fillId="2" borderId="43" xfId="0" applyNumberFormat="1" applyFont="1" applyFill="1" applyBorder="1" applyAlignment="1">
      <alignment horizontal="center" vertical="center" wrapText="1"/>
    </xf>
    <xf numFmtId="2" fontId="7" fillId="2" borderId="81" xfId="0" applyNumberFormat="1" applyFont="1" applyFill="1" applyBorder="1" applyAlignment="1">
      <alignment horizontal="center" vertical="center" wrapText="1"/>
    </xf>
    <xf numFmtId="2" fontId="7" fillId="2" borderId="82" xfId="0" applyNumberFormat="1" applyFont="1" applyFill="1" applyBorder="1" applyAlignment="1">
      <alignment horizontal="center" vertical="center" wrapText="1"/>
    </xf>
    <xf numFmtId="2" fontId="7" fillId="2" borderId="83" xfId="0" applyNumberFormat="1" applyFont="1" applyFill="1" applyBorder="1" applyAlignment="1">
      <alignment horizontal="center" vertical="center" wrapText="1"/>
    </xf>
    <xf numFmtId="176" fontId="7" fillId="2" borderId="44" xfId="0" applyNumberFormat="1" applyFont="1" applyFill="1" applyBorder="1" applyAlignment="1">
      <alignment horizontal="center"/>
    </xf>
    <xf numFmtId="0" fontId="7" fillId="2" borderId="47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right"/>
    </xf>
    <xf numFmtId="0" fontId="9" fillId="2" borderId="81" xfId="0" applyFont="1" applyFill="1" applyBorder="1" applyAlignment="1">
      <alignment horizontal="center" vertical="center" wrapText="1"/>
    </xf>
    <xf numFmtId="0" fontId="9" fillId="2" borderId="82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3" fontId="9" fillId="2" borderId="44" xfId="0" applyNumberFormat="1" applyFont="1" applyFill="1" applyBorder="1" applyAlignment="1"/>
    <xf numFmtId="166" fontId="9" fillId="2" borderId="47" xfId="0" applyNumberFormat="1" applyFont="1" applyFill="1" applyBorder="1" applyAlignment="1"/>
    <xf numFmtId="166" fontId="9" fillId="2" borderId="44" xfId="0" applyNumberFormat="1" applyFont="1" applyFill="1" applyBorder="1" applyAlignment="1"/>
    <xf numFmtId="2" fontId="9" fillId="2" borderId="43" xfId="0" applyNumberFormat="1" applyFont="1" applyFill="1" applyBorder="1" applyAlignment="1">
      <alignment horizontal="center"/>
    </xf>
    <xf numFmtId="177" fontId="9" fillId="2" borderId="47" xfId="0" applyNumberFormat="1" applyFont="1" applyFill="1" applyBorder="1" applyAlignment="1"/>
    <xf numFmtId="49" fontId="7" fillId="2" borderId="149" xfId="0" applyNumberFormat="1" applyFont="1" applyFill="1" applyBorder="1" applyAlignment="1">
      <alignment horizontal="left"/>
    </xf>
    <xf numFmtId="0" fontId="7" fillId="2" borderId="86" xfId="0" applyFont="1" applyFill="1" applyBorder="1" applyAlignment="1">
      <alignment horizontal="left"/>
    </xf>
    <xf numFmtId="0" fontId="7" fillId="2" borderId="53" xfId="0" applyFont="1" applyFill="1" applyBorder="1" applyAlignment="1">
      <alignment horizontal="left" vertical="center" wrapText="1"/>
    </xf>
    <xf numFmtId="176" fontId="9" fillId="2" borderId="54" xfId="0" applyNumberFormat="1" applyFont="1" applyFill="1" applyBorder="1" applyAlignment="1">
      <alignment horizontal="right"/>
    </xf>
    <xf numFmtId="0" fontId="7" fillId="2" borderId="56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49" fontId="7" fillId="2" borderId="54" xfId="0" applyNumberFormat="1" applyFont="1" applyFill="1" applyBorder="1" applyAlignment="1">
      <alignment horizontal="center" vertical="center"/>
    </xf>
    <xf numFmtId="49" fontId="9" fillId="2" borderId="122" xfId="0" applyNumberFormat="1" applyFont="1" applyFill="1" applyBorder="1" applyAlignment="1">
      <alignment vertical="center" wrapText="1"/>
    </xf>
    <xf numFmtId="3" fontId="9" fillId="2" borderId="56" xfId="0" applyNumberFormat="1" applyFont="1" applyFill="1" applyBorder="1" applyAlignment="1">
      <alignment horizontal="right" vertical="center"/>
    </xf>
    <xf numFmtId="172" fontId="9" fillId="2" borderId="56" xfId="0" applyNumberFormat="1" applyFont="1" applyFill="1" applyBorder="1" applyAlignment="1">
      <alignment vertical="center"/>
    </xf>
    <xf numFmtId="3" fontId="9" fillId="2" borderId="43" xfId="0" applyNumberFormat="1" applyFont="1" applyFill="1" applyBorder="1" applyAlignment="1">
      <alignment horizontal="right" vertical="center"/>
    </xf>
    <xf numFmtId="172" fontId="9" fillId="2" borderId="43" xfId="0" applyNumberFormat="1" applyFont="1" applyFill="1" applyBorder="1" applyAlignment="1">
      <alignment vertical="center"/>
    </xf>
    <xf numFmtId="3" fontId="9" fillId="2" borderId="53" xfId="0" applyNumberFormat="1" applyFont="1" applyFill="1" applyBorder="1" applyAlignment="1">
      <alignment horizontal="right" vertical="center"/>
    </xf>
    <xf numFmtId="172" fontId="9" fillId="2" borderId="53" xfId="0" applyNumberFormat="1" applyFont="1" applyFill="1" applyBorder="1" applyAlignment="1">
      <alignment vertical="center"/>
    </xf>
    <xf numFmtId="49" fontId="7" fillId="2" borderId="59" xfId="0" applyNumberFormat="1" applyFont="1" applyFill="1" applyBorder="1" applyAlignment="1">
      <alignment horizontal="left" vertical="center"/>
    </xf>
    <xf numFmtId="0" fontId="9" fillId="2" borderId="56" xfId="0" applyFont="1" applyFill="1" applyBorder="1" applyAlignment="1">
      <alignment vertical="center" wrapText="1"/>
    </xf>
    <xf numFmtId="3" fontId="7" fillId="2" borderId="56" xfId="0" applyNumberFormat="1" applyFont="1" applyFill="1" applyBorder="1" applyAlignment="1">
      <alignment horizontal="right" vertical="center"/>
    </xf>
    <xf numFmtId="172" fontId="7" fillId="2" borderId="56" xfId="0" applyNumberFormat="1" applyFont="1" applyFill="1" applyBorder="1" applyAlignment="1">
      <alignment vertical="center"/>
    </xf>
    <xf numFmtId="0" fontId="7" fillId="2" borderId="64" xfId="0" applyFont="1" applyFill="1" applyBorder="1" applyAlignment="1">
      <alignment horizontal="left" vertical="center"/>
    </xf>
    <xf numFmtId="3" fontId="7" fillId="2" borderId="53" xfId="0" applyNumberFormat="1" applyFont="1" applyFill="1" applyBorder="1" applyAlignment="1">
      <alignment horizontal="right" vertical="center"/>
    </xf>
    <xf numFmtId="172" fontId="7" fillId="2" borderId="53" xfId="0" applyNumberFormat="1" applyFont="1" applyFill="1" applyBorder="1" applyAlignment="1">
      <alignment vertical="center"/>
    </xf>
    <xf numFmtId="169" fontId="9" fillId="2" borderId="47" xfId="0" applyNumberFormat="1" applyFont="1" applyFill="1" applyBorder="1" applyAlignment="1"/>
    <xf numFmtId="49" fontId="9" fillId="2" borderId="150" xfId="0" applyNumberFormat="1" applyFont="1" applyFill="1" applyBorder="1" applyAlignment="1">
      <alignment horizontal="left" vertical="center" wrapText="1"/>
    </xf>
    <xf numFmtId="49" fontId="9" fillId="2" borderId="117" xfId="0" applyNumberFormat="1" applyFont="1" applyFill="1" applyBorder="1" applyAlignment="1">
      <alignment horizontal="left" vertical="center" wrapText="1"/>
    </xf>
    <xf numFmtId="0" fontId="9" fillId="2" borderId="98" xfId="0" applyFont="1" applyFill="1" applyBorder="1" applyAlignment="1">
      <alignment horizontal="left" vertical="center" wrapText="1"/>
    </xf>
    <xf numFmtId="0" fontId="9" fillId="2" borderId="118" xfId="0" applyFont="1" applyFill="1" applyBorder="1" applyAlignment="1">
      <alignment horizontal="left" vertical="center" wrapText="1"/>
    </xf>
    <xf numFmtId="0" fontId="9" fillId="2" borderId="119" xfId="0" applyFont="1" applyFill="1" applyBorder="1" applyAlignment="1">
      <alignment horizontal="left" vertical="center" wrapText="1"/>
    </xf>
    <xf numFmtId="0" fontId="9" fillId="2" borderId="120" xfId="0" applyFont="1" applyFill="1" applyBorder="1" applyAlignment="1">
      <alignment horizontal="left" vertical="center" wrapText="1"/>
    </xf>
    <xf numFmtId="0" fontId="9" fillId="2" borderId="121" xfId="0" applyFont="1" applyFill="1" applyBorder="1" applyAlignment="1">
      <alignment horizontal="left" vertical="center" wrapText="1"/>
    </xf>
    <xf numFmtId="49" fontId="9" fillId="2" borderId="130" xfId="0" applyNumberFormat="1" applyFont="1" applyFill="1" applyBorder="1" applyAlignment="1">
      <alignment horizontal="left" vertical="center" wrapText="1"/>
    </xf>
    <xf numFmtId="0" fontId="9" fillId="2" borderId="108" xfId="0" applyFont="1" applyFill="1" applyBorder="1" applyAlignment="1">
      <alignment horizontal="left" vertical="center" wrapText="1"/>
    </xf>
    <xf numFmtId="0" fontId="9" fillId="2" borderId="131" xfId="0" applyFont="1" applyFill="1" applyBorder="1" applyAlignment="1">
      <alignment horizontal="left" vertical="center" wrapText="1"/>
    </xf>
    <xf numFmtId="0" fontId="9" fillId="2" borderId="151" xfId="0" applyFont="1" applyFill="1" applyBorder="1" applyAlignment="1">
      <alignment horizontal="left" vertical="center" wrapText="1"/>
    </xf>
    <xf numFmtId="0" fontId="9" fillId="2" borderId="152" xfId="0" applyFont="1" applyFill="1" applyBorder="1" applyAlignment="1">
      <alignment horizontal="left" vertical="center" wrapText="1"/>
    </xf>
    <xf numFmtId="0" fontId="9" fillId="2" borderId="103" xfId="0" applyFont="1" applyFill="1" applyBorder="1" applyAlignment="1">
      <alignment horizontal="left" vertical="center" wrapText="1"/>
    </xf>
    <xf numFmtId="0" fontId="9" fillId="2" borderId="140" xfId="0" applyFont="1" applyFill="1" applyBorder="1" applyAlignment="1">
      <alignment horizontal="left" vertical="center" wrapText="1"/>
    </xf>
    <xf numFmtId="171" fontId="9" fillId="2" borderId="152" xfId="0" applyNumberFormat="1" applyFont="1" applyFill="1" applyBorder="1" applyAlignment="1">
      <alignment horizontal="left" vertical="top"/>
    </xf>
    <xf numFmtId="171" fontId="9" fillId="2" borderId="103" xfId="0" applyNumberFormat="1" applyFont="1" applyFill="1" applyBorder="1" applyAlignment="1">
      <alignment horizontal="left" vertical="top"/>
    </xf>
    <xf numFmtId="171" fontId="9" fillId="2" borderId="153" xfId="0" applyNumberFormat="1" applyFont="1" applyFill="1" applyBorder="1" applyAlignment="1">
      <alignment horizontal="left" vertical="top"/>
    </xf>
    <xf numFmtId="0" fontId="9" fillId="2" borderId="154" xfId="0" applyFont="1" applyFill="1" applyBorder="1" applyAlignment="1"/>
    <xf numFmtId="49" fontId="9" fillId="2" borderId="55" xfId="0" applyNumberFormat="1" applyFont="1" applyFill="1" applyBorder="1" applyAlignment="1">
      <alignment horizontal="center" vertical="center"/>
    </xf>
    <xf numFmtId="49" fontId="9" fillId="2" borderId="36" xfId="0" applyNumberFormat="1" applyFont="1" applyFill="1" applyBorder="1" applyAlignment="1">
      <alignment horizontal="center" vertical="center"/>
    </xf>
    <xf numFmtId="175" fontId="9" fillId="2" borderId="56" xfId="0" applyNumberFormat="1" applyFont="1" applyFill="1" applyBorder="1" applyAlignment="1">
      <alignment horizontal="center" vertical="center"/>
    </xf>
    <xf numFmtId="175" fontId="7" fillId="2" borderId="43" xfId="0" applyNumberFormat="1" applyFont="1" applyFill="1" applyBorder="1" applyAlignment="1">
      <alignment horizontal="center" vertical="center"/>
    </xf>
    <xf numFmtId="175" fontId="9" fillId="2" borderId="43" xfId="0" applyNumberFormat="1" applyFont="1" applyFill="1" applyBorder="1" applyAlignment="1">
      <alignment horizontal="center" vertical="center"/>
    </xf>
    <xf numFmtId="175" fontId="7" fillId="2" borderId="53" xfId="0" applyNumberFormat="1" applyFont="1" applyFill="1" applyBorder="1" applyAlignment="1">
      <alignment horizontal="center" vertical="center"/>
    </xf>
    <xf numFmtId="49" fontId="7" fillId="0" borderId="24" xfId="0" applyNumberFormat="1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9" fillId="0" borderId="2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2" borderId="19" xfId="0" applyFont="1" applyFill="1" applyBorder="1" applyAlignment="1">
      <alignment horizontal="left"/>
    </xf>
    <xf numFmtId="166" fontId="7" fillId="0" borderId="44" xfId="0" applyNumberFormat="1" applyFont="1" applyBorder="1" applyAlignment="1">
      <alignment horizontal="right"/>
    </xf>
    <xf numFmtId="0" fontId="9" fillId="2" borderId="43" xfId="0" applyFont="1" applyFill="1" applyBorder="1" applyAlignment="1">
      <alignment horizontal="left"/>
    </xf>
    <xf numFmtId="1" fontId="7" fillId="2" borderId="53" xfId="0" applyNumberFormat="1" applyFont="1" applyFill="1" applyBorder="1" applyAlignment="1">
      <alignment horizontal="center" vertical="center"/>
    </xf>
    <xf numFmtId="2" fontId="7" fillId="2" borderId="37" xfId="0" applyNumberFormat="1" applyFont="1" applyFill="1" applyBorder="1" applyAlignment="1">
      <alignment horizontal="center" vertical="center"/>
    </xf>
    <xf numFmtId="2" fontId="7" fillId="2" borderId="38" xfId="0" applyNumberFormat="1" applyFont="1" applyFill="1" applyBorder="1" applyAlignment="1">
      <alignment horizontal="center" vertical="center"/>
    </xf>
    <xf numFmtId="2" fontId="7" fillId="2" borderId="52" xfId="0" applyNumberFormat="1" applyFont="1" applyFill="1" applyBorder="1" applyAlignment="1">
      <alignment horizontal="center" vertical="center"/>
    </xf>
    <xf numFmtId="166" fontId="7" fillId="0" borderId="54" xfId="0" applyNumberFormat="1" applyFont="1" applyBorder="1" applyAlignment="1">
      <alignment horizontal="right"/>
    </xf>
    <xf numFmtId="49" fontId="7" fillId="0" borderId="56" xfId="0" applyNumberFormat="1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3" fontId="9" fillId="0" borderId="43" xfId="0" applyNumberFormat="1" applyFont="1" applyBorder="1" applyAlignment="1"/>
    <xf numFmtId="2" fontId="9" fillId="0" borderId="43" xfId="0" applyNumberFormat="1" applyFont="1" applyBorder="1" applyAlignment="1"/>
    <xf numFmtId="0" fontId="9" fillId="2" borderId="43" xfId="0" applyFont="1" applyFill="1" applyBorder="1" applyAlignment="1">
      <alignment horizontal="center" vertical="center" wrapText="1"/>
    </xf>
    <xf numFmtId="179" fontId="7" fillId="2" borderId="43" xfId="0" applyNumberFormat="1" applyFont="1" applyFill="1" applyBorder="1" applyAlignment="1"/>
    <xf numFmtId="3" fontId="9" fillId="2" borderId="24" xfId="0" applyNumberFormat="1" applyFont="1" applyFill="1" applyBorder="1" applyAlignment="1"/>
    <xf numFmtId="164" fontId="9" fillId="2" borderId="26" xfId="0" applyNumberFormat="1" applyFont="1" applyFill="1" applyBorder="1" applyAlignment="1"/>
    <xf numFmtId="0" fontId="9" fillId="0" borderId="54" xfId="0" applyFont="1" applyBorder="1" applyAlignment="1">
      <alignment horizontal="center"/>
    </xf>
    <xf numFmtId="0" fontId="9" fillId="0" borderId="68" xfId="0" applyFont="1" applyBorder="1" applyAlignment="1"/>
    <xf numFmtId="0" fontId="9" fillId="0" borderId="105" xfId="0" applyFont="1" applyBorder="1" applyAlignment="1"/>
    <xf numFmtId="170" fontId="9" fillId="0" borderId="68" xfId="0" applyNumberFormat="1" applyFont="1" applyBorder="1" applyAlignment="1"/>
    <xf numFmtId="2" fontId="7" fillId="0" borderId="68" xfId="0" applyNumberFormat="1" applyFont="1" applyBorder="1" applyAlignment="1"/>
    <xf numFmtId="169" fontId="9" fillId="0" borderId="68" xfId="0" applyNumberFormat="1" applyFont="1" applyBorder="1" applyAlignment="1"/>
    <xf numFmtId="169" fontId="9" fillId="2" borderId="19" xfId="0" applyNumberFormat="1" applyFont="1" applyFill="1" applyBorder="1" applyAlignment="1"/>
    <xf numFmtId="170" fontId="9" fillId="2" borderId="56" xfId="0" applyNumberFormat="1" applyFont="1" applyFill="1" applyBorder="1" applyAlignment="1">
      <alignment vertical="center"/>
    </xf>
    <xf numFmtId="0" fontId="9" fillId="2" borderId="29" xfId="0" applyFont="1" applyFill="1" applyBorder="1" applyAlignment="1">
      <alignment horizontal="center" vertical="center"/>
    </xf>
    <xf numFmtId="170" fontId="9" fillId="2" borderId="53" xfId="0" applyNumberFormat="1" applyFont="1" applyFill="1" applyBorder="1" applyAlignment="1">
      <alignment vertical="center"/>
    </xf>
    <xf numFmtId="9" fontId="9" fillId="0" borderId="88" xfId="0" applyNumberFormat="1" applyFont="1" applyBorder="1" applyAlignment="1">
      <alignment horizontal="center" vertical="center"/>
    </xf>
    <xf numFmtId="9" fontId="9" fillId="0" borderId="90" xfId="0" applyNumberFormat="1" applyFont="1" applyBorder="1" applyAlignment="1">
      <alignment horizontal="center" vertical="center"/>
    </xf>
    <xf numFmtId="9" fontId="9" fillId="0" borderId="43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/>
    </xf>
    <xf numFmtId="166" fontId="7" fillId="0" borderId="237" xfId="0" applyNumberFormat="1" applyFont="1" applyBorder="1" applyAlignment="1">
      <alignment horizontal="right"/>
    </xf>
    <xf numFmtId="49" fontId="7" fillId="2" borderId="88" xfId="0" applyNumberFormat="1" applyFont="1" applyFill="1" applyBorder="1" applyAlignment="1">
      <alignment horizontal="center" vertical="center"/>
    </xf>
    <xf numFmtId="2" fontId="7" fillId="2" borderId="88" xfId="0" applyNumberFormat="1" applyFont="1" applyFill="1" applyBorder="1" applyAlignment="1">
      <alignment horizontal="center" vertical="center"/>
    </xf>
    <xf numFmtId="2" fontId="7" fillId="2" borderId="90" xfId="0" applyNumberFormat="1" applyFont="1" applyFill="1" applyBorder="1" applyAlignment="1">
      <alignment horizontal="center" vertical="center" wrapText="1"/>
    </xf>
    <xf numFmtId="49" fontId="9" fillId="2" borderId="176" xfId="0" applyNumberFormat="1" applyFont="1" applyFill="1" applyBorder="1" applyAlignment="1">
      <alignment horizontal="justify"/>
    </xf>
    <xf numFmtId="0" fontId="9" fillId="0" borderId="176" xfId="0" applyFont="1" applyBorder="1" applyAlignment="1"/>
    <xf numFmtId="178" fontId="9" fillId="2" borderId="81" xfId="0" applyNumberFormat="1" applyFont="1" applyFill="1" applyBorder="1" applyAlignment="1">
      <alignment vertical="center"/>
    </xf>
    <xf numFmtId="0" fontId="7" fillId="2" borderId="87" xfId="0" applyFont="1" applyFill="1" applyBorder="1" applyAlignment="1">
      <alignment horizontal="center" vertical="center"/>
    </xf>
    <xf numFmtId="0" fontId="7" fillId="2" borderId="125" xfId="0" applyFont="1" applyFill="1" applyBorder="1" applyAlignment="1">
      <alignment horizontal="center" vertical="center"/>
    </xf>
    <xf numFmtId="49" fontId="7" fillId="2" borderId="89" xfId="0" applyNumberFormat="1" applyFont="1" applyFill="1" applyBorder="1" applyAlignment="1">
      <alignment horizontal="left" vertical="center"/>
    </xf>
    <xf numFmtId="3" fontId="7" fillId="2" borderId="90" xfId="0" applyNumberFormat="1" applyFont="1" applyFill="1" applyBorder="1" applyAlignment="1">
      <alignment vertical="center"/>
    </xf>
    <xf numFmtId="2" fontId="9" fillId="2" borderId="90" xfId="0" applyNumberFormat="1" applyFont="1" applyFill="1" applyBorder="1" applyAlignment="1">
      <alignment vertical="center"/>
    </xf>
    <xf numFmtId="9" fontId="9" fillId="0" borderId="124" xfId="0" applyNumberFormat="1" applyFont="1" applyBorder="1" applyAlignment="1">
      <alignment horizontal="center" vertical="center"/>
    </xf>
    <xf numFmtId="49" fontId="9" fillId="2" borderId="238" xfId="0" applyNumberFormat="1" applyFont="1" applyFill="1" applyBorder="1" applyAlignment="1">
      <alignment horizontal="left" vertical="center" wrapText="1"/>
    </xf>
    <xf numFmtId="49" fontId="9" fillId="0" borderId="204" xfId="0" applyNumberFormat="1" applyFont="1" applyBorder="1" applyAlignment="1">
      <alignment horizontal="center"/>
    </xf>
    <xf numFmtId="49" fontId="9" fillId="2" borderId="204" xfId="0" applyNumberFormat="1" applyFont="1" applyFill="1" applyBorder="1" applyAlignment="1">
      <alignment horizontal="left" vertical="center" wrapText="1"/>
    </xf>
    <xf numFmtId="0" fontId="9" fillId="2" borderId="204" xfId="0" applyNumberFormat="1" applyFont="1" applyFill="1" applyBorder="1" applyAlignment="1">
      <alignment horizontal="center" vertical="center" wrapText="1"/>
    </xf>
    <xf numFmtId="3" fontId="9" fillId="0" borderId="204" xfId="0" applyNumberFormat="1" applyFont="1" applyBorder="1" applyAlignment="1"/>
    <xf numFmtId="2" fontId="7" fillId="2" borderId="204" xfId="0" applyNumberFormat="1" applyFont="1" applyFill="1" applyBorder="1" applyAlignment="1"/>
    <xf numFmtId="2" fontId="9" fillId="0" borderId="204" xfId="0" applyNumberFormat="1" applyFont="1" applyBorder="1" applyAlignment="1"/>
    <xf numFmtId="14" fontId="9" fillId="2" borderId="204" xfId="0" applyNumberFormat="1" applyFont="1" applyFill="1" applyBorder="1" applyAlignment="1"/>
    <xf numFmtId="9" fontId="9" fillId="0" borderId="239" xfId="0" applyNumberFormat="1" applyFont="1" applyBorder="1" applyAlignment="1">
      <alignment horizontal="center" vertical="center"/>
    </xf>
    <xf numFmtId="2" fontId="9" fillId="0" borderId="207" xfId="0" applyNumberFormat="1" applyFont="1" applyBorder="1" applyAlignment="1">
      <alignment horizontal="center" vertical="center"/>
    </xf>
    <xf numFmtId="0" fontId="9" fillId="2" borderId="210" xfId="0" applyFont="1" applyFill="1" applyBorder="1" applyAlignment="1">
      <alignment horizontal="left" vertical="center" wrapText="1"/>
    </xf>
    <xf numFmtId="2" fontId="9" fillId="0" borderId="208" xfId="0" applyNumberFormat="1" applyFont="1" applyBorder="1" applyAlignment="1">
      <alignment vertical="center"/>
    </xf>
    <xf numFmtId="49" fontId="9" fillId="2" borderId="210" xfId="0" applyNumberFormat="1" applyFont="1" applyFill="1" applyBorder="1" applyAlignment="1">
      <alignment horizontal="left" vertical="center" wrapText="1"/>
    </xf>
    <xf numFmtId="2" fontId="9" fillId="0" borderId="208" xfId="0" applyNumberFormat="1" applyFont="1" applyBorder="1" applyAlignment="1">
      <alignment horizontal="center" vertical="center"/>
    </xf>
    <xf numFmtId="49" fontId="9" fillId="2" borderId="209" xfId="0" applyNumberFormat="1" applyFont="1" applyFill="1" applyBorder="1" applyAlignment="1">
      <alignment horizontal="left" vertical="center" wrapText="1"/>
    </xf>
    <xf numFmtId="0" fontId="9" fillId="2" borderId="192" xfId="0" applyFont="1" applyFill="1" applyBorder="1" applyAlignment="1">
      <alignment horizontal="left" vertical="center" wrapText="1"/>
    </xf>
    <xf numFmtId="0" fontId="9" fillId="2" borderId="211" xfId="0" applyFont="1" applyFill="1" applyBorder="1" applyAlignment="1">
      <alignment horizontal="left" vertical="center" wrapText="1"/>
    </xf>
    <xf numFmtId="49" fontId="9" fillId="0" borderId="212" xfId="0" applyNumberFormat="1" applyFont="1" applyBorder="1" applyAlignment="1">
      <alignment horizontal="center"/>
    </xf>
    <xf numFmtId="0" fontId="9" fillId="2" borderId="212" xfId="0" applyFont="1" applyFill="1" applyBorder="1" applyAlignment="1">
      <alignment horizontal="center" vertical="center" wrapText="1"/>
    </xf>
    <xf numFmtId="0" fontId="9" fillId="2" borderId="212" xfId="0" applyNumberFormat="1" applyFont="1" applyFill="1" applyBorder="1" applyAlignment="1">
      <alignment horizontal="center" vertical="center" wrapText="1"/>
    </xf>
    <xf numFmtId="3" fontId="9" fillId="0" borderId="212" xfId="0" applyNumberFormat="1" applyFont="1" applyBorder="1" applyAlignment="1"/>
    <xf numFmtId="2" fontId="7" fillId="2" borderId="212" xfId="0" applyNumberFormat="1" applyFont="1" applyFill="1" applyBorder="1" applyAlignment="1"/>
    <xf numFmtId="2" fontId="9" fillId="0" borderId="212" xfId="0" applyNumberFormat="1" applyFont="1" applyBorder="1" applyAlignment="1"/>
    <xf numFmtId="2" fontId="7" fillId="0" borderId="212" xfId="0" applyNumberFormat="1" applyFont="1" applyBorder="1" applyAlignment="1"/>
    <xf numFmtId="14" fontId="9" fillId="2" borderId="212" xfId="0" applyNumberFormat="1" applyFont="1" applyFill="1" applyBorder="1" applyAlignment="1"/>
    <xf numFmtId="9" fontId="9" fillId="0" borderId="212" xfId="0" applyNumberFormat="1" applyFont="1" applyBorder="1" applyAlignment="1">
      <alignment horizontal="center" vertical="center"/>
    </xf>
    <xf numFmtId="2" fontId="9" fillId="0" borderId="240" xfId="0" applyNumberFormat="1" applyFont="1" applyBorder="1" applyAlignment="1">
      <alignment horizontal="center" vertical="center"/>
    </xf>
    <xf numFmtId="0" fontId="9" fillId="0" borderId="158" xfId="0" applyFont="1" applyBorder="1" applyAlignment="1">
      <alignment horizontal="center"/>
    </xf>
    <xf numFmtId="49" fontId="7" fillId="0" borderId="162" xfId="0" applyNumberFormat="1" applyFont="1" applyBorder="1" applyAlignment="1">
      <alignment horizontal="left"/>
    </xf>
    <xf numFmtId="0" fontId="7" fillId="0" borderId="164" xfId="0" applyFont="1" applyBorder="1" applyAlignment="1">
      <alignment horizontal="left"/>
    </xf>
    <xf numFmtId="0" fontId="9" fillId="0" borderId="159" xfId="0" applyFont="1" applyBorder="1" applyAlignment="1">
      <alignment horizontal="center"/>
    </xf>
    <xf numFmtId="0" fontId="9" fillId="0" borderId="165" xfId="0" applyFont="1" applyBorder="1" applyAlignment="1">
      <alignment horizontal="center"/>
    </xf>
    <xf numFmtId="0" fontId="9" fillId="0" borderId="166" xfId="0" applyFont="1" applyBorder="1" applyAlignment="1">
      <alignment horizontal="center"/>
    </xf>
    <xf numFmtId="0" fontId="9" fillId="0" borderId="167" xfId="0" applyFont="1" applyBorder="1" applyAlignment="1">
      <alignment horizontal="center"/>
    </xf>
    <xf numFmtId="0" fontId="9" fillId="0" borderId="192" xfId="0" applyFont="1" applyBorder="1" applyAlignment="1">
      <alignment horizontal="center"/>
    </xf>
    <xf numFmtId="0" fontId="9" fillId="0" borderId="193" xfId="0" applyFont="1" applyBorder="1" applyAlignment="1">
      <alignment horizontal="center"/>
    </xf>
    <xf numFmtId="0" fontId="7" fillId="0" borderId="194" xfId="0" applyFont="1" applyBorder="1" applyAlignment="1">
      <alignment horizontal="center"/>
    </xf>
    <xf numFmtId="0" fontId="7" fillId="0" borderId="195" xfId="0" applyFont="1" applyBorder="1" applyAlignment="1">
      <alignment horizontal="center"/>
    </xf>
    <xf numFmtId="49" fontId="7" fillId="0" borderId="241" xfId="0" applyNumberFormat="1" applyFont="1" applyBorder="1" applyAlignment="1">
      <alignment horizontal="left"/>
    </xf>
    <xf numFmtId="0" fontId="7" fillId="0" borderId="167" xfId="0" applyFont="1" applyBorder="1" applyAlignment="1">
      <alignment horizontal="left"/>
    </xf>
    <xf numFmtId="49" fontId="7" fillId="0" borderId="196" xfId="0" applyNumberFormat="1" applyFont="1" applyBorder="1" applyAlignment="1"/>
    <xf numFmtId="49" fontId="7" fillId="0" borderId="170" xfId="0" applyNumberFormat="1" applyFont="1" applyBorder="1" applyAlignment="1">
      <alignment horizontal="left"/>
    </xf>
    <xf numFmtId="0" fontId="7" fillId="0" borderId="170" xfId="0" applyFont="1" applyBorder="1" applyAlignment="1">
      <alignment horizontal="left"/>
    </xf>
    <xf numFmtId="0" fontId="9" fillId="0" borderId="170" xfId="0" applyFont="1" applyBorder="1" applyAlignment="1"/>
    <xf numFmtId="0" fontId="9" fillId="0" borderId="175" xfId="0" applyFont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AAAAAA"/>
      <rgbColor rgb="FFFFFFFF"/>
      <rgbColor rgb="FF00B050"/>
      <rgbColor rgb="FF222222"/>
      <rgbColor rgb="FF7F7F7F"/>
      <rgbColor rgb="FFFFFF00"/>
      <rgbColor rgb="FF878787"/>
      <rgbColor rgb="FFCDDDA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28265899999999999"/>
          <c:y val="5.5739200000000003E-2"/>
          <c:w val="0.46936499999999998"/>
          <c:h val="0.84356299999999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'anexo 1 '!$C$7</c:f>
              <c:strCache>
                <c:ptCount val="1"/>
                <c:pt idx="0">
                  <c:v>Agr01-prestacion De Servicios Profesionales Para  Para la implementacion del proyecto Conservación De La Biodiversidad y sus Servicios Ecosistematicos En El Municipio De Ibagué</c:v>
                </c:pt>
              </c:strCache>
            </c:strRef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invertIfNegative val="0"/>
          <c:cat>
            <c:numRef>
              <c:f>'anexo 1 '!$D$6:$E$6</c:f>
              <c:numCache>
                <c:formatCode>General</c:formatCode>
                <c:ptCount val="2"/>
                <c:pt idx="0" formatCode="&quot; &quot;&quot;$&quot;&quot; &quot;* #,##0&quot; &quot;;&quot;-&quot;&quot;$&quot;&quot; &quot;* #,##0&quot; &quot;;&quot; &quot;&quot;$&quot;&quot; &quot;* &quot;-&quot;??&quot; &quot;">
                  <c:v>10020000</c:v>
                </c:pt>
              </c:numCache>
            </c:numRef>
          </c:cat>
          <c:val>
            <c:numRef>
              <c:f>'anexo 1 '!$D$7:$E$7</c:f>
              <c:numCache>
                <c:formatCode>General</c:formatCode>
                <c:ptCount val="2"/>
                <c:pt idx="0" formatCode="&quot; &quot;&quot;$&quot;&quot; &quot;* #,##0&quot; &quot;;&quot;-&quot;&quot;$&quot;&quot; &quot;* #,##0&quot; &quot;;&quot; &quot;&quot;$&quot;&quot; &quot;* &quot;-&quot;??&quot; &quot;">
                  <c:v>19200000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5-4E14-AA64-67448957386E}"/>
            </c:ext>
          </c:extLst>
        </c:ser>
        <c:ser>
          <c:idx val="1"/>
          <c:order val="1"/>
          <c:tx>
            <c:strRef>
              <c:f>'anexo 1 '!$C$8</c:f>
              <c:strCache>
                <c:ptCount val="1"/>
                <c:pt idx="0">
                  <c:v>Agr01-prestacion De Servicios De Apoyo A La Gestion  Para la implementacion del proyecto Conservación De La Biodiversidad y sus Servicios Ecosistematicos En El Municipio De Ibagué</c:v>
                </c:pt>
              </c:strCache>
            </c:strRef>
          </c:tx>
          <c:spPr>
            <a:solidFill>
              <a:schemeClr val="accent2"/>
            </a:solidFill>
            <a:ln w="12700" cap="flat">
              <a:noFill/>
              <a:miter lim="400000"/>
            </a:ln>
            <a:effectLst/>
          </c:spPr>
          <c:invertIfNegative val="0"/>
          <c:cat>
            <c:numRef>
              <c:f>'anexo 1 '!$D$6:$E$6</c:f>
              <c:numCache>
                <c:formatCode>General</c:formatCode>
                <c:ptCount val="2"/>
                <c:pt idx="0" formatCode="&quot; &quot;&quot;$&quot;&quot; &quot;* #,##0&quot; &quot;;&quot;-&quot;&quot;$&quot;&quot; &quot;* #,##0&quot; &quot;;&quot; &quot;&quot;$&quot;&quot; &quot;* &quot;-&quot;??&quot; &quot;">
                  <c:v>10020000</c:v>
                </c:pt>
              </c:numCache>
            </c:numRef>
          </c:cat>
          <c:val>
            <c:numRef>
              <c:f>'anexo 1 '!$D$8:$E$8</c:f>
              <c:numCache>
                <c:formatCode>General</c:formatCode>
                <c:ptCount val="2"/>
                <c:pt idx="0" formatCode="&quot; &quot;&quot;$&quot;&quot; &quot;* #,##0&quot; &quot;;&quot;-&quot;&quot;$&quot;&quot; &quot;* #,##0&quot; &quot;;&quot; &quot;&quot;$&quot;&quot; &quot;* &quot;-&quot;??&quot; &quot;">
                  <c:v>11700000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5-4E14-AA64-674489573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&quot; &quot;&quot;$&quot;&quot; &quot;* #,##0&quot; &quot;;&quot;-&quot;&quot;$&quot;&quot; &quot;* #,##0&quot; &quot;;&quot; &quot;&quot;$&quot;&quot; &quot;* &quot;-&quot;??&quot; &quot;" sourceLinked="1"/>
        <c:majorTickMark val="out"/>
        <c:minorTickMark val="none"/>
        <c:tickLblPos val="low"/>
        <c:spPr>
          <a:ln w="12700" cap="flat">
            <a:solidFill>
              <a:srgbClr val="888888"/>
            </a:solidFill>
            <a:prstDash val="solid"/>
            <a:round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s-CO"/>
          </a:p>
        </c:txPr>
        <c:crossAx val="2094734553"/>
        <c:crosses val="autoZero"/>
        <c:auto val="1"/>
        <c:lblAlgn val="ctr"/>
        <c:lblOffset val="100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round/>
            </a:ln>
          </c:spPr>
        </c:majorGridlines>
        <c:numFmt formatCode="&quot; &quot;&quot;$&quot;&quot; &quot;* #,##0&quot; &quot;;&quot;-&quot;&quot;$&quot;&quot; &quot;* #,##0&quot; &quot;;&quot; &quot;&quot;$&quot;&quot; &quot;* &quot;-&quot;??&quot; &quot;" sourceLinked="1"/>
        <c:majorTickMark val="out"/>
        <c:minorTickMark val="none"/>
        <c:tickLblPos val="nextTo"/>
        <c:spPr>
          <a:ln w="12700" cap="flat">
            <a:solidFill>
              <a:srgbClr val="888888"/>
            </a:solidFill>
            <a:prstDash val="solid"/>
            <a:round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s-CO"/>
          </a:p>
        </c:txPr>
        <c:crossAx val="2094734552"/>
        <c:crosses val="autoZero"/>
        <c:crossBetween val="between"/>
        <c:majorUnit val="3500000000"/>
        <c:minorUnit val="1750000000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8187200000000001"/>
          <c:y val="0.42203499999999999"/>
          <c:w val="0.21812799999999999"/>
          <c:h val="0.13647799999999999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Helvetica Neue"/>
            </a:defRPr>
          </a:pPr>
          <a:endParaRPr lang="es-CO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round/>
    </a:ln>
    <a:effectLst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393700</xdr:colOff>
      <xdr:row>1</xdr:row>
      <xdr:rowOff>114300</xdr:rowOff>
    </xdr:from>
    <xdr:to>
      <xdr:col>1</xdr:col>
      <xdr:colOff>4054928</xdr:colOff>
      <xdr:row>4</xdr:row>
      <xdr:rowOff>96301</xdr:rowOff>
    </xdr:to>
    <xdr:pic>
      <xdr:nvPicPr>
        <xdr:cNvPr id="6" name="Imagen" descr="Imagen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51593" y="345621"/>
          <a:ext cx="3661228" cy="132910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457539</xdr:colOff>
      <xdr:row>1</xdr:row>
      <xdr:rowOff>96526</xdr:rowOff>
    </xdr:from>
    <xdr:to>
      <xdr:col>14</xdr:col>
      <xdr:colOff>710547</xdr:colOff>
      <xdr:row>4</xdr:row>
      <xdr:rowOff>349534</xdr:rowOff>
    </xdr:to>
    <xdr:pic>
      <xdr:nvPicPr>
        <xdr:cNvPr id="7" name="Imagen 1" descr="Imagen 1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8623075" y="327847"/>
          <a:ext cx="1504865" cy="16001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417555</xdr:colOff>
      <xdr:row>9</xdr:row>
      <xdr:rowOff>155320</xdr:rowOff>
    </xdr:from>
    <xdr:to>
      <xdr:col>6</xdr:col>
      <xdr:colOff>221022</xdr:colOff>
      <xdr:row>25</xdr:row>
      <xdr:rowOff>52006</xdr:rowOff>
    </xdr:to>
    <xdr:graphicFrame macro="">
      <xdr:nvGraphicFramePr>
        <xdr:cNvPr id="69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201386</xdr:colOff>
      <xdr:row>1</xdr:row>
      <xdr:rowOff>103415</xdr:rowOff>
    </xdr:from>
    <xdr:to>
      <xdr:col>1</xdr:col>
      <xdr:colOff>4362695</xdr:colOff>
      <xdr:row>3</xdr:row>
      <xdr:rowOff>244929</xdr:rowOff>
    </xdr:to>
    <xdr:pic>
      <xdr:nvPicPr>
        <xdr:cNvPr id="11" name="Imagen" descr="Imagen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031422" y="334736"/>
          <a:ext cx="4161309" cy="105319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743289</xdr:colOff>
      <xdr:row>1</xdr:row>
      <xdr:rowOff>137347</xdr:rowOff>
    </xdr:from>
    <xdr:to>
      <xdr:col>14</xdr:col>
      <xdr:colOff>996297</xdr:colOff>
      <xdr:row>3</xdr:row>
      <xdr:rowOff>390355</xdr:rowOff>
    </xdr:to>
    <xdr:pic>
      <xdr:nvPicPr>
        <xdr:cNvPr id="12" name="Imagen 1" descr="Imagen 1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9004075" y="368668"/>
          <a:ext cx="1341579" cy="116468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759278</xdr:colOff>
      <xdr:row>1</xdr:row>
      <xdr:rowOff>171450</xdr:rowOff>
    </xdr:from>
    <xdr:to>
      <xdr:col>1</xdr:col>
      <xdr:colOff>4204606</xdr:colOff>
      <xdr:row>4</xdr:row>
      <xdr:rowOff>336550</xdr:rowOff>
    </xdr:to>
    <xdr:pic>
      <xdr:nvPicPr>
        <xdr:cNvPr id="18" name="Imagen" descr="Imagen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221921" y="402771"/>
          <a:ext cx="3445328" cy="151220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580003</xdr:colOff>
      <xdr:row>1</xdr:row>
      <xdr:rowOff>110133</xdr:rowOff>
    </xdr:from>
    <xdr:to>
      <xdr:col>14</xdr:col>
      <xdr:colOff>833011</xdr:colOff>
      <xdr:row>4</xdr:row>
      <xdr:rowOff>363141</xdr:rowOff>
    </xdr:to>
    <xdr:pic>
      <xdr:nvPicPr>
        <xdr:cNvPr id="19" name="Imagen 1" descr="Imagen 1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9180967" y="341454"/>
          <a:ext cx="1545687" cy="16001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</xdr:row>
      <xdr:rowOff>76200</xdr:rowOff>
    </xdr:from>
    <xdr:to>
      <xdr:col>1</xdr:col>
      <xdr:colOff>5003800</xdr:colOff>
      <xdr:row>4</xdr:row>
      <xdr:rowOff>241299</xdr:rowOff>
    </xdr:to>
    <xdr:pic>
      <xdr:nvPicPr>
        <xdr:cNvPr id="32" name="Imagen" descr="Imagen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19100" y="76200"/>
          <a:ext cx="4584700" cy="128714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627752</xdr:colOff>
      <xdr:row>1</xdr:row>
      <xdr:rowOff>82919</xdr:rowOff>
    </xdr:from>
    <xdr:to>
      <xdr:col>14</xdr:col>
      <xdr:colOff>880760</xdr:colOff>
      <xdr:row>4</xdr:row>
      <xdr:rowOff>335927</xdr:rowOff>
    </xdr:to>
    <xdr:pic>
      <xdr:nvPicPr>
        <xdr:cNvPr id="33" name="Imagen 1" descr="Imagen 1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9201502" y="314240"/>
          <a:ext cx="1341579" cy="136879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</xdr:row>
      <xdr:rowOff>76200</xdr:rowOff>
    </xdr:from>
    <xdr:to>
      <xdr:col>1</xdr:col>
      <xdr:colOff>5003800</xdr:colOff>
      <xdr:row>4</xdr:row>
      <xdr:rowOff>241300</xdr:rowOff>
    </xdr:to>
    <xdr:pic>
      <xdr:nvPicPr>
        <xdr:cNvPr id="38" name="Imagen" descr="Imagen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19100" y="76200"/>
          <a:ext cx="4584700" cy="1508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416718</xdr:colOff>
      <xdr:row>1</xdr:row>
      <xdr:rowOff>14883</xdr:rowOff>
    </xdr:from>
    <xdr:to>
      <xdr:col>14</xdr:col>
      <xdr:colOff>669726</xdr:colOff>
      <xdr:row>4</xdr:row>
      <xdr:rowOff>267891</xdr:rowOff>
    </xdr:to>
    <xdr:pic>
      <xdr:nvPicPr>
        <xdr:cNvPr id="39" name="Imagen 1" descr="Imagen 1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20965318" y="14883"/>
          <a:ext cx="1497609" cy="15960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542472</xdr:colOff>
      <xdr:row>1</xdr:row>
      <xdr:rowOff>106136</xdr:rowOff>
    </xdr:from>
    <xdr:to>
      <xdr:col>1</xdr:col>
      <xdr:colOff>4735287</xdr:colOff>
      <xdr:row>4</xdr:row>
      <xdr:rowOff>271236</xdr:rowOff>
    </xdr:to>
    <xdr:pic>
      <xdr:nvPicPr>
        <xdr:cNvPr id="44" name="Imagen" descr="Imagen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154793" y="337457"/>
          <a:ext cx="4192815" cy="114481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416718</xdr:colOff>
      <xdr:row>1</xdr:row>
      <xdr:rowOff>14883</xdr:rowOff>
    </xdr:from>
    <xdr:to>
      <xdr:col>14</xdr:col>
      <xdr:colOff>669726</xdr:colOff>
      <xdr:row>4</xdr:row>
      <xdr:rowOff>267891</xdr:rowOff>
    </xdr:to>
    <xdr:pic>
      <xdr:nvPicPr>
        <xdr:cNvPr id="45" name="Imagen 1" descr="Imagen 1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20876418" y="14883"/>
          <a:ext cx="1497609" cy="12150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546100</xdr:colOff>
      <xdr:row>1</xdr:row>
      <xdr:rowOff>63500</xdr:rowOff>
    </xdr:from>
    <xdr:to>
      <xdr:col>1</xdr:col>
      <xdr:colOff>4721678</xdr:colOff>
      <xdr:row>4</xdr:row>
      <xdr:rowOff>228600</xdr:rowOff>
    </xdr:to>
    <xdr:pic>
      <xdr:nvPicPr>
        <xdr:cNvPr id="51" name="Imagen" descr="Imagen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199243" y="294821"/>
          <a:ext cx="4175578" cy="114481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416718</xdr:colOff>
      <xdr:row>1</xdr:row>
      <xdr:rowOff>14883</xdr:rowOff>
    </xdr:from>
    <xdr:to>
      <xdr:col>14</xdr:col>
      <xdr:colOff>669726</xdr:colOff>
      <xdr:row>4</xdr:row>
      <xdr:rowOff>267891</xdr:rowOff>
    </xdr:to>
    <xdr:pic>
      <xdr:nvPicPr>
        <xdr:cNvPr id="52" name="Imagen 1" descr="Imagen 1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21244718" y="14883"/>
          <a:ext cx="1497609" cy="12150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336550</xdr:colOff>
      <xdr:row>1</xdr:row>
      <xdr:rowOff>266700</xdr:rowOff>
    </xdr:from>
    <xdr:to>
      <xdr:col>1</xdr:col>
      <xdr:colOff>3159666</xdr:colOff>
      <xdr:row>4</xdr:row>
      <xdr:rowOff>163286</xdr:rowOff>
    </xdr:to>
    <xdr:pic>
      <xdr:nvPicPr>
        <xdr:cNvPr id="54" name="Imagen" descr="Imagen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057729" y="429986"/>
          <a:ext cx="2823116" cy="124369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416718</xdr:colOff>
      <xdr:row>1</xdr:row>
      <xdr:rowOff>14883</xdr:rowOff>
    </xdr:from>
    <xdr:to>
      <xdr:col>14</xdr:col>
      <xdr:colOff>669726</xdr:colOff>
      <xdr:row>4</xdr:row>
      <xdr:rowOff>267891</xdr:rowOff>
    </xdr:to>
    <xdr:pic>
      <xdr:nvPicPr>
        <xdr:cNvPr id="55" name="Imagen 1" descr="Imagen 1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8971418" y="14883"/>
          <a:ext cx="1357909" cy="15960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416718</xdr:colOff>
      <xdr:row>1</xdr:row>
      <xdr:rowOff>14883</xdr:rowOff>
    </xdr:from>
    <xdr:to>
      <xdr:col>14</xdr:col>
      <xdr:colOff>669726</xdr:colOff>
      <xdr:row>4</xdr:row>
      <xdr:rowOff>267891</xdr:rowOff>
    </xdr:to>
    <xdr:pic>
      <xdr:nvPicPr>
        <xdr:cNvPr id="56" name="Imagen 1" descr="Imagen 1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8971418" y="14883"/>
          <a:ext cx="1357909" cy="15960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416718</xdr:colOff>
      <xdr:row>1</xdr:row>
      <xdr:rowOff>14883</xdr:rowOff>
    </xdr:from>
    <xdr:to>
      <xdr:col>14</xdr:col>
      <xdr:colOff>669726</xdr:colOff>
      <xdr:row>4</xdr:row>
      <xdr:rowOff>267891</xdr:rowOff>
    </xdr:to>
    <xdr:pic>
      <xdr:nvPicPr>
        <xdr:cNvPr id="57" name="Imagen 1" descr="Imagen 1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8971418" y="14883"/>
          <a:ext cx="1357909" cy="15960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416718</xdr:colOff>
      <xdr:row>1</xdr:row>
      <xdr:rowOff>14883</xdr:rowOff>
    </xdr:from>
    <xdr:to>
      <xdr:col>14</xdr:col>
      <xdr:colOff>669726</xdr:colOff>
      <xdr:row>4</xdr:row>
      <xdr:rowOff>267891</xdr:rowOff>
    </xdr:to>
    <xdr:pic>
      <xdr:nvPicPr>
        <xdr:cNvPr id="58" name="Imagen 1" descr="Imagen 1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8971418" y="14883"/>
          <a:ext cx="1357909" cy="15960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138451</xdr:colOff>
      <xdr:row>1</xdr:row>
      <xdr:rowOff>204107</xdr:rowOff>
    </xdr:from>
    <xdr:to>
      <xdr:col>1</xdr:col>
      <xdr:colOff>4694464</xdr:colOff>
      <xdr:row>4</xdr:row>
      <xdr:rowOff>13873</xdr:rowOff>
    </xdr:to>
    <xdr:pic>
      <xdr:nvPicPr>
        <xdr:cNvPr id="66" name="Imagen" descr="Imagen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64380" y="381000"/>
          <a:ext cx="4556013" cy="7894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945582</xdr:colOff>
      <xdr:row>1</xdr:row>
      <xdr:rowOff>13069</xdr:rowOff>
    </xdr:from>
    <xdr:to>
      <xdr:col>14</xdr:col>
      <xdr:colOff>1198590</xdr:colOff>
      <xdr:row>4</xdr:row>
      <xdr:rowOff>266077</xdr:rowOff>
    </xdr:to>
    <xdr:pic>
      <xdr:nvPicPr>
        <xdr:cNvPr id="67" name="Imagen 1" descr="Imagen 1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9764261" y="189962"/>
          <a:ext cx="1341579" cy="123272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9"/>
  <sheetViews>
    <sheetView showGridLines="0" tabSelected="1" zoomScale="70" zoomScaleNormal="70" workbookViewId="0">
      <selection activeCell="A17" sqref="A17"/>
    </sheetView>
  </sheetViews>
  <sheetFormatPr baseColWidth="10" defaultColWidth="11.42578125" defaultRowHeight="18" customHeight="1" x14ac:dyDescent="0.2"/>
  <cols>
    <col min="1" max="1" width="8.42578125" style="232" customWidth="1"/>
    <col min="2" max="2" width="68.7109375" style="232" customWidth="1"/>
    <col min="3" max="3" width="8.42578125" style="232" customWidth="1"/>
    <col min="4" max="4" width="23.140625" style="232" customWidth="1"/>
    <col min="5" max="5" width="13.7109375" style="232" customWidth="1"/>
    <col min="6" max="7" width="18.85546875" style="232" customWidth="1"/>
    <col min="8" max="8" width="22.140625" style="232" customWidth="1"/>
    <col min="9" max="15" width="18.85546875" style="232" customWidth="1"/>
    <col min="16" max="16" width="27.42578125" style="232" customWidth="1"/>
    <col min="17" max="17" width="19.140625" style="232" customWidth="1"/>
    <col min="18" max="18" width="12.42578125" style="232" customWidth="1"/>
    <col min="19" max="19" width="23.140625" style="232" customWidth="1"/>
    <col min="20" max="26" width="11.42578125" style="232" customWidth="1"/>
    <col min="27" max="16384" width="11.42578125" style="232"/>
  </cols>
  <sheetData>
    <row r="1" spans="2:25" ht="18" customHeight="1" thickBot="1" x14ac:dyDescent="0.25"/>
    <row r="2" spans="2:25" ht="34.5" customHeight="1" x14ac:dyDescent="0.25">
      <c r="B2" s="289"/>
      <c r="C2" s="290" t="s">
        <v>363</v>
      </c>
      <c r="D2" s="291"/>
      <c r="E2" s="291"/>
      <c r="F2" s="291"/>
      <c r="G2" s="291"/>
      <c r="H2" s="291"/>
      <c r="I2" s="292"/>
      <c r="J2" s="293" t="s">
        <v>364</v>
      </c>
      <c r="K2" s="294"/>
      <c r="L2" s="294"/>
      <c r="M2" s="295"/>
      <c r="N2" s="296"/>
      <c r="O2" s="297"/>
      <c r="P2" s="285"/>
      <c r="Q2" s="237"/>
      <c r="R2" s="237"/>
      <c r="S2" s="237"/>
      <c r="T2" s="237"/>
      <c r="U2" s="237"/>
      <c r="V2" s="237"/>
      <c r="W2" s="237"/>
      <c r="X2" s="237"/>
      <c r="Y2" s="237"/>
    </row>
    <row r="3" spans="2:25" ht="37.5" customHeight="1" x14ac:dyDescent="0.25">
      <c r="B3" s="298"/>
      <c r="C3" s="238"/>
      <c r="D3" s="239"/>
      <c r="E3" s="239"/>
      <c r="F3" s="239"/>
      <c r="G3" s="239"/>
      <c r="H3" s="239"/>
      <c r="I3" s="240"/>
      <c r="J3" s="241" t="s">
        <v>365</v>
      </c>
      <c r="K3" s="242"/>
      <c r="L3" s="242"/>
      <c r="M3" s="243"/>
      <c r="N3" s="244"/>
      <c r="O3" s="299"/>
      <c r="P3" s="285"/>
      <c r="Q3" s="237"/>
      <c r="R3" s="237"/>
      <c r="S3" s="237"/>
      <c r="T3" s="237"/>
      <c r="U3" s="237"/>
      <c r="V3" s="237"/>
      <c r="W3" s="237"/>
      <c r="X3" s="237"/>
      <c r="Y3" s="237"/>
    </row>
    <row r="4" spans="2:25" ht="33.75" customHeight="1" x14ac:dyDescent="0.25">
      <c r="B4" s="298"/>
      <c r="C4" s="245" t="s">
        <v>366</v>
      </c>
      <c r="D4" s="246"/>
      <c r="E4" s="246"/>
      <c r="F4" s="246"/>
      <c r="G4" s="246"/>
      <c r="H4" s="246"/>
      <c r="I4" s="247"/>
      <c r="J4" s="241" t="s">
        <v>367</v>
      </c>
      <c r="K4" s="242"/>
      <c r="L4" s="242"/>
      <c r="M4" s="243"/>
      <c r="N4" s="244"/>
      <c r="O4" s="299"/>
      <c r="P4" s="285"/>
      <c r="Q4" s="237"/>
      <c r="R4" s="237"/>
      <c r="S4" s="237"/>
      <c r="T4" s="237"/>
      <c r="U4" s="237"/>
      <c r="V4" s="237"/>
      <c r="W4" s="237"/>
      <c r="X4" s="237"/>
      <c r="Y4" s="237"/>
    </row>
    <row r="5" spans="2:25" ht="38.25" customHeight="1" thickBot="1" x14ac:dyDescent="0.3">
      <c r="B5" s="300"/>
      <c r="C5" s="301"/>
      <c r="D5" s="302"/>
      <c r="E5" s="302"/>
      <c r="F5" s="302"/>
      <c r="G5" s="302"/>
      <c r="H5" s="302"/>
      <c r="I5" s="303"/>
      <c r="J5" s="304" t="s">
        <v>368</v>
      </c>
      <c r="K5" s="305"/>
      <c r="L5" s="305"/>
      <c r="M5" s="306"/>
      <c r="N5" s="307"/>
      <c r="O5" s="308"/>
      <c r="P5" s="285"/>
      <c r="Q5" s="237"/>
      <c r="R5" s="237"/>
      <c r="S5" s="237"/>
      <c r="T5" s="237"/>
      <c r="U5" s="237"/>
      <c r="V5" s="237"/>
      <c r="W5" s="237"/>
      <c r="X5" s="237"/>
      <c r="Y5" s="237"/>
    </row>
    <row r="6" spans="2:25" ht="35.1" customHeight="1" x14ac:dyDescent="0.25">
      <c r="B6" s="286" t="s">
        <v>0</v>
      </c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8"/>
      <c r="P6" s="236"/>
      <c r="Q6" s="237"/>
      <c r="R6" s="237"/>
      <c r="S6" s="237"/>
      <c r="T6" s="237"/>
      <c r="U6" s="237"/>
      <c r="V6" s="237"/>
      <c r="W6" s="237"/>
      <c r="X6" s="237"/>
      <c r="Y6" s="237"/>
    </row>
    <row r="7" spans="2:25" ht="35.1" customHeight="1" x14ac:dyDescent="0.25">
      <c r="B7" s="251" t="s">
        <v>1</v>
      </c>
      <c r="C7" s="252" t="s">
        <v>2</v>
      </c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4"/>
      <c r="P7" s="249"/>
      <c r="Q7" s="237"/>
      <c r="R7" s="237"/>
      <c r="S7" s="237"/>
      <c r="T7" s="237"/>
      <c r="U7" s="237"/>
      <c r="V7" s="237"/>
      <c r="W7" s="237"/>
      <c r="X7" s="237"/>
      <c r="Y7" s="237"/>
    </row>
    <row r="8" spans="2:25" ht="27.95" customHeight="1" x14ac:dyDescent="0.2">
      <c r="B8" s="68" t="s">
        <v>3</v>
      </c>
      <c r="C8" s="69"/>
      <c r="D8" s="70"/>
      <c r="E8" s="71" t="s">
        <v>4</v>
      </c>
      <c r="F8" s="72"/>
      <c r="G8" s="72"/>
      <c r="H8" s="72"/>
      <c r="I8" s="72"/>
      <c r="J8" s="72"/>
      <c r="K8" s="72"/>
      <c r="L8" s="72"/>
      <c r="M8" s="72"/>
      <c r="N8" s="72"/>
      <c r="O8" s="73"/>
      <c r="P8" s="249"/>
      <c r="Q8" s="237"/>
      <c r="R8" s="237"/>
      <c r="S8" s="237"/>
      <c r="T8" s="237"/>
      <c r="U8" s="237"/>
      <c r="V8" s="237"/>
      <c r="W8" s="237"/>
      <c r="X8" s="237"/>
      <c r="Y8" s="237"/>
    </row>
    <row r="9" spans="2:25" ht="27.95" customHeight="1" x14ac:dyDescent="0.2">
      <c r="B9" s="74" t="s">
        <v>5</v>
      </c>
      <c r="C9" s="75"/>
      <c r="D9" s="75"/>
      <c r="E9" s="75"/>
      <c r="F9" s="75"/>
      <c r="G9" s="75"/>
      <c r="H9" s="76" t="s">
        <v>6</v>
      </c>
      <c r="I9" s="77"/>
      <c r="J9" s="77"/>
      <c r="K9" s="78" t="s">
        <v>7</v>
      </c>
      <c r="L9" s="79"/>
      <c r="M9" s="79"/>
      <c r="N9" s="79"/>
      <c r="O9" s="80"/>
      <c r="P9" s="249"/>
      <c r="Q9" s="81"/>
      <c r="R9" s="82"/>
      <c r="S9" s="237"/>
      <c r="T9" s="237"/>
      <c r="U9" s="237"/>
      <c r="V9" s="237"/>
      <c r="W9" s="237"/>
      <c r="X9" s="237"/>
      <c r="Y9" s="237"/>
    </row>
    <row r="10" spans="2:25" ht="27.95" customHeight="1" x14ac:dyDescent="0.25">
      <c r="B10" s="83" t="s">
        <v>8</v>
      </c>
      <c r="C10" s="84"/>
      <c r="D10" s="84"/>
      <c r="E10" s="84"/>
      <c r="F10" s="84"/>
      <c r="G10" s="85"/>
      <c r="H10" s="77"/>
      <c r="I10" s="77"/>
      <c r="J10" s="77"/>
      <c r="K10" s="86" t="s">
        <v>9</v>
      </c>
      <c r="L10" s="87" t="s">
        <v>10</v>
      </c>
      <c r="M10" s="88"/>
      <c r="N10" s="88"/>
      <c r="O10" s="89" t="s">
        <v>11</v>
      </c>
      <c r="P10" s="90"/>
      <c r="Q10" s="91"/>
      <c r="R10" s="92"/>
      <c r="S10" s="93"/>
      <c r="T10" s="237"/>
      <c r="U10" s="237"/>
      <c r="V10" s="237"/>
      <c r="W10" s="237"/>
      <c r="X10" s="237"/>
      <c r="Y10" s="237"/>
    </row>
    <row r="11" spans="2:25" ht="27.95" customHeight="1" x14ac:dyDescent="0.25">
      <c r="B11" s="83" t="s">
        <v>12</v>
      </c>
      <c r="C11" s="84"/>
      <c r="D11" s="84"/>
      <c r="E11" s="84"/>
      <c r="F11" s="84"/>
      <c r="G11" s="85"/>
      <c r="H11" s="77"/>
      <c r="I11" s="77"/>
      <c r="J11" s="77"/>
      <c r="K11" s="94"/>
      <c r="L11" s="95" t="s">
        <v>13</v>
      </c>
      <c r="M11" s="96"/>
      <c r="N11" s="97"/>
      <c r="O11" s="255">
        <v>643166666</v>
      </c>
      <c r="P11" s="98"/>
      <c r="Q11" s="99"/>
      <c r="R11" s="100"/>
      <c r="S11" s="101"/>
      <c r="T11" s="256"/>
      <c r="U11" s="256"/>
      <c r="V11" s="256"/>
      <c r="W11" s="256"/>
      <c r="X11" s="237"/>
      <c r="Y11" s="237"/>
    </row>
    <row r="12" spans="2:25" ht="27.95" customHeight="1" x14ac:dyDescent="0.2">
      <c r="B12" s="74" t="s">
        <v>14</v>
      </c>
      <c r="C12" s="75"/>
      <c r="D12" s="75"/>
      <c r="E12" s="75"/>
      <c r="F12" s="75"/>
      <c r="G12" s="75"/>
      <c r="H12" s="77"/>
      <c r="I12" s="77"/>
      <c r="J12" s="77"/>
      <c r="K12" s="94"/>
      <c r="L12" s="102"/>
      <c r="M12" s="96"/>
      <c r="N12" s="97"/>
      <c r="O12" s="255"/>
      <c r="P12" s="257"/>
      <c r="Q12" s="258"/>
      <c r="R12" s="258"/>
      <c r="S12" s="258"/>
      <c r="T12" s="258"/>
      <c r="U12" s="258"/>
      <c r="V12" s="258"/>
      <c r="W12" s="258"/>
      <c r="X12" s="259"/>
      <c r="Y12" s="237"/>
    </row>
    <row r="13" spans="2:25" ht="27.95" customHeight="1" x14ac:dyDescent="0.2">
      <c r="B13" s="103" t="s">
        <v>15</v>
      </c>
      <c r="C13" s="104"/>
      <c r="D13" s="104"/>
      <c r="E13" s="104"/>
      <c r="F13" s="104"/>
      <c r="G13" s="105"/>
      <c r="H13" s="77"/>
      <c r="I13" s="77"/>
      <c r="J13" s="77"/>
      <c r="K13" s="94"/>
      <c r="L13" s="102"/>
      <c r="M13" s="96"/>
      <c r="N13" s="97"/>
      <c r="O13" s="106"/>
      <c r="P13" s="107"/>
      <c r="Q13" s="108"/>
      <c r="R13" s="109"/>
      <c r="S13" s="110"/>
      <c r="T13" s="110"/>
      <c r="U13" s="109"/>
      <c r="V13" s="110"/>
      <c r="W13" s="111"/>
      <c r="X13" s="259"/>
      <c r="Y13" s="237"/>
    </row>
    <row r="14" spans="2:25" ht="27.95" customHeight="1" x14ac:dyDescent="0.2">
      <c r="B14" s="74" t="s">
        <v>16</v>
      </c>
      <c r="C14" s="75"/>
      <c r="D14" s="75"/>
      <c r="E14" s="75"/>
      <c r="F14" s="75"/>
      <c r="G14" s="75"/>
      <c r="H14" s="77"/>
      <c r="I14" s="77"/>
      <c r="J14" s="77"/>
      <c r="K14" s="94"/>
      <c r="L14" s="112"/>
      <c r="M14" s="112"/>
      <c r="N14" s="112"/>
      <c r="O14" s="260"/>
      <c r="P14" s="113"/>
      <c r="Q14" s="114"/>
      <c r="R14" s="108"/>
      <c r="S14" s="111"/>
      <c r="T14" s="111"/>
      <c r="U14" s="108"/>
      <c r="V14" s="109"/>
      <c r="W14" s="110"/>
      <c r="X14" s="259"/>
      <c r="Y14" s="237"/>
    </row>
    <row r="15" spans="2:25" ht="27.95" customHeight="1" x14ac:dyDescent="0.2">
      <c r="B15" s="115"/>
      <c r="C15" s="116"/>
      <c r="D15" s="116"/>
      <c r="E15" s="116"/>
      <c r="F15" s="116"/>
      <c r="G15" s="117"/>
      <c r="H15" s="77"/>
      <c r="I15" s="77"/>
      <c r="J15" s="77"/>
      <c r="K15" s="94"/>
      <c r="L15" s="112"/>
      <c r="M15" s="112"/>
      <c r="N15" s="112"/>
      <c r="O15" s="260"/>
      <c r="P15" s="261"/>
      <c r="Q15" s="118"/>
      <c r="R15" s="119"/>
      <c r="S15" s="120"/>
      <c r="T15" s="262"/>
      <c r="U15" s="262"/>
      <c r="V15" s="262"/>
      <c r="W15" s="262"/>
      <c r="X15" s="237"/>
      <c r="Y15" s="237"/>
    </row>
    <row r="16" spans="2:25" ht="27.95" customHeight="1" x14ac:dyDescent="0.2">
      <c r="B16" s="121" t="s">
        <v>17</v>
      </c>
      <c r="C16" s="122"/>
      <c r="D16" s="122"/>
      <c r="E16" s="122"/>
      <c r="F16" s="122"/>
      <c r="G16" s="123"/>
      <c r="H16" s="124"/>
      <c r="I16" s="124"/>
      <c r="J16" s="124"/>
      <c r="K16" s="263"/>
      <c r="L16" s="125"/>
      <c r="M16" s="125"/>
      <c r="N16" s="125"/>
      <c r="O16" s="126"/>
      <c r="P16" s="249"/>
      <c r="Q16" s="237"/>
      <c r="R16" s="237"/>
      <c r="S16" s="237"/>
      <c r="T16" s="237"/>
      <c r="U16" s="237"/>
      <c r="V16" s="237"/>
      <c r="W16" s="237"/>
      <c r="X16" s="237"/>
      <c r="Y16" s="237"/>
    </row>
    <row r="17" spans="2:25" ht="20.100000000000001" customHeight="1" x14ac:dyDescent="0.2">
      <c r="B17" s="127" t="s">
        <v>18</v>
      </c>
      <c r="C17" s="128" t="s">
        <v>362</v>
      </c>
      <c r="D17" s="129" t="s">
        <v>19</v>
      </c>
      <c r="E17" s="130" t="s">
        <v>20</v>
      </c>
      <c r="F17" s="130" t="s">
        <v>369</v>
      </c>
      <c r="G17" s="130" t="s">
        <v>370</v>
      </c>
      <c r="H17" s="131"/>
      <c r="I17" s="131"/>
      <c r="J17" s="131"/>
      <c r="K17" s="130" t="s">
        <v>23</v>
      </c>
      <c r="L17" s="131"/>
      <c r="M17" s="132" t="s">
        <v>24</v>
      </c>
      <c r="N17" s="133"/>
      <c r="O17" s="134"/>
      <c r="P17" s="249"/>
      <c r="Q17" s="237"/>
      <c r="R17" s="237"/>
      <c r="S17" s="237"/>
      <c r="T17" s="237"/>
      <c r="U17" s="237"/>
      <c r="V17" s="237"/>
      <c r="W17" s="237"/>
      <c r="X17" s="237"/>
      <c r="Y17" s="237"/>
    </row>
    <row r="18" spans="2:25" ht="20.100000000000001" customHeight="1" x14ac:dyDescent="0.2">
      <c r="B18" s="135"/>
      <c r="C18" s="136"/>
      <c r="D18" s="137"/>
      <c r="E18" s="136"/>
      <c r="F18" s="136"/>
      <c r="G18" s="136"/>
      <c r="H18" s="136"/>
      <c r="I18" s="136"/>
      <c r="J18" s="136"/>
      <c r="K18" s="136"/>
      <c r="L18" s="136"/>
      <c r="M18" s="138"/>
      <c r="N18" s="138"/>
      <c r="O18" s="139"/>
      <c r="P18" s="249"/>
      <c r="Q18" s="237"/>
      <c r="R18" s="237"/>
      <c r="S18" s="237"/>
      <c r="T18" s="237"/>
      <c r="U18" s="237"/>
      <c r="V18" s="237"/>
      <c r="W18" s="237"/>
      <c r="X18" s="237"/>
      <c r="Y18" s="237"/>
    </row>
    <row r="19" spans="2:25" ht="29.25" customHeight="1" thickBot="1" x14ac:dyDescent="0.3">
      <c r="B19" s="309"/>
      <c r="C19" s="310"/>
      <c r="D19" s="311"/>
      <c r="E19" s="310"/>
      <c r="F19" s="310"/>
      <c r="G19" s="312" t="s">
        <v>25</v>
      </c>
      <c r="H19" s="312" t="s">
        <v>26</v>
      </c>
      <c r="I19" s="312" t="s">
        <v>27</v>
      </c>
      <c r="J19" s="312" t="s">
        <v>28</v>
      </c>
      <c r="K19" s="312" t="s">
        <v>29</v>
      </c>
      <c r="L19" s="313" t="s">
        <v>30</v>
      </c>
      <c r="M19" s="313" t="s">
        <v>31</v>
      </c>
      <c r="N19" s="313" t="s">
        <v>32</v>
      </c>
      <c r="O19" s="314" t="s">
        <v>33</v>
      </c>
      <c r="P19" s="249"/>
      <c r="Q19" s="237"/>
      <c r="R19" s="237"/>
      <c r="S19" s="237"/>
      <c r="T19" s="237"/>
      <c r="U19" s="237"/>
      <c r="V19" s="237"/>
      <c r="W19" s="237"/>
      <c r="X19" s="237"/>
      <c r="Y19" s="237"/>
    </row>
    <row r="20" spans="2:25" ht="27.95" customHeight="1" x14ac:dyDescent="0.2">
      <c r="B20" s="333" t="s">
        <v>34</v>
      </c>
      <c r="C20" s="347" t="s">
        <v>35</v>
      </c>
      <c r="D20" s="334" t="s">
        <v>36</v>
      </c>
      <c r="E20" s="335">
        <v>10</v>
      </c>
      <c r="F20" s="336">
        <v>3859000000</v>
      </c>
      <c r="G20" s="336"/>
      <c r="H20" s="336">
        <f>F20</f>
        <v>3859000000</v>
      </c>
      <c r="I20" s="337"/>
      <c r="J20" s="337"/>
      <c r="K20" s="338">
        <v>44562</v>
      </c>
      <c r="L20" s="338">
        <v>44926</v>
      </c>
      <c r="M20" s="352">
        <f>E21/E20</f>
        <v>0.6</v>
      </c>
      <c r="N20" s="352">
        <f>F21/F20</f>
        <v>0.16666666649391035</v>
      </c>
      <c r="O20" s="356">
        <f>M20*M20/N20</f>
        <v>2.1600000022389216</v>
      </c>
      <c r="P20" s="259"/>
      <c r="Q20" s="237"/>
      <c r="R20" s="237"/>
      <c r="S20" s="237"/>
      <c r="T20" s="237"/>
      <c r="U20" s="237"/>
      <c r="V20" s="237"/>
      <c r="W20" s="237"/>
      <c r="X20" s="237"/>
      <c r="Y20" s="237"/>
    </row>
    <row r="21" spans="2:25" ht="28.15" customHeight="1" x14ac:dyDescent="0.2">
      <c r="B21" s="339"/>
      <c r="C21" s="348" t="s">
        <v>37</v>
      </c>
      <c r="D21" s="330"/>
      <c r="E21" s="325">
        <v>6</v>
      </c>
      <c r="F21" s="326">
        <v>643166666</v>
      </c>
      <c r="G21" s="326"/>
      <c r="H21" s="326">
        <v>643166666</v>
      </c>
      <c r="I21" s="327"/>
      <c r="J21" s="327"/>
      <c r="K21" s="328"/>
      <c r="L21" s="328"/>
      <c r="M21" s="353"/>
      <c r="N21" s="353"/>
      <c r="O21" s="357"/>
      <c r="P21" s="259"/>
      <c r="Q21" s="237"/>
      <c r="R21" s="237"/>
      <c r="S21" s="237"/>
      <c r="T21" s="237"/>
      <c r="U21" s="237"/>
      <c r="V21" s="237"/>
      <c r="W21" s="237"/>
      <c r="X21" s="237"/>
      <c r="Y21" s="237"/>
    </row>
    <row r="22" spans="2:25" ht="28.35" customHeight="1" x14ac:dyDescent="0.2">
      <c r="B22" s="340" t="s">
        <v>38</v>
      </c>
      <c r="C22" s="348" t="s">
        <v>35</v>
      </c>
      <c r="D22" s="324" t="s">
        <v>39</v>
      </c>
      <c r="E22" s="325">
        <v>13</v>
      </c>
      <c r="F22" s="326"/>
      <c r="G22" s="326"/>
      <c r="H22" s="326">
        <v>6745231260</v>
      </c>
      <c r="I22" s="331"/>
      <c r="J22" s="327"/>
      <c r="K22" s="328">
        <v>44562</v>
      </c>
      <c r="L22" s="328">
        <v>44926</v>
      </c>
      <c r="M22" s="354">
        <f>E23/E22</f>
        <v>0</v>
      </c>
      <c r="N22" s="354">
        <v>0</v>
      </c>
      <c r="O22" s="357">
        <v>0</v>
      </c>
      <c r="P22" s="259"/>
      <c r="Q22" s="237"/>
      <c r="R22" s="237"/>
      <c r="S22" s="237"/>
      <c r="T22" s="237"/>
      <c r="U22" s="237"/>
      <c r="V22" s="237"/>
      <c r="W22" s="237"/>
      <c r="X22" s="237"/>
      <c r="Y22" s="237"/>
    </row>
    <row r="23" spans="2:25" ht="28.35" customHeight="1" x14ac:dyDescent="0.2">
      <c r="B23" s="339"/>
      <c r="C23" s="348" t="s">
        <v>37</v>
      </c>
      <c r="D23" s="330"/>
      <c r="E23" s="325">
        <v>0</v>
      </c>
      <c r="F23" s="326">
        <v>0</v>
      </c>
      <c r="G23" s="326">
        <v>0</v>
      </c>
      <c r="H23" s="326">
        <v>0</v>
      </c>
      <c r="I23" s="327"/>
      <c r="J23" s="332"/>
      <c r="K23" s="328"/>
      <c r="L23" s="328"/>
      <c r="M23" s="353"/>
      <c r="N23" s="353"/>
      <c r="O23" s="357"/>
      <c r="P23" s="259"/>
      <c r="Q23" s="237"/>
      <c r="R23" s="237"/>
      <c r="S23" s="237"/>
      <c r="T23" s="237"/>
      <c r="U23" s="237"/>
      <c r="V23" s="237"/>
      <c r="W23" s="237"/>
      <c r="X23" s="237"/>
      <c r="Y23" s="237"/>
    </row>
    <row r="24" spans="2:25" ht="28.35" customHeight="1" x14ac:dyDescent="0.2">
      <c r="B24" s="340" t="s">
        <v>40</v>
      </c>
      <c r="C24" s="348" t="s">
        <v>35</v>
      </c>
      <c r="D24" s="324" t="s">
        <v>41</v>
      </c>
      <c r="E24" s="325">
        <v>1</v>
      </c>
      <c r="F24" s="326">
        <f>H24</f>
        <v>1703068601</v>
      </c>
      <c r="G24" s="326"/>
      <c r="H24" s="326">
        <v>1703068601</v>
      </c>
      <c r="I24" s="327"/>
      <c r="J24" s="326"/>
      <c r="K24" s="328">
        <v>44562</v>
      </c>
      <c r="L24" s="328">
        <v>44926</v>
      </c>
      <c r="M24" s="354">
        <f>E25/E24</f>
        <v>0</v>
      </c>
      <c r="N24" s="354">
        <f>F25/F24</f>
        <v>0</v>
      </c>
      <c r="O24" s="357">
        <v>0</v>
      </c>
      <c r="P24" s="259"/>
      <c r="Q24" s="237"/>
      <c r="R24" s="237"/>
      <c r="S24" s="237"/>
      <c r="T24" s="237"/>
      <c r="U24" s="237"/>
      <c r="V24" s="237"/>
      <c r="W24" s="237"/>
      <c r="X24" s="237"/>
      <c r="Y24" s="237"/>
    </row>
    <row r="25" spans="2:25" ht="23.85" customHeight="1" thickBot="1" x14ac:dyDescent="0.25">
      <c r="B25" s="341"/>
      <c r="C25" s="349" t="s">
        <v>37</v>
      </c>
      <c r="D25" s="342"/>
      <c r="E25" s="343">
        <v>0</v>
      </c>
      <c r="F25" s="344">
        <v>0</v>
      </c>
      <c r="G25" s="344"/>
      <c r="H25" s="344">
        <v>0</v>
      </c>
      <c r="I25" s="344"/>
      <c r="J25" s="345"/>
      <c r="K25" s="346"/>
      <c r="L25" s="346"/>
      <c r="M25" s="355"/>
      <c r="N25" s="355"/>
      <c r="O25" s="358"/>
      <c r="P25" s="259"/>
      <c r="Q25" s="237"/>
      <c r="R25" s="237"/>
      <c r="S25" s="237"/>
      <c r="T25" s="237"/>
      <c r="U25" s="237"/>
      <c r="V25" s="237"/>
      <c r="W25" s="237"/>
      <c r="X25" s="237"/>
      <c r="Y25" s="237"/>
    </row>
    <row r="26" spans="2:25" ht="27.95" customHeight="1" x14ac:dyDescent="0.2">
      <c r="B26" s="315" t="s">
        <v>42</v>
      </c>
      <c r="C26" s="350" t="s">
        <v>35</v>
      </c>
      <c r="D26" s="316"/>
      <c r="E26" s="316"/>
      <c r="F26" s="317">
        <f>F20+F22+F24</f>
        <v>5562068601</v>
      </c>
      <c r="G26" s="317">
        <f>G20+G22+G24</f>
        <v>0</v>
      </c>
      <c r="H26" s="317">
        <f>H20+H22+H24</f>
        <v>12307299861</v>
      </c>
      <c r="I26" s="318"/>
      <c r="J26" s="319"/>
      <c r="K26" s="320"/>
      <c r="L26" s="320"/>
      <c r="M26" s="321"/>
      <c r="N26" s="322"/>
      <c r="O26" s="323">
        <f>M27*M27/N27</f>
        <v>0.34591771589107817</v>
      </c>
      <c r="P26" s="249"/>
      <c r="Q26" s="237"/>
      <c r="R26" s="237"/>
      <c r="S26" s="237"/>
      <c r="T26" s="237"/>
      <c r="U26" s="237"/>
      <c r="V26" s="237"/>
      <c r="W26" s="237"/>
      <c r="X26" s="237"/>
      <c r="Y26" s="237"/>
    </row>
    <row r="27" spans="2:25" ht="27.95" customHeight="1" thickBot="1" x14ac:dyDescent="0.25">
      <c r="B27" s="165"/>
      <c r="C27" s="351" t="s">
        <v>37</v>
      </c>
      <c r="D27" s="166"/>
      <c r="E27" s="166"/>
      <c r="F27" s="167">
        <f>F21+F23+F25</f>
        <v>643166666</v>
      </c>
      <c r="G27" s="168">
        <f>G21+G23</f>
        <v>0</v>
      </c>
      <c r="H27" s="168">
        <f>H21+H23+H25</f>
        <v>643166666</v>
      </c>
      <c r="I27" s="168"/>
      <c r="J27" s="272"/>
      <c r="K27" s="169"/>
      <c r="L27" s="162"/>
      <c r="M27" s="273">
        <f>(M20+M22+M24)/3</f>
        <v>0.19999999999999998</v>
      </c>
      <c r="N27" s="274">
        <f>F27/F26</f>
        <v>0.11563443605934051</v>
      </c>
      <c r="O27" s="170"/>
      <c r="P27" s="249"/>
      <c r="Q27" s="237"/>
      <c r="R27" s="237"/>
      <c r="S27" s="237"/>
      <c r="T27" s="237"/>
      <c r="U27" s="237"/>
      <c r="V27" s="237"/>
      <c r="W27" s="237"/>
      <c r="X27" s="237"/>
      <c r="Y27" s="237"/>
    </row>
    <row r="28" spans="2:25" ht="27.95" customHeight="1" thickBot="1" x14ac:dyDescent="0.25">
      <c r="B28" s="171" t="s">
        <v>43</v>
      </c>
      <c r="C28" s="172" t="s">
        <v>44</v>
      </c>
      <c r="D28" s="173"/>
      <c r="E28" s="174"/>
      <c r="F28" s="175" t="s">
        <v>45</v>
      </c>
      <c r="G28" s="176"/>
      <c r="H28" s="176"/>
      <c r="I28" s="176"/>
      <c r="J28" s="177"/>
      <c r="K28" s="178" t="s">
        <v>46</v>
      </c>
      <c r="L28" s="179"/>
      <c r="M28" s="179"/>
      <c r="N28" s="179"/>
      <c r="O28" s="180"/>
      <c r="P28" s="249"/>
      <c r="Q28" s="237"/>
      <c r="R28" s="237"/>
      <c r="S28" s="237"/>
      <c r="T28" s="237"/>
      <c r="U28" s="237"/>
      <c r="V28" s="237"/>
      <c r="W28" s="237"/>
      <c r="X28" s="237"/>
      <c r="Y28" s="237"/>
    </row>
    <row r="29" spans="2:25" ht="27.95" customHeight="1" x14ac:dyDescent="0.2">
      <c r="B29" s="181" t="s">
        <v>47</v>
      </c>
      <c r="C29" s="182" t="s">
        <v>48</v>
      </c>
      <c r="D29" s="183"/>
      <c r="E29" s="184"/>
      <c r="F29" s="182" t="s">
        <v>49</v>
      </c>
      <c r="G29" s="183"/>
      <c r="H29" s="184"/>
      <c r="I29" s="147" t="s">
        <v>50</v>
      </c>
      <c r="J29" s="275">
        <v>13</v>
      </c>
      <c r="K29" s="185"/>
      <c r="L29" s="185"/>
      <c r="M29" s="185"/>
      <c r="N29" s="185"/>
      <c r="O29" s="186"/>
      <c r="P29" s="276"/>
      <c r="Q29" s="237"/>
      <c r="R29" s="237"/>
      <c r="S29" s="237"/>
      <c r="T29" s="237"/>
      <c r="U29" s="237"/>
      <c r="V29" s="237"/>
      <c r="W29" s="237"/>
      <c r="X29" s="237"/>
      <c r="Y29" s="237"/>
    </row>
    <row r="30" spans="2:25" ht="27.95" customHeight="1" x14ac:dyDescent="0.2">
      <c r="B30" s="187"/>
      <c r="C30" s="188"/>
      <c r="D30" s="189"/>
      <c r="E30" s="190"/>
      <c r="F30" s="188"/>
      <c r="G30" s="189"/>
      <c r="H30" s="190"/>
      <c r="I30" s="152" t="s">
        <v>37</v>
      </c>
      <c r="J30" s="277">
        <v>0</v>
      </c>
      <c r="K30" s="112"/>
      <c r="L30" s="112"/>
      <c r="M30" s="112"/>
      <c r="N30" s="112"/>
      <c r="O30" s="191"/>
      <c r="P30" s="249"/>
      <c r="Q30" s="237"/>
      <c r="R30" s="237"/>
      <c r="S30" s="237"/>
      <c r="T30" s="237"/>
      <c r="U30" s="237"/>
      <c r="V30" s="237"/>
      <c r="W30" s="237"/>
      <c r="X30" s="237"/>
      <c r="Y30" s="237"/>
    </row>
    <row r="31" spans="2:25" ht="27.95" customHeight="1" x14ac:dyDescent="0.2">
      <c r="B31" s="192" t="s">
        <v>51</v>
      </c>
      <c r="C31" s="193" t="s">
        <v>52</v>
      </c>
      <c r="D31" s="194"/>
      <c r="E31" s="195"/>
      <c r="F31" s="196" t="s">
        <v>53</v>
      </c>
      <c r="G31" s="197"/>
      <c r="H31" s="198"/>
      <c r="I31" s="152" t="s">
        <v>35</v>
      </c>
      <c r="J31" s="277">
        <v>10</v>
      </c>
      <c r="K31" s="199" t="s">
        <v>54</v>
      </c>
      <c r="L31" s="200"/>
      <c r="M31" s="200"/>
      <c r="N31" s="200"/>
      <c r="O31" s="201"/>
      <c r="P31" s="249"/>
      <c r="Q31" s="237"/>
      <c r="R31" s="237"/>
      <c r="S31" s="237"/>
      <c r="T31" s="237"/>
      <c r="U31" s="237"/>
      <c r="V31" s="237"/>
      <c r="W31" s="237"/>
      <c r="X31" s="237"/>
      <c r="Y31" s="237"/>
    </row>
    <row r="32" spans="2:25" ht="27.95" customHeight="1" x14ac:dyDescent="0.2">
      <c r="B32" s="187"/>
      <c r="C32" s="188"/>
      <c r="D32" s="189"/>
      <c r="E32" s="190"/>
      <c r="F32" s="202"/>
      <c r="G32" s="203"/>
      <c r="H32" s="204"/>
      <c r="I32" s="152" t="s">
        <v>37</v>
      </c>
      <c r="J32" s="277">
        <v>6</v>
      </c>
      <c r="K32" s="200"/>
      <c r="L32" s="200"/>
      <c r="M32" s="200"/>
      <c r="N32" s="200"/>
      <c r="O32" s="201"/>
      <c r="P32" s="249"/>
      <c r="Q32" s="237"/>
      <c r="R32" s="237"/>
      <c r="S32" s="237"/>
      <c r="T32" s="237"/>
      <c r="U32" s="237"/>
      <c r="V32" s="237"/>
      <c r="W32" s="237"/>
      <c r="X32" s="237"/>
      <c r="Y32" s="237"/>
    </row>
    <row r="33" spans="2:25" ht="27.95" customHeight="1" x14ac:dyDescent="0.2">
      <c r="B33" s="192" t="s">
        <v>51</v>
      </c>
      <c r="C33" s="193" t="s">
        <v>55</v>
      </c>
      <c r="D33" s="194"/>
      <c r="E33" s="195"/>
      <c r="F33" s="193" t="s">
        <v>56</v>
      </c>
      <c r="G33" s="194"/>
      <c r="H33" s="195"/>
      <c r="I33" s="152" t="s">
        <v>35</v>
      </c>
      <c r="J33" s="277">
        <v>1</v>
      </c>
      <c r="K33" s="205" t="s">
        <v>57</v>
      </c>
      <c r="L33" s="206"/>
      <c r="M33" s="206"/>
      <c r="N33" s="206"/>
      <c r="O33" s="207"/>
      <c r="P33" s="249"/>
      <c r="Q33" s="237"/>
      <c r="R33" s="237"/>
      <c r="S33" s="237"/>
      <c r="T33" s="237"/>
      <c r="U33" s="237"/>
      <c r="V33" s="237"/>
      <c r="W33" s="237"/>
      <c r="X33" s="237"/>
      <c r="Y33" s="237"/>
    </row>
    <row r="34" spans="2:25" ht="27.95" customHeight="1" x14ac:dyDescent="0.2">
      <c r="B34" s="187"/>
      <c r="C34" s="188"/>
      <c r="D34" s="189"/>
      <c r="E34" s="190"/>
      <c r="F34" s="188"/>
      <c r="G34" s="189"/>
      <c r="H34" s="190"/>
      <c r="I34" s="152" t="s">
        <v>37</v>
      </c>
      <c r="J34" s="277">
        <v>0</v>
      </c>
      <c r="K34" s="208"/>
      <c r="L34" s="209"/>
      <c r="M34" s="209"/>
      <c r="N34" s="209"/>
      <c r="O34" s="210"/>
      <c r="P34" s="249"/>
      <c r="Q34" s="237"/>
      <c r="R34" s="237"/>
      <c r="S34" s="237"/>
      <c r="T34" s="237"/>
      <c r="U34" s="237"/>
      <c r="V34" s="237"/>
      <c r="W34" s="237"/>
      <c r="X34" s="237"/>
      <c r="Y34" s="237"/>
    </row>
    <row r="35" spans="2:25" ht="27.95" customHeight="1" x14ac:dyDescent="0.2">
      <c r="B35" s="211"/>
      <c r="C35" s="212"/>
      <c r="D35" s="194"/>
      <c r="E35" s="195"/>
      <c r="F35" s="212"/>
      <c r="G35" s="194"/>
      <c r="H35" s="195"/>
      <c r="I35" s="213"/>
      <c r="J35" s="278"/>
      <c r="K35" s="205" t="s">
        <v>58</v>
      </c>
      <c r="L35" s="214"/>
      <c r="M35" s="214"/>
      <c r="N35" s="214"/>
      <c r="O35" s="215"/>
      <c r="P35" s="249"/>
      <c r="Q35" s="237"/>
      <c r="R35" s="237"/>
      <c r="S35" s="237"/>
      <c r="T35" s="237"/>
      <c r="U35" s="237"/>
      <c r="V35" s="237"/>
      <c r="W35" s="237"/>
      <c r="X35" s="237"/>
      <c r="Y35" s="237"/>
    </row>
    <row r="36" spans="2:25" ht="27.95" customHeight="1" x14ac:dyDescent="0.2">
      <c r="B36" s="187"/>
      <c r="C36" s="188"/>
      <c r="D36" s="189"/>
      <c r="E36" s="190"/>
      <c r="F36" s="188"/>
      <c r="G36" s="189"/>
      <c r="H36" s="190"/>
      <c r="I36" s="213"/>
      <c r="J36" s="278"/>
      <c r="K36" s="216"/>
      <c r="L36" s="217"/>
      <c r="M36" s="217"/>
      <c r="N36" s="217"/>
      <c r="O36" s="218"/>
      <c r="P36" s="249"/>
      <c r="Q36" s="237"/>
      <c r="R36" s="237"/>
      <c r="S36" s="237"/>
      <c r="T36" s="237"/>
      <c r="U36" s="237"/>
      <c r="V36" s="237"/>
      <c r="W36" s="237"/>
      <c r="X36" s="237"/>
      <c r="Y36" s="237"/>
    </row>
    <row r="37" spans="2:25" ht="27.95" customHeight="1" x14ac:dyDescent="0.2">
      <c r="B37" s="211"/>
      <c r="C37" s="212"/>
      <c r="D37" s="194"/>
      <c r="E37" s="195"/>
      <c r="F37" s="212"/>
      <c r="G37" s="194"/>
      <c r="H37" s="195"/>
      <c r="I37" s="213"/>
      <c r="J37" s="278"/>
      <c r="K37" s="205" t="s">
        <v>57</v>
      </c>
      <c r="L37" s="206"/>
      <c r="M37" s="206"/>
      <c r="N37" s="206"/>
      <c r="O37" s="207"/>
      <c r="P37" s="249"/>
      <c r="Q37" s="237"/>
      <c r="R37" s="237"/>
      <c r="S37" s="237"/>
      <c r="T37" s="237"/>
      <c r="U37" s="237"/>
      <c r="V37" s="237"/>
      <c r="W37" s="237"/>
      <c r="X37" s="237"/>
      <c r="Y37" s="237"/>
    </row>
    <row r="38" spans="2:25" ht="27.95" customHeight="1" x14ac:dyDescent="0.2">
      <c r="B38" s="187"/>
      <c r="C38" s="188"/>
      <c r="D38" s="189"/>
      <c r="E38" s="190"/>
      <c r="F38" s="188"/>
      <c r="G38" s="189"/>
      <c r="H38" s="190"/>
      <c r="I38" s="213"/>
      <c r="J38" s="278"/>
      <c r="K38" s="219"/>
      <c r="L38" s="220"/>
      <c r="M38" s="220"/>
      <c r="N38" s="220"/>
      <c r="O38" s="221"/>
      <c r="P38" s="249"/>
      <c r="Q38" s="237"/>
      <c r="R38" s="237"/>
      <c r="S38" s="237"/>
      <c r="T38" s="237"/>
      <c r="U38" s="237"/>
      <c r="V38" s="237"/>
      <c r="W38" s="237"/>
      <c r="X38" s="237"/>
      <c r="Y38" s="237"/>
    </row>
    <row r="39" spans="2:25" ht="27.95" customHeight="1" x14ac:dyDescent="0.2">
      <c r="B39" s="151"/>
      <c r="C39" s="222"/>
      <c r="D39" s="223"/>
      <c r="E39" s="223"/>
      <c r="F39" s="222"/>
      <c r="G39" s="222"/>
      <c r="H39" s="222"/>
      <c r="I39" s="213"/>
      <c r="J39" s="278"/>
      <c r="K39" s="219"/>
      <c r="L39" s="220"/>
      <c r="M39" s="220"/>
      <c r="N39" s="220"/>
      <c r="O39" s="221"/>
      <c r="P39" s="249"/>
      <c r="Q39" s="237"/>
      <c r="R39" s="237"/>
      <c r="S39" s="237"/>
      <c r="T39" s="237"/>
      <c r="U39" s="237"/>
      <c r="V39" s="237"/>
      <c r="W39" s="237"/>
      <c r="X39" s="237"/>
      <c r="Y39" s="237"/>
    </row>
    <row r="40" spans="2:25" ht="27.95" customHeight="1" x14ac:dyDescent="0.2">
      <c r="B40" s="158"/>
      <c r="C40" s="224"/>
      <c r="D40" s="224"/>
      <c r="E40" s="224"/>
      <c r="F40" s="225"/>
      <c r="G40" s="225"/>
      <c r="H40" s="225"/>
      <c r="I40" s="226"/>
      <c r="J40" s="227"/>
      <c r="K40" s="228"/>
      <c r="L40" s="229"/>
      <c r="M40" s="229"/>
      <c r="N40" s="229"/>
      <c r="O40" s="230"/>
      <c r="P40" s="249"/>
      <c r="Q40" s="231"/>
      <c r="R40" s="92"/>
      <c r="S40" s="237"/>
      <c r="T40" s="237"/>
      <c r="U40" s="237"/>
      <c r="V40" s="237"/>
      <c r="W40" s="237"/>
      <c r="X40" s="237"/>
      <c r="Y40" s="237"/>
    </row>
    <row r="41" spans="2:25" ht="18" customHeight="1" x14ac:dyDescent="0.2"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37"/>
      <c r="Q41" s="231"/>
      <c r="R41" s="92"/>
      <c r="S41" s="237"/>
      <c r="T41" s="237"/>
      <c r="U41" s="237"/>
      <c r="V41" s="237"/>
      <c r="W41" s="237"/>
      <c r="X41" s="237"/>
      <c r="Y41" s="237"/>
    </row>
    <row r="42" spans="2:25" ht="18" customHeight="1" x14ac:dyDescent="0.2"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</row>
    <row r="43" spans="2:25" ht="18" customHeight="1" x14ac:dyDescent="0.2">
      <c r="B43" s="237"/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7"/>
      <c r="Y43" s="237"/>
    </row>
    <row r="44" spans="2:25" ht="18" customHeight="1" x14ac:dyDescent="0.2">
      <c r="B44" s="237"/>
      <c r="C44" s="237"/>
      <c r="D44" s="237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37"/>
    </row>
    <row r="45" spans="2:25" ht="18" customHeight="1" x14ac:dyDescent="0.2">
      <c r="B45" s="237"/>
      <c r="C45" s="237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37"/>
    </row>
    <row r="46" spans="2:25" ht="18" customHeight="1" x14ac:dyDescent="0.2">
      <c r="B46" s="237"/>
      <c r="C46" s="237"/>
      <c r="D46" s="237"/>
      <c r="E46" s="237"/>
      <c r="F46" s="237"/>
      <c r="G46" s="237"/>
      <c r="H46" s="237"/>
      <c r="I46" s="237"/>
      <c r="J46" s="237"/>
      <c r="K46" s="237"/>
      <c r="L46" s="237"/>
      <c r="M46" s="280"/>
      <c r="N46" s="237"/>
      <c r="O46" s="237"/>
      <c r="P46" s="237"/>
      <c r="Q46" s="237"/>
      <c r="R46" s="237"/>
      <c r="S46" s="237"/>
      <c r="T46" s="237"/>
      <c r="U46" s="237"/>
      <c r="V46" s="237"/>
      <c r="W46" s="237"/>
      <c r="X46" s="237"/>
      <c r="Y46" s="237"/>
    </row>
    <row r="47" spans="2:25" ht="18" customHeight="1" x14ac:dyDescent="0.2">
      <c r="B47" s="237"/>
      <c r="C47" s="237"/>
      <c r="D47" s="280"/>
      <c r="E47" s="237"/>
      <c r="F47" s="237"/>
      <c r="G47" s="237"/>
      <c r="H47" s="237"/>
      <c r="I47" s="237"/>
      <c r="J47" s="237"/>
      <c r="K47" s="237"/>
      <c r="L47" s="237"/>
      <c r="M47" s="280"/>
      <c r="N47" s="237"/>
      <c r="O47" s="237"/>
      <c r="P47" s="237"/>
      <c r="Q47" s="237"/>
      <c r="R47" s="237"/>
      <c r="S47" s="237"/>
      <c r="T47" s="237"/>
      <c r="U47" s="237"/>
      <c r="V47" s="237"/>
      <c r="W47" s="237"/>
      <c r="X47" s="237"/>
      <c r="Y47" s="237"/>
    </row>
    <row r="48" spans="2:25" ht="18" customHeight="1" x14ac:dyDescent="0.2">
      <c r="B48" s="237"/>
      <c r="C48" s="237"/>
      <c r="D48" s="237"/>
      <c r="E48" s="280"/>
      <c r="F48" s="280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</row>
    <row r="49" spans="2:25" ht="18" customHeight="1" x14ac:dyDescent="0.2">
      <c r="B49" s="237"/>
      <c r="C49" s="237"/>
      <c r="D49" s="237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</row>
    <row r="50" spans="2:25" ht="18" customHeight="1" x14ac:dyDescent="0.2"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</row>
    <row r="51" spans="2:25" ht="18" customHeight="1" x14ac:dyDescent="0.2">
      <c r="B51" s="237"/>
      <c r="C51" s="237"/>
      <c r="D51" s="237"/>
      <c r="E51" s="237"/>
      <c r="F51" s="237"/>
      <c r="G51" s="237"/>
      <c r="H51" s="237"/>
      <c r="I51" s="280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</row>
    <row r="52" spans="2:25" ht="18" customHeight="1" x14ac:dyDescent="0.2">
      <c r="B52" s="237"/>
      <c r="C52" s="237"/>
      <c r="D52" s="237"/>
      <c r="E52" s="237"/>
      <c r="F52" s="237"/>
      <c r="G52" s="237"/>
      <c r="H52" s="237"/>
      <c r="I52" s="237"/>
      <c r="J52" s="237"/>
      <c r="K52" s="237"/>
      <c r="L52" s="280"/>
      <c r="M52" s="237"/>
      <c r="N52" s="256"/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</row>
    <row r="53" spans="2:25" ht="18" customHeight="1" x14ac:dyDescent="0.2">
      <c r="B53" s="237"/>
      <c r="C53" s="237"/>
      <c r="D53" s="237"/>
      <c r="E53" s="237"/>
      <c r="F53" s="237"/>
      <c r="G53" s="237"/>
      <c r="H53" s="237"/>
      <c r="I53" s="281">
        <f>I55</f>
        <v>0</v>
      </c>
      <c r="J53" s="237"/>
      <c r="K53" s="237"/>
      <c r="L53" s="237"/>
      <c r="M53" s="282"/>
      <c r="N53" s="283"/>
      <c r="O53" s="259"/>
      <c r="P53" s="237"/>
      <c r="Q53" s="237"/>
      <c r="R53" s="237"/>
      <c r="S53" s="237"/>
      <c r="T53" s="237"/>
      <c r="U53" s="237"/>
      <c r="V53" s="237"/>
      <c r="W53" s="237"/>
      <c r="X53" s="237"/>
      <c r="Y53" s="237"/>
    </row>
    <row r="54" spans="2:25" ht="18" customHeight="1" x14ac:dyDescent="0.2">
      <c r="B54" s="237"/>
      <c r="C54" s="237"/>
      <c r="D54" s="237"/>
      <c r="E54" s="237"/>
      <c r="F54" s="237"/>
      <c r="G54" s="237"/>
      <c r="H54" s="237"/>
      <c r="I54" s="237"/>
      <c r="J54" s="237"/>
      <c r="K54" s="237"/>
      <c r="L54" s="237"/>
      <c r="M54" s="237"/>
      <c r="N54" s="284"/>
      <c r="O54" s="237"/>
      <c r="P54" s="237"/>
      <c r="Q54" s="237"/>
      <c r="R54" s="237"/>
      <c r="S54" s="237"/>
      <c r="T54" s="237"/>
      <c r="U54" s="237"/>
      <c r="V54" s="237"/>
      <c r="W54" s="237"/>
      <c r="X54" s="237"/>
      <c r="Y54" s="237"/>
    </row>
    <row r="55" spans="2:25" ht="18" customHeight="1" x14ac:dyDescent="0.2">
      <c r="B55" s="237"/>
      <c r="C55" s="237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237"/>
      <c r="T55" s="237"/>
      <c r="U55" s="237"/>
      <c r="V55" s="237"/>
      <c r="W55" s="237"/>
      <c r="X55" s="237"/>
      <c r="Y55" s="237"/>
    </row>
    <row r="56" spans="2:25" ht="18" customHeight="1" x14ac:dyDescent="0.2">
      <c r="B56" s="237"/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237"/>
      <c r="T56" s="237"/>
      <c r="U56" s="237"/>
      <c r="V56" s="237"/>
      <c r="W56" s="237"/>
      <c r="X56" s="237"/>
      <c r="Y56" s="237"/>
    </row>
    <row r="57" spans="2:25" ht="18" customHeight="1" x14ac:dyDescent="0.2">
      <c r="B57" s="237"/>
      <c r="C57" s="237"/>
      <c r="D57" s="237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237"/>
      <c r="T57" s="237"/>
      <c r="U57" s="237"/>
      <c r="V57" s="237"/>
      <c r="W57" s="237"/>
      <c r="X57" s="237"/>
      <c r="Y57" s="237"/>
    </row>
    <row r="58" spans="2:25" ht="18" customHeight="1" x14ac:dyDescent="0.2">
      <c r="B58" s="237"/>
      <c r="C58" s="237"/>
      <c r="D58" s="237"/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37"/>
      <c r="P58" s="237"/>
      <c r="Q58" s="237"/>
      <c r="R58" s="237"/>
      <c r="S58" s="237"/>
      <c r="T58" s="237"/>
      <c r="U58" s="237"/>
      <c r="V58" s="237"/>
      <c r="W58" s="237"/>
      <c r="X58" s="237"/>
      <c r="Y58" s="237"/>
    </row>
    <row r="59" spans="2:25" ht="18" customHeight="1" x14ac:dyDescent="0.2"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N59" s="237"/>
      <c r="O59" s="237"/>
      <c r="P59" s="237"/>
      <c r="Q59" s="237"/>
      <c r="R59" s="237"/>
      <c r="S59" s="237"/>
      <c r="T59" s="237"/>
      <c r="U59" s="237"/>
      <c r="V59" s="237"/>
      <c r="W59" s="237"/>
      <c r="X59" s="237"/>
      <c r="Y59" s="237"/>
    </row>
  </sheetData>
  <mergeCells count="80">
    <mergeCell ref="M24:M25"/>
    <mergeCell ref="N20:N21"/>
    <mergeCell ref="N22:N23"/>
    <mergeCell ref="N24:N25"/>
    <mergeCell ref="B6:O6"/>
    <mergeCell ref="C7:O7"/>
    <mergeCell ref="L10:N10"/>
    <mergeCell ref="B8:D8"/>
    <mergeCell ref="E8:O8"/>
    <mergeCell ref="K9:O9"/>
    <mergeCell ref="B10:G10"/>
    <mergeCell ref="B9:G9"/>
    <mergeCell ref="B2:B5"/>
    <mergeCell ref="C2:I3"/>
    <mergeCell ref="J2:M2"/>
    <mergeCell ref="N2:O5"/>
    <mergeCell ref="J3:M3"/>
    <mergeCell ref="C4:I5"/>
    <mergeCell ref="J4:M4"/>
    <mergeCell ref="J5:M5"/>
    <mergeCell ref="B39:B40"/>
    <mergeCell ref="D22:D23"/>
    <mergeCell ref="B35:B36"/>
    <mergeCell ref="B22:B23"/>
    <mergeCell ref="B11:G11"/>
    <mergeCell ref="B20:B21"/>
    <mergeCell ref="D20:D21"/>
    <mergeCell ref="B37:B38"/>
    <mergeCell ref="B17:B19"/>
    <mergeCell ref="C17:C19"/>
    <mergeCell ref="D17:D19"/>
    <mergeCell ref="E17:E19"/>
    <mergeCell ref="C37:E38"/>
    <mergeCell ref="F17:F19"/>
    <mergeCell ref="G17:J18"/>
    <mergeCell ref="B13:G13"/>
    <mergeCell ref="B33:B34"/>
    <mergeCell ref="B29:B30"/>
    <mergeCell ref="B31:B32"/>
    <mergeCell ref="K31:O32"/>
    <mergeCell ref="C28:E28"/>
    <mergeCell ref="K28:O28"/>
    <mergeCell ref="C29:E30"/>
    <mergeCell ref="F29:H30"/>
    <mergeCell ref="K29:O30"/>
    <mergeCell ref="C31:E32"/>
    <mergeCell ref="F31:H32"/>
    <mergeCell ref="F28:J28"/>
    <mergeCell ref="O20:O21"/>
    <mergeCell ref="F37:H38"/>
    <mergeCell ref="K37:O40"/>
    <mergeCell ref="C39:E40"/>
    <mergeCell ref="F39:H40"/>
    <mergeCell ref="C33:E34"/>
    <mergeCell ref="F33:H34"/>
    <mergeCell ref="K33:O34"/>
    <mergeCell ref="C35:E36"/>
    <mergeCell ref="F35:H36"/>
    <mergeCell ref="K35:O36"/>
    <mergeCell ref="O22:O23"/>
    <mergeCell ref="O24:O25"/>
    <mergeCell ref="O26:O27"/>
    <mergeCell ref="M20:M21"/>
    <mergeCell ref="M22:M23"/>
    <mergeCell ref="B26:B27"/>
    <mergeCell ref="B24:B25"/>
    <mergeCell ref="D24:D25"/>
    <mergeCell ref="B16:G16"/>
    <mergeCell ref="P10:Q10"/>
    <mergeCell ref="B14:G14"/>
    <mergeCell ref="B12:G12"/>
    <mergeCell ref="L11:N11"/>
    <mergeCell ref="L12:N12"/>
    <mergeCell ref="M17:O18"/>
    <mergeCell ref="K17:L18"/>
    <mergeCell ref="L13:N13"/>
    <mergeCell ref="L14:N14"/>
    <mergeCell ref="H9:J16"/>
    <mergeCell ref="L16:N16"/>
    <mergeCell ref="L15:N15"/>
  </mergeCells>
  <pageMargins left="0.23622000000000001" right="0.23622000000000001" top="0.35433100000000001" bottom="0.35433100000000001" header="0.31496099999999999" footer="0.31496099999999999"/>
  <pageSetup scale="45" orientation="landscape" r:id="rId1"/>
  <headerFooter>
    <oddFooter>&amp;C&amp;"Helvetica Neue,Regular"&amp;12&amp;K000000&amp;P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workbookViewId="0"/>
  </sheetViews>
  <sheetFormatPr baseColWidth="10" defaultColWidth="10.85546875" defaultRowHeight="12.75" customHeight="1" x14ac:dyDescent="0.2"/>
  <cols>
    <col min="1" max="2" width="10.85546875" style="10" customWidth="1"/>
    <col min="3" max="3" width="14.28515625" style="10" customWidth="1"/>
    <col min="4" max="4" width="20.85546875" style="10" customWidth="1"/>
    <col min="5" max="5" width="18.28515625" style="10" customWidth="1"/>
    <col min="6" max="9" width="10.85546875" style="10" customWidth="1"/>
    <col min="10" max="16384" width="10.85546875" style="10"/>
  </cols>
  <sheetData>
    <row r="1" spans="1:8" ht="13.7" customHeight="1" x14ac:dyDescent="0.2">
      <c r="A1" s="11"/>
      <c r="B1" s="11"/>
      <c r="C1" s="11"/>
      <c r="D1" s="11"/>
      <c r="E1" s="11"/>
      <c r="F1" s="11"/>
      <c r="G1" s="11"/>
      <c r="H1" s="11"/>
    </row>
    <row r="2" spans="1:8" ht="13.7" customHeight="1" x14ac:dyDescent="0.2">
      <c r="A2" s="11"/>
      <c r="B2" s="11"/>
      <c r="C2" s="11"/>
      <c r="D2" s="11"/>
      <c r="E2" s="11"/>
      <c r="F2" s="11"/>
      <c r="G2" s="11"/>
      <c r="H2" s="11"/>
    </row>
    <row r="3" spans="1:8" ht="13.7" customHeight="1" x14ac:dyDescent="0.2">
      <c r="A3" s="11"/>
      <c r="B3" s="11"/>
      <c r="C3" s="11"/>
      <c r="D3" s="11"/>
      <c r="E3" s="11"/>
      <c r="F3" s="11"/>
      <c r="G3" s="11"/>
      <c r="H3" s="11"/>
    </row>
    <row r="4" spans="1:8" ht="42.75" customHeight="1" x14ac:dyDescent="0.2">
      <c r="A4" s="11"/>
      <c r="B4" s="11"/>
      <c r="C4" s="53" t="s">
        <v>294</v>
      </c>
      <c r="D4" s="54"/>
      <c r="E4" s="54"/>
      <c r="F4" s="54"/>
      <c r="G4" s="54"/>
      <c r="H4" s="11"/>
    </row>
    <row r="5" spans="1:8" ht="21" customHeight="1" x14ac:dyDescent="0.2">
      <c r="A5" s="11"/>
      <c r="B5" s="11"/>
      <c r="C5" s="13"/>
      <c r="D5" s="13"/>
      <c r="E5" s="13"/>
      <c r="F5" s="13"/>
      <c r="G5" s="12"/>
      <c r="H5" s="11"/>
    </row>
    <row r="6" spans="1:8" ht="13.7" customHeight="1" x14ac:dyDescent="0.2">
      <c r="A6" s="11"/>
      <c r="B6" s="14"/>
      <c r="C6" s="15"/>
      <c r="D6" s="16" t="s">
        <v>295</v>
      </c>
      <c r="E6" s="55" t="s">
        <v>296</v>
      </c>
      <c r="F6" s="56"/>
      <c r="G6" s="18"/>
      <c r="H6" s="11"/>
    </row>
    <row r="7" spans="1:8" ht="13.7" customHeight="1" x14ac:dyDescent="0.2">
      <c r="A7" s="11"/>
      <c r="B7" s="14"/>
      <c r="C7" s="19" t="s">
        <v>297</v>
      </c>
      <c r="D7" s="20">
        <v>13476757831</v>
      </c>
      <c r="E7" s="57">
        <v>1525395800</v>
      </c>
      <c r="F7" s="57"/>
      <c r="G7" s="18"/>
      <c r="H7" s="11"/>
    </row>
    <row r="8" spans="1:8" ht="13.7" customHeight="1" x14ac:dyDescent="0.2">
      <c r="A8" s="11"/>
      <c r="B8" s="14"/>
      <c r="C8" s="19" t="s">
        <v>298</v>
      </c>
      <c r="D8" s="20">
        <v>643166666</v>
      </c>
      <c r="E8" s="57">
        <v>389191040</v>
      </c>
      <c r="F8" s="57"/>
      <c r="G8" s="18"/>
      <c r="H8" s="11"/>
    </row>
    <row r="9" spans="1:8" ht="13.7" customHeight="1" x14ac:dyDescent="0.2">
      <c r="A9" s="11"/>
      <c r="B9" s="11"/>
      <c r="C9" s="21"/>
      <c r="D9" s="21"/>
      <c r="E9" s="21"/>
      <c r="F9" s="21"/>
      <c r="G9" s="11"/>
      <c r="H9" s="11"/>
    </row>
    <row r="10" spans="1:8" ht="13.7" customHeight="1" x14ac:dyDescent="0.2">
      <c r="A10" s="11"/>
      <c r="B10" s="11"/>
      <c r="C10" s="11"/>
      <c r="D10" s="11"/>
      <c r="E10" s="11"/>
      <c r="F10" s="11"/>
      <c r="G10" s="11"/>
      <c r="H10" s="11"/>
    </row>
    <row r="11" spans="1:8" ht="13.7" customHeight="1" x14ac:dyDescent="0.2">
      <c r="A11" s="11"/>
      <c r="B11" s="11"/>
      <c r="C11" s="11"/>
      <c r="D11" s="11"/>
      <c r="E11" s="11"/>
      <c r="F11" s="11"/>
      <c r="G11" s="11"/>
      <c r="H11" s="11"/>
    </row>
    <row r="12" spans="1:8" ht="13.7" customHeight="1" x14ac:dyDescent="0.2">
      <c r="A12" s="11"/>
      <c r="B12" s="11"/>
      <c r="C12" s="11"/>
      <c r="D12" s="11"/>
      <c r="E12" s="11"/>
      <c r="F12" s="11"/>
      <c r="G12" s="11"/>
      <c r="H12" s="11"/>
    </row>
    <row r="13" spans="1:8" ht="13.7" customHeight="1" x14ac:dyDescent="0.2">
      <c r="A13" s="11"/>
      <c r="B13" s="11"/>
      <c r="C13" s="11"/>
      <c r="D13" s="11"/>
      <c r="E13" s="11"/>
      <c r="F13" s="11"/>
      <c r="G13" s="11"/>
      <c r="H13" s="11"/>
    </row>
    <row r="14" spans="1:8" ht="13.7" customHeight="1" x14ac:dyDescent="0.2">
      <c r="A14" s="11"/>
      <c r="B14" s="11"/>
      <c r="C14" s="11"/>
      <c r="D14" s="11"/>
      <c r="E14" s="11"/>
      <c r="F14" s="11"/>
      <c r="G14" s="11"/>
      <c r="H14" s="11"/>
    </row>
    <row r="15" spans="1:8" ht="13.7" customHeight="1" x14ac:dyDescent="0.2">
      <c r="A15" s="11"/>
      <c r="B15" s="11"/>
      <c r="C15" s="11"/>
      <c r="D15" s="11"/>
      <c r="E15" s="11"/>
      <c r="F15" s="11"/>
      <c r="G15" s="11"/>
      <c r="H15" s="11"/>
    </row>
    <row r="16" spans="1:8" ht="13.7" customHeight="1" x14ac:dyDescent="0.2">
      <c r="A16" s="11"/>
      <c r="B16" s="11"/>
      <c r="C16" s="11"/>
      <c r="D16" s="11"/>
      <c r="E16" s="11"/>
      <c r="F16" s="11"/>
      <c r="G16" s="11"/>
      <c r="H16" s="11"/>
    </row>
    <row r="17" spans="1:8" ht="13.7" customHeight="1" x14ac:dyDescent="0.2">
      <c r="A17" s="11"/>
      <c r="B17" s="11"/>
      <c r="C17" s="11"/>
      <c r="D17" s="11"/>
      <c r="E17" s="11"/>
      <c r="F17" s="11"/>
      <c r="G17" s="11"/>
      <c r="H17" s="11"/>
    </row>
    <row r="18" spans="1:8" ht="13.7" customHeight="1" x14ac:dyDescent="0.2">
      <c r="A18" s="11"/>
      <c r="B18" s="11"/>
      <c r="C18" s="11"/>
      <c r="D18" s="11"/>
      <c r="E18" s="11"/>
      <c r="F18" s="11"/>
      <c r="G18" s="11"/>
      <c r="H18" s="11"/>
    </row>
    <row r="19" spans="1:8" ht="13.7" customHeight="1" x14ac:dyDescent="0.2">
      <c r="A19" s="11"/>
      <c r="B19" s="11"/>
      <c r="C19" s="11"/>
      <c r="D19" s="11"/>
      <c r="E19" s="11"/>
      <c r="F19" s="11"/>
      <c r="G19" s="11"/>
      <c r="H19" s="11"/>
    </row>
    <row r="20" spans="1:8" ht="13.7" customHeight="1" x14ac:dyDescent="0.2">
      <c r="A20" s="11"/>
      <c r="B20" s="11"/>
      <c r="C20" s="11"/>
      <c r="D20" s="11"/>
      <c r="E20" s="11"/>
      <c r="F20" s="11"/>
      <c r="G20" s="11"/>
      <c r="H20" s="11"/>
    </row>
    <row r="21" spans="1:8" ht="13.7" customHeight="1" x14ac:dyDescent="0.2">
      <c r="A21" s="11"/>
      <c r="B21" s="11"/>
      <c r="C21" s="11"/>
      <c r="D21" s="11"/>
      <c r="E21" s="11"/>
      <c r="F21" s="11"/>
      <c r="G21" s="11"/>
      <c r="H21" s="11"/>
    </row>
    <row r="22" spans="1:8" ht="13.7" customHeight="1" x14ac:dyDescent="0.2">
      <c r="A22" s="11"/>
      <c r="B22" s="11"/>
      <c r="C22" s="11"/>
      <c r="D22" s="11"/>
      <c r="E22" s="11"/>
      <c r="F22" s="11"/>
      <c r="G22" s="11"/>
      <c r="H22" s="11"/>
    </row>
    <row r="23" spans="1:8" ht="13.7" customHeight="1" x14ac:dyDescent="0.2">
      <c r="A23" s="11"/>
      <c r="B23" s="11"/>
      <c r="C23" s="11"/>
      <c r="D23" s="11"/>
      <c r="E23" s="11"/>
      <c r="F23" s="11"/>
      <c r="G23" s="11"/>
      <c r="H23" s="11"/>
    </row>
    <row r="24" spans="1:8" ht="13.7" customHeight="1" x14ac:dyDescent="0.2">
      <c r="A24" s="11"/>
      <c r="B24" s="11"/>
      <c r="C24" s="11"/>
      <c r="D24" s="11"/>
      <c r="E24" s="11"/>
      <c r="F24" s="11"/>
      <c r="G24" s="11"/>
      <c r="H24" s="11"/>
    </row>
    <row r="25" spans="1:8" ht="13.7" customHeight="1" x14ac:dyDescent="0.2">
      <c r="A25" s="11"/>
      <c r="B25" s="11"/>
      <c r="C25" s="11"/>
      <c r="D25" s="11"/>
      <c r="E25" s="11"/>
      <c r="F25" s="11"/>
      <c r="G25" s="11"/>
      <c r="H25" s="11"/>
    </row>
    <row r="26" spans="1:8" ht="13.7" customHeight="1" x14ac:dyDescent="0.2">
      <c r="A26" s="11"/>
      <c r="B26" s="11"/>
      <c r="C26" s="11"/>
      <c r="D26" s="11"/>
      <c r="E26" s="11"/>
      <c r="F26" s="11"/>
      <c r="G26" s="11"/>
      <c r="H26" s="11"/>
    </row>
    <row r="27" spans="1:8" ht="13.7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ht="13.7" customHeight="1" x14ac:dyDescent="0.2">
      <c r="A28" s="11"/>
      <c r="B28" s="11"/>
      <c r="C28" s="11"/>
      <c r="D28" s="11"/>
      <c r="E28" s="11"/>
      <c r="F28" s="11"/>
      <c r="G28" s="11"/>
      <c r="H28" s="11"/>
    </row>
    <row r="29" spans="1:8" ht="13.7" customHeight="1" x14ac:dyDescent="0.2">
      <c r="A29" s="11"/>
      <c r="B29" s="11"/>
      <c r="C29" s="11"/>
      <c r="D29" s="11"/>
      <c r="E29" s="11"/>
      <c r="F29" s="11"/>
      <c r="G29" s="11"/>
      <c r="H29" s="11"/>
    </row>
    <row r="30" spans="1:8" ht="25.5" customHeight="1" x14ac:dyDescent="0.2">
      <c r="A30" s="11"/>
      <c r="B30" s="11"/>
      <c r="C30" s="51" t="s">
        <v>299</v>
      </c>
      <c r="D30" s="52"/>
      <c r="E30" s="52"/>
      <c r="F30" s="52"/>
      <c r="G30" s="52"/>
      <c r="H30" s="11"/>
    </row>
    <row r="31" spans="1:8" ht="13.7" customHeight="1" x14ac:dyDescent="0.2">
      <c r="A31" s="11"/>
      <c r="B31" s="11"/>
      <c r="C31" s="11"/>
      <c r="D31" s="22"/>
      <c r="E31" s="22"/>
      <c r="F31" s="11"/>
      <c r="G31" s="11"/>
      <c r="H31" s="11"/>
    </row>
    <row r="32" spans="1:8" ht="13.7" customHeight="1" x14ac:dyDescent="0.2">
      <c r="A32" s="11"/>
      <c r="B32" s="11"/>
      <c r="C32" s="14"/>
      <c r="D32" s="19" t="s">
        <v>297</v>
      </c>
      <c r="E32" s="20">
        <v>309000000</v>
      </c>
      <c r="F32" s="18"/>
      <c r="G32" s="11"/>
      <c r="H32" s="11"/>
    </row>
    <row r="33" spans="1:8" ht="13.7" customHeight="1" x14ac:dyDescent="0.2">
      <c r="A33" s="11"/>
      <c r="B33" s="11"/>
      <c r="C33" s="14"/>
      <c r="D33" s="19" t="s">
        <v>298</v>
      </c>
      <c r="E33" s="20">
        <v>48300000</v>
      </c>
      <c r="F33" s="18"/>
      <c r="G33" s="11"/>
      <c r="H33" s="11"/>
    </row>
    <row r="34" spans="1:8" ht="13.7" customHeight="1" x14ac:dyDescent="0.2">
      <c r="A34" s="11"/>
      <c r="B34" s="11"/>
      <c r="C34" s="11"/>
      <c r="D34" s="21"/>
      <c r="E34" s="21"/>
      <c r="F34" s="11"/>
      <c r="G34" s="11"/>
      <c r="H34" s="11"/>
    </row>
    <row r="35" spans="1:8" ht="39.75" customHeight="1" x14ac:dyDescent="0.2">
      <c r="A35" s="11"/>
      <c r="B35" s="11"/>
      <c r="C35" s="51" t="s">
        <v>300</v>
      </c>
      <c r="D35" s="52"/>
      <c r="E35" s="52"/>
      <c r="F35" s="52"/>
      <c r="G35" s="52"/>
      <c r="H35" s="11"/>
    </row>
    <row r="36" spans="1:8" ht="13.7" customHeight="1" x14ac:dyDescent="0.2">
      <c r="A36" s="11"/>
      <c r="B36" s="11"/>
      <c r="C36" s="11"/>
      <c r="D36" s="22"/>
      <c r="E36" s="22"/>
      <c r="F36" s="11"/>
      <c r="G36" s="11"/>
      <c r="H36" s="11"/>
    </row>
    <row r="37" spans="1:8" ht="13.7" customHeight="1" x14ac:dyDescent="0.2">
      <c r="A37" s="11"/>
      <c r="B37" s="11"/>
      <c r="C37" s="14"/>
      <c r="D37" s="19" t="s">
        <v>297</v>
      </c>
      <c r="E37" s="20">
        <v>2259242250</v>
      </c>
      <c r="F37" s="18"/>
      <c r="G37" s="11"/>
      <c r="H37" s="11"/>
    </row>
    <row r="38" spans="1:8" ht="13.7" customHeight="1" x14ac:dyDescent="0.2">
      <c r="A38" s="11"/>
      <c r="B38" s="11"/>
      <c r="C38" s="14"/>
      <c r="D38" s="19" t="s">
        <v>298</v>
      </c>
      <c r="E38" s="20">
        <v>421470000</v>
      </c>
      <c r="F38" s="18"/>
      <c r="G38" s="11"/>
      <c r="H38" s="11"/>
    </row>
    <row r="39" spans="1:8" ht="13.7" customHeight="1" x14ac:dyDescent="0.2">
      <c r="A39" s="11"/>
      <c r="B39" s="11"/>
      <c r="C39" s="11"/>
      <c r="D39" s="21"/>
      <c r="E39" s="21"/>
      <c r="F39" s="11"/>
      <c r="G39" s="11"/>
      <c r="H39" s="11"/>
    </row>
    <row r="40" spans="1:8" ht="13.7" customHeight="1" x14ac:dyDescent="0.2">
      <c r="A40" s="11"/>
      <c r="B40" s="11"/>
      <c r="C40" s="11"/>
      <c r="D40" s="11"/>
      <c r="E40" s="11"/>
      <c r="F40" s="11"/>
      <c r="G40" s="11"/>
      <c r="H40" s="11"/>
    </row>
    <row r="41" spans="1:8" ht="13.7" customHeight="1" x14ac:dyDescent="0.2">
      <c r="A41" s="11"/>
      <c r="B41" s="11"/>
      <c r="C41" s="11"/>
      <c r="D41" s="11"/>
      <c r="E41" s="11"/>
      <c r="F41" s="11"/>
      <c r="G41" s="11"/>
      <c r="H41" s="11"/>
    </row>
    <row r="42" spans="1:8" ht="28.5" customHeight="1" x14ac:dyDescent="0.2">
      <c r="A42" s="11"/>
      <c r="B42" s="11"/>
      <c r="C42" s="51" t="s">
        <v>301</v>
      </c>
      <c r="D42" s="52"/>
      <c r="E42" s="52"/>
      <c r="F42" s="52"/>
      <c r="G42" s="52"/>
      <c r="H42" s="11"/>
    </row>
    <row r="43" spans="1:8" ht="13.7" customHeight="1" x14ac:dyDescent="0.2">
      <c r="A43" s="11"/>
      <c r="B43" s="11"/>
      <c r="C43" s="11"/>
      <c r="D43" s="22"/>
      <c r="E43" s="22"/>
      <c r="F43" s="11"/>
      <c r="G43" s="11"/>
      <c r="H43" s="11"/>
    </row>
    <row r="44" spans="1:8" ht="13.7" customHeight="1" x14ac:dyDescent="0.2">
      <c r="A44" s="11"/>
      <c r="B44" s="11"/>
      <c r="C44" s="14"/>
      <c r="D44" s="19" t="s">
        <v>297</v>
      </c>
      <c r="E44" s="20">
        <v>347316000</v>
      </c>
      <c r="F44" s="18"/>
      <c r="G44" s="11"/>
      <c r="H44" s="11"/>
    </row>
    <row r="45" spans="1:8" ht="13.7" customHeight="1" x14ac:dyDescent="0.2">
      <c r="A45" s="11"/>
      <c r="B45" s="11"/>
      <c r="C45" s="14"/>
      <c r="D45" s="19" t="s">
        <v>298</v>
      </c>
      <c r="E45" s="20">
        <v>30600000</v>
      </c>
      <c r="F45" s="18"/>
      <c r="G45" s="11"/>
      <c r="H45" s="11"/>
    </row>
    <row r="46" spans="1:8" ht="13.7" customHeight="1" x14ac:dyDescent="0.2">
      <c r="A46" s="11"/>
      <c r="B46" s="11"/>
      <c r="C46" s="11"/>
      <c r="D46" s="21"/>
      <c r="E46" s="21"/>
      <c r="F46" s="11"/>
      <c r="G46" s="11"/>
      <c r="H46" s="11"/>
    </row>
    <row r="47" spans="1:8" ht="31.5" customHeight="1" x14ac:dyDescent="0.2">
      <c r="A47" s="11"/>
      <c r="B47" s="11"/>
      <c r="C47" s="51" t="s">
        <v>302</v>
      </c>
      <c r="D47" s="52"/>
      <c r="E47" s="52"/>
      <c r="F47" s="52"/>
      <c r="G47" s="52"/>
      <c r="H47" s="11"/>
    </row>
    <row r="48" spans="1:8" ht="13.7" customHeight="1" x14ac:dyDescent="0.2">
      <c r="A48" s="11"/>
      <c r="B48" s="11"/>
      <c r="C48" s="11"/>
      <c r="D48" s="22"/>
      <c r="E48" s="22"/>
      <c r="F48" s="11"/>
      <c r="G48" s="11"/>
      <c r="H48" s="11"/>
    </row>
    <row r="49" spans="1:8" ht="13.7" customHeight="1" x14ac:dyDescent="0.2">
      <c r="A49" s="11"/>
      <c r="B49" s="11"/>
      <c r="C49" s="14"/>
      <c r="D49" s="19" t="s">
        <v>297</v>
      </c>
      <c r="E49" s="20">
        <v>257500000</v>
      </c>
      <c r="F49" s="18"/>
      <c r="G49" s="11"/>
      <c r="H49" s="11"/>
    </row>
    <row r="50" spans="1:8" ht="13.7" customHeight="1" x14ac:dyDescent="0.2">
      <c r="A50" s="11"/>
      <c r="B50" s="11"/>
      <c r="C50" s="14"/>
      <c r="D50" s="19" t="s">
        <v>298</v>
      </c>
      <c r="E50" s="20">
        <v>32700000</v>
      </c>
      <c r="F50" s="18"/>
      <c r="G50" s="11"/>
      <c r="H50" s="11"/>
    </row>
    <row r="51" spans="1:8" ht="13.7" customHeight="1" x14ac:dyDescent="0.2">
      <c r="A51" s="11"/>
      <c r="B51" s="11"/>
      <c r="C51" s="11"/>
      <c r="D51" s="21"/>
      <c r="E51" s="21"/>
      <c r="F51" s="11"/>
      <c r="G51" s="11"/>
      <c r="H51" s="11"/>
    </row>
    <row r="52" spans="1:8" ht="31.5" customHeight="1" x14ac:dyDescent="0.2">
      <c r="A52" s="11"/>
      <c r="B52" s="11"/>
      <c r="C52" s="51" t="s">
        <v>303</v>
      </c>
      <c r="D52" s="52"/>
      <c r="E52" s="52"/>
      <c r="F52" s="52"/>
      <c r="G52" s="52"/>
      <c r="H52" s="11"/>
    </row>
    <row r="53" spans="1:8" ht="13.7" customHeight="1" x14ac:dyDescent="0.2">
      <c r="A53" s="11"/>
      <c r="B53" s="11"/>
      <c r="C53" s="11"/>
      <c r="D53" s="22"/>
      <c r="E53" s="22"/>
      <c r="F53" s="11"/>
      <c r="G53" s="11"/>
      <c r="H53" s="11"/>
    </row>
    <row r="54" spans="1:8" ht="13.7" customHeight="1" x14ac:dyDescent="0.2">
      <c r="A54" s="11"/>
      <c r="B54" s="11"/>
      <c r="C54" s="14"/>
      <c r="D54" s="19" t="s">
        <v>297</v>
      </c>
      <c r="E54" s="20">
        <v>1380450000</v>
      </c>
      <c r="F54" s="18"/>
      <c r="G54" s="11"/>
      <c r="H54" s="11"/>
    </row>
    <row r="55" spans="1:8" ht="15" customHeight="1" x14ac:dyDescent="0.2">
      <c r="A55" s="11"/>
      <c r="B55" s="11"/>
      <c r="C55" s="14"/>
      <c r="D55" s="19" t="s">
        <v>298</v>
      </c>
      <c r="E55" s="23">
        <v>48000000</v>
      </c>
      <c r="F55" s="18"/>
      <c r="G55" s="11"/>
      <c r="H55" s="11"/>
    </row>
  </sheetData>
  <mergeCells count="9">
    <mergeCell ref="C35:G35"/>
    <mergeCell ref="C42:G42"/>
    <mergeCell ref="C47:G47"/>
    <mergeCell ref="C52:G52"/>
    <mergeCell ref="C4:G4"/>
    <mergeCell ref="E6:F6"/>
    <mergeCell ref="E7:F7"/>
    <mergeCell ref="E8:F8"/>
    <mergeCell ref="C30:G30"/>
  </mergeCell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workbookViewId="0"/>
  </sheetViews>
  <sheetFormatPr baseColWidth="10" defaultColWidth="10.85546875" defaultRowHeight="12.75" customHeight="1" x14ac:dyDescent="0.2"/>
  <cols>
    <col min="1" max="1" width="10.85546875" style="24" customWidth="1"/>
    <col min="2" max="2" width="15.85546875" style="24" customWidth="1"/>
    <col min="3" max="3" width="23.42578125" style="24" customWidth="1"/>
    <col min="4" max="4" width="14.42578125" style="24" customWidth="1"/>
    <col min="5" max="19" width="10.85546875" style="24" customWidth="1"/>
    <col min="20" max="16384" width="10.85546875" style="24"/>
  </cols>
  <sheetData>
    <row r="1" spans="1:18" ht="13.7" customHeight="1" x14ac:dyDescent="0.2">
      <c r="A1" s="11"/>
      <c r="B1" s="22"/>
      <c r="C1" s="22"/>
      <c r="D1" s="22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5.5" customHeight="1" x14ac:dyDescent="0.2">
      <c r="A2" s="14"/>
      <c r="B2" s="17" t="s">
        <v>304</v>
      </c>
      <c r="C2" s="25" t="s">
        <v>305</v>
      </c>
      <c r="D2" s="25" t="s">
        <v>306</v>
      </c>
      <c r="E2" s="1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5.5" customHeight="1" x14ac:dyDescent="0.2">
      <c r="A3" s="14"/>
      <c r="B3" s="16" t="s">
        <v>307</v>
      </c>
      <c r="C3" s="19" t="s">
        <v>308</v>
      </c>
      <c r="D3" s="20">
        <v>8460000</v>
      </c>
      <c r="E3" s="18"/>
      <c r="F3" s="11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ht="54" customHeight="1" x14ac:dyDescent="0.2">
      <c r="A4" s="14"/>
      <c r="B4" s="16" t="s">
        <v>309</v>
      </c>
      <c r="C4" s="27" t="s">
        <v>310</v>
      </c>
      <c r="D4" s="20">
        <v>25500000</v>
      </c>
      <c r="E4" s="18"/>
      <c r="F4" s="28"/>
      <c r="G4" s="29"/>
      <c r="H4" s="30"/>
      <c r="I4" s="9"/>
      <c r="J4" s="9"/>
      <c r="K4" s="31"/>
      <c r="L4" s="9"/>
      <c r="M4" s="31"/>
      <c r="N4" s="29"/>
      <c r="O4" s="1"/>
      <c r="P4" s="1"/>
      <c r="Q4" s="1"/>
      <c r="R4" s="2"/>
    </row>
    <row r="5" spans="1:18" ht="54" customHeight="1" x14ac:dyDescent="0.2">
      <c r="A5" s="14"/>
      <c r="B5" s="16" t="s">
        <v>311</v>
      </c>
      <c r="C5" s="27" t="s">
        <v>312</v>
      </c>
      <c r="D5" s="20">
        <v>11700000</v>
      </c>
      <c r="E5" s="18"/>
      <c r="F5" s="28"/>
      <c r="G5" s="30"/>
      <c r="H5" s="8"/>
      <c r="I5" s="30"/>
      <c r="J5" s="29"/>
      <c r="K5" s="29"/>
      <c r="L5" s="30"/>
      <c r="M5" s="9"/>
      <c r="N5" s="9"/>
      <c r="O5" s="31"/>
      <c r="P5" s="9"/>
      <c r="Q5" s="31"/>
      <c r="R5" s="32"/>
    </row>
    <row r="6" spans="1:18" ht="54" customHeight="1" x14ac:dyDescent="0.2">
      <c r="A6" s="14"/>
      <c r="B6" s="16" t="s">
        <v>313</v>
      </c>
      <c r="C6" s="27" t="s">
        <v>312</v>
      </c>
      <c r="D6" s="20">
        <v>10020000</v>
      </c>
      <c r="E6" s="18"/>
      <c r="F6" s="28"/>
      <c r="G6" s="30"/>
      <c r="H6" s="8"/>
      <c r="I6" s="30"/>
      <c r="J6" s="29"/>
      <c r="K6" s="29"/>
      <c r="L6" s="30"/>
      <c r="M6" s="9"/>
      <c r="N6" s="9"/>
      <c r="O6" s="31"/>
      <c r="P6" s="9"/>
      <c r="Q6" s="31"/>
      <c r="R6" s="32"/>
    </row>
    <row r="7" spans="1:18" ht="54" customHeight="1" x14ac:dyDescent="0.2">
      <c r="A7" s="14"/>
      <c r="B7" s="16" t="s">
        <v>314</v>
      </c>
      <c r="C7" s="27" t="s">
        <v>315</v>
      </c>
      <c r="D7" s="20">
        <v>19200000</v>
      </c>
      <c r="E7" s="18"/>
      <c r="F7" s="28"/>
      <c r="G7" s="30"/>
      <c r="H7" s="8"/>
      <c r="I7" s="30"/>
      <c r="J7" s="29"/>
      <c r="K7" s="29"/>
      <c r="L7" s="30"/>
      <c r="M7" s="9"/>
      <c r="N7" s="9"/>
      <c r="O7" s="31"/>
      <c r="P7" s="9"/>
      <c r="Q7" s="31"/>
      <c r="R7" s="32"/>
    </row>
    <row r="8" spans="1:18" ht="54" customHeight="1" x14ac:dyDescent="0.2">
      <c r="A8" s="14"/>
      <c r="B8" s="16" t="s">
        <v>316</v>
      </c>
      <c r="C8" s="27" t="s">
        <v>312</v>
      </c>
      <c r="D8" s="20">
        <v>11700000</v>
      </c>
      <c r="E8" s="18"/>
      <c r="F8" s="28"/>
      <c r="G8" s="30"/>
      <c r="H8" s="8"/>
      <c r="I8" s="30"/>
      <c r="J8" s="29"/>
      <c r="K8" s="29"/>
      <c r="L8" s="30"/>
      <c r="M8" s="9"/>
      <c r="N8" s="9"/>
      <c r="O8" s="31"/>
      <c r="P8" s="9"/>
      <c r="Q8" s="31"/>
      <c r="R8" s="32"/>
    </row>
    <row r="9" spans="1:18" ht="54" customHeight="1" x14ac:dyDescent="0.2">
      <c r="A9" s="14"/>
      <c r="B9" s="16" t="s">
        <v>317</v>
      </c>
      <c r="C9" s="27" t="s">
        <v>312</v>
      </c>
      <c r="D9" s="20">
        <v>8460000</v>
      </c>
      <c r="E9" s="18"/>
      <c r="F9" s="28"/>
      <c r="G9" s="30"/>
      <c r="H9" s="8"/>
      <c r="I9" s="30"/>
      <c r="J9" s="29"/>
      <c r="K9" s="29"/>
      <c r="L9" s="30"/>
      <c r="M9" s="9"/>
      <c r="N9" s="9"/>
      <c r="O9" s="31"/>
      <c r="P9" s="9"/>
      <c r="Q9" s="31"/>
      <c r="R9" s="32"/>
    </row>
    <row r="10" spans="1:18" ht="54" customHeight="1" x14ac:dyDescent="0.2">
      <c r="A10" s="14"/>
      <c r="B10" s="16" t="s">
        <v>318</v>
      </c>
      <c r="C10" s="27" t="s">
        <v>319</v>
      </c>
      <c r="D10" s="20">
        <v>17400000</v>
      </c>
      <c r="E10" s="18"/>
      <c r="F10" s="28"/>
      <c r="G10" s="30"/>
      <c r="H10" s="8"/>
      <c r="I10" s="30"/>
      <c r="J10" s="29"/>
      <c r="K10" s="29"/>
      <c r="L10" s="30"/>
      <c r="M10" s="9"/>
      <c r="N10" s="9"/>
      <c r="O10" s="31"/>
      <c r="P10" s="9"/>
      <c r="Q10" s="31"/>
      <c r="R10" s="32"/>
    </row>
    <row r="11" spans="1:18" ht="18" customHeight="1" x14ac:dyDescent="0.2">
      <c r="A11" s="14"/>
      <c r="B11" s="16" t="s">
        <v>320</v>
      </c>
      <c r="C11" s="27" t="s">
        <v>321</v>
      </c>
      <c r="D11" s="20">
        <v>8460000</v>
      </c>
      <c r="E11" s="18"/>
      <c r="F11" s="28"/>
      <c r="G11" s="30"/>
      <c r="H11" s="8"/>
      <c r="I11" s="30"/>
      <c r="J11" s="29"/>
      <c r="K11" s="29"/>
      <c r="L11" s="30"/>
      <c r="M11" s="9"/>
      <c r="N11" s="9"/>
      <c r="O11" s="31"/>
      <c r="P11" s="9"/>
      <c r="Q11" s="31"/>
      <c r="R11" s="32"/>
    </row>
    <row r="12" spans="1:18" ht="18" customHeight="1" x14ac:dyDescent="0.2">
      <c r="A12" s="14"/>
      <c r="B12" s="16" t="s">
        <v>322</v>
      </c>
      <c r="C12" s="27" t="s">
        <v>323</v>
      </c>
      <c r="D12" s="20">
        <v>15300000</v>
      </c>
      <c r="E12" s="18"/>
      <c r="F12" s="28"/>
      <c r="G12" s="30"/>
      <c r="H12" s="8"/>
      <c r="I12" s="30"/>
      <c r="J12" s="29"/>
      <c r="K12" s="29"/>
      <c r="L12" s="30"/>
      <c r="M12" s="9"/>
      <c r="N12" s="9"/>
      <c r="O12" s="31"/>
      <c r="P12" s="9"/>
      <c r="Q12" s="31"/>
      <c r="R12" s="32"/>
    </row>
    <row r="13" spans="1:18" ht="18" customHeight="1" x14ac:dyDescent="0.2">
      <c r="A13" s="14"/>
      <c r="B13" s="16" t="s">
        <v>324</v>
      </c>
      <c r="C13" s="27" t="s">
        <v>323</v>
      </c>
      <c r="D13" s="20">
        <v>17400000</v>
      </c>
      <c r="E13" s="18"/>
      <c r="F13" s="28"/>
      <c r="G13" s="30"/>
      <c r="H13" s="8"/>
      <c r="I13" s="30"/>
      <c r="J13" s="29"/>
      <c r="K13" s="29"/>
      <c r="L13" s="30"/>
      <c r="M13" s="9"/>
      <c r="N13" s="9"/>
      <c r="O13" s="31"/>
      <c r="P13" s="9"/>
      <c r="Q13" s="31"/>
      <c r="R13" s="32"/>
    </row>
    <row r="14" spans="1:18" ht="18" customHeight="1" x14ac:dyDescent="0.2">
      <c r="A14" s="14"/>
      <c r="B14" s="16" t="s">
        <v>325</v>
      </c>
      <c r="C14" s="27" t="s">
        <v>326</v>
      </c>
      <c r="D14" s="20">
        <v>15300000</v>
      </c>
      <c r="E14" s="18"/>
      <c r="F14" s="28"/>
      <c r="G14" s="30"/>
      <c r="H14" s="8"/>
      <c r="I14" s="30"/>
      <c r="J14" s="29"/>
      <c r="K14" s="29"/>
      <c r="L14" s="30"/>
      <c r="M14" s="9"/>
      <c r="N14" s="9"/>
      <c r="O14" s="31"/>
      <c r="P14" s="9"/>
      <c r="Q14" s="31"/>
      <c r="R14" s="32"/>
    </row>
    <row r="15" spans="1:18" ht="18" customHeight="1" x14ac:dyDescent="0.2">
      <c r="A15" s="14"/>
      <c r="B15" s="16" t="s">
        <v>327</v>
      </c>
      <c r="C15" s="27" t="s">
        <v>321</v>
      </c>
      <c r="D15" s="20">
        <v>10020000</v>
      </c>
      <c r="E15" s="18"/>
      <c r="F15" s="28"/>
      <c r="G15" s="30"/>
      <c r="H15" s="8"/>
      <c r="I15" s="30"/>
      <c r="J15" s="29"/>
      <c r="K15" s="29"/>
      <c r="L15" s="30"/>
      <c r="M15" s="9"/>
      <c r="N15" s="9"/>
      <c r="O15" s="31"/>
      <c r="P15" s="9"/>
      <c r="Q15" s="31"/>
      <c r="R15" s="32"/>
    </row>
    <row r="16" spans="1:18" ht="54" customHeight="1" x14ac:dyDescent="0.2">
      <c r="A16" s="14"/>
      <c r="B16" s="16" t="s">
        <v>328</v>
      </c>
      <c r="C16" s="27" t="s">
        <v>329</v>
      </c>
      <c r="D16" s="20">
        <v>24000000</v>
      </c>
      <c r="E16" s="18"/>
      <c r="F16" s="28"/>
      <c r="G16" s="30"/>
      <c r="H16" s="8"/>
      <c r="I16" s="30"/>
      <c r="J16" s="29"/>
      <c r="K16" s="29"/>
      <c r="L16" s="30"/>
      <c r="M16" s="9"/>
      <c r="N16" s="9"/>
      <c r="O16" s="31"/>
      <c r="P16" s="9"/>
      <c r="Q16" s="31"/>
      <c r="R16" s="32"/>
    </row>
    <row r="17" spans="1:18" ht="54" customHeight="1" x14ac:dyDescent="0.2">
      <c r="A17" s="14"/>
      <c r="B17" s="16" t="s">
        <v>330</v>
      </c>
      <c r="C17" s="27" t="s">
        <v>331</v>
      </c>
      <c r="D17" s="20">
        <v>11700000</v>
      </c>
      <c r="E17" s="18"/>
      <c r="F17" s="28"/>
      <c r="G17" s="30"/>
      <c r="H17" s="8"/>
      <c r="I17" s="30"/>
      <c r="J17" s="29"/>
      <c r="K17" s="29"/>
      <c r="L17" s="30"/>
      <c r="M17" s="9"/>
      <c r="N17" s="9"/>
      <c r="O17" s="31"/>
      <c r="P17" s="9"/>
      <c r="Q17" s="31"/>
      <c r="R17" s="32"/>
    </row>
    <row r="18" spans="1:18" ht="54" customHeight="1" x14ac:dyDescent="0.2">
      <c r="A18" s="14"/>
      <c r="B18" s="16" t="s">
        <v>332</v>
      </c>
      <c r="C18" s="27" t="s">
        <v>319</v>
      </c>
      <c r="D18" s="20">
        <v>21600000</v>
      </c>
      <c r="E18" s="18"/>
      <c r="F18" s="28"/>
      <c r="G18" s="30"/>
      <c r="H18" s="8"/>
      <c r="I18" s="30"/>
      <c r="J18" s="29"/>
      <c r="K18" s="29"/>
      <c r="L18" s="30"/>
      <c r="M18" s="9"/>
      <c r="N18" s="9"/>
      <c r="O18" s="31"/>
      <c r="P18" s="9"/>
      <c r="Q18" s="31"/>
      <c r="R18" s="32"/>
    </row>
    <row r="19" spans="1:18" ht="54" customHeight="1" x14ac:dyDescent="0.2">
      <c r="A19" s="14"/>
      <c r="B19" s="16" t="s">
        <v>333</v>
      </c>
      <c r="C19" s="27" t="s">
        <v>331</v>
      </c>
      <c r="D19" s="20">
        <v>7500000</v>
      </c>
      <c r="E19" s="18"/>
      <c r="F19" s="28"/>
      <c r="G19" s="30"/>
      <c r="H19" s="8"/>
      <c r="I19" s="30"/>
      <c r="J19" s="29"/>
      <c r="K19" s="29"/>
      <c r="L19" s="30"/>
      <c r="M19" s="9"/>
      <c r="N19" s="9"/>
      <c r="O19" s="31"/>
      <c r="P19" s="9"/>
      <c r="Q19" s="31"/>
      <c r="R19" s="32"/>
    </row>
    <row r="20" spans="1:18" ht="54" customHeight="1" x14ac:dyDescent="0.2">
      <c r="A20" s="14"/>
      <c r="B20" s="16" t="s">
        <v>334</v>
      </c>
      <c r="C20" s="27" t="s">
        <v>331</v>
      </c>
      <c r="D20" s="20">
        <v>11700000</v>
      </c>
      <c r="E20" s="18"/>
      <c r="F20" s="28"/>
      <c r="G20" s="30"/>
      <c r="H20" s="8"/>
      <c r="I20" s="30"/>
      <c r="J20" s="29"/>
      <c r="K20" s="29"/>
      <c r="L20" s="30"/>
      <c r="M20" s="9"/>
      <c r="N20" s="9"/>
      <c r="O20" s="31"/>
      <c r="P20" s="9"/>
      <c r="Q20" s="31"/>
      <c r="R20" s="32"/>
    </row>
    <row r="21" spans="1:18" ht="54" customHeight="1" x14ac:dyDescent="0.2">
      <c r="A21" s="14"/>
      <c r="B21" s="16" t="s">
        <v>335</v>
      </c>
      <c r="C21" s="27" t="s">
        <v>331</v>
      </c>
      <c r="D21" s="20">
        <v>7500000</v>
      </c>
      <c r="E21" s="18"/>
      <c r="F21" s="28"/>
      <c r="G21" s="30"/>
      <c r="H21" s="8"/>
      <c r="I21" s="30"/>
      <c r="J21" s="29"/>
      <c r="K21" s="29"/>
      <c r="L21" s="30"/>
      <c r="M21" s="9"/>
      <c r="N21" s="9"/>
      <c r="O21" s="31"/>
      <c r="P21" s="9"/>
      <c r="Q21" s="31"/>
      <c r="R21" s="32"/>
    </row>
    <row r="22" spans="1:18" ht="54" customHeight="1" x14ac:dyDescent="0.2">
      <c r="A22" s="14"/>
      <c r="B22" s="16" t="s">
        <v>336</v>
      </c>
      <c r="C22" s="27" t="s">
        <v>319</v>
      </c>
      <c r="D22" s="20">
        <v>21600000</v>
      </c>
      <c r="E22" s="18"/>
      <c r="F22" s="28"/>
      <c r="G22" s="30"/>
      <c r="H22" s="8"/>
      <c r="I22" s="30"/>
      <c r="J22" s="29"/>
      <c r="K22" s="29"/>
      <c r="L22" s="30"/>
      <c r="M22" s="9"/>
      <c r="N22" s="9"/>
      <c r="O22" s="31"/>
      <c r="P22" s="9"/>
      <c r="Q22" s="31"/>
      <c r="R22" s="32"/>
    </row>
    <row r="23" spans="1:18" ht="54" customHeight="1" x14ac:dyDescent="0.2">
      <c r="A23" s="14"/>
      <c r="B23" s="16" t="s">
        <v>337</v>
      </c>
      <c r="C23" s="27" t="s">
        <v>331</v>
      </c>
      <c r="D23" s="20">
        <v>8460000</v>
      </c>
      <c r="E23" s="18"/>
      <c r="F23" s="28"/>
      <c r="G23" s="30"/>
      <c r="H23" s="8"/>
      <c r="I23" s="30"/>
      <c r="J23" s="29"/>
      <c r="K23" s="29"/>
      <c r="L23" s="30"/>
      <c r="M23" s="9"/>
      <c r="N23" s="9"/>
      <c r="O23" s="31"/>
      <c r="P23" s="9"/>
      <c r="Q23" s="31"/>
      <c r="R23" s="32"/>
    </row>
    <row r="24" spans="1:18" ht="54" customHeight="1" x14ac:dyDescent="0.2">
      <c r="A24" s="14"/>
      <c r="B24" s="16" t="s">
        <v>338</v>
      </c>
      <c r="C24" s="27" t="s">
        <v>331</v>
      </c>
      <c r="D24" s="20">
        <v>11700000</v>
      </c>
      <c r="E24" s="18"/>
      <c r="F24" s="28"/>
      <c r="G24" s="30"/>
      <c r="H24" s="8"/>
      <c r="I24" s="30"/>
      <c r="J24" s="29"/>
      <c r="K24" s="29"/>
      <c r="L24" s="30"/>
      <c r="M24" s="9"/>
      <c r="N24" s="9"/>
      <c r="O24" s="31"/>
      <c r="P24" s="9"/>
      <c r="Q24" s="31"/>
      <c r="R24" s="32"/>
    </row>
    <row r="25" spans="1:18" ht="54" customHeight="1" x14ac:dyDescent="0.2">
      <c r="A25" s="14"/>
      <c r="B25" s="16" t="s">
        <v>339</v>
      </c>
      <c r="C25" s="27" t="s">
        <v>340</v>
      </c>
      <c r="D25" s="20">
        <v>25500000</v>
      </c>
      <c r="E25" s="18"/>
      <c r="F25" s="28"/>
      <c r="G25" s="30"/>
      <c r="H25" s="8"/>
      <c r="I25" s="30"/>
      <c r="J25" s="29"/>
      <c r="K25" s="29"/>
      <c r="L25" s="30"/>
      <c r="M25" s="9"/>
      <c r="N25" s="31"/>
      <c r="O25" s="31"/>
      <c r="P25" s="9"/>
      <c r="Q25" s="31"/>
      <c r="R25" s="32"/>
    </row>
    <row r="26" spans="1:18" ht="54" customHeight="1" x14ac:dyDescent="0.2">
      <c r="A26" s="14"/>
      <c r="B26" s="16" t="s">
        <v>341</v>
      </c>
      <c r="C26" s="27" t="s">
        <v>319</v>
      </c>
      <c r="D26" s="20">
        <v>44700000</v>
      </c>
      <c r="E26" s="18"/>
      <c r="F26" s="28"/>
      <c r="G26" s="30"/>
      <c r="H26" s="8"/>
      <c r="I26" s="30"/>
      <c r="J26" s="29"/>
      <c r="K26" s="29"/>
      <c r="L26" s="30"/>
      <c r="M26" s="9"/>
      <c r="N26" s="9"/>
      <c r="O26" s="31"/>
      <c r="P26" s="9"/>
      <c r="Q26" s="31"/>
      <c r="R26" s="32"/>
    </row>
    <row r="27" spans="1:18" ht="54" customHeight="1" x14ac:dyDescent="0.2">
      <c r="A27" s="14"/>
      <c r="B27" s="16" t="s">
        <v>342</v>
      </c>
      <c r="C27" s="27" t="s">
        <v>331</v>
      </c>
      <c r="D27" s="20">
        <v>11700000</v>
      </c>
      <c r="E27" s="18"/>
      <c r="F27" s="28"/>
      <c r="G27" s="30"/>
      <c r="H27" s="8"/>
      <c r="I27" s="30"/>
      <c r="J27" s="29"/>
      <c r="K27" s="29"/>
      <c r="L27" s="30"/>
      <c r="M27" s="9"/>
      <c r="N27" s="9"/>
      <c r="O27" s="31"/>
      <c r="P27" s="9"/>
      <c r="Q27" s="31"/>
      <c r="R27" s="32"/>
    </row>
    <row r="28" spans="1:18" ht="54" customHeight="1" x14ac:dyDescent="0.2">
      <c r="A28" s="14"/>
      <c r="B28" s="16" t="s">
        <v>343</v>
      </c>
      <c r="C28" s="27" t="s">
        <v>331</v>
      </c>
      <c r="D28" s="20">
        <v>8460000</v>
      </c>
      <c r="E28" s="18"/>
      <c r="F28" s="28"/>
      <c r="G28" s="30"/>
      <c r="H28" s="8"/>
      <c r="I28" s="30"/>
      <c r="J28" s="29"/>
      <c r="K28" s="29"/>
      <c r="L28" s="30"/>
      <c r="M28" s="9"/>
      <c r="N28" s="9"/>
      <c r="O28" s="31"/>
      <c r="P28" s="9"/>
      <c r="Q28" s="31"/>
      <c r="R28" s="32"/>
    </row>
    <row r="29" spans="1:18" ht="54" customHeight="1" x14ac:dyDescent="0.2">
      <c r="A29" s="14"/>
      <c r="B29" s="16" t="s">
        <v>344</v>
      </c>
      <c r="C29" s="27" t="s">
        <v>345</v>
      </c>
      <c r="D29" s="20">
        <v>8460000</v>
      </c>
      <c r="E29" s="18"/>
      <c r="F29" s="28"/>
      <c r="G29" s="30"/>
      <c r="H29" s="8"/>
      <c r="I29" s="30"/>
      <c r="J29" s="29"/>
      <c r="K29" s="29"/>
      <c r="L29" s="30"/>
      <c r="M29" s="9"/>
      <c r="N29" s="9"/>
      <c r="O29" s="31"/>
      <c r="P29" s="9"/>
      <c r="Q29" s="31"/>
      <c r="R29" s="32"/>
    </row>
    <row r="30" spans="1:18" ht="54" customHeight="1" x14ac:dyDescent="0.2">
      <c r="A30" s="14"/>
      <c r="B30" s="16" t="s">
        <v>346</v>
      </c>
      <c r="C30" s="27" t="s">
        <v>319</v>
      </c>
      <c r="D30" s="20">
        <v>17400000</v>
      </c>
      <c r="E30" s="18"/>
      <c r="F30" s="28"/>
      <c r="G30" s="30"/>
      <c r="H30" s="8"/>
      <c r="I30" s="30"/>
      <c r="J30" s="29"/>
      <c r="K30" s="29"/>
      <c r="L30" s="30"/>
      <c r="M30" s="9"/>
      <c r="N30" s="31"/>
      <c r="O30" s="31"/>
      <c r="P30" s="9"/>
      <c r="Q30" s="31"/>
      <c r="R30" s="32"/>
    </row>
    <row r="31" spans="1:18" ht="18" customHeight="1" x14ac:dyDescent="0.2">
      <c r="A31" s="14"/>
      <c r="B31" s="16" t="s">
        <v>347</v>
      </c>
      <c r="C31" s="27" t="s">
        <v>321</v>
      </c>
      <c r="D31" s="20">
        <v>11100000</v>
      </c>
      <c r="E31" s="18"/>
      <c r="F31" s="28"/>
      <c r="G31" s="30"/>
      <c r="H31" s="8"/>
      <c r="I31" s="30"/>
      <c r="J31" s="29"/>
      <c r="K31" s="29"/>
      <c r="L31" s="30"/>
      <c r="M31" s="9"/>
      <c r="N31" s="9"/>
      <c r="O31" s="31"/>
      <c r="P31" s="9"/>
      <c r="Q31" s="31"/>
      <c r="R31" s="32"/>
    </row>
    <row r="32" spans="1:18" ht="13.7" customHeight="1" x14ac:dyDescent="0.2">
      <c r="A32" s="11"/>
      <c r="B32" s="21"/>
      <c r="C32" s="21"/>
      <c r="D32" s="21"/>
      <c r="E32" s="11"/>
      <c r="F32" s="28"/>
      <c r="G32" s="30"/>
      <c r="H32" s="8"/>
      <c r="I32" s="30"/>
      <c r="J32" s="29"/>
      <c r="K32" s="29"/>
      <c r="L32" s="30"/>
      <c r="M32" s="9"/>
      <c r="N32" s="9"/>
      <c r="O32" s="31"/>
      <c r="P32" s="9"/>
      <c r="Q32" s="31"/>
      <c r="R32" s="32"/>
    </row>
    <row r="33" spans="1:18" ht="13.7" customHeight="1" x14ac:dyDescent="0.2">
      <c r="A33" s="11"/>
      <c r="B33" s="11"/>
      <c r="C33" s="11"/>
      <c r="D33" s="11"/>
      <c r="E33" s="11"/>
      <c r="F33" s="28"/>
      <c r="G33" s="33"/>
      <c r="H33" s="33"/>
      <c r="I33" s="33"/>
      <c r="J33" s="33"/>
      <c r="K33" s="33"/>
      <c r="L33" s="33"/>
      <c r="M33" s="33"/>
      <c r="N33" s="33"/>
      <c r="O33" s="33"/>
      <c r="P33" s="1"/>
      <c r="Q33" s="1"/>
      <c r="R33" s="2"/>
    </row>
    <row r="34" spans="1:18" ht="13.7" customHeight="1" x14ac:dyDescent="0.2">
      <c r="A34" s="11"/>
      <c r="B34" s="11"/>
      <c r="C34" s="11"/>
      <c r="D34" s="11"/>
      <c r="E34" s="11"/>
      <c r="F34" s="28"/>
      <c r="G34" s="49"/>
      <c r="H34" s="49"/>
      <c r="I34" s="49"/>
      <c r="J34" s="49"/>
      <c r="K34" s="49"/>
      <c r="L34" s="49"/>
      <c r="M34" s="6"/>
      <c r="N34" s="6"/>
      <c r="O34" s="6"/>
      <c r="P34" s="1"/>
      <c r="Q34" s="1"/>
      <c r="R34" s="2"/>
    </row>
    <row r="35" spans="1:18" ht="13.7" customHeight="1" x14ac:dyDescent="0.2">
      <c r="A35" s="11"/>
      <c r="B35" s="11"/>
      <c r="C35" s="11"/>
      <c r="D35" s="11"/>
      <c r="E35" s="11"/>
      <c r="F35" s="28"/>
      <c r="G35" s="50"/>
      <c r="H35" s="50"/>
      <c r="I35" s="50"/>
      <c r="J35" s="50"/>
      <c r="K35" s="50"/>
      <c r="L35" s="50"/>
      <c r="M35" s="7"/>
      <c r="N35" s="7"/>
      <c r="O35" s="7"/>
      <c r="P35" s="34"/>
      <c r="Q35" s="34"/>
      <c r="R35" s="3"/>
    </row>
  </sheetData>
  <mergeCells count="2">
    <mergeCell ref="G34:L34"/>
    <mergeCell ref="G35:L35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6"/>
  <sheetViews>
    <sheetView showGridLines="0" workbookViewId="0"/>
  </sheetViews>
  <sheetFormatPr baseColWidth="10" defaultColWidth="10.85546875" defaultRowHeight="12.75" customHeight="1" x14ac:dyDescent="0.2"/>
  <cols>
    <col min="1" max="1" width="10.85546875" style="35" customWidth="1"/>
    <col min="2" max="2" width="21.42578125" style="35" customWidth="1"/>
    <col min="3" max="3" width="10.85546875" style="35" customWidth="1"/>
    <col min="4" max="4" width="15.85546875" style="35" customWidth="1"/>
    <col min="5" max="5" width="22.7109375" style="35" customWidth="1"/>
    <col min="6" max="6" width="10.85546875" style="35" customWidth="1"/>
    <col min="7" max="16384" width="10.85546875" style="35"/>
  </cols>
  <sheetData>
    <row r="1" spans="1:5" ht="13.7" customHeight="1" x14ac:dyDescent="0.2">
      <c r="A1" s="11"/>
      <c r="B1" s="22"/>
      <c r="C1" s="22"/>
      <c r="D1" s="36"/>
      <c r="E1" s="22"/>
    </row>
    <row r="2" spans="1:5" ht="25.5" customHeight="1" x14ac:dyDescent="0.2">
      <c r="A2" s="14"/>
      <c r="B2" s="37" t="s">
        <v>348</v>
      </c>
      <c r="C2" s="38" t="s">
        <v>349</v>
      </c>
      <c r="D2" s="39" t="s">
        <v>350</v>
      </c>
      <c r="E2" s="25" t="s">
        <v>351</v>
      </c>
    </row>
    <row r="3" spans="1:5" ht="15" customHeight="1" x14ac:dyDescent="0.2">
      <c r="A3" s="40"/>
      <c r="B3" s="67" t="s">
        <v>134</v>
      </c>
      <c r="C3" s="41" t="s">
        <v>35</v>
      </c>
      <c r="D3" s="42">
        <v>900000000</v>
      </c>
      <c r="E3" s="55" t="s">
        <v>352</v>
      </c>
    </row>
    <row r="4" spans="1:5" ht="51.75" customHeight="1" x14ac:dyDescent="0.2">
      <c r="A4" s="40"/>
      <c r="B4" s="47"/>
      <c r="C4" s="41" t="s">
        <v>37</v>
      </c>
      <c r="D4" s="43"/>
      <c r="E4" s="56"/>
    </row>
    <row r="5" spans="1:5" ht="14.25" customHeight="1" x14ac:dyDescent="0.2">
      <c r="A5" s="40"/>
      <c r="B5" s="63" t="s">
        <v>136</v>
      </c>
      <c r="C5" s="4" t="s">
        <v>35</v>
      </c>
      <c r="D5" s="42">
        <v>170052250</v>
      </c>
      <c r="E5" s="55" t="s">
        <v>353</v>
      </c>
    </row>
    <row r="6" spans="1:5" ht="66.75" customHeight="1" x14ac:dyDescent="0.2">
      <c r="A6" s="40"/>
      <c r="B6" s="47"/>
      <c r="C6" s="4" t="s">
        <v>37</v>
      </c>
      <c r="D6" s="43">
        <v>17400000</v>
      </c>
      <c r="E6" s="56"/>
    </row>
    <row r="7" spans="1:5" ht="14.25" customHeight="1" x14ac:dyDescent="0.2">
      <c r="A7" s="40"/>
      <c r="B7" s="63" t="s">
        <v>138</v>
      </c>
      <c r="C7" s="4" t="s">
        <v>35</v>
      </c>
      <c r="D7" s="42">
        <v>314490000</v>
      </c>
      <c r="E7" s="55" t="s">
        <v>354</v>
      </c>
    </row>
    <row r="8" spans="1:5" ht="21.75" customHeight="1" x14ac:dyDescent="0.2">
      <c r="A8" s="40"/>
      <c r="B8" s="47"/>
      <c r="C8" s="4" t="s">
        <v>37</v>
      </c>
      <c r="D8" s="43">
        <f>11700000+17400000+8460000+15300000+21600000+11700000+25500000+11700000</f>
        <v>123360000</v>
      </c>
      <c r="E8" s="56"/>
    </row>
    <row r="9" spans="1:5" ht="14.25" customHeight="1" x14ac:dyDescent="0.2">
      <c r="A9" s="40"/>
      <c r="B9" s="66" t="s">
        <v>140</v>
      </c>
      <c r="C9" s="4" t="s">
        <v>76</v>
      </c>
      <c r="D9" s="42">
        <v>280500000</v>
      </c>
      <c r="E9" s="55" t="s">
        <v>355</v>
      </c>
    </row>
    <row r="10" spans="1:5" ht="62.25" customHeight="1" x14ac:dyDescent="0.2">
      <c r="A10" s="40"/>
      <c r="B10" s="46"/>
      <c r="C10" s="4" t="s">
        <v>37</v>
      </c>
      <c r="D10" s="43">
        <f>25500000+11700000+1170000+17400000+11100000</f>
        <v>66870000</v>
      </c>
      <c r="E10" s="56"/>
    </row>
    <row r="11" spans="1:5" ht="14.25" customHeight="1" x14ac:dyDescent="0.2">
      <c r="A11" s="40"/>
      <c r="B11" s="64" t="s">
        <v>142</v>
      </c>
      <c r="C11" s="4" t="s">
        <v>35</v>
      </c>
      <c r="D11" s="42">
        <v>100000000</v>
      </c>
      <c r="E11" s="55" t="s">
        <v>356</v>
      </c>
    </row>
    <row r="12" spans="1:5" ht="62.25" customHeight="1" x14ac:dyDescent="0.2">
      <c r="A12" s="40"/>
      <c r="B12" s="46"/>
      <c r="C12" s="4" t="s">
        <v>37</v>
      </c>
      <c r="D12" s="43">
        <v>44700000</v>
      </c>
      <c r="E12" s="56"/>
    </row>
    <row r="13" spans="1:5" ht="14.25" customHeight="1" x14ac:dyDescent="0.2">
      <c r="A13" s="40"/>
      <c r="B13" s="64" t="s">
        <v>144</v>
      </c>
      <c r="C13" s="4" t="s">
        <v>35</v>
      </c>
      <c r="D13" s="42">
        <v>20242250</v>
      </c>
      <c r="E13" s="55" t="s">
        <v>357</v>
      </c>
    </row>
    <row r="14" spans="1:5" ht="75.75" customHeight="1" x14ac:dyDescent="0.2">
      <c r="A14" s="40"/>
      <c r="B14" s="46"/>
      <c r="C14" s="4" t="s">
        <v>37</v>
      </c>
      <c r="D14" s="43">
        <v>15300000</v>
      </c>
      <c r="E14" s="56"/>
    </row>
    <row r="15" spans="1:5" ht="14.25" customHeight="1" x14ac:dyDescent="0.2">
      <c r="A15" s="40"/>
      <c r="B15" s="63" t="s">
        <v>146</v>
      </c>
      <c r="C15" s="4" t="s">
        <v>35</v>
      </c>
      <c r="D15" s="42">
        <f>90000000+14200000</f>
        <v>104200000</v>
      </c>
      <c r="E15" s="58" t="s">
        <v>358</v>
      </c>
    </row>
    <row r="16" spans="1:5" ht="43.5" customHeight="1" x14ac:dyDescent="0.2">
      <c r="A16" s="40"/>
      <c r="B16" s="47"/>
      <c r="C16" s="4" t="s">
        <v>37</v>
      </c>
      <c r="D16" s="43">
        <f>8460000+8460000+7500000+7500000+8460000+8460000</f>
        <v>48840000</v>
      </c>
      <c r="E16" s="59"/>
    </row>
    <row r="17" spans="1:5" ht="14.25" customHeight="1" x14ac:dyDescent="0.2">
      <c r="A17" s="40"/>
      <c r="B17" s="64" t="s">
        <v>148</v>
      </c>
      <c r="C17" s="4" t="s">
        <v>35</v>
      </c>
      <c r="D17" s="42">
        <v>42900000</v>
      </c>
      <c r="E17" s="55" t="s">
        <v>359</v>
      </c>
    </row>
    <row r="18" spans="1:5" ht="39" customHeight="1" x14ac:dyDescent="0.2">
      <c r="A18" s="40"/>
      <c r="B18" s="46"/>
      <c r="C18" s="4" t="s">
        <v>37</v>
      </c>
      <c r="D18" s="43">
        <v>19200000</v>
      </c>
      <c r="E18" s="56"/>
    </row>
    <row r="19" spans="1:5" ht="14.25" customHeight="1" x14ac:dyDescent="0.2">
      <c r="A19" s="11"/>
      <c r="B19" s="65" t="s">
        <v>150</v>
      </c>
      <c r="C19" s="4" t="s">
        <v>35</v>
      </c>
      <c r="D19" s="43">
        <v>25000000</v>
      </c>
      <c r="E19" s="15"/>
    </row>
    <row r="20" spans="1:5" ht="39.75" customHeight="1" x14ac:dyDescent="0.2">
      <c r="A20" s="11"/>
      <c r="B20" s="61"/>
      <c r="C20" s="4" t="s">
        <v>37</v>
      </c>
      <c r="D20" s="43">
        <v>21600000</v>
      </c>
      <c r="E20" s="15"/>
    </row>
    <row r="21" spans="1:5" ht="14.25" customHeight="1" x14ac:dyDescent="0.2">
      <c r="A21" s="11"/>
      <c r="B21" s="60" t="s">
        <v>152</v>
      </c>
      <c r="C21" s="4" t="s">
        <v>35</v>
      </c>
      <c r="D21" s="43">
        <v>79200000</v>
      </c>
      <c r="E21" s="15"/>
    </row>
    <row r="22" spans="1:5" ht="62.25" customHeight="1" x14ac:dyDescent="0.2">
      <c r="A22" s="11"/>
      <c r="B22" s="61"/>
      <c r="C22" s="4" t="s">
        <v>37</v>
      </c>
      <c r="D22" s="43">
        <v>11700000</v>
      </c>
      <c r="E22" s="15"/>
    </row>
    <row r="23" spans="1:5" ht="14.25" customHeight="1" x14ac:dyDescent="0.2">
      <c r="A23" s="11"/>
      <c r="B23" s="60" t="s">
        <v>154</v>
      </c>
      <c r="C23" s="4" t="s">
        <v>35</v>
      </c>
      <c r="D23" s="43">
        <v>42900000</v>
      </c>
      <c r="E23" s="15"/>
    </row>
    <row r="24" spans="1:5" ht="36.75" customHeight="1" x14ac:dyDescent="0.2">
      <c r="A24" s="11"/>
      <c r="B24" s="45"/>
      <c r="C24" s="4" t="s">
        <v>37</v>
      </c>
      <c r="D24" s="43">
        <f>10020000+10020000+8460000</f>
        <v>28500000</v>
      </c>
      <c r="E24" s="19" t="s">
        <v>360</v>
      </c>
    </row>
    <row r="25" spans="1:5" ht="14.25" customHeight="1" x14ac:dyDescent="0.2">
      <c r="A25" s="14"/>
      <c r="B25" s="62" t="s">
        <v>156</v>
      </c>
      <c r="C25" s="4" t="s">
        <v>35</v>
      </c>
      <c r="D25" s="43">
        <f>200000000-20242250</f>
        <v>179757750</v>
      </c>
      <c r="E25" s="15"/>
    </row>
    <row r="26" spans="1:5" ht="68.25" customHeight="1" x14ac:dyDescent="0.2">
      <c r="A26" s="14"/>
      <c r="B26" s="48"/>
      <c r="C26" s="5" t="s">
        <v>37</v>
      </c>
      <c r="D26" s="44">
        <v>24000000</v>
      </c>
      <c r="E26" s="19" t="s">
        <v>361</v>
      </c>
    </row>
  </sheetData>
  <mergeCells count="20">
    <mergeCell ref="B9:B10"/>
    <mergeCell ref="B11:B12"/>
    <mergeCell ref="B13:B14"/>
    <mergeCell ref="B3:B4"/>
    <mergeCell ref="B5:B6"/>
    <mergeCell ref="B7:B8"/>
    <mergeCell ref="B21:B22"/>
    <mergeCell ref="B23:B24"/>
    <mergeCell ref="B25:B26"/>
    <mergeCell ref="B15:B16"/>
    <mergeCell ref="B17:B18"/>
    <mergeCell ref="B19:B20"/>
    <mergeCell ref="E15:E16"/>
    <mergeCell ref="E17:E18"/>
    <mergeCell ref="E3:E4"/>
    <mergeCell ref="E5:E6"/>
    <mergeCell ref="E7:E8"/>
    <mergeCell ref="E9:E10"/>
    <mergeCell ref="E11:E12"/>
    <mergeCell ref="E13:E14"/>
  </mergeCells>
  <pageMargins left="0.7" right="0.7" top="0.75" bottom="0.75" header="0.3" footer="0.3"/>
  <pageSetup orientation="portrait"/>
  <headerFooter>
    <oddFooter>&amp;C&amp;"Helvetica Neue,Regular"&amp;12&amp;K000000&amp;P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71"/>
  <sheetViews>
    <sheetView showGridLines="0" zoomScale="70" zoomScaleNormal="70" workbookViewId="0">
      <selection activeCell="K21" sqref="K21"/>
    </sheetView>
  </sheetViews>
  <sheetFormatPr baseColWidth="10" defaultColWidth="12.42578125" defaultRowHeight="18" customHeight="1" x14ac:dyDescent="0.2"/>
  <cols>
    <col min="1" max="1" width="8.5703125" style="232" customWidth="1"/>
    <col min="2" max="2" width="70.140625" style="232" customWidth="1"/>
    <col min="3" max="3" width="11.140625" style="232" customWidth="1"/>
    <col min="4" max="4" width="21.7109375" style="232" customWidth="1"/>
    <col min="5" max="10" width="18.85546875" style="232" customWidth="1"/>
    <col min="11" max="11" width="20.140625" style="232" customWidth="1"/>
    <col min="12" max="12" width="20.28515625" style="232" customWidth="1"/>
    <col min="13" max="13" width="12.7109375" style="232" customWidth="1"/>
    <col min="14" max="14" width="16.28515625" style="232" customWidth="1"/>
    <col min="15" max="15" width="27.42578125" style="232" customWidth="1"/>
    <col min="16" max="16" width="14.7109375" style="232" customWidth="1"/>
    <col min="17" max="17" width="18.140625" style="232" customWidth="1"/>
    <col min="18" max="18" width="15.42578125" style="232" customWidth="1"/>
    <col min="19" max="20" width="12.42578125" style="232" customWidth="1"/>
    <col min="21" max="16384" width="12.42578125" style="232"/>
  </cols>
  <sheetData>
    <row r="2" spans="2:19" ht="37.5" customHeight="1" x14ac:dyDescent="0.25">
      <c r="B2" s="359"/>
      <c r="C2" s="360" t="s">
        <v>59</v>
      </c>
      <c r="D2" s="361"/>
      <c r="E2" s="362"/>
      <c r="F2" s="361"/>
      <c r="G2" s="361"/>
      <c r="H2" s="361"/>
      <c r="I2" s="363"/>
      <c r="J2" s="233" t="s">
        <v>365</v>
      </c>
      <c r="K2" s="234"/>
      <c r="L2" s="234"/>
      <c r="M2" s="235"/>
      <c r="N2" s="364"/>
      <c r="O2" s="365"/>
      <c r="P2" s="249"/>
      <c r="Q2" s="237"/>
      <c r="R2" s="237"/>
      <c r="S2" s="237"/>
    </row>
    <row r="3" spans="2:19" ht="33.75" customHeight="1" x14ac:dyDescent="0.25">
      <c r="B3" s="366"/>
      <c r="C3" s="245" t="s">
        <v>366</v>
      </c>
      <c r="D3" s="246"/>
      <c r="E3" s="246"/>
      <c r="F3" s="246"/>
      <c r="G3" s="246"/>
      <c r="H3" s="246"/>
      <c r="I3" s="247"/>
      <c r="J3" s="241" t="s">
        <v>367</v>
      </c>
      <c r="K3" s="242"/>
      <c r="L3" s="242"/>
      <c r="M3" s="243"/>
      <c r="N3" s="367"/>
      <c r="O3" s="368"/>
      <c r="P3" s="249"/>
      <c r="Q3" s="237"/>
      <c r="R3" s="237"/>
      <c r="S3" s="237"/>
    </row>
    <row r="4" spans="2:19" ht="38.25" customHeight="1" x14ac:dyDescent="0.25">
      <c r="B4" s="366"/>
      <c r="C4" s="238"/>
      <c r="D4" s="239"/>
      <c r="E4" s="239"/>
      <c r="F4" s="239"/>
      <c r="G4" s="239"/>
      <c r="H4" s="239"/>
      <c r="I4" s="240"/>
      <c r="J4" s="241" t="s">
        <v>368</v>
      </c>
      <c r="K4" s="242"/>
      <c r="L4" s="242"/>
      <c r="M4" s="243"/>
      <c r="N4" s="367"/>
      <c r="O4" s="368"/>
      <c r="P4" s="249"/>
      <c r="Q4" s="237"/>
      <c r="R4" s="237"/>
      <c r="S4" s="237"/>
    </row>
    <row r="5" spans="2:19" ht="21.75" customHeight="1" x14ac:dyDescent="0.25">
      <c r="B5" s="369"/>
      <c r="C5" s="370"/>
      <c r="D5" s="370"/>
      <c r="E5" s="371"/>
      <c r="F5" s="370"/>
      <c r="G5" s="370"/>
      <c r="H5" s="370"/>
      <c r="I5" s="370"/>
      <c r="J5" s="370"/>
      <c r="K5" s="370"/>
      <c r="L5" s="370"/>
      <c r="M5" s="370"/>
      <c r="N5" s="372"/>
      <c r="O5" s="373"/>
      <c r="P5" s="249"/>
      <c r="Q5" s="237"/>
      <c r="R5" s="237"/>
      <c r="S5" s="237"/>
    </row>
    <row r="6" spans="2:19" ht="35.1" customHeight="1" x14ac:dyDescent="0.25">
      <c r="B6" s="374" t="s">
        <v>60</v>
      </c>
      <c r="C6" s="375"/>
      <c r="D6" s="375"/>
      <c r="E6" s="376"/>
      <c r="F6" s="375"/>
      <c r="G6" s="375"/>
      <c r="H6" s="375"/>
      <c r="I6" s="375"/>
      <c r="J6" s="375"/>
      <c r="K6" s="375"/>
      <c r="L6" s="375"/>
      <c r="M6" s="375"/>
      <c r="N6" s="375"/>
      <c r="O6" s="377"/>
      <c r="P6" s="249"/>
      <c r="Q6" s="237"/>
      <c r="R6" s="237"/>
      <c r="S6" s="237"/>
    </row>
    <row r="7" spans="2:19" ht="35.1" customHeight="1" x14ac:dyDescent="0.25">
      <c r="B7" s="378" t="s">
        <v>1</v>
      </c>
      <c r="C7" s="379" t="s">
        <v>61</v>
      </c>
      <c r="D7" s="380"/>
      <c r="E7" s="381"/>
      <c r="F7" s="380"/>
      <c r="G7" s="380"/>
      <c r="H7" s="382"/>
      <c r="I7" s="382"/>
      <c r="J7" s="382"/>
      <c r="K7" s="382"/>
      <c r="L7" s="382"/>
      <c r="M7" s="382"/>
      <c r="N7" s="382"/>
      <c r="O7" s="383"/>
      <c r="P7" s="249"/>
      <c r="Q7" s="237"/>
      <c r="R7" s="237"/>
      <c r="S7" s="237"/>
    </row>
    <row r="8" spans="2:19" ht="26.1" customHeight="1" x14ac:dyDescent="0.2">
      <c r="B8" s="68" t="s">
        <v>3</v>
      </c>
      <c r="C8" s="69"/>
      <c r="D8" s="70"/>
      <c r="E8" s="71" t="s">
        <v>62</v>
      </c>
      <c r="F8" s="72"/>
      <c r="G8" s="72"/>
      <c r="H8" s="72"/>
      <c r="I8" s="72"/>
      <c r="J8" s="72"/>
      <c r="K8" s="384"/>
      <c r="L8" s="384"/>
      <c r="M8" s="384"/>
      <c r="N8" s="384"/>
      <c r="O8" s="385"/>
      <c r="P8" s="249"/>
      <c r="Q8" s="237"/>
      <c r="R8" s="237"/>
      <c r="S8" s="237"/>
    </row>
    <row r="9" spans="2:19" ht="26.1" customHeight="1" x14ac:dyDescent="0.25">
      <c r="B9" s="386" t="s">
        <v>5</v>
      </c>
      <c r="C9" s="387"/>
      <c r="D9" s="387"/>
      <c r="E9" s="388"/>
      <c r="F9" s="387"/>
      <c r="G9" s="387"/>
      <c r="H9" s="389" t="s">
        <v>63</v>
      </c>
      <c r="I9" s="390"/>
      <c r="J9" s="391"/>
      <c r="K9" s="392" t="s">
        <v>7</v>
      </c>
      <c r="L9" s="393"/>
      <c r="M9" s="393"/>
      <c r="N9" s="393"/>
      <c r="O9" s="394"/>
      <c r="P9" s="249"/>
      <c r="Q9" s="237"/>
      <c r="R9" s="237"/>
      <c r="S9" s="237"/>
    </row>
    <row r="10" spans="2:19" ht="48" customHeight="1" x14ac:dyDescent="0.25">
      <c r="B10" s="395" t="s">
        <v>64</v>
      </c>
      <c r="C10" s="242"/>
      <c r="D10" s="242"/>
      <c r="E10" s="396"/>
      <c r="F10" s="242"/>
      <c r="G10" s="243"/>
      <c r="H10" s="397"/>
      <c r="I10" s="398"/>
      <c r="J10" s="399"/>
      <c r="K10" s="400" t="s">
        <v>9</v>
      </c>
      <c r="L10" s="401" t="s">
        <v>10</v>
      </c>
      <c r="M10" s="402"/>
      <c r="N10" s="402"/>
      <c r="O10" s="403" t="s">
        <v>11</v>
      </c>
      <c r="P10" s="249"/>
      <c r="Q10" s="404"/>
      <c r="R10" s="237"/>
      <c r="S10" s="237"/>
    </row>
    <row r="11" spans="2:19" ht="121.9" customHeight="1" x14ac:dyDescent="0.25">
      <c r="B11" s="74" t="s">
        <v>65</v>
      </c>
      <c r="C11" s="387"/>
      <c r="D11" s="387"/>
      <c r="E11" s="388"/>
      <c r="F11" s="387"/>
      <c r="G11" s="387"/>
      <c r="H11" s="397"/>
      <c r="I11" s="398"/>
      <c r="J11" s="399"/>
      <c r="K11" s="405" t="s">
        <v>66</v>
      </c>
      <c r="L11" s="406" t="s">
        <v>67</v>
      </c>
      <c r="M11" s="407"/>
      <c r="N11" s="408"/>
      <c r="O11" s="409">
        <v>138441720</v>
      </c>
      <c r="P11" s="249"/>
      <c r="Q11" s="237"/>
      <c r="R11" s="237"/>
      <c r="S11" s="237"/>
    </row>
    <row r="12" spans="2:19" ht="26.1" customHeight="1" x14ac:dyDescent="0.25">
      <c r="B12" s="410" t="s">
        <v>68</v>
      </c>
      <c r="C12" s="411"/>
      <c r="D12" s="411"/>
      <c r="E12" s="412"/>
      <c r="F12" s="411"/>
      <c r="G12" s="413"/>
      <c r="H12" s="397"/>
      <c r="I12" s="398"/>
      <c r="J12" s="399"/>
      <c r="K12" s="414"/>
      <c r="L12" s="415" t="s">
        <v>69</v>
      </c>
      <c r="M12" s="416"/>
      <c r="N12" s="416"/>
      <c r="O12" s="417">
        <v>250749320</v>
      </c>
      <c r="P12" s="249"/>
      <c r="Q12" s="237"/>
      <c r="R12" s="237"/>
      <c r="S12" s="237"/>
    </row>
    <row r="13" spans="2:19" ht="26.1" customHeight="1" x14ac:dyDescent="0.25">
      <c r="B13" s="386" t="s">
        <v>70</v>
      </c>
      <c r="C13" s="387"/>
      <c r="D13" s="387"/>
      <c r="E13" s="388"/>
      <c r="F13" s="387"/>
      <c r="G13" s="387"/>
      <c r="H13" s="397"/>
      <c r="I13" s="398"/>
      <c r="J13" s="399"/>
      <c r="K13" s="414"/>
      <c r="L13" s="416"/>
      <c r="M13" s="416"/>
      <c r="N13" s="416"/>
      <c r="O13" s="418"/>
      <c r="P13" s="249"/>
      <c r="Q13" s="237"/>
      <c r="R13" s="237"/>
      <c r="S13" s="237"/>
    </row>
    <row r="14" spans="2:19" ht="26.1" customHeight="1" x14ac:dyDescent="0.25">
      <c r="B14" s="250" t="s">
        <v>71</v>
      </c>
      <c r="C14" s="242"/>
      <c r="D14" s="242"/>
      <c r="E14" s="396"/>
      <c r="F14" s="242"/>
      <c r="G14" s="243"/>
      <c r="H14" s="397"/>
      <c r="I14" s="398"/>
      <c r="J14" s="399"/>
      <c r="K14" s="414"/>
      <c r="L14" s="416"/>
      <c r="M14" s="416"/>
      <c r="N14" s="416"/>
      <c r="O14" s="418"/>
      <c r="P14" s="249"/>
      <c r="Q14" s="237"/>
      <c r="R14" s="237"/>
      <c r="S14" s="237"/>
    </row>
    <row r="15" spans="2:19" ht="26.1" customHeight="1" x14ac:dyDescent="0.25">
      <c r="B15" s="419" t="s">
        <v>72</v>
      </c>
      <c r="C15" s="420"/>
      <c r="D15" s="420"/>
      <c r="E15" s="420"/>
      <c r="F15" s="420"/>
      <c r="G15" s="421"/>
      <c r="H15" s="397"/>
      <c r="I15" s="398"/>
      <c r="J15" s="399"/>
      <c r="K15" s="414"/>
      <c r="L15" s="416"/>
      <c r="M15" s="416"/>
      <c r="N15" s="416"/>
      <c r="O15" s="422"/>
      <c r="P15" s="249"/>
      <c r="Q15" s="237"/>
      <c r="R15" s="237"/>
      <c r="S15" s="237"/>
    </row>
    <row r="16" spans="2:19" ht="26.1" customHeight="1" x14ac:dyDescent="0.25">
      <c r="B16" s="251" t="s">
        <v>73</v>
      </c>
      <c r="C16" s="423"/>
      <c r="D16" s="423"/>
      <c r="E16" s="423"/>
      <c r="F16" s="423"/>
      <c r="G16" s="423"/>
      <c r="H16" s="424"/>
      <c r="I16" s="425"/>
      <c r="J16" s="426"/>
      <c r="K16" s="427"/>
      <c r="L16" s="428"/>
      <c r="M16" s="429"/>
      <c r="N16" s="430"/>
      <c r="O16" s="126"/>
      <c r="P16" s="249"/>
      <c r="Q16" s="237"/>
      <c r="R16" s="237"/>
      <c r="S16" s="237"/>
    </row>
    <row r="17" spans="2:19" ht="18.95" customHeight="1" x14ac:dyDescent="0.2">
      <c r="B17" s="431" t="s">
        <v>18</v>
      </c>
      <c r="C17" s="128" t="s">
        <v>362</v>
      </c>
      <c r="D17" s="130" t="s">
        <v>19</v>
      </c>
      <c r="E17" s="130" t="s">
        <v>20</v>
      </c>
      <c r="F17" s="130" t="s">
        <v>369</v>
      </c>
      <c r="G17" s="130" t="s">
        <v>371</v>
      </c>
      <c r="H17" s="131"/>
      <c r="I17" s="131"/>
      <c r="J17" s="131"/>
      <c r="K17" s="130" t="s">
        <v>23</v>
      </c>
      <c r="L17" s="432"/>
      <c r="M17" s="432"/>
      <c r="N17" s="432"/>
      <c r="O17" s="433"/>
      <c r="P17" s="249"/>
      <c r="Q17" s="237"/>
      <c r="R17" s="237"/>
      <c r="S17" s="237"/>
    </row>
    <row r="18" spans="2:19" ht="18.95" customHeight="1" x14ac:dyDescent="0.25">
      <c r="B18" s="135"/>
      <c r="C18" s="136"/>
      <c r="D18" s="136"/>
      <c r="E18" s="136"/>
      <c r="F18" s="136"/>
      <c r="G18" s="136"/>
      <c r="H18" s="136"/>
      <c r="I18" s="136"/>
      <c r="J18" s="136"/>
      <c r="K18" s="434"/>
      <c r="L18" s="435"/>
      <c r="M18" s="401" t="s">
        <v>74</v>
      </c>
      <c r="N18" s="138"/>
      <c r="O18" s="139"/>
      <c r="P18" s="249"/>
      <c r="Q18" s="404"/>
      <c r="R18" s="237"/>
      <c r="S18" s="237"/>
    </row>
    <row r="19" spans="2:19" ht="31.15" customHeight="1" thickBot="1" x14ac:dyDescent="0.3">
      <c r="B19" s="140"/>
      <c r="C19" s="141"/>
      <c r="D19" s="141"/>
      <c r="E19" s="141"/>
      <c r="F19" s="141"/>
      <c r="G19" s="143" t="s">
        <v>25</v>
      </c>
      <c r="H19" s="143" t="s">
        <v>26</v>
      </c>
      <c r="I19" s="143" t="s">
        <v>27</v>
      </c>
      <c r="J19" s="143" t="s">
        <v>28</v>
      </c>
      <c r="K19" s="143" t="s">
        <v>29</v>
      </c>
      <c r="L19" s="144" t="s">
        <v>30</v>
      </c>
      <c r="M19" s="144" t="s">
        <v>31</v>
      </c>
      <c r="N19" s="144" t="s">
        <v>32</v>
      </c>
      <c r="O19" s="145" t="s">
        <v>33</v>
      </c>
      <c r="P19" s="249"/>
      <c r="Q19" s="237"/>
      <c r="R19" s="237"/>
      <c r="S19" s="237"/>
    </row>
    <row r="20" spans="2:19" ht="27" customHeight="1" x14ac:dyDescent="0.2">
      <c r="B20" s="146" t="s">
        <v>75</v>
      </c>
      <c r="C20" s="436" t="s">
        <v>76</v>
      </c>
      <c r="D20" s="148" t="s">
        <v>77</v>
      </c>
      <c r="E20" s="149">
        <v>400</v>
      </c>
      <c r="F20" s="264">
        <v>0</v>
      </c>
      <c r="G20" s="264">
        <f t="shared" ref="G20:G29" si="0">F20</f>
        <v>0</v>
      </c>
      <c r="H20" s="437"/>
      <c r="I20" s="264"/>
      <c r="J20" s="264"/>
      <c r="K20" s="150">
        <v>44562</v>
      </c>
      <c r="L20" s="150">
        <v>44926</v>
      </c>
      <c r="M20" s="438">
        <f>E21/E20</f>
        <v>0.61499999999999999</v>
      </c>
      <c r="N20" s="439">
        <v>0</v>
      </c>
      <c r="O20" s="440">
        <v>0</v>
      </c>
      <c r="P20" s="276"/>
      <c r="Q20" s="237"/>
      <c r="R20" s="237"/>
      <c r="S20" s="441"/>
    </row>
    <row r="21" spans="2:19" ht="27" customHeight="1" x14ac:dyDescent="0.2">
      <c r="B21" s="151"/>
      <c r="C21" s="442" t="s">
        <v>37</v>
      </c>
      <c r="D21" s="153"/>
      <c r="E21" s="154">
        <v>246</v>
      </c>
      <c r="F21" s="267">
        <v>0</v>
      </c>
      <c r="G21" s="267">
        <f t="shared" si="0"/>
        <v>0</v>
      </c>
      <c r="H21" s="267"/>
      <c r="I21" s="267"/>
      <c r="J21" s="267"/>
      <c r="K21" s="443"/>
      <c r="L21" s="270"/>
      <c r="M21" s="444"/>
      <c r="N21" s="445"/>
      <c r="O21" s="446"/>
      <c r="P21" s="249"/>
      <c r="Q21" s="237"/>
      <c r="R21" s="237"/>
      <c r="S21" s="237"/>
    </row>
    <row r="22" spans="2:19" ht="27" customHeight="1" x14ac:dyDescent="0.2">
      <c r="B22" s="447" t="s">
        <v>78</v>
      </c>
      <c r="C22" s="442" t="s">
        <v>35</v>
      </c>
      <c r="D22" s="448" t="s">
        <v>79</v>
      </c>
      <c r="E22" s="154">
        <v>2</v>
      </c>
      <c r="F22" s="267">
        <v>150000000</v>
      </c>
      <c r="G22" s="267">
        <f t="shared" si="0"/>
        <v>150000000</v>
      </c>
      <c r="H22" s="267"/>
      <c r="I22" s="267"/>
      <c r="J22" s="267"/>
      <c r="K22" s="155">
        <v>44562</v>
      </c>
      <c r="L22" s="155">
        <v>44926</v>
      </c>
      <c r="M22" s="449">
        <f>E23/E22</f>
        <v>2.5</v>
      </c>
      <c r="N22" s="450">
        <f>F23/F22</f>
        <v>0.92294480000000001</v>
      </c>
      <c r="O22" s="446">
        <f>M22*M22/N22</f>
        <v>6.7718026040127208</v>
      </c>
      <c r="P22" s="249"/>
      <c r="Q22" s="237"/>
      <c r="R22" s="237"/>
      <c r="S22" s="237"/>
    </row>
    <row r="23" spans="2:19" ht="27" customHeight="1" x14ac:dyDescent="0.2">
      <c r="B23" s="451"/>
      <c r="C23" s="442" t="s">
        <v>37</v>
      </c>
      <c r="D23" s="452"/>
      <c r="E23" s="154">
        <v>5</v>
      </c>
      <c r="F23" s="267">
        <v>138441720</v>
      </c>
      <c r="G23" s="267">
        <f t="shared" si="0"/>
        <v>138441720</v>
      </c>
      <c r="H23" s="267"/>
      <c r="I23" s="267"/>
      <c r="J23" s="267"/>
      <c r="K23" s="443"/>
      <c r="L23" s="270"/>
      <c r="M23" s="444"/>
      <c r="N23" s="445"/>
      <c r="O23" s="453"/>
      <c r="P23" s="249"/>
      <c r="Q23" s="237"/>
      <c r="R23" s="237"/>
      <c r="S23" s="237"/>
    </row>
    <row r="24" spans="2:19" ht="27" customHeight="1" x14ac:dyDescent="0.2">
      <c r="B24" s="156" t="s">
        <v>80</v>
      </c>
      <c r="C24" s="442" t="s">
        <v>76</v>
      </c>
      <c r="D24" s="157" t="s">
        <v>81</v>
      </c>
      <c r="E24" s="454">
        <v>1</v>
      </c>
      <c r="F24" s="267">
        <v>0</v>
      </c>
      <c r="G24" s="267">
        <f t="shared" si="0"/>
        <v>0</v>
      </c>
      <c r="H24" s="267"/>
      <c r="I24" s="267"/>
      <c r="J24" s="267"/>
      <c r="K24" s="155">
        <v>44562</v>
      </c>
      <c r="L24" s="155">
        <v>44926</v>
      </c>
      <c r="M24" s="449">
        <f>E25/E24</f>
        <v>0</v>
      </c>
      <c r="N24" s="450">
        <v>0</v>
      </c>
      <c r="O24" s="446">
        <v>0</v>
      </c>
      <c r="P24" s="249"/>
      <c r="Q24" s="237"/>
      <c r="R24" s="237"/>
      <c r="S24" s="237"/>
    </row>
    <row r="25" spans="2:19" ht="27" customHeight="1" x14ac:dyDescent="0.2">
      <c r="B25" s="151"/>
      <c r="C25" s="442" t="s">
        <v>37</v>
      </c>
      <c r="D25" s="153"/>
      <c r="E25" s="454">
        <v>0</v>
      </c>
      <c r="F25" s="267">
        <v>0</v>
      </c>
      <c r="G25" s="267">
        <f t="shared" si="0"/>
        <v>0</v>
      </c>
      <c r="H25" s="267"/>
      <c r="I25" s="267"/>
      <c r="J25" s="267"/>
      <c r="K25" s="443"/>
      <c r="L25" s="270"/>
      <c r="M25" s="444"/>
      <c r="N25" s="445"/>
      <c r="O25" s="446"/>
      <c r="P25" s="276"/>
      <c r="Q25" s="237"/>
      <c r="R25" s="237"/>
      <c r="S25" s="237"/>
    </row>
    <row r="26" spans="2:19" ht="27" customHeight="1" x14ac:dyDescent="0.2">
      <c r="B26" s="192" t="s">
        <v>82</v>
      </c>
      <c r="C26" s="442" t="s">
        <v>76</v>
      </c>
      <c r="D26" s="157" t="s">
        <v>83</v>
      </c>
      <c r="E26" s="454">
        <v>200</v>
      </c>
      <c r="F26" s="267">
        <v>110090920</v>
      </c>
      <c r="G26" s="267">
        <f t="shared" si="0"/>
        <v>110090920</v>
      </c>
      <c r="H26" s="267"/>
      <c r="I26" s="267"/>
      <c r="J26" s="267"/>
      <c r="K26" s="155">
        <v>44562</v>
      </c>
      <c r="L26" s="155">
        <v>44926</v>
      </c>
      <c r="M26" s="449">
        <f>E27/E26</f>
        <v>0</v>
      </c>
      <c r="N26" s="450">
        <f>F27/F26</f>
        <v>0</v>
      </c>
      <c r="O26" s="446">
        <v>0</v>
      </c>
      <c r="P26" s="276"/>
      <c r="Q26" s="237"/>
      <c r="R26" s="237"/>
      <c r="S26" s="237"/>
    </row>
    <row r="27" spans="2:19" ht="27" customHeight="1" x14ac:dyDescent="0.2">
      <c r="B27" s="187"/>
      <c r="C27" s="442" t="s">
        <v>37</v>
      </c>
      <c r="D27" s="153"/>
      <c r="E27" s="454">
        <v>0</v>
      </c>
      <c r="F27" s="267">
        <v>0</v>
      </c>
      <c r="G27" s="267">
        <f t="shared" si="0"/>
        <v>0</v>
      </c>
      <c r="H27" s="267"/>
      <c r="I27" s="267"/>
      <c r="J27" s="267"/>
      <c r="K27" s="443"/>
      <c r="L27" s="270"/>
      <c r="M27" s="444"/>
      <c r="N27" s="445"/>
      <c r="O27" s="453"/>
      <c r="P27" s="276"/>
      <c r="Q27" s="237"/>
      <c r="R27" s="237"/>
      <c r="S27" s="237"/>
    </row>
    <row r="28" spans="2:19" ht="27" customHeight="1" x14ac:dyDescent="0.2">
      <c r="B28" s="192" t="s">
        <v>84</v>
      </c>
      <c r="C28" s="442" t="s">
        <v>76</v>
      </c>
      <c r="D28" s="455" t="s">
        <v>85</v>
      </c>
      <c r="E28" s="454">
        <v>3</v>
      </c>
      <c r="F28" s="267">
        <f>F29*3</f>
        <v>752247960</v>
      </c>
      <c r="G28" s="267">
        <f t="shared" si="0"/>
        <v>752247960</v>
      </c>
      <c r="H28" s="267"/>
      <c r="I28" s="267"/>
      <c r="J28" s="267"/>
      <c r="K28" s="155">
        <v>44562</v>
      </c>
      <c r="L28" s="155">
        <v>44926</v>
      </c>
      <c r="M28" s="449">
        <f>E29/E28</f>
        <v>0.33333333333333331</v>
      </c>
      <c r="N28" s="450">
        <f>F29/F28</f>
        <v>0.33333333333333331</v>
      </c>
      <c r="O28" s="446">
        <f>M28*M28/N28</f>
        <v>0.33333333333333331</v>
      </c>
      <c r="P28" s="249"/>
      <c r="Q28" s="237"/>
      <c r="R28" s="237"/>
      <c r="S28" s="237"/>
    </row>
    <row r="29" spans="2:19" ht="27" customHeight="1" thickBot="1" x14ac:dyDescent="0.25">
      <c r="B29" s="456"/>
      <c r="C29" s="351" t="s">
        <v>37</v>
      </c>
      <c r="D29" s="225"/>
      <c r="E29" s="457">
        <v>1</v>
      </c>
      <c r="F29" s="271">
        <v>250749320</v>
      </c>
      <c r="G29" s="271">
        <f t="shared" si="0"/>
        <v>250749320</v>
      </c>
      <c r="H29" s="271"/>
      <c r="I29" s="271"/>
      <c r="J29" s="271"/>
      <c r="K29" s="458"/>
      <c r="L29" s="263"/>
      <c r="M29" s="459"/>
      <c r="N29" s="460"/>
      <c r="O29" s="461"/>
      <c r="P29" s="276"/>
      <c r="Q29" s="237"/>
      <c r="R29" s="237"/>
      <c r="S29" s="237"/>
    </row>
    <row r="30" spans="2:19" ht="27" customHeight="1" x14ac:dyDescent="0.2">
      <c r="B30" s="163" t="s">
        <v>42</v>
      </c>
      <c r="C30" s="436" t="s">
        <v>76</v>
      </c>
      <c r="D30" s="462"/>
      <c r="E30" s="463"/>
      <c r="F30" s="464">
        <f>F20+F22+F24+F26+F28</f>
        <v>1012338880</v>
      </c>
      <c r="G30" s="464">
        <f>G20+G22+G24+G26+G28</f>
        <v>1012338880</v>
      </c>
      <c r="H30" s="464">
        <f>H24+H28</f>
        <v>0</v>
      </c>
      <c r="I30" s="464"/>
      <c r="J30" s="464"/>
      <c r="K30" s="465"/>
      <c r="L30" s="466"/>
      <c r="M30" s="266"/>
      <c r="N30" s="266"/>
      <c r="O30" s="467">
        <f>M31*M31/N31</f>
        <v>4.2807610000000018</v>
      </c>
      <c r="P30" s="249"/>
      <c r="Q30" s="237"/>
      <c r="R30" s="237"/>
      <c r="S30" s="237"/>
    </row>
    <row r="31" spans="2:19" ht="27" customHeight="1" x14ac:dyDescent="0.2">
      <c r="B31" s="165"/>
      <c r="C31" s="351" t="s">
        <v>37</v>
      </c>
      <c r="D31" s="468"/>
      <c r="E31" s="469"/>
      <c r="F31" s="168">
        <f>F29+F23</f>
        <v>389191040</v>
      </c>
      <c r="G31" s="168">
        <f>G29+G23</f>
        <v>389191040</v>
      </c>
      <c r="H31" s="168">
        <f>H21+H25+H29</f>
        <v>0</v>
      </c>
      <c r="I31" s="168">
        <f>I29</f>
        <v>0</v>
      </c>
      <c r="J31" s="168"/>
      <c r="K31" s="470"/>
      <c r="L31" s="273"/>
      <c r="M31" s="273">
        <f>(M20+M24+M22+M26+M28)/5</f>
        <v>0.68966666666666676</v>
      </c>
      <c r="N31" s="273">
        <f>(N20+N24+N28)/3</f>
        <v>0.1111111111111111</v>
      </c>
      <c r="O31" s="471"/>
      <c r="P31" s="249"/>
      <c r="Q31" s="237"/>
      <c r="R31" s="237"/>
      <c r="S31" s="237"/>
    </row>
    <row r="32" spans="2:19" ht="27" customHeight="1" x14ac:dyDescent="0.2">
      <c r="B32" s="171" t="s">
        <v>43</v>
      </c>
      <c r="C32" s="472" t="s">
        <v>44</v>
      </c>
      <c r="D32" s="473"/>
      <c r="E32" s="473"/>
      <c r="F32" s="474" t="s">
        <v>86</v>
      </c>
      <c r="G32" s="475"/>
      <c r="H32" s="476"/>
      <c r="I32" s="477"/>
      <c r="J32" s="478"/>
      <c r="K32" s="479" t="s">
        <v>46</v>
      </c>
      <c r="L32" s="480"/>
      <c r="M32" s="480"/>
      <c r="N32" s="480"/>
      <c r="O32" s="481"/>
      <c r="P32" s="249"/>
      <c r="Q32" s="237"/>
      <c r="R32" s="237"/>
      <c r="S32" s="237"/>
    </row>
    <row r="33" spans="2:19" ht="27" customHeight="1" x14ac:dyDescent="0.2">
      <c r="B33" s="181" t="s">
        <v>87</v>
      </c>
      <c r="C33" s="482" t="s">
        <v>88</v>
      </c>
      <c r="D33" s="483"/>
      <c r="E33" s="484"/>
      <c r="F33" s="482" t="s">
        <v>89</v>
      </c>
      <c r="G33" s="485"/>
      <c r="H33" s="486"/>
      <c r="I33" s="147" t="s">
        <v>35</v>
      </c>
      <c r="J33" s="487">
        <v>3</v>
      </c>
      <c r="K33" s="488" t="s">
        <v>54</v>
      </c>
      <c r="L33" s="489"/>
      <c r="M33" s="489"/>
      <c r="N33" s="489"/>
      <c r="O33" s="490"/>
      <c r="P33" s="276"/>
      <c r="Q33" s="237"/>
      <c r="R33" s="237"/>
      <c r="S33" s="237"/>
    </row>
    <row r="34" spans="2:19" ht="27" customHeight="1" x14ac:dyDescent="0.2">
      <c r="B34" s="187"/>
      <c r="C34" s="491"/>
      <c r="D34" s="492"/>
      <c r="E34" s="493"/>
      <c r="F34" s="494"/>
      <c r="G34" s="495"/>
      <c r="H34" s="434"/>
      <c r="I34" s="496" t="s">
        <v>37</v>
      </c>
      <c r="J34" s="497">
        <v>1</v>
      </c>
      <c r="K34" s="498"/>
      <c r="L34" s="217"/>
      <c r="M34" s="217"/>
      <c r="N34" s="217"/>
      <c r="O34" s="218"/>
      <c r="P34" s="249"/>
      <c r="Q34" s="237"/>
      <c r="R34" s="237"/>
      <c r="S34" s="237"/>
    </row>
    <row r="35" spans="2:19" ht="27" customHeight="1" x14ac:dyDescent="0.2">
      <c r="B35" s="156" t="s">
        <v>90</v>
      </c>
      <c r="C35" s="499" t="s">
        <v>91</v>
      </c>
      <c r="D35" s="500"/>
      <c r="E35" s="500"/>
      <c r="F35" s="499" t="s">
        <v>92</v>
      </c>
      <c r="G35" s="434"/>
      <c r="H35" s="434"/>
      <c r="I35" s="496" t="s">
        <v>35</v>
      </c>
      <c r="J35" s="497">
        <v>200</v>
      </c>
      <c r="K35" s="501" t="s">
        <v>57</v>
      </c>
      <c r="L35" s="206"/>
      <c r="M35" s="206"/>
      <c r="N35" s="206"/>
      <c r="O35" s="207"/>
      <c r="P35" s="276"/>
      <c r="Q35" s="237"/>
      <c r="R35" s="237"/>
      <c r="S35" s="237"/>
    </row>
    <row r="36" spans="2:19" ht="27" customHeight="1" x14ac:dyDescent="0.2">
      <c r="B36" s="151"/>
      <c r="C36" s="500"/>
      <c r="D36" s="500"/>
      <c r="E36" s="500"/>
      <c r="F36" s="434"/>
      <c r="G36" s="434"/>
      <c r="H36" s="434"/>
      <c r="I36" s="152" t="s">
        <v>37</v>
      </c>
      <c r="J36" s="497">
        <v>0</v>
      </c>
      <c r="K36" s="502"/>
      <c r="L36" s="209"/>
      <c r="M36" s="209"/>
      <c r="N36" s="209"/>
      <c r="O36" s="210"/>
      <c r="P36" s="249"/>
      <c r="Q36" s="237"/>
      <c r="R36" s="237"/>
      <c r="S36" s="237"/>
    </row>
    <row r="37" spans="2:19" ht="27" customHeight="1" x14ac:dyDescent="0.2">
      <c r="B37" s="156" t="s">
        <v>93</v>
      </c>
      <c r="C37" s="499" t="s">
        <v>94</v>
      </c>
      <c r="D37" s="500"/>
      <c r="E37" s="500"/>
      <c r="F37" s="499" t="s">
        <v>95</v>
      </c>
      <c r="G37" s="434"/>
      <c r="H37" s="434"/>
      <c r="I37" s="496" t="s">
        <v>35</v>
      </c>
      <c r="J37" s="497">
        <v>400</v>
      </c>
      <c r="K37" s="501" t="s">
        <v>58</v>
      </c>
      <c r="L37" s="214"/>
      <c r="M37" s="214"/>
      <c r="N37" s="214"/>
      <c r="O37" s="215"/>
      <c r="P37" s="249"/>
      <c r="Q37" s="237"/>
      <c r="R37" s="237"/>
      <c r="S37" s="237"/>
    </row>
    <row r="38" spans="2:19" ht="27" customHeight="1" x14ac:dyDescent="0.2">
      <c r="B38" s="151"/>
      <c r="C38" s="500"/>
      <c r="D38" s="500"/>
      <c r="E38" s="500"/>
      <c r="F38" s="434"/>
      <c r="G38" s="434"/>
      <c r="H38" s="434"/>
      <c r="I38" s="152" t="s">
        <v>37</v>
      </c>
      <c r="J38" s="497">
        <v>246</v>
      </c>
      <c r="K38" s="498"/>
      <c r="L38" s="217"/>
      <c r="M38" s="217"/>
      <c r="N38" s="217"/>
      <c r="O38" s="218"/>
      <c r="P38" s="249"/>
      <c r="Q38" s="237"/>
      <c r="R38" s="237"/>
      <c r="S38" s="237"/>
    </row>
    <row r="39" spans="2:19" ht="27" customHeight="1" x14ac:dyDescent="0.2">
      <c r="B39" s="156" t="s">
        <v>96</v>
      </c>
      <c r="C39" s="499" t="s">
        <v>97</v>
      </c>
      <c r="D39" s="500"/>
      <c r="E39" s="500"/>
      <c r="F39" s="499" t="s">
        <v>98</v>
      </c>
      <c r="G39" s="434"/>
      <c r="H39" s="434"/>
      <c r="I39" s="152" t="s">
        <v>35</v>
      </c>
      <c r="J39" s="497">
        <v>1</v>
      </c>
      <c r="K39" s="501" t="s">
        <v>57</v>
      </c>
      <c r="L39" s="206"/>
      <c r="M39" s="206"/>
      <c r="N39" s="206"/>
      <c r="O39" s="207"/>
      <c r="P39" s="249"/>
      <c r="Q39" s="237"/>
      <c r="R39" s="237"/>
      <c r="S39" s="237"/>
    </row>
    <row r="40" spans="2:19" ht="27" customHeight="1" x14ac:dyDescent="0.2">
      <c r="B40" s="158"/>
      <c r="C40" s="503"/>
      <c r="D40" s="503"/>
      <c r="E40" s="503"/>
      <c r="F40" s="504"/>
      <c r="G40" s="504"/>
      <c r="H40" s="504"/>
      <c r="I40" s="159" t="s">
        <v>37</v>
      </c>
      <c r="J40" s="505">
        <v>0</v>
      </c>
      <c r="K40" s="506"/>
      <c r="L40" s="229"/>
      <c r="M40" s="229"/>
      <c r="N40" s="229"/>
      <c r="O40" s="230"/>
      <c r="P40" s="249"/>
      <c r="Q40" s="237"/>
      <c r="R40" s="237"/>
      <c r="S40" s="237"/>
    </row>
    <row r="41" spans="2:19" ht="18" customHeight="1" x14ac:dyDescent="0.2">
      <c r="B41" s="279"/>
      <c r="C41" s="279"/>
      <c r="D41" s="507"/>
      <c r="E41" s="508"/>
      <c r="F41" s="509"/>
      <c r="G41" s="279"/>
      <c r="H41" s="279"/>
      <c r="I41" s="279"/>
      <c r="J41" s="510"/>
      <c r="K41" s="279"/>
      <c r="L41" s="279"/>
      <c r="M41" s="279"/>
      <c r="N41" s="279"/>
      <c r="O41" s="279"/>
      <c r="P41" s="237"/>
      <c r="Q41" s="237"/>
      <c r="R41" s="237"/>
      <c r="S41" s="237"/>
    </row>
    <row r="42" spans="2:19" ht="18" customHeight="1" x14ac:dyDescent="0.2">
      <c r="B42" s="237"/>
      <c r="C42" s="237"/>
      <c r="D42" s="282"/>
      <c r="E42" s="258"/>
      <c r="F42" s="259"/>
      <c r="G42" s="237"/>
      <c r="H42" s="237"/>
      <c r="I42" s="280"/>
      <c r="J42" s="280"/>
      <c r="K42" s="237"/>
      <c r="L42" s="237"/>
      <c r="M42" s="237"/>
      <c r="N42" s="237"/>
      <c r="O42" s="237"/>
      <c r="P42" s="237"/>
      <c r="Q42" s="237"/>
      <c r="R42" s="237"/>
      <c r="S42" s="237"/>
    </row>
    <row r="43" spans="2:19" ht="18" customHeight="1" x14ac:dyDescent="0.2">
      <c r="B43" s="237"/>
      <c r="C43" s="237"/>
      <c r="D43" s="282"/>
      <c r="E43" s="258"/>
      <c r="F43" s="259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</row>
    <row r="44" spans="2:19" ht="18" customHeight="1" x14ac:dyDescent="0.2">
      <c r="B44" s="237"/>
      <c r="C44" s="237"/>
      <c r="D44" s="282"/>
      <c r="E44" s="258"/>
      <c r="F44" s="259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</row>
    <row r="45" spans="2:19" ht="18" customHeight="1" x14ac:dyDescent="0.2">
      <c r="B45" s="237"/>
      <c r="C45" s="237"/>
      <c r="D45" s="282"/>
      <c r="E45" s="258"/>
      <c r="F45" s="259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</row>
    <row r="46" spans="2:19" ht="18" customHeight="1" x14ac:dyDescent="0.2">
      <c r="B46" s="237"/>
      <c r="C46" s="237"/>
      <c r="D46" s="282"/>
      <c r="E46" s="258"/>
      <c r="F46" s="259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</row>
    <row r="47" spans="2:19" ht="18" customHeight="1" x14ac:dyDescent="0.2">
      <c r="B47" s="237"/>
      <c r="C47" s="237"/>
      <c r="D47" s="282"/>
      <c r="E47" s="258"/>
      <c r="F47" s="259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</row>
    <row r="48" spans="2:19" ht="18" customHeight="1" x14ac:dyDescent="0.2">
      <c r="B48" s="237"/>
      <c r="C48" s="237"/>
      <c r="D48" s="282"/>
      <c r="E48" s="258"/>
      <c r="F48" s="259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</row>
    <row r="49" spans="2:19" ht="18" customHeight="1" x14ac:dyDescent="0.2">
      <c r="B49" s="237"/>
      <c r="C49" s="237"/>
      <c r="D49" s="282"/>
      <c r="E49" s="258"/>
      <c r="F49" s="259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</row>
    <row r="50" spans="2:19" ht="18" customHeight="1" x14ac:dyDescent="0.2">
      <c r="B50" s="237"/>
      <c r="C50" s="237"/>
      <c r="D50" s="282"/>
      <c r="E50" s="258"/>
      <c r="F50" s="259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</row>
    <row r="51" spans="2:19" ht="18" customHeight="1" x14ac:dyDescent="0.2">
      <c r="B51" s="237"/>
      <c r="C51" s="237"/>
      <c r="D51" s="282"/>
      <c r="E51" s="258"/>
      <c r="F51" s="259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</row>
    <row r="52" spans="2:19" ht="18" customHeight="1" x14ac:dyDescent="0.2">
      <c r="B52" s="237"/>
      <c r="C52" s="237"/>
      <c r="D52" s="282"/>
      <c r="E52" s="258"/>
      <c r="F52" s="259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</row>
    <row r="53" spans="2:19" ht="18" customHeight="1" x14ac:dyDescent="0.2">
      <c r="B53" s="237"/>
      <c r="C53" s="237"/>
      <c r="D53" s="282"/>
      <c r="E53" s="258"/>
      <c r="F53" s="259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</row>
    <row r="54" spans="2:19" ht="18" customHeight="1" x14ac:dyDescent="0.2">
      <c r="B54" s="237"/>
      <c r="C54" s="237"/>
      <c r="D54" s="282"/>
      <c r="E54" s="258"/>
      <c r="F54" s="259"/>
      <c r="G54" s="237"/>
      <c r="H54" s="237"/>
      <c r="I54" s="237"/>
      <c r="J54" s="237"/>
      <c r="K54" s="237"/>
      <c r="L54" s="237"/>
      <c r="M54" s="237"/>
      <c r="N54" s="237"/>
      <c r="O54" s="237"/>
      <c r="P54" s="237"/>
      <c r="Q54" s="237"/>
      <c r="R54" s="237"/>
      <c r="S54" s="237"/>
    </row>
    <row r="55" spans="2:19" ht="18" customHeight="1" x14ac:dyDescent="0.2">
      <c r="B55" s="237"/>
      <c r="C55" s="237"/>
      <c r="D55" s="282"/>
      <c r="E55" s="258"/>
      <c r="F55" s="259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237"/>
    </row>
    <row r="56" spans="2:19" ht="18" customHeight="1" x14ac:dyDescent="0.2">
      <c r="B56" s="237"/>
      <c r="C56" s="237"/>
      <c r="D56" s="282"/>
      <c r="E56" s="258"/>
      <c r="F56" s="259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237"/>
    </row>
    <row r="57" spans="2:19" ht="18" customHeight="1" x14ac:dyDescent="0.2">
      <c r="B57" s="237"/>
      <c r="C57" s="237"/>
      <c r="D57" s="282"/>
      <c r="E57" s="258"/>
      <c r="F57" s="259"/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237"/>
    </row>
    <row r="58" spans="2:19" ht="18" customHeight="1" x14ac:dyDescent="0.2">
      <c r="B58" s="237"/>
      <c r="C58" s="237"/>
      <c r="D58" s="282"/>
      <c r="E58" s="258"/>
      <c r="F58" s="259"/>
      <c r="G58" s="237"/>
      <c r="H58" s="237"/>
      <c r="I58" s="237"/>
      <c r="J58" s="237"/>
      <c r="K58" s="237"/>
      <c r="L58" s="237"/>
      <c r="M58" s="237"/>
      <c r="N58" s="237"/>
      <c r="O58" s="237"/>
      <c r="P58" s="237"/>
      <c r="Q58" s="237"/>
      <c r="R58" s="237"/>
      <c r="S58" s="237"/>
    </row>
    <row r="59" spans="2:19" ht="18" customHeight="1" x14ac:dyDescent="0.2">
      <c r="B59" s="237"/>
      <c r="C59" s="237"/>
      <c r="D59" s="282"/>
      <c r="E59" s="258"/>
      <c r="F59" s="259"/>
      <c r="G59" s="237"/>
      <c r="H59" s="237"/>
      <c r="I59" s="237"/>
      <c r="J59" s="237"/>
      <c r="K59" s="237"/>
      <c r="L59" s="237"/>
      <c r="M59" s="237"/>
      <c r="N59" s="237"/>
      <c r="O59" s="237"/>
      <c r="P59" s="237"/>
      <c r="Q59" s="237"/>
      <c r="R59" s="237"/>
      <c r="S59" s="237"/>
    </row>
    <row r="60" spans="2:19" ht="18" customHeight="1" x14ac:dyDescent="0.2">
      <c r="B60" s="237"/>
      <c r="C60" s="237"/>
      <c r="D60" s="282"/>
      <c r="E60" s="258"/>
      <c r="F60" s="259"/>
      <c r="G60" s="237"/>
      <c r="H60" s="237"/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</row>
    <row r="61" spans="2:19" ht="18" customHeight="1" x14ac:dyDescent="0.2">
      <c r="B61" s="237"/>
      <c r="C61" s="237"/>
      <c r="D61" s="282"/>
      <c r="E61" s="258"/>
      <c r="F61" s="259"/>
      <c r="G61" s="237"/>
      <c r="H61" s="237"/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</row>
    <row r="62" spans="2:19" ht="18" customHeight="1" x14ac:dyDescent="0.2">
      <c r="B62" s="237"/>
      <c r="C62" s="237"/>
      <c r="D62" s="282"/>
      <c r="E62" s="258"/>
      <c r="F62" s="259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</row>
    <row r="63" spans="2:19" ht="18" customHeight="1" x14ac:dyDescent="0.2">
      <c r="B63" s="237"/>
      <c r="C63" s="237"/>
      <c r="D63" s="282"/>
      <c r="E63" s="258"/>
      <c r="F63" s="259"/>
      <c r="G63" s="237"/>
      <c r="H63" s="237"/>
      <c r="I63" s="237"/>
      <c r="J63" s="237"/>
      <c r="K63" s="237"/>
      <c r="L63" s="237"/>
      <c r="M63" s="237"/>
      <c r="N63" s="237"/>
      <c r="O63" s="237"/>
      <c r="P63" s="237"/>
      <c r="Q63" s="237"/>
      <c r="R63" s="237"/>
      <c r="S63" s="237"/>
    </row>
    <row r="64" spans="2:19" ht="18" customHeight="1" x14ac:dyDescent="0.2">
      <c r="B64" s="237"/>
      <c r="C64" s="237"/>
      <c r="D64" s="282"/>
      <c r="E64" s="258"/>
      <c r="F64" s="259"/>
      <c r="G64" s="237"/>
      <c r="H64" s="237"/>
      <c r="I64" s="237"/>
      <c r="J64" s="237"/>
      <c r="K64" s="237"/>
      <c r="L64" s="237"/>
      <c r="M64" s="237"/>
      <c r="N64" s="237"/>
      <c r="O64" s="237"/>
      <c r="P64" s="237"/>
      <c r="Q64" s="237"/>
      <c r="R64" s="237"/>
      <c r="S64" s="237"/>
    </row>
    <row r="65" spans="2:19" ht="18" customHeight="1" x14ac:dyDescent="0.2">
      <c r="B65" s="237"/>
      <c r="C65" s="237"/>
      <c r="D65" s="282"/>
      <c r="E65" s="258"/>
      <c r="F65" s="259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7"/>
    </row>
    <row r="66" spans="2:19" ht="18" customHeight="1" x14ac:dyDescent="0.2">
      <c r="B66" s="237"/>
      <c r="C66" s="237"/>
      <c r="D66" s="282"/>
      <c r="E66" s="258"/>
      <c r="F66" s="259"/>
      <c r="G66" s="237"/>
      <c r="H66" s="237"/>
      <c r="I66" s="237"/>
      <c r="J66" s="237"/>
      <c r="K66" s="237"/>
      <c r="L66" s="237"/>
      <c r="M66" s="237"/>
      <c r="N66" s="237"/>
      <c r="O66" s="237"/>
      <c r="P66" s="237"/>
      <c r="Q66" s="237"/>
      <c r="R66" s="237"/>
      <c r="S66" s="237"/>
    </row>
    <row r="67" spans="2:19" ht="18" customHeight="1" x14ac:dyDescent="0.2">
      <c r="B67" s="237"/>
      <c r="C67" s="237"/>
      <c r="D67" s="282"/>
      <c r="E67" s="258"/>
      <c r="F67" s="259"/>
      <c r="G67" s="237"/>
      <c r="H67" s="237"/>
      <c r="I67" s="237"/>
      <c r="J67" s="237"/>
      <c r="K67" s="237"/>
      <c r="L67" s="237"/>
      <c r="M67" s="237"/>
      <c r="N67" s="237"/>
      <c r="O67" s="237"/>
      <c r="P67" s="237"/>
      <c r="Q67" s="237"/>
      <c r="R67" s="237"/>
      <c r="S67" s="237"/>
    </row>
    <row r="68" spans="2:19" ht="18" customHeight="1" x14ac:dyDescent="0.2">
      <c r="B68" s="237"/>
      <c r="C68" s="237"/>
      <c r="D68" s="282"/>
      <c r="E68" s="258"/>
      <c r="F68" s="259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</row>
    <row r="69" spans="2:19" ht="18" customHeight="1" x14ac:dyDescent="0.2">
      <c r="B69" s="237"/>
      <c r="C69" s="237"/>
      <c r="D69" s="282"/>
      <c r="E69" s="258"/>
      <c r="F69" s="259"/>
      <c r="G69" s="237"/>
      <c r="H69" s="237"/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</row>
    <row r="70" spans="2:19" ht="18" customHeight="1" x14ac:dyDescent="0.2">
      <c r="B70" s="237"/>
      <c r="C70" s="237"/>
      <c r="D70" s="282"/>
      <c r="E70" s="258"/>
      <c r="F70" s="259"/>
      <c r="G70" s="237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</row>
    <row r="71" spans="2:19" ht="18" customHeight="1" x14ac:dyDescent="0.2">
      <c r="B71" s="237"/>
      <c r="C71" s="237"/>
      <c r="D71" s="282"/>
      <c r="E71" s="511"/>
      <c r="F71" s="259"/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</row>
  </sheetData>
  <mergeCells count="81">
    <mergeCell ref="N22:N23"/>
    <mergeCell ref="N24:N25"/>
    <mergeCell ref="N26:N27"/>
    <mergeCell ref="N28:N29"/>
    <mergeCell ref="D17:D19"/>
    <mergeCell ref="E17:E19"/>
    <mergeCell ref="J2:M2"/>
    <mergeCell ref="C3:I4"/>
    <mergeCell ref="J3:M3"/>
    <mergeCell ref="J4:M4"/>
    <mergeCell ref="C2:I2"/>
    <mergeCell ref="B12:G12"/>
    <mergeCell ref="B8:D8"/>
    <mergeCell ref="E8:O8"/>
    <mergeCell ref="B10:G10"/>
    <mergeCell ref="B13:G13"/>
    <mergeCell ref="L10:N10"/>
    <mergeCell ref="K9:O9"/>
    <mergeCell ref="L16:N16"/>
    <mergeCell ref="K17:K18"/>
    <mergeCell ref="B39:B40"/>
    <mergeCell ref="C39:E40"/>
    <mergeCell ref="B5:O5"/>
    <mergeCell ref="B6:O6"/>
    <mergeCell ref="C7:G7"/>
    <mergeCell ref="L17:N17"/>
    <mergeCell ref="H9:J16"/>
    <mergeCell ref="G17:J18"/>
    <mergeCell ref="M18:O18"/>
    <mergeCell ref="B14:G14"/>
    <mergeCell ref="B11:G11"/>
    <mergeCell ref="B17:B19"/>
    <mergeCell ref="C17:C19"/>
    <mergeCell ref="B28:B29"/>
    <mergeCell ref="D28:D29"/>
    <mergeCell ref="B9:G9"/>
    <mergeCell ref="B20:B21"/>
    <mergeCell ref="D20:D21"/>
    <mergeCell ref="B24:B25"/>
    <mergeCell ref="D24:D25"/>
    <mergeCell ref="B30:B31"/>
    <mergeCell ref="B26:B27"/>
    <mergeCell ref="D26:D27"/>
    <mergeCell ref="B22:B23"/>
    <mergeCell ref="D22:D23"/>
    <mergeCell ref="B37:B38"/>
    <mergeCell ref="D30:D31"/>
    <mergeCell ref="B35:B36"/>
    <mergeCell ref="B33:B34"/>
    <mergeCell ref="K33:O34"/>
    <mergeCell ref="K35:O36"/>
    <mergeCell ref="K37:O38"/>
    <mergeCell ref="C35:E36"/>
    <mergeCell ref="C37:E38"/>
    <mergeCell ref="C32:E32"/>
    <mergeCell ref="F32:G32"/>
    <mergeCell ref="C33:E34"/>
    <mergeCell ref="F33:H34"/>
    <mergeCell ref="F35:H36"/>
    <mergeCell ref="F37:H38"/>
    <mergeCell ref="K39:O40"/>
    <mergeCell ref="F17:F19"/>
    <mergeCell ref="O20:O21"/>
    <mergeCell ref="O24:O25"/>
    <mergeCell ref="O28:O29"/>
    <mergeCell ref="O30:O31"/>
    <mergeCell ref="K32:O32"/>
    <mergeCell ref="F39:H40"/>
    <mergeCell ref="O22:O23"/>
    <mergeCell ref="O26:O27"/>
    <mergeCell ref="M20:M21"/>
    <mergeCell ref="M22:M23"/>
    <mergeCell ref="M24:M25"/>
    <mergeCell ref="M26:M27"/>
    <mergeCell ref="M28:M29"/>
    <mergeCell ref="N20:N21"/>
    <mergeCell ref="L11:N11"/>
    <mergeCell ref="L12:N12"/>
    <mergeCell ref="L13:N13"/>
    <mergeCell ref="L14:N14"/>
    <mergeCell ref="L15:N15"/>
  </mergeCells>
  <pageMargins left="0.23622000000000001" right="0.23622000000000001" top="0.35433100000000001" bottom="0.35433100000000001" header="0.31496099999999999" footer="0.31496099999999999"/>
  <pageSetup scale="45" orientation="landscape"/>
  <headerFooter>
    <oddFooter>&amp;C&amp;"Helvetica Neue,Regular"&amp;12&amp;K000000&amp;P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showGridLines="0" zoomScale="70" zoomScaleNormal="70" workbookViewId="0">
      <selection activeCell="D40" sqref="D40"/>
    </sheetView>
  </sheetViews>
  <sheetFormatPr baseColWidth="10" defaultColWidth="12.42578125" defaultRowHeight="18" customHeight="1" x14ac:dyDescent="0.2"/>
  <cols>
    <col min="1" max="1" width="6.85546875" style="232" customWidth="1"/>
    <col min="2" max="2" width="71.7109375" style="232" customWidth="1"/>
    <col min="3" max="3" width="12.42578125" style="232" customWidth="1"/>
    <col min="4" max="4" width="22.42578125" style="232" customWidth="1"/>
    <col min="5" max="5" width="15.7109375" style="232" customWidth="1"/>
    <col min="6" max="10" width="19" style="232" customWidth="1"/>
    <col min="11" max="11" width="13.85546875" style="232" customWidth="1"/>
    <col min="12" max="12" width="19.7109375" style="232" customWidth="1"/>
    <col min="13" max="13" width="13.42578125" style="232" customWidth="1"/>
    <col min="14" max="14" width="19.28515625" style="232" customWidth="1"/>
    <col min="15" max="15" width="23" style="232" customWidth="1"/>
    <col min="16" max="16" width="24.7109375" style="232" customWidth="1"/>
    <col min="17" max="19" width="12.42578125" style="232" customWidth="1"/>
    <col min="20" max="16384" width="12.42578125" style="232"/>
  </cols>
  <sheetData>
    <row r="1" spans="2:18" ht="18" customHeight="1" thickBot="1" x14ac:dyDescent="0.25"/>
    <row r="2" spans="2:18" ht="34.5" customHeight="1" x14ac:dyDescent="0.25">
      <c r="B2" s="289"/>
      <c r="C2" s="290" t="s">
        <v>363</v>
      </c>
      <c r="D2" s="291"/>
      <c r="E2" s="291"/>
      <c r="F2" s="291"/>
      <c r="G2" s="291"/>
      <c r="H2" s="291"/>
      <c r="I2" s="292"/>
      <c r="J2" s="293" t="s">
        <v>364</v>
      </c>
      <c r="K2" s="294"/>
      <c r="L2" s="294"/>
      <c r="M2" s="295"/>
      <c r="N2" s="296"/>
      <c r="O2" s="297"/>
      <c r="P2" s="285"/>
      <c r="Q2" s="237"/>
      <c r="R2" s="237"/>
    </row>
    <row r="3" spans="2:18" ht="37.5" customHeight="1" x14ac:dyDescent="0.25">
      <c r="B3" s="298"/>
      <c r="C3" s="238"/>
      <c r="D3" s="239"/>
      <c r="E3" s="239"/>
      <c r="F3" s="239"/>
      <c r="G3" s="239"/>
      <c r="H3" s="239"/>
      <c r="I3" s="240"/>
      <c r="J3" s="241" t="s">
        <v>365</v>
      </c>
      <c r="K3" s="242"/>
      <c r="L3" s="242"/>
      <c r="M3" s="243"/>
      <c r="N3" s="244"/>
      <c r="O3" s="299"/>
      <c r="P3" s="285"/>
      <c r="Q3" s="237"/>
      <c r="R3" s="237"/>
    </row>
    <row r="4" spans="2:18" ht="33.75" customHeight="1" x14ac:dyDescent="0.25">
      <c r="B4" s="298"/>
      <c r="C4" s="245" t="s">
        <v>366</v>
      </c>
      <c r="D4" s="246"/>
      <c r="E4" s="246"/>
      <c r="F4" s="246"/>
      <c r="G4" s="246"/>
      <c r="H4" s="246"/>
      <c r="I4" s="247"/>
      <c r="J4" s="241" t="s">
        <v>367</v>
      </c>
      <c r="K4" s="242"/>
      <c r="L4" s="242"/>
      <c r="M4" s="243"/>
      <c r="N4" s="244"/>
      <c r="O4" s="299"/>
      <c r="P4" s="285"/>
      <c r="Q4" s="237"/>
      <c r="R4" s="237"/>
    </row>
    <row r="5" spans="2:18" ht="38.25" customHeight="1" x14ac:dyDescent="0.25">
      <c r="B5" s="609"/>
      <c r="C5" s="238"/>
      <c r="D5" s="239"/>
      <c r="E5" s="239"/>
      <c r="F5" s="239"/>
      <c r="G5" s="239"/>
      <c r="H5" s="239"/>
      <c r="I5" s="240"/>
      <c r="J5" s="241" t="s">
        <v>368</v>
      </c>
      <c r="K5" s="242"/>
      <c r="L5" s="242"/>
      <c r="M5" s="243"/>
      <c r="N5" s="248"/>
      <c r="O5" s="610"/>
      <c r="P5" s="285"/>
      <c r="Q5" s="237"/>
      <c r="R5" s="237"/>
    </row>
    <row r="6" spans="2:18" ht="35.1" customHeight="1" x14ac:dyDescent="0.25">
      <c r="B6" s="611" t="s">
        <v>60</v>
      </c>
      <c r="C6" s="543"/>
      <c r="D6" s="543"/>
      <c r="E6" s="543"/>
      <c r="F6" s="543"/>
      <c r="G6" s="543"/>
      <c r="H6" s="543"/>
      <c r="I6" s="543"/>
      <c r="J6" s="543"/>
      <c r="K6" s="544"/>
      <c r="L6" s="544"/>
      <c r="M6" s="543"/>
      <c r="N6" s="543"/>
      <c r="O6" s="612"/>
      <c r="P6" s="259"/>
      <c r="Q6" s="237"/>
      <c r="R6" s="237"/>
    </row>
    <row r="7" spans="2:18" ht="35.1" customHeight="1" thickBot="1" x14ac:dyDescent="0.3">
      <c r="B7" s="613" t="s">
        <v>1</v>
      </c>
      <c r="C7" s="614" t="s">
        <v>61</v>
      </c>
      <c r="D7" s="615"/>
      <c r="E7" s="615"/>
      <c r="F7" s="615"/>
      <c r="G7" s="615"/>
      <c r="H7" s="616"/>
      <c r="I7" s="616"/>
      <c r="J7" s="617"/>
      <c r="K7" s="618"/>
      <c r="L7" s="618"/>
      <c r="M7" s="619"/>
      <c r="N7" s="616"/>
      <c r="O7" s="620"/>
      <c r="P7" s="259"/>
      <c r="Q7" s="237"/>
      <c r="R7" s="237"/>
    </row>
    <row r="8" spans="2:18" ht="20.25" customHeight="1" x14ac:dyDescent="0.2">
      <c r="B8" s="603" t="s">
        <v>3</v>
      </c>
      <c r="C8" s="604"/>
      <c r="D8" s="605"/>
      <c r="E8" s="606" t="s">
        <v>62</v>
      </c>
      <c r="F8" s="607"/>
      <c r="G8" s="607"/>
      <c r="H8" s="607"/>
      <c r="I8" s="607"/>
      <c r="J8" s="607"/>
      <c r="K8" s="607"/>
      <c r="L8" s="607"/>
      <c r="M8" s="607"/>
      <c r="N8" s="607"/>
      <c r="O8" s="608"/>
      <c r="P8" s="249"/>
      <c r="Q8" s="237"/>
      <c r="R8" s="237"/>
    </row>
    <row r="9" spans="2:18" ht="20.25" customHeight="1" x14ac:dyDescent="0.2">
      <c r="B9" s="74" t="s">
        <v>5</v>
      </c>
      <c r="C9" s="75"/>
      <c r="D9" s="75"/>
      <c r="E9" s="75"/>
      <c r="F9" s="75"/>
      <c r="G9" s="75"/>
      <c r="H9" s="389" t="s">
        <v>99</v>
      </c>
      <c r="I9" s="390"/>
      <c r="J9" s="512"/>
      <c r="K9" s="545" t="s">
        <v>7</v>
      </c>
      <c r="L9" s="513"/>
      <c r="M9" s="513"/>
      <c r="N9" s="513"/>
      <c r="O9" s="514"/>
      <c r="P9" s="249"/>
      <c r="Q9" s="237"/>
      <c r="R9" s="237"/>
    </row>
    <row r="10" spans="2:18" ht="20.25" customHeight="1" x14ac:dyDescent="0.2">
      <c r="B10" s="83" t="s">
        <v>100</v>
      </c>
      <c r="C10" s="84"/>
      <c r="D10" s="84"/>
      <c r="E10" s="84"/>
      <c r="F10" s="84"/>
      <c r="G10" s="85"/>
      <c r="H10" s="397"/>
      <c r="I10" s="398"/>
      <c r="J10" s="515"/>
      <c r="K10" s="86" t="s">
        <v>9</v>
      </c>
      <c r="L10" s="87" t="s">
        <v>10</v>
      </c>
      <c r="M10" s="88"/>
      <c r="N10" s="88"/>
      <c r="O10" s="89" t="s">
        <v>11</v>
      </c>
      <c r="P10" s="249"/>
      <c r="Q10" s="237"/>
      <c r="R10" s="237"/>
    </row>
    <row r="11" spans="2:18" ht="69.400000000000006" customHeight="1" x14ac:dyDescent="0.2">
      <c r="B11" s="546" t="s">
        <v>101</v>
      </c>
      <c r="C11" s="516"/>
      <c r="D11" s="516"/>
      <c r="E11" s="516"/>
      <c r="F11" s="516"/>
      <c r="G11" s="516"/>
      <c r="H11" s="397"/>
      <c r="I11" s="398"/>
      <c r="J11" s="515"/>
      <c r="K11" s="547" t="s">
        <v>102</v>
      </c>
      <c r="L11" s="548" t="s">
        <v>103</v>
      </c>
      <c r="M11" s="517"/>
      <c r="N11" s="518"/>
      <c r="O11" s="549">
        <v>17400000</v>
      </c>
      <c r="P11" s="249"/>
      <c r="Q11" s="237"/>
      <c r="R11" s="237"/>
    </row>
    <row r="12" spans="2:18" ht="69.400000000000006" customHeight="1" x14ac:dyDescent="0.2">
      <c r="B12" s="74" t="s">
        <v>70</v>
      </c>
      <c r="C12" s="75"/>
      <c r="D12" s="75"/>
      <c r="E12" s="75"/>
      <c r="F12" s="75"/>
      <c r="G12" s="75"/>
      <c r="H12" s="397"/>
      <c r="I12" s="398"/>
      <c r="J12" s="515"/>
      <c r="K12" s="547" t="s">
        <v>104</v>
      </c>
      <c r="L12" s="548" t="s">
        <v>105</v>
      </c>
      <c r="M12" s="517"/>
      <c r="N12" s="518"/>
      <c r="O12" s="549">
        <v>11700000</v>
      </c>
      <c r="P12" s="249"/>
      <c r="Q12" s="237"/>
      <c r="R12" s="237"/>
    </row>
    <row r="13" spans="2:18" ht="67.150000000000006" customHeight="1" x14ac:dyDescent="0.2">
      <c r="B13" s="74" t="s">
        <v>106</v>
      </c>
      <c r="C13" s="75"/>
      <c r="D13" s="75"/>
      <c r="E13" s="75"/>
      <c r="F13" s="75"/>
      <c r="G13" s="75"/>
      <c r="H13" s="397"/>
      <c r="I13" s="398"/>
      <c r="J13" s="515"/>
      <c r="K13" s="550" t="s">
        <v>107</v>
      </c>
      <c r="L13" s="548" t="s">
        <v>105</v>
      </c>
      <c r="M13" s="517"/>
      <c r="N13" s="518"/>
      <c r="O13" s="409">
        <v>11700000</v>
      </c>
      <c r="P13" s="249"/>
      <c r="Q13" s="237"/>
      <c r="R13" s="237"/>
    </row>
    <row r="14" spans="2:18" ht="67.150000000000006" customHeight="1" x14ac:dyDescent="0.2">
      <c r="B14" s="121" t="s">
        <v>108</v>
      </c>
      <c r="C14" s="122"/>
      <c r="D14" s="122"/>
      <c r="E14" s="122"/>
      <c r="F14" s="122"/>
      <c r="G14" s="123"/>
      <c r="H14" s="424"/>
      <c r="I14" s="425"/>
      <c r="J14" s="519"/>
      <c r="K14" s="551" t="s">
        <v>109</v>
      </c>
      <c r="L14" s="552" t="s">
        <v>105</v>
      </c>
      <c r="M14" s="520"/>
      <c r="N14" s="521"/>
      <c r="O14" s="553">
        <v>7500000</v>
      </c>
      <c r="P14" s="554"/>
      <c r="Q14" s="237"/>
      <c r="R14" s="237"/>
    </row>
    <row r="15" spans="2:18" ht="24" customHeight="1" x14ac:dyDescent="0.25">
      <c r="B15" s="431" t="s">
        <v>18</v>
      </c>
      <c r="C15" s="128" t="s">
        <v>362</v>
      </c>
      <c r="D15" s="130" t="s">
        <v>19</v>
      </c>
      <c r="E15" s="130" t="s">
        <v>20</v>
      </c>
      <c r="F15" s="130" t="s">
        <v>21</v>
      </c>
      <c r="G15" s="130" t="s">
        <v>22</v>
      </c>
      <c r="H15" s="131"/>
      <c r="I15" s="131"/>
      <c r="J15" s="131"/>
      <c r="K15" s="130" t="s">
        <v>23</v>
      </c>
      <c r="L15" s="131"/>
      <c r="M15" s="132" t="s">
        <v>24</v>
      </c>
      <c r="N15" s="133"/>
      <c r="O15" s="134"/>
      <c r="P15" s="249"/>
      <c r="Q15" s="237"/>
      <c r="R15" s="237"/>
    </row>
    <row r="16" spans="2:18" ht="24" customHeight="1" x14ac:dyDescent="0.2">
      <c r="B16" s="522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78" t="s">
        <v>31</v>
      </c>
      <c r="N16" s="78" t="s">
        <v>32</v>
      </c>
      <c r="O16" s="555" t="s">
        <v>33</v>
      </c>
      <c r="P16" s="249"/>
      <c r="Q16" s="237"/>
      <c r="R16" s="237"/>
    </row>
    <row r="17" spans="2:18" ht="24" customHeight="1" thickBot="1" x14ac:dyDescent="0.25">
      <c r="B17" s="523"/>
      <c r="C17" s="141"/>
      <c r="D17" s="141"/>
      <c r="E17" s="141"/>
      <c r="F17" s="141"/>
      <c r="G17" s="556" t="s">
        <v>25</v>
      </c>
      <c r="H17" s="556" t="s">
        <v>26</v>
      </c>
      <c r="I17" s="556" t="s">
        <v>27</v>
      </c>
      <c r="J17" s="556" t="s">
        <v>28</v>
      </c>
      <c r="K17" s="556" t="s">
        <v>29</v>
      </c>
      <c r="L17" s="144" t="s">
        <v>30</v>
      </c>
      <c r="M17" s="141"/>
      <c r="N17" s="141"/>
      <c r="O17" s="524"/>
      <c r="P17" s="249"/>
      <c r="Q17" s="237"/>
      <c r="R17" s="237"/>
    </row>
    <row r="18" spans="2:18" ht="27" customHeight="1" x14ac:dyDescent="0.2">
      <c r="B18" s="181" t="s">
        <v>110</v>
      </c>
      <c r="C18" s="436" t="s">
        <v>35</v>
      </c>
      <c r="D18" s="557" t="s">
        <v>111</v>
      </c>
      <c r="E18" s="558">
        <v>1</v>
      </c>
      <c r="F18" s="559">
        <v>86575000</v>
      </c>
      <c r="G18" s="466">
        <f t="shared" ref="G18:G25" si="0">F18</f>
        <v>86575000</v>
      </c>
      <c r="H18" s="560"/>
      <c r="I18" s="560"/>
      <c r="J18" s="560"/>
      <c r="K18" s="150">
        <v>44562</v>
      </c>
      <c r="L18" s="150">
        <v>44925</v>
      </c>
      <c r="M18" s="438">
        <v>0</v>
      </c>
      <c r="N18" s="438">
        <f>F19/F18</f>
        <v>0.20098180768120127</v>
      </c>
      <c r="O18" s="186">
        <f>M18*M18/N18</f>
        <v>0</v>
      </c>
      <c r="P18" s="249"/>
      <c r="Q18" s="237"/>
      <c r="R18" s="237"/>
    </row>
    <row r="19" spans="2:18" ht="27" customHeight="1" x14ac:dyDescent="0.2">
      <c r="B19" s="187"/>
      <c r="C19" s="442" t="s">
        <v>37</v>
      </c>
      <c r="D19" s="562"/>
      <c r="E19" s="563">
        <v>0</v>
      </c>
      <c r="F19" s="564">
        <v>17400000</v>
      </c>
      <c r="G19" s="565">
        <f t="shared" si="0"/>
        <v>17400000</v>
      </c>
      <c r="H19" s="566"/>
      <c r="I19" s="566"/>
      <c r="J19" s="566"/>
      <c r="K19" s="155"/>
      <c r="L19" s="155"/>
      <c r="M19" s="444"/>
      <c r="N19" s="444"/>
      <c r="O19" s="191"/>
      <c r="P19" s="249"/>
      <c r="Q19" s="237"/>
      <c r="R19" s="237"/>
    </row>
    <row r="20" spans="2:18" ht="27" customHeight="1" x14ac:dyDescent="0.2">
      <c r="B20" s="447" t="s">
        <v>112</v>
      </c>
      <c r="C20" s="442" t="s">
        <v>35</v>
      </c>
      <c r="D20" s="567" t="s">
        <v>113</v>
      </c>
      <c r="E20" s="454">
        <v>1</v>
      </c>
      <c r="F20" s="564">
        <v>86575000</v>
      </c>
      <c r="G20" s="565">
        <f t="shared" si="0"/>
        <v>86575000</v>
      </c>
      <c r="H20" s="566"/>
      <c r="I20" s="566"/>
      <c r="J20" s="566"/>
      <c r="K20" s="155">
        <v>44562</v>
      </c>
      <c r="L20" s="155">
        <v>44925</v>
      </c>
      <c r="M20" s="449">
        <v>0</v>
      </c>
      <c r="N20" s="449">
        <f>F21/F20</f>
        <v>0.1351429396477043</v>
      </c>
      <c r="O20" s="191">
        <f>M20*M20/N20</f>
        <v>0</v>
      </c>
      <c r="P20" s="249"/>
      <c r="Q20" s="237"/>
      <c r="R20" s="237"/>
    </row>
    <row r="21" spans="2:18" ht="27" customHeight="1" x14ac:dyDescent="0.2">
      <c r="B21" s="525"/>
      <c r="C21" s="442" t="s">
        <v>37</v>
      </c>
      <c r="D21" s="562"/>
      <c r="E21" s="563">
        <v>0</v>
      </c>
      <c r="F21" s="564">
        <v>11700000</v>
      </c>
      <c r="G21" s="565">
        <f t="shared" si="0"/>
        <v>11700000</v>
      </c>
      <c r="H21" s="566"/>
      <c r="I21" s="566"/>
      <c r="J21" s="566"/>
      <c r="K21" s="155"/>
      <c r="L21" s="155"/>
      <c r="M21" s="444"/>
      <c r="N21" s="444"/>
      <c r="O21" s="191"/>
      <c r="P21" s="249"/>
      <c r="Q21" s="237"/>
      <c r="R21" s="237"/>
    </row>
    <row r="22" spans="2:18" ht="27" customHeight="1" x14ac:dyDescent="0.2">
      <c r="B22" s="156" t="s">
        <v>114</v>
      </c>
      <c r="C22" s="442" t="s">
        <v>35</v>
      </c>
      <c r="D22" s="499" t="s">
        <v>115</v>
      </c>
      <c r="E22" s="454">
        <v>7</v>
      </c>
      <c r="F22" s="564">
        <v>82500000</v>
      </c>
      <c r="G22" s="565">
        <f t="shared" si="0"/>
        <v>82500000</v>
      </c>
      <c r="H22" s="566"/>
      <c r="I22" s="566"/>
      <c r="J22" s="568"/>
      <c r="K22" s="155">
        <v>44562</v>
      </c>
      <c r="L22" s="155">
        <v>44925</v>
      </c>
      <c r="M22" s="449">
        <v>0</v>
      </c>
      <c r="N22" s="449">
        <f>F23/F22</f>
        <v>0.14181818181818182</v>
      </c>
      <c r="O22" s="191">
        <f>M22*M22/N22</f>
        <v>0</v>
      </c>
      <c r="P22" s="249"/>
      <c r="Q22" s="237"/>
      <c r="R22" s="237"/>
    </row>
    <row r="23" spans="2:18" ht="27" customHeight="1" x14ac:dyDescent="0.2">
      <c r="B23" s="526"/>
      <c r="C23" s="442" t="s">
        <v>37</v>
      </c>
      <c r="D23" s="500"/>
      <c r="E23" s="563">
        <v>0</v>
      </c>
      <c r="F23" s="564">
        <v>11700000</v>
      </c>
      <c r="G23" s="565">
        <f t="shared" si="0"/>
        <v>11700000</v>
      </c>
      <c r="H23" s="569"/>
      <c r="I23" s="566"/>
      <c r="J23" s="566"/>
      <c r="K23" s="155"/>
      <c r="L23" s="155"/>
      <c r="M23" s="444"/>
      <c r="N23" s="444"/>
      <c r="O23" s="191"/>
      <c r="P23" s="249"/>
      <c r="Q23" s="237"/>
      <c r="R23" s="237"/>
    </row>
    <row r="24" spans="2:18" ht="30.4" customHeight="1" x14ac:dyDescent="0.2">
      <c r="B24" s="192" t="s">
        <v>116</v>
      </c>
      <c r="C24" s="442" t="s">
        <v>35</v>
      </c>
      <c r="D24" s="567" t="s">
        <v>117</v>
      </c>
      <c r="E24" s="570">
        <v>1</v>
      </c>
      <c r="F24" s="564">
        <v>53350000</v>
      </c>
      <c r="G24" s="565">
        <f t="shared" si="0"/>
        <v>53350000</v>
      </c>
      <c r="H24" s="569"/>
      <c r="I24" s="566"/>
      <c r="J24" s="566"/>
      <c r="K24" s="155">
        <v>44562</v>
      </c>
      <c r="L24" s="155">
        <v>44925</v>
      </c>
      <c r="M24" s="449">
        <f>E25*E25/E24</f>
        <v>0.36</v>
      </c>
      <c r="N24" s="449">
        <f>F25/F24</f>
        <v>0.14058106841611998</v>
      </c>
      <c r="O24" s="191">
        <f>M24*M24/N24</f>
        <v>0.92188799999999982</v>
      </c>
      <c r="P24" s="249"/>
      <c r="Q24" s="237"/>
      <c r="R24" s="237"/>
    </row>
    <row r="25" spans="2:18" ht="27" customHeight="1" thickBot="1" x14ac:dyDescent="0.25">
      <c r="B25" s="456"/>
      <c r="C25" s="351" t="s">
        <v>37</v>
      </c>
      <c r="D25" s="571"/>
      <c r="E25" s="572">
        <v>0.6</v>
      </c>
      <c r="F25" s="573">
        <v>7500000</v>
      </c>
      <c r="G25" s="574">
        <f t="shared" si="0"/>
        <v>7500000</v>
      </c>
      <c r="H25" s="575"/>
      <c r="I25" s="576"/>
      <c r="J25" s="576"/>
      <c r="K25" s="162"/>
      <c r="L25" s="162"/>
      <c r="M25" s="459"/>
      <c r="N25" s="459"/>
      <c r="O25" s="625"/>
      <c r="P25" s="249"/>
      <c r="Q25" s="237"/>
      <c r="R25" s="237"/>
    </row>
    <row r="26" spans="2:18" ht="27" customHeight="1" x14ac:dyDescent="0.2">
      <c r="B26" s="577" t="s">
        <v>42</v>
      </c>
      <c r="C26" s="436" t="s">
        <v>35</v>
      </c>
      <c r="D26" s="462"/>
      <c r="E26" s="578"/>
      <c r="F26" s="579">
        <f>F18+F20+F22+F24</f>
        <v>309000000</v>
      </c>
      <c r="G26" s="579">
        <f>G18+G20+G22+G24</f>
        <v>309000000</v>
      </c>
      <c r="H26" s="466">
        <f>H18+H20+H22</f>
        <v>0</v>
      </c>
      <c r="I26" s="466">
        <f>I18+I20+I22</f>
        <v>0</v>
      </c>
      <c r="J26" s="466">
        <f>J18+J20+J22</f>
        <v>0</v>
      </c>
      <c r="K26" s="560"/>
      <c r="L26" s="266"/>
      <c r="M26" s="580"/>
      <c r="N26" s="580"/>
      <c r="O26" s="561"/>
      <c r="P26" s="249"/>
      <c r="Q26" s="237"/>
      <c r="R26" s="237"/>
    </row>
    <row r="27" spans="2:18" ht="27" customHeight="1" thickBot="1" x14ac:dyDescent="0.25">
      <c r="B27" s="528"/>
      <c r="C27" s="351" t="s">
        <v>37</v>
      </c>
      <c r="D27" s="468"/>
      <c r="E27" s="581"/>
      <c r="F27" s="582">
        <f>F19+F21+F23+F25</f>
        <v>48300000</v>
      </c>
      <c r="G27" s="582">
        <f>G19+G21+G23+G25</f>
        <v>48300000</v>
      </c>
      <c r="H27" s="575"/>
      <c r="I27" s="583"/>
      <c r="J27" s="575"/>
      <c r="K27" s="575"/>
      <c r="L27" s="273"/>
      <c r="M27" s="529"/>
      <c r="N27" s="529"/>
      <c r="O27" s="530"/>
      <c r="P27" s="249"/>
      <c r="Q27" s="237"/>
      <c r="R27" s="237"/>
    </row>
    <row r="28" spans="2:18" ht="27" customHeight="1" thickBot="1" x14ac:dyDescent="0.25">
      <c r="B28" s="627" t="s">
        <v>43</v>
      </c>
      <c r="C28" s="628" t="s">
        <v>44</v>
      </c>
      <c r="D28" s="629"/>
      <c r="E28" s="630"/>
      <c r="F28" s="631" t="s">
        <v>86</v>
      </c>
      <c r="G28" s="632"/>
      <c r="H28" s="632"/>
      <c r="I28" s="632"/>
      <c r="J28" s="633"/>
      <c r="K28" s="634" t="s">
        <v>46</v>
      </c>
      <c r="L28" s="635"/>
      <c r="M28" s="635"/>
      <c r="N28" s="635"/>
      <c r="O28" s="636"/>
      <c r="P28" s="249"/>
      <c r="Q28" s="237"/>
      <c r="R28" s="237"/>
    </row>
    <row r="29" spans="2:18" ht="27" customHeight="1" x14ac:dyDescent="0.2">
      <c r="B29" s="637" t="s">
        <v>96</v>
      </c>
      <c r="C29" s="638" t="s">
        <v>118</v>
      </c>
      <c r="D29" s="639"/>
      <c r="E29" s="640"/>
      <c r="F29" s="638" t="s">
        <v>119</v>
      </c>
      <c r="G29" s="639"/>
      <c r="H29" s="640"/>
      <c r="I29" s="664" t="s">
        <v>35</v>
      </c>
      <c r="J29" s="659">
        <v>1</v>
      </c>
      <c r="K29" s="641" t="s">
        <v>57</v>
      </c>
      <c r="L29" s="642"/>
      <c r="M29" s="642"/>
      <c r="N29" s="642"/>
      <c r="O29" s="643"/>
      <c r="P29" s="259"/>
      <c r="Q29" s="237"/>
      <c r="R29" s="237"/>
    </row>
    <row r="30" spans="2:18" ht="27" customHeight="1" x14ac:dyDescent="0.2">
      <c r="B30" s="644"/>
      <c r="C30" s="491"/>
      <c r="D30" s="492"/>
      <c r="E30" s="493"/>
      <c r="F30" s="491"/>
      <c r="G30" s="492"/>
      <c r="H30" s="493"/>
      <c r="I30" s="442" t="s">
        <v>37</v>
      </c>
      <c r="J30" s="660">
        <v>0</v>
      </c>
      <c r="K30" s="531"/>
      <c r="L30" s="532"/>
      <c r="M30" s="532"/>
      <c r="N30" s="532"/>
      <c r="O30" s="645"/>
      <c r="P30" s="259"/>
      <c r="Q30" s="237"/>
      <c r="R30" s="237"/>
    </row>
    <row r="31" spans="2:18" ht="27" customHeight="1" x14ac:dyDescent="0.2">
      <c r="B31" s="646" t="s">
        <v>96</v>
      </c>
      <c r="C31" s="193" t="s">
        <v>120</v>
      </c>
      <c r="D31" s="194"/>
      <c r="E31" s="195"/>
      <c r="F31" s="196" t="s">
        <v>121</v>
      </c>
      <c r="G31" s="197"/>
      <c r="H31" s="198"/>
      <c r="I31" s="442" t="s">
        <v>35</v>
      </c>
      <c r="J31" s="661">
        <v>1</v>
      </c>
      <c r="K31" s="501" t="s">
        <v>57</v>
      </c>
      <c r="L31" s="206"/>
      <c r="M31" s="206"/>
      <c r="N31" s="206"/>
      <c r="O31" s="647"/>
      <c r="P31" s="259"/>
      <c r="Q31" s="237"/>
      <c r="R31" s="237"/>
    </row>
    <row r="32" spans="2:18" ht="27" customHeight="1" x14ac:dyDescent="0.2">
      <c r="B32" s="648"/>
      <c r="C32" s="188"/>
      <c r="D32" s="189"/>
      <c r="E32" s="190"/>
      <c r="F32" s="202"/>
      <c r="G32" s="203"/>
      <c r="H32" s="204"/>
      <c r="I32" s="442" t="s">
        <v>37</v>
      </c>
      <c r="J32" s="661">
        <v>0</v>
      </c>
      <c r="K32" s="502"/>
      <c r="L32" s="209"/>
      <c r="M32" s="209"/>
      <c r="N32" s="209"/>
      <c r="O32" s="649"/>
      <c r="P32" s="259"/>
      <c r="Q32" s="237"/>
      <c r="R32" s="237"/>
    </row>
    <row r="33" spans="2:18" ht="27" customHeight="1" x14ac:dyDescent="0.2">
      <c r="B33" s="646" t="s">
        <v>96</v>
      </c>
      <c r="C33" s="193" t="s">
        <v>122</v>
      </c>
      <c r="D33" s="194"/>
      <c r="E33" s="195"/>
      <c r="F33" s="196" t="s">
        <v>123</v>
      </c>
      <c r="G33" s="197"/>
      <c r="H33" s="198"/>
      <c r="I33" s="442" t="s">
        <v>35</v>
      </c>
      <c r="J33" s="662">
        <v>7</v>
      </c>
      <c r="K33" s="501" t="s">
        <v>58</v>
      </c>
      <c r="L33" s="214"/>
      <c r="M33" s="214"/>
      <c r="N33" s="214"/>
      <c r="O33" s="650"/>
      <c r="P33" s="259"/>
      <c r="Q33" s="237"/>
      <c r="R33" s="237"/>
    </row>
    <row r="34" spans="2:18" ht="27" customHeight="1" x14ac:dyDescent="0.2">
      <c r="B34" s="648"/>
      <c r="C34" s="188"/>
      <c r="D34" s="189"/>
      <c r="E34" s="190"/>
      <c r="F34" s="202"/>
      <c r="G34" s="203"/>
      <c r="H34" s="204"/>
      <c r="I34" s="442" t="s">
        <v>37</v>
      </c>
      <c r="J34" s="662">
        <v>0</v>
      </c>
      <c r="K34" s="498"/>
      <c r="L34" s="217"/>
      <c r="M34" s="217"/>
      <c r="N34" s="217"/>
      <c r="O34" s="651"/>
      <c r="P34" s="259"/>
      <c r="Q34" s="237"/>
      <c r="R34" s="237"/>
    </row>
    <row r="35" spans="2:18" ht="27" customHeight="1" x14ac:dyDescent="0.2">
      <c r="B35" s="652" t="s">
        <v>96</v>
      </c>
      <c r="C35" s="499" t="s">
        <v>124</v>
      </c>
      <c r="D35" s="500"/>
      <c r="E35" s="500"/>
      <c r="F35" s="598" t="s">
        <v>125</v>
      </c>
      <c r="G35" s="599"/>
      <c r="H35" s="599"/>
      <c r="I35" s="442" t="s">
        <v>35</v>
      </c>
      <c r="J35" s="661">
        <v>1</v>
      </c>
      <c r="K35" s="501" t="s">
        <v>57</v>
      </c>
      <c r="L35" s="206"/>
      <c r="M35" s="206"/>
      <c r="N35" s="206"/>
      <c r="O35" s="647"/>
      <c r="P35" s="259"/>
      <c r="Q35" s="237"/>
      <c r="R35" s="237"/>
    </row>
    <row r="36" spans="2:18" ht="27" customHeight="1" thickBot="1" x14ac:dyDescent="0.25">
      <c r="B36" s="653"/>
      <c r="C36" s="654"/>
      <c r="D36" s="654"/>
      <c r="E36" s="654"/>
      <c r="F36" s="655"/>
      <c r="G36" s="655"/>
      <c r="H36" s="655"/>
      <c r="I36" s="665" t="s">
        <v>37</v>
      </c>
      <c r="J36" s="663">
        <v>0.6</v>
      </c>
      <c r="K36" s="656"/>
      <c r="L36" s="657"/>
      <c r="M36" s="657"/>
      <c r="N36" s="657"/>
      <c r="O36" s="658"/>
      <c r="P36" s="259"/>
      <c r="Q36" s="237"/>
      <c r="R36" s="237"/>
    </row>
  </sheetData>
  <mergeCells count="78">
    <mergeCell ref="M20:M21"/>
    <mergeCell ref="N20:N21"/>
    <mergeCell ref="M22:M23"/>
    <mergeCell ref="N22:N23"/>
    <mergeCell ref="M24:M25"/>
    <mergeCell ref="N24:N25"/>
    <mergeCell ref="B18:B19"/>
    <mergeCell ref="D18:D19"/>
    <mergeCell ref="B26:B27"/>
    <mergeCell ref="M26:M27"/>
    <mergeCell ref="B15:B17"/>
    <mergeCell ref="D15:D17"/>
    <mergeCell ref="C15:C17"/>
    <mergeCell ref="M16:M17"/>
    <mergeCell ref="E15:E17"/>
    <mergeCell ref="F15:F17"/>
    <mergeCell ref="G15:J16"/>
    <mergeCell ref="B20:B21"/>
    <mergeCell ref="B22:B23"/>
    <mergeCell ref="D22:D23"/>
    <mergeCell ref="D20:D21"/>
    <mergeCell ref="D26:D27"/>
    <mergeCell ref="F33:H34"/>
    <mergeCell ref="C35:E36"/>
    <mergeCell ref="F35:H36"/>
    <mergeCell ref="B35:B36"/>
    <mergeCell ref="C33:E34"/>
    <mergeCell ref="B24:B25"/>
    <mergeCell ref="D24:D25"/>
    <mergeCell ref="K31:O32"/>
    <mergeCell ref="B29:B30"/>
    <mergeCell ref="K29:O30"/>
    <mergeCell ref="C28:E28"/>
    <mergeCell ref="F28:I28"/>
    <mergeCell ref="K28:O28"/>
    <mergeCell ref="C31:E32"/>
    <mergeCell ref="F31:H32"/>
    <mergeCell ref="C29:E30"/>
    <mergeCell ref="F29:H30"/>
    <mergeCell ref="M15:O15"/>
    <mergeCell ref="N16:N17"/>
    <mergeCell ref="O16:O17"/>
    <mergeCell ref="K15:L16"/>
    <mergeCell ref="O26:O27"/>
    <mergeCell ref="N26:N27"/>
    <mergeCell ref="O18:O19"/>
    <mergeCell ref="O20:O21"/>
    <mergeCell ref="O22:O23"/>
    <mergeCell ref="O24:O25"/>
    <mergeCell ref="M18:M19"/>
    <mergeCell ref="N18:N19"/>
    <mergeCell ref="L10:N10"/>
    <mergeCell ref="B11:G11"/>
    <mergeCell ref="L11:N11"/>
    <mergeCell ref="B9:G9"/>
    <mergeCell ref="H9:J14"/>
    <mergeCell ref="B12:G12"/>
    <mergeCell ref="L14:N14"/>
    <mergeCell ref="B14:G14"/>
    <mergeCell ref="L12:N12"/>
    <mergeCell ref="B13:G13"/>
    <mergeCell ref="L13:N13"/>
    <mergeCell ref="K33:O34"/>
    <mergeCell ref="K35:O36"/>
    <mergeCell ref="B2:B5"/>
    <mergeCell ref="C2:I3"/>
    <mergeCell ref="J2:M2"/>
    <mergeCell ref="N2:O5"/>
    <mergeCell ref="J3:M3"/>
    <mergeCell ref="C4:I5"/>
    <mergeCell ref="J4:M4"/>
    <mergeCell ref="J5:M5"/>
    <mergeCell ref="B8:D8"/>
    <mergeCell ref="E8:O8"/>
    <mergeCell ref="K9:O9"/>
    <mergeCell ref="B10:G10"/>
    <mergeCell ref="B6:O6"/>
    <mergeCell ref="C7:G7"/>
  </mergeCells>
  <pageMargins left="0.23622000000000001" right="0.23622000000000001" top="0.748031" bottom="0.748031" header="0.31496099999999999" footer="0.31496099999999999"/>
  <pageSetup scale="40" orientation="landscape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61"/>
  <sheetViews>
    <sheetView showGridLines="0" zoomScale="70" zoomScaleNormal="70" workbookViewId="0">
      <selection activeCell="B9" sqref="B9:G9"/>
    </sheetView>
  </sheetViews>
  <sheetFormatPr baseColWidth="10" defaultColWidth="12.42578125" defaultRowHeight="18" customHeight="1" x14ac:dyDescent="0.2"/>
  <cols>
    <col min="1" max="1" width="8.140625" style="232" customWidth="1"/>
    <col min="2" max="2" width="79.7109375" style="232" customWidth="1"/>
    <col min="3" max="3" width="14.140625" style="232" customWidth="1"/>
    <col min="4" max="4" width="22" style="232" customWidth="1"/>
    <col min="5" max="5" width="11.5703125" style="232" customWidth="1"/>
    <col min="6" max="6" width="21.140625" style="232" customWidth="1"/>
    <col min="7" max="7" width="19.5703125" style="232" customWidth="1"/>
    <col min="8" max="10" width="19" style="232" customWidth="1"/>
    <col min="11" max="11" width="16.85546875" style="232" customWidth="1"/>
    <col min="12" max="12" width="18" style="232" customWidth="1"/>
    <col min="13" max="13" width="13" style="232" customWidth="1"/>
    <col min="14" max="14" width="16.28515625" style="232" customWidth="1"/>
    <col min="15" max="15" width="28.140625" style="232" customWidth="1"/>
    <col min="16" max="30" width="12.42578125" style="232" customWidth="1"/>
    <col min="31" max="16384" width="12.42578125" style="232"/>
  </cols>
  <sheetData>
    <row r="1" spans="2:29" ht="18" customHeight="1" thickBot="1" x14ac:dyDescent="0.25"/>
    <row r="2" spans="2:29" ht="34.5" customHeight="1" x14ac:dyDescent="0.25">
      <c r="B2" s="289"/>
      <c r="C2" s="290" t="s">
        <v>363</v>
      </c>
      <c r="D2" s="291"/>
      <c r="E2" s="291"/>
      <c r="F2" s="291"/>
      <c r="G2" s="291"/>
      <c r="H2" s="291"/>
      <c r="I2" s="292"/>
      <c r="J2" s="293" t="s">
        <v>364</v>
      </c>
      <c r="K2" s="294"/>
      <c r="L2" s="294"/>
      <c r="M2" s="295"/>
      <c r="N2" s="296"/>
      <c r="O2" s="297"/>
      <c r="P2" s="259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</row>
    <row r="3" spans="2:29" ht="20.100000000000001" customHeight="1" x14ac:dyDescent="0.25">
      <c r="B3" s="298"/>
      <c r="C3" s="238"/>
      <c r="D3" s="239"/>
      <c r="E3" s="239"/>
      <c r="F3" s="239"/>
      <c r="G3" s="239"/>
      <c r="H3" s="239"/>
      <c r="I3" s="240"/>
      <c r="J3" s="241" t="s">
        <v>365</v>
      </c>
      <c r="K3" s="242"/>
      <c r="L3" s="242"/>
      <c r="M3" s="243"/>
      <c r="N3" s="244"/>
      <c r="O3" s="299"/>
      <c r="P3" s="259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</row>
    <row r="4" spans="2:29" ht="33.75" customHeight="1" x14ac:dyDescent="0.25">
      <c r="B4" s="298"/>
      <c r="C4" s="245" t="s">
        <v>366</v>
      </c>
      <c r="D4" s="246"/>
      <c r="E4" s="246"/>
      <c r="F4" s="246"/>
      <c r="G4" s="246"/>
      <c r="H4" s="246"/>
      <c r="I4" s="247"/>
      <c r="J4" s="241" t="s">
        <v>367</v>
      </c>
      <c r="K4" s="242"/>
      <c r="L4" s="242"/>
      <c r="M4" s="243"/>
      <c r="N4" s="244"/>
      <c r="O4" s="299"/>
      <c r="P4" s="259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</row>
    <row r="5" spans="2:29" ht="38.25" customHeight="1" x14ac:dyDescent="0.25">
      <c r="B5" s="609"/>
      <c r="C5" s="238"/>
      <c r="D5" s="239"/>
      <c r="E5" s="239"/>
      <c r="F5" s="239"/>
      <c r="G5" s="239"/>
      <c r="H5" s="239"/>
      <c r="I5" s="240"/>
      <c r="J5" s="241" t="s">
        <v>368</v>
      </c>
      <c r="K5" s="242"/>
      <c r="L5" s="242"/>
      <c r="M5" s="243"/>
      <c r="N5" s="248"/>
      <c r="O5" s="610"/>
      <c r="P5" s="259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</row>
    <row r="6" spans="2:29" ht="35.1" customHeight="1" x14ac:dyDescent="0.25">
      <c r="B6" s="724" t="s">
        <v>126</v>
      </c>
      <c r="C6" s="725"/>
      <c r="D6" s="725"/>
      <c r="E6" s="725"/>
      <c r="F6" s="725"/>
      <c r="G6" s="725"/>
      <c r="H6" s="725"/>
      <c r="I6" s="725"/>
      <c r="J6" s="725"/>
      <c r="K6" s="725"/>
      <c r="L6" s="725"/>
      <c r="M6" s="725"/>
      <c r="N6" s="725"/>
      <c r="O6" s="726"/>
      <c r="P6" s="259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</row>
    <row r="7" spans="2:29" ht="35.1" customHeight="1" thickBot="1" x14ac:dyDescent="0.3">
      <c r="B7" s="727" t="s">
        <v>1</v>
      </c>
      <c r="C7" s="728" t="s">
        <v>61</v>
      </c>
      <c r="D7" s="729"/>
      <c r="E7" s="729"/>
      <c r="F7" s="729"/>
      <c r="G7" s="729"/>
      <c r="H7" s="618"/>
      <c r="I7" s="618"/>
      <c r="J7" s="618"/>
      <c r="K7" s="618"/>
      <c r="L7" s="618"/>
      <c r="M7" s="618"/>
      <c r="N7" s="618"/>
      <c r="O7" s="730"/>
      <c r="P7" s="259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</row>
    <row r="8" spans="2:29" ht="27" customHeight="1" thickBot="1" x14ac:dyDescent="0.25">
      <c r="B8" s="731" t="s">
        <v>3</v>
      </c>
      <c r="C8" s="732"/>
      <c r="D8" s="733"/>
      <c r="E8" s="734" t="s">
        <v>4</v>
      </c>
      <c r="F8" s="732"/>
      <c r="G8" s="732"/>
      <c r="H8" s="735"/>
      <c r="I8" s="735"/>
      <c r="J8" s="735"/>
      <c r="K8" s="732"/>
      <c r="L8" s="732"/>
      <c r="M8" s="732"/>
      <c r="N8" s="732"/>
      <c r="O8" s="736"/>
      <c r="P8" s="249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</row>
    <row r="9" spans="2:29" ht="27" customHeight="1" x14ac:dyDescent="0.2">
      <c r="B9" s="163" t="s">
        <v>127</v>
      </c>
      <c r="C9" s="666"/>
      <c r="D9" s="666"/>
      <c r="E9" s="666"/>
      <c r="F9" s="666"/>
      <c r="G9" s="666"/>
      <c r="H9" s="737" t="s">
        <v>128</v>
      </c>
      <c r="I9" s="667"/>
      <c r="J9" s="667"/>
      <c r="K9" s="738" t="s">
        <v>7</v>
      </c>
      <c r="L9" s="668"/>
      <c r="M9" s="668"/>
      <c r="N9" s="668"/>
      <c r="O9" s="669"/>
      <c r="P9" s="249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</row>
    <row r="10" spans="2:29" ht="27" customHeight="1" x14ac:dyDescent="0.2">
      <c r="B10" s="739" t="s">
        <v>129</v>
      </c>
      <c r="C10" s="670"/>
      <c r="D10" s="670"/>
      <c r="E10" s="670"/>
      <c r="F10" s="670"/>
      <c r="G10" s="671"/>
      <c r="H10" s="667"/>
      <c r="I10" s="667"/>
      <c r="J10" s="667"/>
      <c r="K10" s="740" t="s">
        <v>9</v>
      </c>
      <c r="L10" s="741" t="s">
        <v>10</v>
      </c>
      <c r="M10" s="672"/>
      <c r="N10" s="673"/>
      <c r="O10" s="742" t="s">
        <v>11</v>
      </c>
      <c r="P10" s="743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37"/>
      <c r="AC10" s="237"/>
    </row>
    <row r="11" spans="2:29" ht="27" customHeight="1" x14ac:dyDescent="0.2">
      <c r="B11" s="744" t="s">
        <v>130</v>
      </c>
      <c r="C11" s="674"/>
      <c r="D11" s="674"/>
      <c r="E11" s="674"/>
      <c r="F11" s="674"/>
      <c r="G11" s="675"/>
      <c r="H11" s="667"/>
      <c r="I11" s="667"/>
      <c r="J11" s="667"/>
      <c r="K11" s="269"/>
      <c r="L11" s="745" t="s">
        <v>131</v>
      </c>
      <c r="M11" s="676"/>
      <c r="N11" s="677"/>
      <c r="O11" s="746"/>
      <c r="P11" s="113"/>
      <c r="Q11" s="114"/>
      <c r="R11" s="108"/>
      <c r="S11" s="111"/>
      <c r="T11" s="111"/>
      <c r="U11" s="108"/>
      <c r="V11" s="109"/>
      <c r="W11" s="110"/>
      <c r="X11" s="110"/>
      <c r="Y11" s="109"/>
      <c r="Z11" s="110"/>
      <c r="AA11" s="111"/>
      <c r="AB11" s="259"/>
      <c r="AC11" s="237"/>
    </row>
    <row r="12" spans="2:29" ht="27" customHeight="1" x14ac:dyDescent="0.2">
      <c r="B12" s="744" t="s">
        <v>70</v>
      </c>
      <c r="C12" s="674"/>
      <c r="D12" s="674"/>
      <c r="E12" s="674"/>
      <c r="F12" s="674"/>
      <c r="G12" s="675"/>
      <c r="H12" s="667"/>
      <c r="I12" s="667"/>
      <c r="J12" s="667"/>
      <c r="K12" s="269"/>
      <c r="L12" s="678"/>
      <c r="M12" s="678"/>
      <c r="N12" s="678"/>
      <c r="O12" s="746"/>
      <c r="P12" s="113"/>
      <c r="Q12" s="114"/>
      <c r="R12" s="108"/>
      <c r="S12" s="111"/>
      <c r="T12" s="111"/>
      <c r="U12" s="108"/>
      <c r="V12" s="109"/>
      <c r="W12" s="110"/>
      <c r="X12" s="110"/>
      <c r="Y12" s="109"/>
      <c r="Z12" s="110"/>
      <c r="AA12" s="111"/>
      <c r="AB12" s="259"/>
      <c r="AC12" s="237"/>
    </row>
    <row r="13" spans="2:29" ht="27" customHeight="1" x14ac:dyDescent="0.2">
      <c r="B13" s="747" t="s">
        <v>132</v>
      </c>
      <c r="C13" s="679"/>
      <c r="D13" s="679"/>
      <c r="E13" s="679"/>
      <c r="F13" s="679"/>
      <c r="G13" s="679"/>
      <c r="H13" s="667"/>
      <c r="I13" s="667"/>
      <c r="J13" s="667"/>
      <c r="K13" s="748"/>
      <c r="L13" s="678"/>
      <c r="M13" s="678"/>
      <c r="N13" s="678"/>
      <c r="O13" s="749"/>
      <c r="P13" s="113"/>
      <c r="Q13" s="114"/>
      <c r="R13" s="108"/>
      <c r="S13" s="111"/>
      <c r="T13" s="111"/>
      <c r="U13" s="108"/>
      <c r="V13" s="109"/>
      <c r="W13" s="110"/>
      <c r="X13" s="110"/>
      <c r="Y13" s="109"/>
      <c r="Z13" s="110"/>
      <c r="AA13" s="111"/>
      <c r="AB13" s="259"/>
      <c r="AC13" s="237"/>
    </row>
    <row r="14" spans="2:29" ht="27" customHeight="1" x14ac:dyDescent="0.25">
      <c r="B14" s="750" t="s">
        <v>133</v>
      </c>
      <c r="C14" s="253"/>
      <c r="D14" s="253"/>
      <c r="E14" s="253"/>
      <c r="F14" s="253"/>
      <c r="G14" s="680"/>
      <c r="H14" s="681"/>
      <c r="I14" s="681"/>
      <c r="J14" s="681"/>
      <c r="K14" s="751"/>
      <c r="L14" s="682"/>
      <c r="M14" s="682"/>
      <c r="N14" s="682"/>
      <c r="O14" s="752"/>
      <c r="P14" s="113"/>
      <c r="Q14" s="114"/>
      <c r="R14" s="108"/>
      <c r="S14" s="111"/>
      <c r="T14" s="111"/>
      <c r="U14" s="108"/>
      <c r="V14" s="109"/>
      <c r="W14" s="110"/>
      <c r="X14" s="110"/>
      <c r="Y14" s="109"/>
      <c r="Z14" s="110"/>
      <c r="AA14" s="111"/>
      <c r="AB14" s="259"/>
      <c r="AC14" s="237"/>
    </row>
    <row r="15" spans="2:29" ht="24.95" customHeight="1" x14ac:dyDescent="0.25">
      <c r="B15" s="431" t="s">
        <v>18</v>
      </c>
      <c r="C15" s="128" t="s">
        <v>362</v>
      </c>
      <c r="D15" s="130" t="s">
        <v>19</v>
      </c>
      <c r="E15" s="130" t="s">
        <v>20</v>
      </c>
      <c r="F15" s="130" t="s">
        <v>369</v>
      </c>
      <c r="G15" s="753" t="s">
        <v>370</v>
      </c>
      <c r="H15" s="683"/>
      <c r="I15" s="683"/>
      <c r="J15" s="684"/>
      <c r="K15" s="130" t="s">
        <v>23</v>
      </c>
      <c r="L15" s="131"/>
      <c r="M15" s="132" t="s">
        <v>24</v>
      </c>
      <c r="N15" s="133"/>
      <c r="O15" s="134"/>
      <c r="P15" s="113"/>
      <c r="Q15" s="114"/>
      <c r="R15" s="108"/>
      <c r="S15" s="111"/>
      <c r="T15" s="111"/>
      <c r="U15" s="108"/>
      <c r="V15" s="109"/>
      <c r="W15" s="110"/>
      <c r="X15" s="110"/>
      <c r="Y15" s="109"/>
      <c r="Z15" s="110"/>
      <c r="AA15" s="111"/>
      <c r="AB15" s="259"/>
      <c r="AC15" s="237"/>
    </row>
    <row r="16" spans="2:29" ht="24.95" customHeight="1" x14ac:dyDescent="0.2">
      <c r="B16" s="522"/>
      <c r="C16" s="136"/>
      <c r="D16" s="136"/>
      <c r="E16" s="136"/>
      <c r="F16" s="136"/>
      <c r="G16" s="685"/>
      <c r="H16" s="686"/>
      <c r="I16" s="686"/>
      <c r="J16" s="687"/>
      <c r="K16" s="136"/>
      <c r="L16" s="136"/>
      <c r="M16" s="78" t="s">
        <v>31</v>
      </c>
      <c r="N16" s="78" t="s">
        <v>32</v>
      </c>
      <c r="O16" s="555" t="s">
        <v>33</v>
      </c>
      <c r="P16" s="113"/>
      <c r="Q16" s="114"/>
      <c r="R16" s="108"/>
      <c r="S16" s="111"/>
      <c r="T16" s="111"/>
      <c r="U16" s="108"/>
      <c r="V16" s="109"/>
      <c r="W16" s="110"/>
      <c r="X16" s="110"/>
      <c r="Y16" s="109"/>
      <c r="Z16" s="110"/>
      <c r="AA16" s="111"/>
      <c r="AB16" s="754"/>
      <c r="AC16" s="237"/>
    </row>
    <row r="17" spans="2:29" ht="24.95" customHeight="1" x14ac:dyDescent="0.2">
      <c r="B17" s="523"/>
      <c r="C17" s="141"/>
      <c r="D17" s="141"/>
      <c r="E17" s="141"/>
      <c r="F17" s="141"/>
      <c r="G17" s="556" t="s">
        <v>25</v>
      </c>
      <c r="H17" s="556" t="s">
        <v>372</v>
      </c>
      <c r="I17" s="556" t="s">
        <v>27</v>
      </c>
      <c r="J17" s="556" t="s">
        <v>28</v>
      </c>
      <c r="K17" s="556" t="s">
        <v>29</v>
      </c>
      <c r="L17" s="144" t="s">
        <v>30</v>
      </c>
      <c r="M17" s="141"/>
      <c r="N17" s="141"/>
      <c r="O17" s="524"/>
      <c r="P17" s="113"/>
      <c r="Q17" s="114"/>
      <c r="R17" s="108"/>
      <c r="S17" s="111"/>
      <c r="T17" s="111"/>
      <c r="U17" s="108"/>
      <c r="V17" s="109"/>
      <c r="W17" s="110"/>
      <c r="X17" s="110"/>
      <c r="Y17" s="109"/>
      <c r="Z17" s="110"/>
      <c r="AA17" s="111"/>
      <c r="AB17" s="258"/>
      <c r="AC17" s="259"/>
    </row>
    <row r="18" spans="2:29" ht="27" customHeight="1" x14ac:dyDescent="0.2">
      <c r="B18" s="755" t="s">
        <v>134</v>
      </c>
      <c r="C18" s="756" t="s">
        <v>35</v>
      </c>
      <c r="D18" s="757" t="s">
        <v>135</v>
      </c>
      <c r="E18" s="758">
        <v>200</v>
      </c>
      <c r="F18" s="264">
        <v>900000000</v>
      </c>
      <c r="G18" s="264">
        <f>F18</f>
        <v>900000000</v>
      </c>
      <c r="H18" s="759"/>
      <c r="I18" s="759"/>
      <c r="J18" s="760"/>
      <c r="K18" s="761">
        <v>44562</v>
      </c>
      <c r="L18" s="761">
        <v>44926</v>
      </c>
      <c r="M18" s="762">
        <v>0</v>
      </c>
      <c r="N18" s="762">
        <v>0</v>
      </c>
      <c r="O18" s="830">
        <v>0</v>
      </c>
      <c r="P18" s="113"/>
      <c r="Q18" s="114"/>
      <c r="R18" s="108"/>
      <c r="S18" s="111"/>
      <c r="T18" s="111"/>
      <c r="U18" s="108"/>
      <c r="V18" s="109"/>
      <c r="W18" s="110"/>
      <c r="X18" s="110"/>
      <c r="Y18" s="109"/>
      <c r="Z18" s="110"/>
      <c r="AA18" s="111"/>
      <c r="AB18" s="111"/>
      <c r="AC18" s="259"/>
    </row>
    <row r="19" spans="2:29" ht="27" customHeight="1" x14ac:dyDescent="0.2">
      <c r="B19" s="600"/>
      <c r="C19" s="764" t="s">
        <v>37</v>
      </c>
      <c r="D19" s="688"/>
      <c r="E19" s="765">
        <v>0</v>
      </c>
      <c r="F19" s="277">
        <v>0</v>
      </c>
      <c r="G19" s="277">
        <v>0</v>
      </c>
      <c r="H19" s="766"/>
      <c r="I19" s="766"/>
      <c r="J19" s="767"/>
      <c r="K19" s="766"/>
      <c r="L19" s="435"/>
      <c r="M19" s="452"/>
      <c r="N19" s="452"/>
      <c r="O19" s="831"/>
      <c r="P19" s="113"/>
      <c r="Q19" s="768"/>
      <c r="R19" s="768"/>
      <c r="S19" s="768"/>
      <c r="T19" s="768"/>
      <c r="U19" s="768"/>
      <c r="V19" s="258"/>
      <c r="W19" s="258"/>
      <c r="X19" s="258"/>
      <c r="Y19" s="258"/>
      <c r="Z19" s="258"/>
      <c r="AA19" s="258"/>
      <c r="AB19" s="258"/>
      <c r="AC19" s="259"/>
    </row>
    <row r="20" spans="2:29" ht="27" customHeight="1" x14ac:dyDescent="0.2">
      <c r="B20" s="597" t="s">
        <v>136</v>
      </c>
      <c r="C20" s="152" t="s">
        <v>35</v>
      </c>
      <c r="D20" s="769" t="s">
        <v>137</v>
      </c>
      <c r="E20" s="765">
        <v>200</v>
      </c>
      <c r="F20" s="267">
        <v>170052250</v>
      </c>
      <c r="G20" s="267">
        <f t="shared" ref="G20:G41" si="0">F20</f>
        <v>170052250</v>
      </c>
      <c r="H20" s="566"/>
      <c r="I20" s="566"/>
      <c r="J20" s="566"/>
      <c r="K20" s="443">
        <v>44562</v>
      </c>
      <c r="L20" s="443">
        <v>44926</v>
      </c>
      <c r="M20" s="623">
        <f>F21/F20</f>
        <v>0.10232149236484668</v>
      </c>
      <c r="N20" s="623">
        <f>F21/F20</f>
        <v>0.10232149236484668</v>
      </c>
      <c r="O20" s="832">
        <f>M20*M20/N20</f>
        <v>0.10232149236484668</v>
      </c>
      <c r="P20" s="257"/>
      <c r="Q20" s="108"/>
      <c r="R20" s="114"/>
      <c r="S20" s="108"/>
      <c r="T20" s="111"/>
      <c r="U20" s="111"/>
      <c r="V20" s="108"/>
      <c r="W20" s="109"/>
      <c r="X20" s="109"/>
      <c r="Y20" s="110"/>
      <c r="Z20" s="109"/>
      <c r="AA20" s="110"/>
      <c r="AB20" s="111"/>
      <c r="AC20" s="754"/>
    </row>
    <row r="21" spans="2:29" ht="27" customHeight="1" x14ac:dyDescent="0.2">
      <c r="B21" s="600"/>
      <c r="C21" s="152" t="s">
        <v>37</v>
      </c>
      <c r="D21" s="770"/>
      <c r="E21" s="765">
        <v>0</v>
      </c>
      <c r="F21" s="267">
        <v>17400000</v>
      </c>
      <c r="G21" s="267">
        <f t="shared" si="0"/>
        <v>17400000</v>
      </c>
      <c r="H21" s="566"/>
      <c r="I21" s="566"/>
      <c r="J21" s="566"/>
      <c r="K21" s="443"/>
      <c r="L21" s="443"/>
      <c r="M21" s="623"/>
      <c r="N21" s="623"/>
      <c r="O21" s="831"/>
      <c r="P21" s="257"/>
      <c r="Q21" s="108"/>
      <c r="R21" s="114"/>
      <c r="S21" s="108"/>
      <c r="T21" s="111"/>
      <c r="U21" s="111"/>
      <c r="V21" s="108"/>
      <c r="W21" s="109"/>
      <c r="X21" s="109"/>
      <c r="Y21" s="110"/>
      <c r="Z21" s="109"/>
      <c r="AA21" s="110"/>
      <c r="AB21" s="111"/>
      <c r="AC21" s="771"/>
    </row>
    <row r="22" spans="2:29" ht="27" customHeight="1" x14ac:dyDescent="0.2">
      <c r="B22" s="597" t="s">
        <v>138</v>
      </c>
      <c r="C22" s="152" t="s">
        <v>35</v>
      </c>
      <c r="D22" s="567" t="s">
        <v>139</v>
      </c>
      <c r="E22" s="765">
        <v>1</v>
      </c>
      <c r="F22" s="267">
        <v>314490000</v>
      </c>
      <c r="G22" s="267">
        <f t="shared" si="0"/>
        <v>314490000</v>
      </c>
      <c r="H22" s="566"/>
      <c r="I22" s="566"/>
      <c r="J22" s="568"/>
      <c r="K22" s="443">
        <v>44562</v>
      </c>
      <c r="L22" s="443">
        <v>44926</v>
      </c>
      <c r="M22" s="623">
        <f>F23/F22</f>
        <v>0.39225412572736812</v>
      </c>
      <c r="N22" s="623">
        <f>F23/F22</f>
        <v>0.39225412572736812</v>
      </c>
      <c r="O22" s="832">
        <f>M22*M22/N22</f>
        <v>0.39225412572736812</v>
      </c>
      <c r="P22" s="772"/>
      <c r="Q22" s="108"/>
      <c r="R22" s="114"/>
      <c r="S22" s="108"/>
      <c r="T22" s="111"/>
      <c r="U22" s="111"/>
      <c r="V22" s="108"/>
      <c r="W22" s="109"/>
      <c r="X22" s="109"/>
      <c r="Y22" s="110"/>
      <c r="Z22" s="109"/>
      <c r="AA22" s="110"/>
      <c r="AB22" s="111"/>
      <c r="AC22" s="773"/>
    </row>
    <row r="23" spans="2:29" ht="27" customHeight="1" x14ac:dyDescent="0.2">
      <c r="B23" s="600"/>
      <c r="C23" s="152" t="s">
        <v>37</v>
      </c>
      <c r="D23" s="562"/>
      <c r="E23" s="765">
        <v>1</v>
      </c>
      <c r="F23" s="267">
        <f>11700000+17400000+8460000+15300000+21600000+11700000+25500000+11700000</f>
        <v>123360000</v>
      </c>
      <c r="G23" s="267">
        <f t="shared" si="0"/>
        <v>123360000</v>
      </c>
      <c r="H23" s="569"/>
      <c r="I23" s="566"/>
      <c r="J23" s="566"/>
      <c r="K23" s="443"/>
      <c r="L23" s="443"/>
      <c r="M23" s="689"/>
      <c r="N23" s="623"/>
      <c r="O23" s="831"/>
      <c r="P23" s="774"/>
      <c r="Q23" s="108"/>
      <c r="R23" s="114"/>
      <c r="S23" s="108"/>
      <c r="T23" s="111"/>
      <c r="U23" s="111"/>
      <c r="V23" s="108"/>
      <c r="W23" s="109"/>
      <c r="X23" s="109"/>
      <c r="Y23" s="110"/>
      <c r="Z23" s="109"/>
      <c r="AA23" s="110"/>
      <c r="AB23" s="111"/>
      <c r="AC23" s="754"/>
    </row>
    <row r="24" spans="2:29" ht="27" customHeight="1" x14ac:dyDescent="0.2">
      <c r="B24" s="775" t="s">
        <v>140</v>
      </c>
      <c r="C24" s="152" t="s">
        <v>76</v>
      </c>
      <c r="D24" s="769" t="s">
        <v>141</v>
      </c>
      <c r="E24" s="765">
        <v>2</v>
      </c>
      <c r="F24" s="267">
        <v>280500000</v>
      </c>
      <c r="G24" s="267">
        <f t="shared" si="0"/>
        <v>280500000</v>
      </c>
      <c r="H24" s="569"/>
      <c r="I24" s="566"/>
      <c r="J24" s="566"/>
      <c r="K24" s="443">
        <v>44562</v>
      </c>
      <c r="L24" s="443">
        <v>44926</v>
      </c>
      <c r="M24" s="623">
        <f>F25/F24</f>
        <v>0.2383957219251337</v>
      </c>
      <c r="N24" s="623">
        <f>F25/F24</f>
        <v>0.2383957219251337</v>
      </c>
      <c r="O24" s="832">
        <f>M24*M24/N24</f>
        <v>0.2383957219251337</v>
      </c>
      <c r="P24" s="257"/>
      <c r="Q24" s="108"/>
      <c r="R24" s="114"/>
      <c r="S24" s="108"/>
      <c r="T24" s="111"/>
      <c r="U24" s="111"/>
      <c r="V24" s="108"/>
      <c r="W24" s="109"/>
      <c r="X24" s="109"/>
      <c r="Y24" s="110"/>
      <c r="Z24" s="109"/>
      <c r="AA24" s="110"/>
      <c r="AB24" s="111"/>
      <c r="AC24" s="771"/>
    </row>
    <row r="25" spans="2:29" ht="27" customHeight="1" x14ac:dyDescent="0.2">
      <c r="B25" s="596"/>
      <c r="C25" s="152" t="s">
        <v>37</v>
      </c>
      <c r="D25" s="770"/>
      <c r="E25" s="765">
        <v>2</v>
      </c>
      <c r="F25" s="267">
        <f>25500000+11700000+1170000+17400000+11100000</f>
        <v>66870000</v>
      </c>
      <c r="G25" s="267">
        <f t="shared" si="0"/>
        <v>66870000</v>
      </c>
      <c r="H25" s="569"/>
      <c r="I25" s="566"/>
      <c r="J25" s="566"/>
      <c r="K25" s="443"/>
      <c r="L25" s="443"/>
      <c r="M25" s="689"/>
      <c r="N25" s="689"/>
      <c r="O25" s="831"/>
      <c r="P25" s="257"/>
      <c r="Q25" s="108"/>
      <c r="R25" s="114"/>
      <c r="S25" s="108"/>
      <c r="T25" s="111"/>
      <c r="U25" s="111"/>
      <c r="V25" s="108"/>
      <c r="W25" s="109"/>
      <c r="X25" s="109"/>
      <c r="Y25" s="110"/>
      <c r="Z25" s="109"/>
      <c r="AA25" s="110"/>
      <c r="AB25" s="111"/>
      <c r="AC25" s="776"/>
    </row>
    <row r="26" spans="2:29" ht="27" customHeight="1" x14ac:dyDescent="0.2">
      <c r="B26" s="775" t="s">
        <v>142</v>
      </c>
      <c r="C26" s="152" t="s">
        <v>35</v>
      </c>
      <c r="D26" s="769" t="s">
        <v>143</v>
      </c>
      <c r="E26" s="765">
        <v>1</v>
      </c>
      <c r="F26" s="267">
        <v>100000000</v>
      </c>
      <c r="G26" s="267">
        <f t="shared" si="0"/>
        <v>100000000</v>
      </c>
      <c r="H26" s="569"/>
      <c r="I26" s="566"/>
      <c r="J26" s="566"/>
      <c r="K26" s="443">
        <v>44562</v>
      </c>
      <c r="L26" s="443">
        <v>44926</v>
      </c>
      <c r="M26" s="623">
        <f>F27/F26</f>
        <v>0.44700000000000001</v>
      </c>
      <c r="N26" s="623">
        <f>F27/F26</f>
        <v>0.44700000000000001</v>
      </c>
      <c r="O26" s="832">
        <f>M26*M26/N26</f>
        <v>0.44700000000000001</v>
      </c>
      <c r="P26" s="257"/>
      <c r="Q26" s="108"/>
      <c r="R26" s="114"/>
      <c r="S26" s="108"/>
      <c r="T26" s="111"/>
      <c r="U26" s="111"/>
      <c r="V26" s="108"/>
      <c r="W26" s="109"/>
      <c r="X26" s="109"/>
      <c r="Y26" s="110"/>
      <c r="Z26" s="109"/>
      <c r="AA26" s="110"/>
      <c r="AB26" s="111"/>
      <c r="AC26" s="776"/>
    </row>
    <row r="27" spans="2:29" ht="27" customHeight="1" x14ac:dyDescent="0.2">
      <c r="B27" s="596"/>
      <c r="C27" s="152" t="s">
        <v>37</v>
      </c>
      <c r="D27" s="770"/>
      <c r="E27" s="765">
        <v>0</v>
      </c>
      <c r="F27" s="267">
        <v>44700000</v>
      </c>
      <c r="G27" s="267">
        <f t="shared" si="0"/>
        <v>44700000</v>
      </c>
      <c r="H27" s="569"/>
      <c r="I27" s="566"/>
      <c r="J27" s="566"/>
      <c r="K27" s="443"/>
      <c r="L27" s="443"/>
      <c r="M27" s="689"/>
      <c r="N27" s="689"/>
      <c r="O27" s="831"/>
      <c r="P27" s="257"/>
      <c r="Q27" s="108"/>
      <c r="R27" s="114"/>
      <c r="S27" s="108"/>
      <c r="T27" s="111"/>
      <c r="U27" s="111"/>
      <c r="V27" s="108"/>
      <c r="W27" s="109"/>
      <c r="X27" s="109"/>
      <c r="Y27" s="110"/>
      <c r="Z27" s="109"/>
      <c r="AA27" s="110"/>
      <c r="AB27" s="111"/>
      <c r="AC27" s="776"/>
    </row>
    <row r="28" spans="2:29" ht="27" customHeight="1" x14ac:dyDescent="0.2">
      <c r="B28" s="775" t="s">
        <v>144</v>
      </c>
      <c r="C28" s="152" t="s">
        <v>35</v>
      </c>
      <c r="D28" s="769" t="s">
        <v>145</v>
      </c>
      <c r="E28" s="765">
        <v>1</v>
      </c>
      <c r="F28" s="267">
        <v>20242250</v>
      </c>
      <c r="G28" s="267">
        <f t="shared" si="0"/>
        <v>20242250</v>
      </c>
      <c r="H28" s="569"/>
      <c r="I28" s="566"/>
      <c r="J28" s="566"/>
      <c r="K28" s="443">
        <v>44562</v>
      </c>
      <c r="L28" s="443">
        <v>44926</v>
      </c>
      <c r="M28" s="623">
        <f>F29/F28</f>
        <v>0.7558448295026492</v>
      </c>
      <c r="N28" s="623">
        <f>F29/F28</f>
        <v>0.7558448295026492</v>
      </c>
      <c r="O28" s="832">
        <f>M28*M28/N28</f>
        <v>0.75584482950264931</v>
      </c>
      <c r="P28" s="257"/>
      <c r="Q28" s="108"/>
      <c r="R28" s="114"/>
      <c r="S28" s="108"/>
      <c r="T28" s="111"/>
      <c r="U28" s="111"/>
      <c r="V28" s="108"/>
      <c r="W28" s="109"/>
      <c r="X28" s="109"/>
      <c r="Y28" s="110"/>
      <c r="Z28" s="109"/>
      <c r="AA28" s="110"/>
      <c r="AB28" s="111"/>
      <c r="AC28" s="776"/>
    </row>
    <row r="29" spans="2:29" ht="27" customHeight="1" x14ac:dyDescent="0.2">
      <c r="B29" s="596"/>
      <c r="C29" s="152" t="s">
        <v>37</v>
      </c>
      <c r="D29" s="770"/>
      <c r="E29" s="765">
        <v>1</v>
      </c>
      <c r="F29" s="267">
        <v>15300000</v>
      </c>
      <c r="G29" s="267">
        <f t="shared" si="0"/>
        <v>15300000</v>
      </c>
      <c r="H29" s="569"/>
      <c r="I29" s="566"/>
      <c r="J29" s="566"/>
      <c r="K29" s="443"/>
      <c r="L29" s="443"/>
      <c r="M29" s="689"/>
      <c r="N29" s="689"/>
      <c r="O29" s="831"/>
      <c r="P29" s="257"/>
      <c r="Q29" s="108"/>
      <c r="R29" s="114"/>
      <c r="S29" s="108"/>
      <c r="T29" s="111"/>
      <c r="U29" s="111"/>
      <c r="V29" s="108"/>
      <c r="W29" s="109"/>
      <c r="X29" s="109"/>
      <c r="Y29" s="110"/>
      <c r="Z29" s="109"/>
      <c r="AA29" s="110"/>
      <c r="AB29" s="111"/>
      <c r="AC29" s="776"/>
    </row>
    <row r="30" spans="2:29" ht="27" customHeight="1" x14ac:dyDescent="0.2">
      <c r="B30" s="597" t="s">
        <v>146</v>
      </c>
      <c r="C30" s="152" t="s">
        <v>35</v>
      </c>
      <c r="D30" s="157" t="s">
        <v>147</v>
      </c>
      <c r="E30" s="765">
        <v>10000</v>
      </c>
      <c r="F30" s="267">
        <f>90000000+14200000</f>
        <v>104200000</v>
      </c>
      <c r="G30" s="267">
        <f t="shared" si="0"/>
        <v>104200000</v>
      </c>
      <c r="H30" s="569"/>
      <c r="I30" s="566"/>
      <c r="J30" s="566"/>
      <c r="K30" s="443">
        <v>44562</v>
      </c>
      <c r="L30" s="443">
        <v>44926</v>
      </c>
      <c r="M30" s="623">
        <f>F31/F30</f>
        <v>0.46871401151631475</v>
      </c>
      <c r="N30" s="623">
        <f>F31/F30</f>
        <v>0.46871401151631475</v>
      </c>
      <c r="O30" s="832">
        <f>M30*M30/N30</f>
        <v>0.46871401151631475</v>
      </c>
      <c r="P30" s="777"/>
      <c r="Q30" s="778"/>
      <c r="R30" s="114"/>
      <c r="S30" s="108"/>
      <c r="T30" s="111"/>
      <c r="U30" s="111"/>
      <c r="V30" s="108"/>
      <c r="W30" s="109"/>
      <c r="X30" s="109"/>
      <c r="Y30" s="110"/>
      <c r="Z30" s="109"/>
      <c r="AA30" s="110"/>
      <c r="AB30" s="111"/>
      <c r="AC30" s="776"/>
    </row>
    <row r="31" spans="2:29" ht="27" customHeight="1" x14ac:dyDescent="0.2">
      <c r="B31" s="600"/>
      <c r="C31" s="152" t="s">
        <v>37</v>
      </c>
      <c r="D31" s="153"/>
      <c r="E31" s="765">
        <v>0</v>
      </c>
      <c r="F31" s="267">
        <f>8460000+8460000+7500000+7500000+8460000+8460000</f>
        <v>48840000</v>
      </c>
      <c r="G31" s="267">
        <f t="shared" si="0"/>
        <v>48840000</v>
      </c>
      <c r="H31" s="569"/>
      <c r="I31" s="566"/>
      <c r="J31" s="566"/>
      <c r="K31" s="443"/>
      <c r="L31" s="443"/>
      <c r="M31" s="689"/>
      <c r="N31" s="689"/>
      <c r="O31" s="831"/>
      <c r="P31" s="249"/>
      <c r="Q31" s="778"/>
      <c r="R31" s="114"/>
      <c r="S31" s="108"/>
      <c r="T31" s="111"/>
      <c r="U31" s="111"/>
      <c r="V31" s="108"/>
      <c r="W31" s="109"/>
      <c r="X31" s="109"/>
      <c r="Y31" s="110"/>
      <c r="Z31" s="109"/>
      <c r="AA31" s="110"/>
      <c r="AB31" s="111"/>
      <c r="AC31" s="776"/>
    </row>
    <row r="32" spans="2:29" ht="27" customHeight="1" x14ac:dyDescent="0.2">
      <c r="B32" s="775" t="s">
        <v>148</v>
      </c>
      <c r="C32" s="152" t="s">
        <v>35</v>
      </c>
      <c r="D32" s="769" t="s">
        <v>149</v>
      </c>
      <c r="E32" s="765">
        <v>200000</v>
      </c>
      <c r="F32" s="267">
        <v>42900000</v>
      </c>
      <c r="G32" s="267">
        <f t="shared" si="0"/>
        <v>42900000</v>
      </c>
      <c r="H32" s="569"/>
      <c r="I32" s="566"/>
      <c r="J32" s="566"/>
      <c r="K32" s="443">
        <v>44562</v>
      </c>
      <c r="L32" s="443">
        <v>44926</v>
      </c>
      <c r="M32" s="623">
        <f>F33/F32</f>
        <v>0.44755244755244755</v>
      </c>
      <c r="N32" s="623">
        <f>F33/F32</f>
        <v>0.44755244755244755</v>
      </c>
      <c r="O32" s="832">
        <f>M32*M32/N32</f>
        <v>0.44755244755244755</v>
      </c>
      <c r="P32" s="249"/>
      <c r="Q32" s="778"/>
      <c r="R32" s="114"/>
      <c r="S32" s="108"/>
      <c r="T32" s="111"/>
      <c r="U32" s="111"/>
      <c r="V32" s="108"/>
      <c r="W32" s="109"/>
      <c r="X32" s="109"/>
      <c r="Y32" s="110"/>
      <c r="Z32" s="109"/>
      <c r="AA32" s="110"/>
      <c r="AB32" s="111"/>
      <c r="AC32" s="776"/>
    </row>
    <row r="33" spans="2:29" ht="27" customHeight="1" x14ac:dyDescent="0.2">
      <c r="B33" s="596"/>
      <c r="C33" s="152" t="s">
        <v>37</v>
      </c>
      <c r="D33" s="770"/>
      <c r="E33" s="765">
        <v>720</v>
      </c>
      <c r="F33" s="267">
        <v>19200000</v>
      </c>
      <c r="G33" s="267">
        <f t="shared" si="0"/>
        <v>19200000</v>
      </c>
      <c r="H33" s="569"/>
      <c r="I33" s="566"/>
      <c r="J33" s="566"/>
      <c r="K33" s="443"/>
      <c r="L33" s="443"/>
      <c r="M33" s="689"/>
      <c r="N33" s="689"/>
      <c r="O33" s="831"/>
      <c r="P33" s="249"/>
      <c r="Q33" s="778"/>
      <c r="R33" s="114"/>
      <c r="S33" s="108"/>
      <c r="T33" s="111"/>
      <c r="U33" s="111"/>
      <c r="V33" s="108"/>
      <c r="W33" s="109"/>
      <c r="X33" s="109"/>
      <c r="Y33" s="110"/>
      <c r="Z33" s="109"/>
      <c r="AA33" s="110"/>
      <c r="AB33" s="111"/>
      <c r="AC33" s="776"/>
    </row>
    <row r="34" spans="2:29" ht="27" customHeight="1" x14ac:dyDescent="0.2">
      <c r="B34" s="775" t="s">
        <v>150</v>
      </c>
      <c r="C34" s="152" t="s">
        <v>35</v>
      </c>
      <c r="D34" s="769" t="s">
        <v>151</v>
      </c>
      <c r="E34" s="765">
        <v>1</v>
      </c>
      <c r="F34" s="267">
        <v>25000000</v>
      </c>
      <c r="G34" s="267">
        <f t="shared" si="0"/>
        <v>25000000</v>
      </c>
      <c r="H34" s="569"/>
      <c r="I34" s="566"/>
      <c r="J34" s="566"/>
      <c r="K34" s="443">
        <v>44562</v>
      </c>
      <c r="L34" s="443">
        <v>44926</v>
      </c>
      <c r="M34" s="623">
        <f>F35/F34</f>
        <v>0.86399999999999999</v>
      </c>
      <c r="N34" s="623">
        <f>F35/F34</f>
        <v>0.86399999999999999</v>
      </c>
      <c r="O34" s="832">
        <f>M34*M34/N34</f>
        <v>0.86399999999999999</v>
      </c>
      <c r="P34" s="249"/>
      <c r="Q34" s="778"/>
      <c r="R34" s="114"/>
      <c r="S34" s="108"/>
      <c r="T34" s="111"/>
      <c r="U34" s="111"/>
      <c r="V34" s="108"/>
      <c r="W34" s="109"/>
      <c r="X34" s="109"/>
      <c r="Y34" s="110"/>
      <c r="Z34" s="109"/>
      <c r="AA34" s="110"/>
      <c r="AB34" s="111"/>
      <c r="AC34" s="776"/>
    </row>
    <row r="35" spans="2:29" ht="27" customHeight="1" x14ac:dyDescent="0.2">
      <c r="B35" s="779"/>
      <c r="C35" s="152" t="s">
        <v>37</v>
      </c>
      <c r="D35" s="770"/>
      <c r="E35" s="765">
        <v>0</v>
      </c>
      <c r="F35" s="267">
        <v>21600000</v>
      </c>
      <c r="G35" s="267">
        <f t="shared" si="0"/>
        <v>21600000</v>
      </c>
      <c r="H35" s="569"/>
      <c r="I35" s="566"/>
      <c r="J35" s="566"/>
      <c r="K35" s="443"/>
      <c r="L35" s="443"/>
      <c r="M35" s="689"/>
      <c r="N35" s="689"/>
      <c r="O35" s="831"/>
      <c r="P35" s="249"/>
      <c r="Q35" s="778"/>
      <c r="R35" s="114"/>
      <c r="S35" s="108"/>
      <c r="T35" s="111"/>
      <c r="U35" s="111"/>
      <c r="V35" s="108"/>
      <c r="W35" s="109"/>
      <c r="X35" s="109"/>
      <c r="Y35" s="110"/>
      <c r="Z35" s="109"/>
      <c r="AA35" s="110"/>
      <c r="AB35" s="111"/>
      <c r="AC35" s="776"/>
    </row>
    <row r="36" spans="2:29" ht="27" customHeight="1" x14ac:dyDescent="0.2">
      <c r="B36" s="780" t="s">
        <v>152</v>
      </c>
      <c r="C36" s="152" t="s">
        <v>35</v>
      </c>
      <c r="D36" s="157" t="s">
        <v>153</v>
      </c>
      <c r="E36" s="765">
        <v>10</v>
      </c>
      <c r="F36" s="267">
        <v>79200000</v>
      </c>
      <c r="G36" s="267">
        <f t="shared" si="0"/>
        <v>79200000</v>
      </c>
      <c r="H36" s="569"/>
      <c r="I36" s="566"/>
      <c r="J36" s="566"/>
      <c r="K36" s="443">
        <v>44562</v>
      </c>
      <c r="L36" s="443">
        <v>44926</v>
      </c>
      <c r="M36" s="623">
        <f>F37/F36</f>
        <v>0.14772727272727273</v>
      </c>
      <c r="N36" s="623">
        <f>F37/F36</f>
        <v>0.14772727272727273</v>
      </c>
      <c r="O36" s="832">
        <f>M36*M36/N36</f>
        <v>0.14772727272727273</v>
      </c>
      <c r="P36" s="249"/>
      <c r="Q36" s="778"/>
      <c r="R36" s="114"/>
      <c r="S36" s="108"/>
      <c r="T36" s="111"/>
      <c r="U36" s="111"/>
      <c r="V36" s="108"/>
      <c r="W36" s="109"/>
      <c r="X36" s="109"/>
      <c r="Y36" s="110"/>
      <c r="Z36" s="109"/>
      <c r="AA36" s="110"/>
      <c r="AB36" s="111"/>
      <c r="AC36" s="776"/>
    </row>
    <row r="37" spans="2:29" ht="27" customHeight="1" x14ac:dyDescent="0.2">
      <c r="B37" s="779"/>
      <c r="C37" s="152" t="s">
        <v>37</v>
      </c>
      <c r="D37" s="153"/>
      <c r="E37" s="765">
        <v>3</v>
      </c>
      <c r="F37" s="267">
        <v>11700000</v>
      </c>
      <c r="G37" s="267">
        <f t="shared" si="0"/>
        <v>11700000</v>
      </c>
      <c r="H37" s="569"/>
      <c r="I37" s="566"/>
      <c r="J37" s="566"/>
      <c r="K37" s="443"/>
      <c r="L37" s="443"/>
      <c r="M37" s="689"/>
      <c r="N37" s="689"/>
      <c r="O37" s="831"/>
      <c r="P37" s="249"/>
      <c r="Q37" s="778"/>
      <c r="R37" s="114"/>
      <c r="S37" s="108"/>
      <c r="T37" s="111"/>
      <c r="U37" s="111"/>
      <c r="V37" s="108"/>
      <c r="W37" s="109"/>
      <c r="X37" s="109"/>
      <c r="Y37" s="110"/>
      <c r="Z37" s="109"/>
      <c r="AA37" s="110"/>
      <c r="AB37" s="111"/>
      <c r="AC37" s="776"/>
    </row>
    <row r="38" spans="2:29" ht="27" customHeight="1" x14ac:dyDescent="0.2">
      <c r="B38" s="780" t="s">
        <v>154</v>
      </c>
      <c r="C38" s="152" t="s">
        <v>35</v>
      </c>
      <c r="D38" s="769" t="s">
        <v>155</v>
      </c>
      <c r="E38" s="765">
        <v>5686</v>
      </c>
      <c r="F38" s="267">
        <v>42900000</v>
      </c>
      <c r="G38" s="267">
        <f t="shared" si="0"/>
        <v>42900000</v>
      </c>
      <c r="H38" s="569"/>
      <c r="I38" s="566"/>
      <c r="J38" s="566"/>
      <c r="K38" s="443">
        <v>44562</v>
      </c>
      <c r="L38" s="443">
        <v>44926</v>
      </c>
      <c r="M38" s="623">
        <f>F39/F38</f>
        <v>0.66433566433566438</v>
      </c>
      <c r="N38" s="623">
        <f>F39/F38</f>
        <v>0.66433566433566438</v>
      </c>
      <c r="O38" s="832">
        <f>M38*M38/N38</f>
        <v>0.66433566433566438</v>
      </c>
      <c r="P38" s="249"/>
      <c r="Q38" s="778"/>
      <c r="R38" s="114"/>
      <c r="S38" s="108"/>
      <c r="T38" s="111"/>
      <c r="U38" s="111"/>
      <c r="V38" s="108"/>
      <c r="W38" s="109"/>
      <c r="X38" s="109"/>
      <c r="Y38" s="110"/>
      <c r="Z38" s="109"/>
      <c r="AA38" s="110"/>
      <c r="AB38" s="111"/>
      <c r="AC38" s="776"/>
    </row>
    <row r="39" spans="2:29" ht="27" customHeight="1" x14ac:dyDescent="0.2">
      <c r="B39" s="596"/>
      <c r="C39" s="152" t="s">
        <v>37</v>
      </c>
      <c r="D39" s="770"/>
      <c r="E39" s="781">
        <v>696.6</v>
      </c>
      <c r="F39" s="267">
        <f>10020000+10020000+8460000</f>
        <v>28500000</v>
      </c>
      <c r="G39" s="267">
        <f t="shared" si="0"/>
        <v>28500000</v>
      </c>
      <c r="H39" s="569"/>
      <c r="I39" s="566"/>
      <c r="J39" s="566"/>
      <c r="K39" s="443"/>
      <c r="L39" s="443"/>
      <c r="M39" s="689"/>
      <c r="N39" s="689"/>
      <c r="O39" s="831"/>
      <c r="P39" s="249"/>
      <c r="Q39" s="778"/>
      <c r="R39" s="114"/>
      <c r="S39" s="108"/>
      <c r="T39" s="111"/>
      <c r="U39" s="111"/>
      <c r="V39" s="108"/>
      <c r="W39" s="109"/>
      <c r="X39" s="109"/>
      <c r="Y39" s="110"/>
      <c r="Z39" s="109"/>
      <c r="AA39" s="110"/>
      <c r="AB39" s="111"/>
      <c r="AC39" s="776"/>
    </row>
    <row r="40" spans="2:29" ht="27" customHeight="1" x14ac:dyDescent="0.2">
      <c r="B40" s="775" t="s">
        <v>156</v>
      </c>
      <c r="C40" s="152" t="s">
        <v>35</v>
      </c>
      <c r="D40" s="769" t="s">
        <v>157</v>
      </c>
      <c r="E40" s="765">
        <v>2</v>
      </c>
      <c r="F40" s="267">
        <f>200000000-20242250</f>
        <v>179757750</v>
      </c>
      <c r="G40" s="267">
        <f t="shared" si="0"/>
        <v>179757750</v>
      </c>
      <c r="H40" s="569"/>
      <c r="I40" s="566"/>
      <c r="J40" s="566"/>
      <c r="K40" s="443">
        <v>44562</v>
      </c>
      <c r="L40" s="443">
        <v>44926</v>
      </c>
      <c r="M40" s="623">
        <f>F41/F40</f>
        <v>0.13351301960555248</v>
      </c>
      <c r="N40" s="623">
        <f>F41/F40</f>
        <v>0.13351301960555248</v>
      </c>
      <c r="O40" s="832">
        <f>M40*M40/N40</f>
        <v>0.13351301960555248</v>
      </c>
      <c r="P40" s="249"/>
      <c r="Q40" s="778"/>
      <c r="R40" s="114"/>
      <c r="S40" s="108"/>
      <c r="T40" s="111"/>
      <c r="U40" s="111"/>
      <c r="V40" s="108"/>
      <c r="W40" s="109"/>
      <c r="X40" s="109"/>
      <c r="Y40" s="110"/>
      <c r="Z40" s="109"/>
      <c r="AA40" s="110"/>
      <c r="AB40" s="111"/>
      <c r="AC40" s="776"/>
    </row>
    <row r="41" spans="2:29" ht="27" customHeight="1" x14ac:dyDescent="0.2">
      <c r="B41" s="782"/>
      <c r="C41" s="159" t="s">
        <v>37</v>
      </c>
      <c r="D41" s="783"/>
      <c r="E41" s="784">
        <v>0</v>
      </c>
      <c r="F41" s="573">
        <v>24000000</v>
      </c>
      <c r="G41" s="271">
        <f t="shared" si="0"/>
        <v>24000000</v>
      </c>
      <c r="H41" s="575"/>
      <c r="I41" s="576"/>
      <c r="J41" s="576"/>
      <c r="K41" s="458"/>
      <c r="L41" s="458"/>
      <c r="M41" s="690"/>
      <c r="N41" s="690"/>
      <c r="O41" s="833"/>
      <c r="P41" s="249"/>
      <c r="Q41" s="778"/>
      <c r="R41" s="114"/>
      <c r="S41" s="108"/>
      <c r="T41" s="111"/>
      <c r="U41" s="111"/>
      <c r="V41" s="108"/>
      <c r="W41" s="109"/>
      <c r="X41" s="110"/>
      <c r="Y41" s="110"/>
      <c r="Z41" s="109"/>
      <c r="AA41" s="110"/>
      <c r="AB41" s="111"/>
      <c r="AC41" s="776"/>
    </row>
    <row r="42" spans="2:29" ht="27" customHeight="1" x14ac:dyDescent="0.2">
      <c r="B42" s="577" t="s">
        <v>42</v>
      </c>
      <c r="C42" s="147" t="s">
        <v>35</v>
      </c>
      <c r="D42" s="785"/>
      <c r="E42" s="786"/>
      <c r="F42" s="787">
        <f>F18+F20+F22+F24+F26+F28+F30+F32+F34+F36+F38+F40</f>
        <v>2259242250</v>
      </c>
      <c r="G42" s="787">
        <f>SUM(G18:G41)</f>
        <v>2680712250</v>
      </c>
      <c r="H42" s="560"/>
      <c r="I42" s="560"/>
      <c r="J42" s="560"/>
      <c r="K42" s="761"/>
      <c r="L42" s="761"/>
      <c r="M42" s="580"/>
      <c r="N42" s="580"/>
      <c r="O42" s="763"/>
      <c r="P42" s="249"/>
      <c r="Q42" s="778"/>
      <c r="R42" s="114"/>
      <c r="S42" s="108"/>
      <c r="T42" s="111"/>
      <c r="U42" s="111"/>
      <c r="V42" s="108"/>
      <c r="W42" s="109"/>
      <c r="X42" s="109"/>
      <c r="Y42" s="110"/>
      <c r="Z42" s="109"/>
      <c r="AA42" s="110"/>
      <c r="AB42" s="776"/>
      <c r="AC42" s="262"/>
    </row>
    <row r="43" spans="2:29" ht="27" customHeight="1" x14ac:dyDescent="0.2">
      <c r="B43" s="528"/>
      <c r="C43" s="159" t="s">
        <v>37</v>
      </c>
      <c r="D43" s="263"/>
      <c r="E43" s="788"/>
      <c r="F43" s="271">
        <f>F21+F23+F25+F27+F29+F31+F33+F35+F37+F39+F41</f>
        <v>421470000</v>
      </c>
      <c r="G43" s="271">
        <f>G21+G23+G25+G27+G29+G31+G33+G35+G37+G39+G41</f>
        <v>421470000</v>
      </c>
      <c r="H43" s="575"/>
      <c r="I43" s="583"/>
      <c r="J43" s="575"/>
      <c r="K43" s="575"/>
      <c r="L43" s="273"/>
      <c r="M43" s="529"/>
      <c r="N43" s="529"/>
      <c r="O43" s="691"/>
      <c r="P43" s="249"/>
      <c r="Q43" s="778"/>
      <c r="R43" s="114"/>
      <c r="S43" s="108"/>
      <c r="T43" s="111"/>
      <c r="U43" s="111"/>
      <c r="V43" s="108"/>
      <c r="W43" s="109"/>
      <c r="X43" s="109"/>
      <c r="Y43" s="110"/>
      <c r="Z43" s="109"/>
      <c r="AA43" s="110"/>
      <c r="AB43" s="776"/>
      <c r="AC43" s="256"/>
    </row>
    <row r="44" spans="2:29" ht="27" customHeight="1" x14ac:dyDescent="0.25">
      <c r="B44" s="789"/>
      <c r="C44" s="587"/>
      <c r="D44" s="587"/>
      <c r="E44" s="587"/>
      <c r="F44" s="790"/>
      <c r="G44" s="791"/>
      <c r="H44" s="792"/>
      <c r="I44" s="792"/>
      <c r="J44" s="792"/>
      <c r="K44" s="591"/>
      <c r="L44" s="591"/>
      <c r="M44" s="791"/>
      <c r="N44" s="793"/>
      <c r="O44" s="794"/>
      <c r="P44" s="249"/>
      <c r="Q44" s="778"/>
      <c r="R44" s="114"/>
      <c r="S44" s="108"/>
      <c r="T44" s="111"/>
      <c r="U44" s="111"/>
      <c r="V44" s="108"/>
      <c r="W44" s="109"/>
      <c r="X44" s="109"/>
      <c r="Y44" s="110"/>
      <c r="Z44" s="109"/>
      <c r="AA44" s="110"/>
      <c r="AB44" s="111"/>
      <c r="AC44" s="795"/>
    </row>
    <row r="45" spans="2:29" ht="27" customHeight="1" x14ac:dyDescent="0.2">
      <c r="B45" s="171" t="s">
        <v>43</v>
      </c>
      <c r="C45" s="796" t="s">
        <v>44</v>
      </c>
      <c r="D45" s="692"/>
      <c r="E45" s="693"/>
      <c r="F45" s="797" t="s">
        <v>86</v>
      </c>
      <c r="G45" s="694"/>
      <c r="H45" s="694"/>
      <c r="I45" s="694"/>
      <c r="J45" s="798"/>
      <c r="K45" s="178" t="s">
        <v>46</v>
      </c>
      <c r="L45" s="179"/>
      <c r="M45" s="179"/>
      <c r="N45" s="179"/>
      <c r="O45" s="180"/>
      <c r="P45" s="249"/>
      <c r="Q45" s="778"/>
      <c r="R45" s="114"/>
      <c r="S45" s="108"/>
      <c r="T45" s="111"/>
      <c r="U45" s="111"/>
      <c r="V45" s="108"/>
      <c r="W45" s="109"/>
      <c r="X45" s="109"/>
      <c r="Y45" s="110"/>
      <c r="Z45" s="109"/>
      <c r="AA45" s="110"/>
      <c r="AB45" s="111"/>
      <c r="AC45" s="795"/>
    </row>
    <row r="46" spans="2:29" ht="27" customHeight="1" x14ac:dyDescent="0.2">
      <c r="B46" s="146" t="s">
        <v>158</v>
      </c>
      <c r="C46" s="799" t="s">
        <v>159</v>
      </c>
      <c r="D46" s="695"/>
      <c r="E46" s="695"/>
      <c r="F46" s="800" t="s">
        <v>160</v>
      </c>
      <c r="G46" s="801"/>
      <c r="H46" s="801"/>
      <c r="I46" s="147" t="s">
        <v>35</v>
      </c>
      <c r="J46" s="802">
        <v>200</v>
      </c>
      <c r="K46" s="803" t="s">
        <v>54</v>
      </c>
      <c r="L46" s="696"/>
      <c r="M46" s="696"/>
      <c r="N46" s="696"/>
      <c r="O46" s="697"/>
      <c r="P46" s="249"/>
      <c r="Q46" s="778"/>
      <c r="R46" s="114"/>
      <c r="S46" s="108"/>
      <c r="T46" s="111"/>
      <c r="U46" s="111"/>
      <c r="V46" s="108"/>
      <c r="W46" s="109"/>
      <c r="X46" s="110"/>
      <c r="Y46" s="110"/>
      <c r="Z46" s="109"/>
      <c r="AA46" s="110"/>
      <c r="AB46" s="111"/>
      <c r="AC46" s="795"/>
    </row>
    <row r="47" spans="2:29" ht="27" customHeight="1" x14ac:dyDescent="0.2">
      <c r="B47" s="151"/>
      <c r="C47" s="698"/>
      <c r="D47" s="698"/>
      <c r="E47" s="698"/>
      <c r="F47" s="804"/>
      <c r="G47" s="804"/>
      <c r="H47" s="804"/>
      <c r="I47" s="152" t="s">
        <v>37</v>
      </c>
      <c r="J47" s="805">
        <v>0</v>
      </c>
      <c r="K47" s="200"/>
      <c r="L47" s="200"/>
      <c r="M47" s="200"/>
      <c r="N47" s="200"/>
      <c r="O47" s="201"/>
      <c r="P47" s="249"/>
      <c r="Q47" s="778"/>
      <c r="R47" s="114"/>
      <c r="S47" s="108"/>
      <c r="T47" s="111"/>
      <c r="U47" s="111"/>
      <c r="V47" s="108"/>
      <c r="W47" s="109"/>
      <c r="X47" s="109"/>
      <c r="Y47" s="110"/>
      <c r="Z47" s="109"/>
      <c r="AA47" s="110"/>
      <c r="AB47" s="111"/>
      <c r="AC47" s="795"/>
    </row>
    <row r="48" spans="2:29" ht="27" customHeight="1" x14ac:dyDescent="0.2">
      <c r="B48" s="156" t="s">
        <v>158</v>
      </c>
      <c r="C48" s="806" t="s">
        <v>161</v>
      </c>
      <c r="D48" s="699"/>
      <c r="E48" s="700"/>
      <c r="F48" s="807" t="s">
        <v>147</v>
      </c>
      <c r="G48" s="808"/>
      <c r="H48" s="809"/>
      <c r="I48" s="152" t="s">
        <v>35</v>
      </c>
      <c r="J48" s="805">
        <v>10000</v>
      </c>
      <c r="K48" s="810" t="s">
        <v>58</v>
      </c>
      <c r="L48" s="701"/>
      <c r="M48" s="701"/>
      <c r="N48" s="701"/>
      <c r="O48" s="702"/>
      <c r="P48" s="249"/>
      <c r="Q48" s="778"/>
      <c r="R48" s="114"/>
      <c r="S48" s="108"/>
      <c r="T48" s="111"/>
      <c r="U48" s="111"/>
      <c r="V48" s="108"/>
      <c r="W48" s="109"/>
      <c r="X48" s="109"/>
      <c r="Y48" s="110"/>
      <c r="Z48" s="109"/>
      <c r="AA48" s="110"/>
      <c r="AB48" s="111"/>
      <c r="AC48" s="795"/>
    </row>
    <row r="49" spans="2:29" ht="27" customHeight="1" x14ac:dyDescent="0.2">
      <c r="B49" s="151"/>
      <c r="C49" s="703"/>
      <c r="D49" s="704"/>
      <c r="E49" s="705"/>
      <c r="F49" s="811"/>
      <c r="G49" s="812"/>
      <c r="H49" s="813"/>
      <c r="I49" s="152" t="s">
        <v>37</v>
      </c>
      <c r="J49" s="805">
        <v>0</v>
      </c>
      <c r="K49" s="706"/>
      <c r="L49" s="707"/>
      <c r="M49" s="707"/>
      <c r="N49" s="707"/>
      <c r="O49" s="708"/>
      <c r="P49" s="249"/>
      <c r="Q49" s="814"/>
      <c r="R49" s="815"/>
      <c r="S49" s="815"/>
      <c r="T49" s="815"/>
      <c r="U49" s="815"/>
      <c r="V49" s="815"/>
      <c r="W49" s="815"/>
      <c r="X49" s="815"/>
      <c r="Y49" s="815"/>
      <c r="Z49" s="258"/>
      <c r="AA49" s="258"/>
      <c r="AB49" s="258"/>
      <c r="AC49" s="795"/>
    </row>
    <row r="50" spans="2:29" ht="27" customHeight="1" x14ac:dyDescent="0.2">
      <c r="B50" s="156" t="s">
        <v>158</v>
      </c>
      <c r="C50" s="806" t="s">
        <v>162</v>
      </c>
      <c r="D50" s="699"/>
      <c r="E50" s="700"/>
      <c r="F50" s="816" t="s">
        <v>163</v>
      </c>
      <c r="G50" s="817"/>
      <c r="H50" s="818"/>
      <c r="I50" s="152" t="s">
        <v>35</v>
      </c>
      <c r="J50" s="805">
        <v>200000</v>
      </c>
      <c r="K50" s="810" t="s">
        <v>57</v>
      </c>
      <c r="L50" s="709"/>
      <c r="M50" s="709"/>
      <c r="N50" s="709"/>
      <c r="O50" s="710"/>
      <c r="P50" s="249"/>
      <c r="Q50" s="282"/>
      <c r="R50" s="819"/>
      <c r="S50" s="820"/>
      <c r="T50" s="819"/>
      <c r="U50" s="821"/>
      <c r="V50" s="821"/>
      <c r="W50" s="819"/>
      <c r="X50" s="822"/>
      <c r="Y50" s="823"/>
      <c r="Z50" s="110"/>
      <c r="AA50" s="109"/>
      <c r="AB50" s="824"/>
      <c r="AC50" s="795"/>
    </row>
    <row r="51" spans="2:29" ht="27" customHeight="1" x14ac:dyDescent="0.2">
      <c r="B51" s="151"/>
      <c r="C51" s="703"/>
      <c r="D51" s="704"/>
      <c r="E51" s="705"/>
      <c r="F51" s="825"/>
      <c r="G51" s="826"/>
      <c r="H51" s="827"/>
      <c r="I51" s="152" t="s">
        <v>37</v>
      </c>
      <c r="J51" s="805">
        <v>720</v>
      </c>
      <c r="K51" s="711"/>
      <c r="L51" s="712"/>
      <c r="M51" s="712"/>
      <c r="N51" s="712"/>
      <c r="O51" s="713"/>
      <c r="P51" s="249"/>
      <c r="Q51" s="282"/>
      <c r="R51" s="108"/>
      <c r="S51" s="114"/>
      <c r="T51" s="108"/>
      <c r="U51" s="111"/>
      <c r="V51" s="111"/>
      <c r="W51" s="108"/>
      <c r="X51" s="109"/>
      <c r="Y51" s="110"/>
      <c r="Z51" s="110"/>
      <c r="AA51" s="109"/>
      <c r="AB51" s="824"/>
      <c r="AC51" s="795"/>
    </row>
    <row r="52" spans="2:29" ht="27" customHeight="1" x14ac:dyDescent="0.2">
      <c r="B52" s="156" t="s">
        <v>158</v>
      </c>
      <c r="C52" s="806" t="s">
        <v>164</v>
      </c>
      <c r="D52" s="699"/>
      <c r="E52" s="700"/>
      <c r="F52" s="816" t="s">
        <v>165</v>
      </c>
      <c r="G52" s="817"/>
      <c r="H52" s="818"/>
      <c r="I52" s="152" t="s">
        <v>35</v>
      </c>
      <c r="J52" s="805">
        <v>2</v>
      </c>
      <c r="K52" s="711"/>
      <c r="L52" s="712"/>
      <c r="M52" s="712"/>
      <c r="N52" s="712"/>
      <c r="O52" s="713"/>
      <c r="P52" s="249"/>
      <c r="Q52" s="282"/>
      <c r="R52" s="108"/>
      <c r="S52" s="114"/>
      <c r="T52" s="108"/>
      <c r="U52" s="111"/>
      <c r="V52" s="111"/>
      <c r="W52" s="108"/>
      <c r="X52" s="109"/>
      <c r="Y52" s="110"/>
      <c r="Z52" s="110"/>
      <c r="AA52" s="109"/>
      <c r="AB52" s="824"/>
      <c r="AC52" s="795"/>
    </row>
    <row r="53" spans="2:29" ht="27" customHeight="1" x14ac:dyDescent="0.2">
      <c r="B53" s="151"/>
      <c r="C53" s="703"/>
      <c r="D53" s="704"/>
      <c r="E53" s="705"/>
      <c r="F53" s="825"/>
      <c r="G53" s="826"/>
      <c r="H53" s="827"/>
      <c r="I53" s="152" t="s">
        <v>37</v>
      </c>
      <c r="J53" s="805">
        <v>2</v>
      </c>
      <c r="K53" s="711"/>
      <c r="L53" s="712"/>
      <c r="M53" s="712"/>
      <c r="N53" s="712"/>
      <c r="O53" s="713"/>
      <c r="P53" s="249"/>
      <c r="Q53" s="237"/>
      <c r="R53" s="262"/>
      <c r="S53" s="262"/>
      <c r="T53" s="262"/>
      <c r="U53" s="262"/>
      <c r="V53" s="262"/>
      <c r="W53" s="262"/>
      <c r="X53" s="262"/>
      <c r="Y53" s="262"/>
      <c r="Z53" s="262"/>
      <c r="AA53" s="262"/>
      <c r="AB53" s="262"/>
      <c r="AC53" s="262"/>
    </row>
    <row r="54" spans="2:29" ht="27" customHeight="1" x14ac:dyDescent="0.2">
      <c r="B54" s="156" t="s">
        <v>158</v>
      </c>
      <c r="C54" s="806" t="s">
        <v>166</v>
      </c>
      <c r="D54" s="699"/>
      <c r="E54" s="700"/>
      <c r="F54" s="816" t="s">
        <v>155</v>
      </c>
      <c r="G54" s="817"/>
      <c r="H54" s="818"/>
      <c r="I54" s="152" t="s">
        <v>35</v>
      </c>
      <c r="J54" s="805">
        <v>5686</v>
      </c>
      <c r="K54" s="711"/>
      <c r="L54" s="712"/>
      <c r="M54" s="712"/>
      <c r="N54" s="712"/>
      <c r="O54" s="713"/>
      <c r="P54" s="249"/>
      <c r="Q54" s="237"/>
      <c r="R54" s="237"/>
      <c r="S54" s="237"/>
      <c r="T54" s="237"/>
      <c r="U54" s="237"/>
      <c r="V54" s="237"/>
      <c r="W54" s="237"/>
      <c r="X54" s="237"/>
      <c r="Y54" s="237"/>
      <c r="Z54" s="237"/>
      <c r="AA54" s="237"/>
      <c r="AB54" s="237"/>
      <c r="AC54" s="237"/>
    </row>
    <row r="55" spans="2:29" ht="27" customHeight="1" x14ac:dyDescent="0.2">
      <c r="B55" s="151"/>
      <c r="C55" s="703"/>
      <c r="D55" s="704"/>
      <c r="E55" s="705"/>
      <c r="F55" s="825"/>
      <c r="G55" s="826"/>
      <c r="H55" s="827"/>
      <c r="I55" s="152" t="s">
        <v>37</v>
      </c>
      <c r="J55" s="828">
        <v>696.6</v>
      </c>
      <c r="K55" s="711"/>
      <c r="L55" s="712"/>
      <c r="M55" s="712"/>
      <c r="N55" s="712"/>
      <c r="O55" s="713"/>
      <c r="P55" s="249"/>
      <c r="Q55" s="237"/>
      <c r="R55" s="237"/>
      <c r="S55" s="237"/>
      <c r="T55" s="237"/>
      <c r="U55" s="237"/>
      <c r="V55" s="237"/>
      <c r="W55" s="237"/>
      <c r="X55" s="237"/>
      <c r="Y55" s="237"/>
      <c r="Z55" s="237"/>
      <c r="AA55" s="237"/>
      <c r="AB55" s="237"/>
      <c r="AC55" s="237"/>
    </row>
    <row r="56" spans="2:29" ht="27" customHeight="1" x14ac:dyDescent="0.2">
      <c r="B56" s="156" t="s">
        <v>158</v>
      </c>
      <c r="C56" s="806" t="s">
        <v>167</v>
      </c>
      <c r="D56" s="699"/>
      <c r="E56" s="700"/>
      <c r="F56" s="816" t="s">
        <v>168</v>
      </c>
      <c r="G56" s="817"/>
      <c r="H56" s="818"/>
      <c r="I56" s="152" t="s">
        <v>35</v>
      </c>
      <c r="J56" s="805">
        <v>10</v>
      </c>
      <c r="K56" s="711"/>
      <c r="L56" s="712"/>
      <c r="M56" s="712"/>
      <c r="N56" s="712"/>
      <c r="O56" s="713"/>
      <c r="P56" s="249"/>
      <c r="Q56" s="237"/>
      <c r="R56" s="237"/>
      <c r="S56" s="237"/>
      <c r="T56" s="237"/>
      <c r="U56" s="237"/>
      <c r="V56" s="237"/>
      <c r="W56" s="237"/>
      <c r="X56" s="237"/>
      <c r="Y56" s="237"/>
      <c r="Z56" s="237"/>
      <c r="AA56" s="237"/>
      <c r="AB56" s="237"/>
      <c r="AC56" s="237"/>
    </row>
    <row r="57" spans="2:29" ht="27" customHeight="1" x14ac:dyDescent="0.2">
      <c r="B57" s="151"/>
      <c r="C57" s="703"/>
      <c r="D57" s="704"/>
      <c r="E57" s="705"/>
      <c r="F57" s="825"/>
      <c r="G57" s="826"/>
      <c r="H57" s="827"/>
      <c r="I57" s="152" t="s">
        <v>37</v>
      </c>
      <c r="J57" s="805">
        <v>3</v>
      </c>
      <c r="K57" s="714"/>
      <c r="L57" s="715"/>
      <c r="M57" s="715"/>
      <c r="N57" s="715"/>
      <c r="O57" s="716"/>
      <c r="P57" s="249"/>
      <c r="Q57" s="237"/>
      <c r="R57" s="237"/>
      <c r="S57" s="237"/>
      <c r="T57" s="237"/>
      <c r="U57" s="237"/>
      <c r="V57" s="237"/>
      <c r="W57" s="237"/>
      <c r="X57" s="237"/>
      <c r="Y57" s="237"/>
      <c r="Z57" s="237"/>
      <c r="AA57" s="237"/>
      <c r="AB57" s="237"/>
      <c r="AC57" s="237"/>
    </row>
    <row r="58" spans="2:29" ht="27" customHeight="1" x14ac:dyDescent="0.2">
      <c r="B58" s="829" t="s">
        <v>169</v>
      </c>
      <c r="C58" s="717"/>
      <c r="D58" s="717"/>
      <c r="E58" s="717"/>
      <c r="F58" s="717"/>
      <c r="G58" s="717"/>
      <c r="H58" s="717"/>
      <c r="I58" s="717"/>
      <c r="J58" s="718"/>
      <c r="K58" s="532"/>
      <c r="L58" s="532"/>
      <c r="M58" s="532"/>
      <c r="N58" s="532"/>
      <c r="O58" s="533"/>
      <c r="P58" s="249"/>
      <c r="Q58" s="237"/>
      <c r="R58" s="237"/>
      <c r="S58" s="237"/>
      <c r="T58" s="237"/>
      <c r="U58" s="237"/>
      <c r="V58" s="237"/>
      <c r="W58" s="237"/>
      <c r="X58" s="237"/>
      <c r="Y58" s="237"/>
      <c r="Z58" s="237"/>
      <c r="AA58" s="237"/>
      <c r="AB58" s="237"/>
      <c r="AC58" s="237"/>
    </row>
    <row r="59" spans="2:29" ht="27" customHeight="1" x14ac:dyDescent="0.2">
      <c r="B59" s="719"/>
      <c r="C59" s="720"/>
      <c r="D59" s="720"/>
      <c r="E59" s="720"/>
      <c r="F59" s="720"/>
      <c r="G59" s="720"/>
      <c r="H59" s="720"/>
      <c r="I59" s="720"/>
      <c r="J59" s="721"/>
      <c r="K59" s="722"/>
      <c r="L59" s="722"/>
      <c r="M59" s="722"/>
      <c r="N59" s="722"/>
      <c r="O59" s="723"/>
      <c r="P59" s="249"/>
      <c r="Q59" s="237"/>
      <c r="R59" s="237"/>
      <c r="S59" s="237"/>
      <c r="T59" s="237"/>
      <c r="U59" s="237"/>
      <c r="V59" s="237"/>
      <c r="W59" s="237"/>
      <c r="X59" s="237"/>
      <c r="Y59" s="237"/>
      <c r="Z59" s="237"/>
      <c r="AA59" s="237"/>
      <c r="AB59" s="237"/>
      <c r="AC59" s="237"/>
    </row>
    <row r="60" spans="2:29" ht="14.1" customHeight="1" x14ac:dyDescent="0.2">
      <c r="B60" s="279"/>
      <c r="C60" s="279"/>
      <c r="D60" s="507"/>
      <c r="E60" s="508"/>
      <c r="F60" s="509"/>
      <c r="G60" s="279"/>
      <c r="H60" s="279"/>
      <c r="I60" s="279"/>
      <c r="J60" s="507"/>
      <c r="K60" s="601"/>
      <c r="L60" s="601"/>
      <c r="M60" s="509"/>
      <c r="N60" s="279"/>
      <c r="O60" s="279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7"/>
      <c r="AA60" s="237"/>
      <c r="AB60" s="237"/>
      <c r="AC60" s="237"/>
    </row>
    <row r="61" spans="2:29" ht="14.1" customHeight="1" x14ac:dyDescent="0.2">
      <c r="B61" s="237"/>
      <c r="C61" s="237"/>
      <c r="D61" s="282"/>
      <c r="E61" s="511"/>
      <c r="F61" s="259"/>
      <c r="G61" s="237"/>
      <c r="H61" s="237"/>
      <c r="I61" s="237"/>
      <c r="J61" s="282"/>
      <c r="K61" s="602"/>
      <c r="L61" s="602"/>
      <c r="M61" s="259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7"/>
      <c r="AA61" s="237"/>
      <c r="AB61" s="237"/>
      <c r="AC61" s="237"/>
    </row>
  </sheetData>
  <mergeCells count="126">
    <mergeCell ref="N38:N39"/>
    <mergeCell ref="N40:N41"/>
    <mergeCell ref="O36:O37"/>
    <mergeCell ref="O26:O27"/>
    <mergeCell ref="O28:O29"/>
    <mergeCell ref="O30:O31"/>
    <mergeCell ref="O32:O33"/>
    <mergeCell ref="O38:O39"/>
    <mergeCell ref="O40:O41"/>
    <mergeCell ref="D22:D23"/>
    <mergeCell ref="B20:B21"/>
    <mergeCell ref="B13:G13"/>
    <mergeCell ref="L13:N13"/>
    <mergeCell ref="B14:G14"/>
    <mergeCell ref="L14:N14"/>
    <mergeCell ref="D20:D21"/>
    <mergeCell ref="F15:F17"/>
    <mergeCell ref="M20:M21"/>
    <mergeCell ref="K15:L16"/>
    <mergeCell ref="B15:B17"/>
    <mergeCell ref="C15:C17"/>
    <mergeCell ref="D15:D17"/>
    <mergeCell ref="E15:E17"/>
    <mergeCell ref="B18:B19"/>
    <mergeCell ref="D18:D19"/>
    <mergeCell ref="G15:J16"/>
    <mergeCell ref="M15:O15"/>
    <mergeCell ref="M16:M17"/>
    <mergeCell ref="N16:N17"/>
    <mergeCell ref="O16:O17"/>
    <mergeCell ref="M22:M23"/>
    <mergeCell ref="N22:N23"/>
    <mergeCell ref="N20:N21"/>
    <mergeCell ref="K9:O9"/>
    <mergeCell ref="B10:G10"/>
    <mergeCell ref="L10:N10"/>
    <mergeCell ref="B9:G9"/>
    <mergeCell ref="H9:J14"/>
    <mergeCell ref="B12:G12"/>
    <mergeCell ref="L12:N12"/>
    <mergeCell ref="L11:N11"/>
    <mergeCell ref="B11:G11"/>
    <mergeCell ref="B2:B5"/>
    <mergeCell ref="C2:I3"/>
    <mergeCell ref="J2:M2"/>
    <mergeCell ref="N2:O5"/>
    <mergeCell ref="J3:M3"/>
    <mergeCell ref="C4:I5"/>
    <mergeCell ref="J4:M4"/>
    <mergeCell ref="J5:M5"/>
    <mergeCell ref="B8:D8"/>
    <mergeCell ref="E8:O8"/>
    <mergeCell ref="B6:O6"/>
    <mergeCell ref="C7:G7"/>
    <mergeCell ref="D40:D41"/>
    <mergeCell ref="D32:D33"/>
    <mergeCell ref="B40:B41"/>
    <mergeCell ref="B42:B43"/>
    <mergeCell ref="B38:B39"/>
    <mergeCell ref="B32:B33"/>
    <mergeCell ref="B24:B25"/>
    <mergeCell ref="D24:D25"/>
    <mergeCell ref="B26:B27"/>
    <mergeCell ref="B28:B29"/>
    <mergeCell ref="B34:B35"/>
    <mergeCell ref="D34:D35"/>
    <mergeCell ref="B36:B37"/>
    <mergeCell ref="D36:D37"/>
    <mergeCell ref="C52:E53"/>
    <mergeCell ref="F52:H53"/>
    <mergeCell ref="B48:B49"/>
    <mergeCell ref="C48:E49"/>
    <mergeCell ref="F48:H49"/>
    <mergeCell ref="B50:B51"/>
    <mergeCell ref="C50:E51"/>
    <mergeCell ref="F50:H51"/>
    <mergeCell ref="F46:H47"/>
    <mergeCell ref="C46:E47"/>
    <mergeCell ref="B58:J59"/>
    <mergeCell ref="D26:D27"/>
    <mergeCell ref="D28:D29"/>
    <mergeCell ref="B22:B23"/>
    <mergeCell ref="O42:O43"/>
    <mergeCell ref="C45:E45"/>
    <mergeCell ref="F45:I45"/>
    <mergeCell ref="K45:O45"/>
    <mergeCell ref="B30:B31"/>
    <mergeCell ref="D30:D31"/>
    <mergeCell ref="M42:M43"/>
    <mergeCell ref="N42:N43"/>
    <mergeCell ref="D38:D39"/>
    <mergeCell ref="B56:B57"/>
    <mergeCell ref="C56:E57"/>
    <mergeCell ref="F56:H57"/>
    <mergeCell ref="B46:B47"/>
    <mergeCell ref="B54:B55"/>
    <mergeCell ref="C54:E55"/>
    <mergeCell ref="O22:O23"/>
    <mergeCell ref="O24:O25"/>
    <mergeCell ref="K50:O57"/>
    <mergeCell ref="F54:H55"/>
    <mergeCell ref="B52:B53"/>
    <mergeCell ref="M18:M19"/>
    <mergeCell ref="N18:N19"/>
    <mergeCell ref="K58:O59"/>
    <mergeCell ref="K46:O47"/>
    <mergeCell ref="K48:O49"/>
    <mergeCell ref="O18:O19"/>
    <mergeCell ref="O20:O21"/>
    <mergeCell ref="O34:O35"/>
    <mergeCell ref="M26:M27"/>
    <mergeCell ref="M28:M29"/>
    <mergeCell ref="M30:M31"/>
    <mergeCell ref="M32:M33"/>
    <mergeCell ref="M34:M35"/>
    <mergeCell ref="M36:M37"/>
    <mergeCell ref="M38:M39"/>
    <mergeCell ref="M40:M41"/>
    <mergeCell ref="M24:M25"/>
    <mergeCell ref="N24:N25"/>
    <mergeCell ref="N26:N27"/>
    <mergeCell ref="N28:N29"/>
    <mergeCell ref="N30:N31"/>
    <mergeCell ref="N32:N33"/>
    <mergeCell ref="N34:N35"/>
    <mergeCell ref="N36:N37"/>
  </mergeCells>
  <pageMargins left="0.23622000000000001" right="0.23622000000000001" top="0.748031" bottom="0.748031" header="0.31496099999999999" footer="0.31496099999999999"/>
  <pageSetup scale="45" orientation="landscape"/>
  <headerFooter>
    <oddFooter>&amp;C&amp;"Helvetica Neue,Regular"&amp;12&amp;K000000&amp;P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1"/>
  <sheetViews>
    <sheetView showGridLines="0" zoomScale="70" zoomScaleNormal="70" workbookViewId="0">
      <selection activeCell="D44" sqref="D44"/>
    </sheetView>
  </sheetViews>
  <sheetFormatPr baseColWidth="10" defaultColWidth="12.42578125" defaultRowHeight="18" customHeight="1" x14ac:dyDescent="0.2"/>
  <cols>
    <col min="1" max="1" width="7.7109375" style="232" customWidth="1"/>
    <col min="2" max="2" width="80.140625" style="232" customWidth="1"/>
    <col min="3" max="3" width="10.28515625" style="232" customWidth="1"/>
    <col min="4" max="4" width="23.7109375" style="232" customWidth="1"/>
    <col min="5" max="5" width="12.42578125" style="232" customWidth="1"/>
    <col min="6" max="10" width="18.7109375" style="232" customWidth="1"/>
    <col min="11" max="11" width="13.85546875" style="232" customWidth="1"/>
    <col min="12" max="12" width="22.42578125" style="232" customWidth="1"/>
    <col min="13" max="13" width="13.28515625" style="232" customWidth="1"/>
    <col min="14" max="14" width="16.28515625" style="232" customWidth="1"/>
    <col min="15" max="15" width="19.85546875" style="232" customWidth="1"/>
    <col min="16" max="16" width="25" style="232" customWidth="1"/>
    <col min="17" max="17" width="13.85546875" style="232" customWidth="1"/>
    <col min="18" max="18" width="16.42578125" style="232" customWidth="1"/>
    <col min="19" max="23" width="12.42578125" style="232" customWidth="1"/>
    <col min="24" max="16384" width="12.42578125" style="232"/>
  </cols>
  <sheetData>
    <row r="1" spans="2:22" ht="18" customHeight="1" thickBot="1" x14ac:dyDescent="0.25"/>
    <row r="2" spans="2:22" ht="34.5" customHeight="1" x14ac:dyDescent="0.25">
      <c r="B2" s="289"/>
      <c r="C2" s="290" t="s">
        <v>363</v>
      </c>
      <c r="D2" s="291"/>
      <c r="E2" s="291"/>
      <c r="F2" s="291"/>
      <c r="G2" s="291"/>
      <c r="H2" s="291"/>
      <c r="I2" s="292"/>
      <c r="J2" s="293" t="s">
        <v>364</v>
      </c>
      <c r="K2" s="294"/>
      <c r="L2" s="294"/>
      <c r="M2" s="295"/>
      <c r="N2" s="296"/>
      <c r="O2" s="297"/>
      <c r="P2" s="285"/>
      <c r="Q2" s="237"/>
      <c r="R2" s="237"/>
      <c r="S2" s="237"/>
      <c r="T2" s="237"/>
      <c r="U2" s="237"/>
      <c r="V2" s="237"/>
    </row>
    <row r="3" spans="2:22" ht="37.5" customHeight="1" x14ac:dyDescent="0.25">
      <c r="B3" s="298"/>
      <c r="C3" s="238"/>
      <c r="D3" s="239"/>
      <c r="E3" s="239"/>
      <c r="F3" s="239"/>
      <c r="G3" s="239"/>
      <c r="H3" s="239"/>
      <c r="I3" s="240"/>
      <c r="J3" s="241" t="s">
        <v>365</v>
      </c>
      <c r="K3" s="242"/>
      <c r="L3" s="242"/>
      <c r="M3" s="243"/>
      <c r="N3" s="244"/>
      <c r="O3" s="299"/>
      <c r="P3" s="285"/>
      <c r="Q3" s="237"/>
      <c r="R3" s="237"/>
      <c r="S3" s="237"/>
      <c r="T3" s="237"/>
      <c r="U3" s="237"/>
      <c r="V3" s="237"/>
    </row>
    <row r="4" spans="2:22" ht="33.75" customHeight="1" x14ac:dyDescent="0.25">
      <c r="B4" s="298"/>
      <c r="C4" s="245" t="s">
        <v>366</v>
      </c>
      <c r="D4" s="246"/>
      <c r="E4" s="246"/>
      <c r="F4" s="246"/>
      <c r="G4" s="246"/>
      <c r="H4" s="246"/>
      <c r="I4" s="247"/>
      <c r="J4" s="241" t="s">
        <v>367</v>
      </c>
      <c r="K4" s="242"/>
      <c r="L4" s="242"/>
      <c r="M4" s="243"/>
      <c r="N4" s="244"/>
      <c r="O4" s="299"/>
      <c r="P4" s="285"/>
      <c r="Q4" s="237"/>
      <c r="R4" s="237"/>
      <c r="S4" s="237"/>
      <c r="T4" s="237"/>
      <c r="U4" s="237"/>
      <c r="V4" s="237"/>
    </row>
    <row r="5" spans="2:22" ht="38.25" customHeight="1" thickBot="1" x14ac:dyDescent="0.3">
      <c r="B5" s="300"/>
      <c r="C5" s="301"/>
      <c r="D5" s="302"/>
      <c r="E5" s="302"/>
      <c r="F5" s="302"/>
      <c r="G5" s="302"/>
      <c r="H5" s="302"/>
      <c r="I5" s="303"/>
      <c r="J5" s="304" t="s">
        <v>368</v>
      </c>
      <c r="K5" s="305"/>
      <c r="L5" s="305"/>
      <c r="M5" s="306"/>
      <c r="N5" s="307"/>
      <c r="O5" s="308"/>
      <c r="P5" s="285"/>
      <c r="Q5" s="237"/>
      <c r="R5" s="237"/>
      <c r="S5" s="237"/>
      <c r="T5" s="237"/>
      <c r="U5" s="237"/>
      <c r="V5" s="237"/>
    </row>
    <row r="6" spans="2:22" ht="33.950000000000003" customHeight="1" x14ac:dyDescent="0.25">
      <c r="B6" s="904" t="s">
        <v>170</v>
      </c>
      <c r="C6" s="905"/>
      <c r="D6" s="905"/>
      <c r="E6" s="905"/>
      <c r="F6" s="905"/>
      <c r="G6" s="905"/>
      <c r="H6" s="905"/>
      <c r="I6" s="905"/>
      <c r="J6" s="905"/>
      <c r="K6" s="905"/>
      <c r="L6" s="905"/>
      <c r="M6" s="905"/>
      <c r="N6" s="905"/>
      <c r="O6" s="906"/>
      <c r="P6" s="236"/>
      <c r="Q6" s="237"/>
      <c r="R6" s="237"/>
      <c r="S6" s="237"/>
      <c r="T6" s="237"/>
      <c r="U6" s="237"/>
      <c r="V6" s="237"/>
    </row>
    <row r="7" spans="2:22" ht="33.950000000000003" customHeight="1" x14ac:dyDescent="0.25">
      <c r="B7" s="378" t="s">
        <v>1</v>
      </c>
      <c r="C7" s="379" t="s">
        <v>61</v>
      </c>
      <c r="D7" s="380"/>
      <c r="E7" s="380"/>
      <c r="F7" s="380"/>
      <c r="G7" s="380"/>
      <c r="H7" s="382"/>
      <c r="I7" s="382"/>
      <c r="J7" s="382"/>
      <c r="K7" s="382"/>
      <c r="L7" s="382"/>
      <c r="M7" s="382"/>
      <c r="N7" s="382"/>
      <c r="O7" s="383"/>
      <c r="P7" s="249"/>
      <c r="Q7" s="237"/>
      <c r="R7" s="237"/>
      <c r="S7" s="237"/>
      <c r="T7" s="237"/>
      <c r="U7" s="237"/>
      <c r="V7" s="237"/>
    </row>
    <row r="8" spans="2:22" ht="27" customHeight="1" x14ac:dyDescent="0.25">
      <c r="B8" s="68" t="s">
        <v>3</v>
      </c>
      <c r="C8" s="69"/>
      <c r="D8" s="70"/>
      <c r="E8" s="71" t="s">
        <v>4</v>
      </c>
      <c r="F8" s="72"/>
      <c r="G8" s="72"/>
      <c r="H8" s="72"/>
      <c r="I8" s="72"/>
      <c r="J8" s="72"/>
      <c r="K8" s="72"/>
      <c r="L8" s="72"/>
      <c r="M8" s="72"/>
      <c r="N8" s="72"/>
      <c r="O8" s="73"/>
      <c r="P8" s="236"/>
      <c r="Q8" s="237"/>
      <c r="R8" s="237"/>
      <c r="S8" s="237"/>
      <c r="T8" s="237"/>
      <c r="U8" s="237"/>
      <c r="V8" s="237"/>
    </row>
    <row r="9" spans="2:22" ht="27" customHeight="1" x14ac:dyDescent="0.25">
      <c r="B9" s="386" t="s">
        <v>127</v>
      </c>
      <c r="C9" s="387"/>
      <c r="D9" s="387"/>
      <c r="E9" s="387"/>
      <c r="F9" s="387"/>
      <c r="G9" s="387"/>
      <c r="H9" s="868" t="s">
        <v>171</v>
      </c>
      <c r="I9" s="834"/>
      <c r="J9" s="835"/>
      <c r="K9" s="545" t="s">
        <v>7</v>
      </c>
      <c r="L9" s="513"/>
      <c r="M9" s="513"/>
      <c r="N9" s="513"/>
      <c r="O9" s="514"/>
      <c r="P9" s="869"/>
      <c r="Q9" s="237"/>
      <c r="R9" s="237"/>
      <c r="S9" s="237"/>
      <c r="T9" s="237"/>
      <c r="U9" s="237"/>
      <c r="V9" s="93"/>
    </row>
    <row r="10" spans="2:22" ht="39.75" customHeight="1" x14ac:dyDescent="0.25">
      <c r="B10" s="395" t="s">
        <v>172</v>
      </c>
      <c r="C10" s="242"/>
      <c r="D10" s="242"/>
      <c r="E10" s="242"/>
      <c r="F10" s="242"/>
      <c r="G10" s="243"/>
      <c r="H10" s="836"/>
      <c r="I10" s="837"/>
      <c r="J10" s="838"/>
      <c r="K10" s="870" t="s">
        <v>9</v>
      </c>
      <c r="L10" s="401" t="s">
        <v>10</v>
      </c>
      <c r="M10" s="402"/>
      <c r="N10" s="402"/>
      <c r="O10" s="403" t="s">
        <v>11</v>
      </c>
      <c r="P10" s="257"/>
      <c r="Q10" s="259"/>
      <c r="R10" s="237"/>
      <c r="S10" s="237"/>
      <c r="T10" s="237"/>
      <c r="U10" s="237"/>
      <c r="V10" s="93"/>
    </row>
    <row r="11" spans="2:22" ht="27" customHeight="1" x14ac:dyDescent="0.2">
      <c r="B11" s="871"/>
      <c r="C11" s="839"/>
      <c r="D11" s="839"/>
      <c r="E11" s="839"/>
      <c r="F11" s="839"/>
      <c r="G11" s="840"/>
      <c r="H11" s="836"/>
      <c r="I11" s="837"/>
      <c r="J11" s="838"/>
      <c r="K11" s="872" t="s">
        <v>173</v>
      </c>
      <c r="L11" s="873" t="s">
        <v>174</v>
      </c>
      <c r="M11" s="841"/>
      <c r="N11" s="842"/>
      <c r="O11" s="874">
        <v>15300000</v>
      </c>
      <c r="P11" s="257"/>
      <c r="Q11" s="259"/>
      <c r="R11" s="237"/>
      <c r="S11" s="237"/>
      <c r="T11" s="237"/>
      <c r="U11" s="237"/>
      <c r="V11" s="93"/>
    </row>
    <row r="12" spans="2:22" ht="27" customHeight="1" x14ac:dyDescent="0.2">
      <c r="B12" s="875" t="s">
        <v>70</v>
      </c>
      <c r="C12" s="839"/>
      <c r="D12" s="839"/>
      <c r="E12" s="839"/>
      <c r="F12" s="839"/>
      <c r="G12" s="840"/>
      <c r="H12" s="836"/>
      <c r="I12" s="837"/>
      <c r="J12" s="838"/>
      <c r="K12" s="872" t="s">
        <v>175</v>
      </c>
      <c r="L12" s="873" t="s">
        <v>174</v>
      </c>
      <c r="M12" s="841"/>
      <c r="N12" s="842"/>
      <c r="O12" s="874">
        <v>15300000</v>
      </c>
      <c r="P12" s="257"/>
      <c r="Q12" s="259"/>
      <c r="R12" s="237"/>
      <c r="S12" s="237"/>
      <c r="T12" s="237"/>
      <c r="U12" s="237"/>
      <c r="V12" s="93"/>
    </row>
    <row r="13" spans="2:22" ht="27" customHeight="1" x14ac:dyDescent="0.25">
      <c r="B13" s="386" t="s">
        <v>176</v>
      </c>
      <c r="C13" s="387"/>
      <c r="D13" s="387"/>
      <c r="E13" s="387"/>
      <c r="F13" s="387"/>
      <c r="G13" s="387"/>
      <c r="H13" s="836"/>
      <c r="I13" s="837"/>
      <c r="J13" s="838"/>
      <c r="K13" s="270"/>
      <c r="L13" s="876"/>
      <c r="M13" s="841"/>
      <c r="N13" s="842"/>
      <c r="O13" s="877"/>
      <c r="P13" s="257"/>
      <c r="Q13" s="259"/>
      <c r="R13" s="256"/>
      <c r="S13" s="237"/>
      <c r="T13" s="237"/>
      <c r="U13" s="237"/>
      <c r="V13" s="93"/>
    </row>
    <row r="14" spans="2:22" ht="27" customHeight="1" x14ac:dyDescent="0.25">
      <c r="B14" s="250" t="s">
        <v>177</v>
      </c>
      <c r="C14" s="242"/>
      <c r="D14" s="242"/>
      <c r="E14" s="242"/>
      <c r="F14" s="242"/>
      <c r="G14" s="243"/>
      <c r="H14" s="836"/>
      <c r="I14" s="837"/>
      <c r="J14" s="838"/>
      <c r="K14" s="270"/>
      <c r="L14" s="843"/>
      <c r="M14" s="843"/>
      <c r="N14" s="843"/>
      <c r="O14" s="878"/>
      <c r="P14" s="257"/>
      <c r="Q14" s="879"/>
      <c r="R14" s="880"/>
      <c r="S14" s="259"/>
      <c r="T14" s="237"/>
      <c r="U14" s="237"/>
      <c r="V14" s="93"/>
    </row>
    <row r="15" spans="2:22" ht="27" customHeight="1" x14ac:dyDescent="0.25">
      <c r="B15" s="881"/>
      <c r="C15" s="420"/>
      <c r="D15" s="420"/>
      <c r="E15" s="420"/>
      <c r="F15" s="420"/>
      <c r="G15" s="421"/>
      <c r="H15" s="836"/>
      <c r="I15" s="837"/>
      <c r="J15" s="838"/>
      <c r="K15" s="270"/>
      <c r="L15" s="843"/>
      <c r="M15" s="843"/>
      <c r="N15" s="843"/>
      <c r="O15" s="878"/>
      <c r="P15" s="257"/>
      <c r="Q15" s="879"/>
      <c r="R15" s="880"/>
      <c r="S15" s="259"/>
      <c r="T15" s="237"/>
      <c r="U15" s="237"/>
      <c r="V15" s="237"/>
    </row>
    <row r="16" spans="2:22" ht="27" customHeight="1" x14ac:dyDescent="0.25">
      <c r="B16" s="882" t="s">
        <v>178</v>
      </c>
      <c r="C16" s="844"/>
      <c r="D16" s="844"/>
      <c r="E16" s="844"/>
      <c r="F16" s="844"/>
      <c r="G16" s="844"/>
      <c r="H16" s="845"/>
      <c r="I16" s="846"/>
      <c r="J16" s="847"/>
      <c r="K16" s="263"/>
      <c r="L16" s="125"/>
      <c r="M16" s="125"/>
      <c r="N16" s="125"/>
      <c r="O16" s="126"/>
      <c r="P16" s="883"/>
      <c r="Q16" s="282"/>
      <c r="R16" s="880"/>
      <c r="S16" s="259"/>
      <c r="T16" s="237"/>
      <c r="U16" s="237"/>
      <c r="V16" s="237"/>
    </row>
    <row r="17" spans="2:22" ht="26.1" customHeight="1" x14ac:dyDescent="0.25">
      <c r="B17" s="431" t="s">
        <v>18</v>
      </c>
      <c r="C17" s="884" t="s">
        <v>362</v>
      </c>
      <c r="D17" s="392" t="s">
        <v>19</v>
      </c>
      <c r="E17" s="130" t="s">
        <v>20</v>
      </c>
      <c r="F17" s="885" t="s">
        <v>369</v>
      </c>
      <c r="G17" s="886" t="s">
        <v>370</v>
      </c>
      <c r="H17" s="848"/>
      <c r="I17" s="848"/>
      <c r="J17" s="849"/>
      <c r="K17" s="130" t="s">
        <v>23</v>
      </c>
      <c r="L17" s="131"/>
      <c r="M17" s="132" t="s">
        <v>24</v>
      </c>
      <c r="N17" s="133"/>
      <c r="O17" s="134"/>
      <c r="P17" s="887"/>
      <c r="Q17" s="282"/>
      <c r="R17" s="880"/>
      <c r="S17" s="259"/>
      <c r="T17" s="237"/>
      <c r="U17" s="237"/>
      <c r="V17" s="237"/>
    </row>
    <row r="18" spans="2:22" ht="26.1" customHeight="1" x14ac:dyDescent="0.2">
      <c r="B18" s="522"/>
      <c r="C18" s="850"/>
      <c r="D18" s="851"/>
      <c r="E18" s="136"/>
      <c r="F18" s="850"/>
      <c r="G18" s="852"/>
      <c r="H18" s="853"/>
      <c r="I18" s="853"/>
      <c r="J18" s="854"/>
      <c r="K18" s="136"/>
      <c r="L18" s="136"/>
      <c r="M18" s="78" t="s">
        <v>31</v>
      </c>
      <c r="N18" s="78" t="s">
        <v>32</v>
      </c>
      <c r="O18" s="555" t="s">
        <v>33</v>
      </c>
      <c r="P18" s="887"/>
      <c r="Q18" s="282"/>
      <c r="R18" s="880"/>
      <c r="S18" s="259"/>
      <c r="T18" s="237"/>
      <c r="U18" s="237"/>
      <c r="V18" s="237"/>
    </row>
    <row r="19" spans="2:22" ht="26.1" customHeight="1" thickBot="1" x14ac:dyDescent="0.25">
      <c r="B19" s="523"/>
      <c r="C19" s="855"/>
      <c r="D19" s="856"/>
      <c r="E19" s="141"/>
      <c r="F19" s="855"/>
      <c r="G19" s="888" t="s">
        <v>25</v>
      </c>
      <c r="H19" s="556" t="s">
        <v>26</v>
      </c>
      <c r="I19" s="556" t="s">
        <v>27</v>
      </c>
      <c r="J19" s="556" t="s">
        <v>28</v>
      </c>
      <c r="K19" s="556" t="s">
        <v>29</v>
      </c>
      <c r="L19" s="144" t="s">
        <v>30</v>
      </c>
      <c r="M19" s="141"/>
      <c r="N19" s="141"/>
      <c r="O19" s="524"/>
      <c r="P19" s="249"/>
      <c r="Q19" s="282"/>
      <c r="R19" s="880"/>
      <c r="S19" s="259"/>
      <c r="T19" s="237"/>
      <c r="U19" s="237"/>
      <c r="V19" s="237"/>
    </row>
    <row r="20" spans="2:22" ht="26.1" customHeight="1" x14ac:dyDescent="0.2">
      <c r="B20" s="595" t="s">
        <v>179</v>
      </c>
      <c r="C20" s="147" t="s">
        <v>35</v>
      </c>
      <c r="D20" s="148" t="s">
        <v>180</v>
      </c>
      <c r="E20" s="149">
        <v>1</v>
      </c>
      <c r="F20" s="466">
        <v>39600000</v>
      </c>
      <c r="G20" s="466">
        <v>39600000</v>
      </c>
      <c r="H20" s="465"/>
      <c r="I20" s="560"/>
      <c r="J20" s="560"/>
      <c r="K20" s="761">
        <v>44562</v>
      </c>
      <c r="L20" s="761">
        <v>44926</v>
      </c>
      <c r="M20" s="438">
        <f>E21/E20</f>
        <v>1</v>
      </c>
      <c r="N20" s="438">
        <f>F21/F20</f>
        <v>0.38636363636363635</v>
      </c>
      <c r="O20" s="907">
        <f>M20*M20/N20</f>
        <v>2.5882352941176472</v>
      </c>
      <c r="P20" s="249"/>
      <c r="Q20" s="237"/>
      <c r="R20" s="262"/>
      <c r="S20" s="237"/>
      <c r="T20" s="237"/>
      <c r="U20" s="237"/>
      <c r="V20" s="237"/>
    </row>
    <row r="21" spans="2:22" ht="26.1" customHeight="1" x14ac:dyDescent="0.2">
      <c r="B21" s="596"/>
      <c r="C21" s="152" t="s">
        <v>37</v>
      </c>
      <c r="D21" s="153"/>
      <c r="E21" s="154">
        <v>1</v>
      </c>
      <c r="F21" s="565">
        <v>15300000</v>
      </c>
      <c r="G21" s="565">
        <f t="shared" ref="G21:G28" si="0">F21</f>
        <v>15300000</v>
      </c>
      <c r="H21" s="569"/>
      <c r="I21" s="566"/>
      <c r="J21" s="566"/>
      <c r="K21" s="443"/>
      <c r="L21" s="443"/>
      <c r="M21" s="444"/>
      <c r="N21" s="444"/>
      <c r="O21" s="908"/>
      <c r="P21" s="249"/>
      <c r="Q21" s="237"/>
      <c r="R21" s="237"/>
      <c r="S21" s="237"/>
      <c r="T21" s="237"/>
      <c r="U21" s="237"/>
      <c r="V21" s="237"/>
    </row>
    <row r="22" spans="2:22" ht="26.1" customHeight="1" x14ac:dyDescent="0.2">
      <c r="B22" s="775" t="s">
        <v>181</v>
      </c>
      <c r="C22" s="152" t="s">
        <v>35</v>
      </c>
      <c r="D22" s="157" t="s">
        <v>182</v>
      </c>
      <c r="E22" s="154">
        <v>30</v>
      </c>
      <c r="F22" s="565">
        <v>79200000</v>
      </c>
      <c r="G22" s="565">
        <f t="shared" si="0"/>
        <v>79200000</v>
      </c>
      <c r="H22" s="569"/>
      <c r="I22" s="566"/>
      <c r="J22" s="566"/>
      <c r="K22" s="443">
        <v>44562</v>
      </c>
      <c r="L22" s="443">
        <v>44926</v>
      </c>
      <c r="M22" s="449">
        <f>E23/E22</f>
        <v>0</v>
      </c>
      <c r="N22" s="449">
        <f>F23/F22</f>
        <v>0</v>
      </c>
      <c r="O22" s="909">
        <v>0</v>
      </c>
      <c r="P22" s="249"/>
      <c r="Q22" s="237"/>
      <c r="R22" s="237"/>
      <c r="S22" s="237"/>
      <c r="T22" s="237"/>
      <c r="U22" s="237"/>
      <c r="V22" s="237"/>
    </row>
    <row r="23" spans="2:22" ht="26.1" customHeight="1" x14ac:dyDescent="0.2">
      <c r="B23" s="596"/>
      <c r="C23" s="152" t="s">
        <v>37</v>
      </c>
      <c r="D23" s="153"/>
      <c r="E23" s="154">
        <v>0</v>
      </c>
      <c r="F23" s="565">
        <v>0</v>
      </c>
      <c r="G23" s="565">
        <f t="shared" si="0"/>
        <v>0</v>
      </c>
      <c r="H23" s="569"/>
      <c r="I23" s="566"/>
      <c r="J23" s="566"/>
      <c r="K23" s="443"/>
      <c r="L23" s="443"/>
      <c r="M23" s="444"/>
      <c r="N23" s="444"/>
      <c r="O23" s="908"/>
      <c r="P23" s="249"/>
      <c r="Q23" s="237"/>
      <c r="R23" s="237"/>
      <c r="S23" s="237"/>
      <c r="T23" s="237"/>
      <c r="U23" s="237"/>
      <c r="V23" s="237"/>
    </row>
    <row r="24" spans="2:22" ht="26.1" customHeight="1" x14ac:dyDescent="0.2">
      <c r="B24" s="775" t="s">
        <v>183</v>
      </c>
      <c r="C24" s="152" t="s">
        <v>35</v>
      </c>
      <c r="D24" s="157" t="s">
        <v>151</v>
      </c>
      <c r="E24" s="154">
        <v>2</v>
      </c>
      <c r="F24" s="565">
        <v>88916000</v>
      </c>
      <c r="G24" s="565">
        <f t="shared" si="0"/>
        <v>88916000</v>
      </c>
      <c r="H24" s="569"/>
      <c r="I24" s="566"/>
      <c r="J24" s="566"/>
      <c r="K24" s="443">
        <v>44562</v>
      </c>
      <c r="L24" s="443">
        <v>44926</v>
      </c>
      <c r="M24" s="449">
        <f>E25/E24</f>
        <v>1</v>
      </c>
      <c r="N24" s="449">
        <f>F25/F24</f>
        <v>0.17207251788204597</v>
      </c>
      <c r="O24" s="909">
        <f>M24*M24/N24</f>
        <v>5.8115032679738565</v>
      </c>
      <c r="P24" s="249"/>
      <c r="Q24" s="237"/>
      <c r="R24" s="237"/>
      <c r="S24" s="237"/>
      <c r="T24" s="237"/>
      <c r="U24" s="237"/>
      <c r="V24" s="237"/>
    </row>
    <row r="25" spans="2:22" ht="26.1" customHeight="1" x14ac:dyDescent="0.2">
      <c r="B25" s="596"/>
      <c r="C25" s="152" t="s">
        <v>37</v>
      </c>
      <c r="D25" s="153"/>
      <c r="E25" s="154">
        <v>2</v>
      </c>
      <c r="F25" s="565">
        <v>15300000</v>
      </c>
      <c r="G25" s="565">
        <f t="shared" si="0"/>
        <v>15300000</v>
      </c>
      <c r="H25" s="569"/>
      <c r="I25" s="566"/>
      <c r="J25" s="566"/>
      <c r="K25" s="443"/>
      <c r="L25" s="443"/>
      <c r="M25" s="444"/>
      <c r="N25" s="444"/>
      <c r="O25" s="908"/>
      <c r="P25" s="249"/>
      <c r="Q25" s="237"/>
      <c r="R25" s="237"/>
      <c r="S25" s="237"/>
      <c r="T25" s="237"/>
      <c r="U25" s="237"/>
      <c r="V25" s="237"/>
    </row>
    <row r="26" spans="2:22" ht="26.1" customHeight="1" x14ac:dyDescent="0.2">
      <c r="B26" s="775" t="s">
        <v>184</v>
      </c>
      <c r="C26" s="152" t="s">
        <v>35</v>
      </c>
      <c r="D26" s="157" t="s">
        <v>185</v>
      </c>
      <c r="E26" s="154">
        <v>10</v>
      </c>
      <c r="F26" s="565">
        <v>100000000</v>
      </c>
      <c r="G26" s="565">
        <f t="shared" si="0"/>
        <v>100000000</v>
      </c>
      <c r="H26" s="569"/>
      <c r="I26" s="566"/>
      <c r="J26" s="566"/>
      <c r="K26" s="443">
        <v>44562</v>
      </c>
      <c r="L26" s="443">
        <v>44926</v>
      </c>
      <c r="M26" s="449">
        <f>E27/E26</f>
        <v>0</v>
      </c>
      <c r="N26" s="449">
        <f>F27/F26</f>
        <v>0</v>
      </c>
      <c r="O26" s="909">
        <v>0</v>
      </c>
      <c r="P26" s="249"/>
      <c r="Q26" s="237"/>
      <c r="R26" s="237"/>
      <c r="S26" s="237"/>
      <c r="T26" s="237"/>
      <c r="U26" s="237"/>
      <c r="V26" s="237"/>
    </row>
    <row r="27" spans="2:22" ht="26.1" customHeight="1" x14ac:dyDescent="0.2">
      <c r="B27" s="596"/>
      <c r="C27" s="152" t="s">
        <v>37</v>
      </c>
      <c r="D27" s="153"/>
      <c r="E27" s="154">
        <v>0</v>
      </c>
      <c r="F27" s="565">
        <v>0</v>
      </c>
      <c r="G27" s="565">
        <f t="shared" si="0"/>
        <v>0</v>
      </c>
      <c r="H27" s="569"/>
      <c r="I27" s="566"/>
      <c r="J27" s="566"/>
      <c r="K27" s="443"/>
      <c r="L27" s="443"/>
      <c r="M27" s="444"/>
      <c r="N27" s="444"/>
      <c r="O27" s="908"/>
      <c r="P27" s="249"/>
      <c r="Q27" s="237"/>
      <c r="R27" s="237"/>
      <c r="S27" s="237"/>
      <c r="T27" s="237"/>
      <c r="U27" s="237"/>
      <c r="V27" s="237"/>
    </row>
    <row r="28" spans="2:22" ht="26.1" customHeight="1" x14ac:dyDescent="0.2">
      <c r="B28" s="775" t="s">
        <v>138</v>
      </c>
      <c r="C28" s="152" t="s">
        <v>35</v>
      </c>
      <c r="D28" s="157" t="s">
        <v>139</v>
      </c>
      <c r="E28" s="154">
        <v>1</v>
      </c>
      <c r="F28" s="565">
        <v>39600000</v>
      </c>
      <c r="G28" s="565">
        <f t="shared" si="0"/>
        <v>39600000</v>
      </c>
      <c r="H28" s="569"/>
      <c r="I28" s="566"/>
      <c r="J28" s="566"/>
      <c r="K28" s="443">
        <v>44562</v>
      </c>
      <c r="L28" s="443">
        <v>44926</v>
      </c>
      <c r="M28" s="449">
        <f>E29/E28</f>
        <v>0</v>
      </c>
      <c r="N28" s="449">
        <f>F29/F28</f>
        <v>0</v>
      </c>
      <c r="O28" s="909">
        <v>0</v>
      </c>
      <c r="P28" s="249"/>
      <c r="Q28" s="237"/>
      <c r="R28" s="237"/>
      <c r="S28" s="237"/>
      <c r="T28" s="237"/>
      <c r="U28" s="237"/>
      <c r="V28" s="237"/>
    </row>
    <row r="29" spans="2:22" ht="26.1" customHeight="1" thickBot="1" x14ac:dyDescent="0.25">
      <c r="B29" s="782"/>
      <c r="C29" s="159" t="s">
        <v>37</v>
      </c>
      <c r="D29" s="160"/>
      <c r="E29" s="161">
        <v>0</v>
      </c>
      <c r="F29" s="574">
        <f>G29</f>
        <v>0</v>
      </c>
      <c r="G29" s="574">
        <v>0</v>
      </c>
      <c r="H29" s="575"/>
      <c r="I29" s="576"/>
      <c r="J29" s="576"/>
      <c r="K29" s="458"/>
      <c r="L29" s="458"/>
      <c r="M29" s="459"/>
      <c r="N29" s="459"/>
      <c r="O29" s="910"/>
      <c r="P29" s="249"/>
      <c r="Q29" s="237"/>
      <c r="R29" s="237"/>
      <c r="S29" s="237"/>
      <c r="T29" s="237"/>
      <c r="U29" s="237"/>
      <c r="V29" s="237"/>
    </row>
    <row r="30" spans="2:22" ht="26.1" customHeight="1" x14ac:dyDescent="0.2">
      <c r="B30" s="577" t="s">
        <v>42</v>
      </c>
      <c r="C30" s="147" t="s">
        <v>35</v>
      </c>
      <c r="D30" s="578"/>
      <c r="E30" s="578"/>
      <c r="F30" s="579">
        <f>F20+F22+F24+F28+F26</f>
        <v>347316000</v>
      </c>
      <c r="G30" s="579">
        <f>F30</f>
        <v>347316000</v>
      </c>
      <c r="H30" s="560"/>
      <c r="I30" s="560"/>
      <c r="J30" s="560"/>
      <c r="K30" s="560"/>
      <c r="L30" s="266"/>
      <c r="M30" s="580"/>
      <c r="N30" s="580"/>
      <c r="O30" s="561"/>
      <c r="P30" s="249"/>
      <c r="Q30" s="237"/>
      <c r="R30" s="237"/>
      <c r="S30" s="237"/>
      <c r="T30" s="237"/>
      <c r="U30" s="237"/>
      <c r="V30" s="237"/>
    </row>
    <row r="31" spans="2:22" ht="26.1" customHeight="1" x14ac:dyDescent="0.2">
      <c r="B31" s="528"/>
      <c r="C31" s="159" t="s">
        <v>37</v>
      </c>
      <c r="D31" s="581"/>
      <c r="E31" s="581"/>
      <c r="F31" s="582">
        <f>F21+F23+F25+F29</f>
        <v>30600000</v>
      </c>
      <c r="G31" s="582">
        <f>F31</f>
        <v>30600000</v>
      </c>
      <c r="H31" s="575"/>
      <c r="I31" s="583"/>
      <c r="J31" s="575"/>
      <c r="K31" s="575"/>
      <c r="L31" s="273"/>
      <c r="M31" s="529"/>
      <c r="N31" s="529"/>
      <c r="O31" s="527"/>
      <c r="P31" s="249"/>
      <c r="Q31" s="237"/>
      <c r="R31" s="237"/>
      <c r="S31" s="237"/>
      <c r="T31" s="237"/>
      <c r="U31" s="237"/>
      <c r="V31" s="237"/>
    </row>
    <row r="32" spans="2:22" ht="26.1" customHeight="1" x14ac:dyDescent="0.25">
      <c r="B32" s="584"/>
      <c r="C32" s="585"/>
      <c r="D32" s="586"/>
      <c r="E32" s="587"/>
      <c r="F32" s="588"/>
      <c r="G32" s="589"/>
      <c r="H32" s="590"/>
      <c r="I32" s="590"/>
      <c r="J32" s="590"/>
      <c r="K32" s="890"/>
      <c r="L32" s="890"/>
      <c r="M32" s="589"/>
      <c r="N32" s="592"/>
      <c r="O32" s="593"/>
      <c r="P32" s="891"/>
      <c r="Q32" s="237"/>
      <c r="R32" s="237"/>
      <c r="S32" s="237"/>
      <c r="T32" s="237"/>
      <c r="U32" s="237"/>
      <c r="V32" s="237"/>
    </row>
    <row r="33" spans="2:22" ht="26.1" customHeight="1" x14ac:dyDescent="0.2">
      <c r="B33" s="171" t="s">
        <v>43</v>
      </c>
      <c r="C33" s="172" t="s">
        <v>44</v>
      </c>
      <c r="D33" s="173"/>
      <c r="E33" s="174"/>
      <c r="F33" s="175" t="s">
        <v>86</v>
      </c>
      <c r="G33" s="176"/>
      <c r="H33" s="176"/>
      <c r="I33" s="176"/>
      <c r="J33" s="594"/>
      <c r="K33" s="178" t="s">
        <v>46</v>
      </c>
      <c r="L33" s="179"/>
      <c r="M33" s="179"/>
      <c r="N33" s="179"/>
      <c r="O33" s="180"/>
      <c r="P33" s="249"/>
      <c r="Q33" s="237"/>
      <c r="R33" s="237"/>
      <c r="S33" s="237"/>
      <c r="T33" s="237"/>
      <c r="U33" s="237"/>
      <c r="V33" s="237"/>
    </row>
    <row r="34" spans="2:22" ht="26.1" customHeight="1" x14ac:dyDescent="0.2">
      <c r="B34" s="892" t="s">
        <v>96</v>
      </c>
      <c r="C34" s="893" t="s">
        <v>186</v>
      </c>
      <c r="D34" s="894"/>
      <c r="E34" s="894"/>
      <c r="F34" s="895" t="s">
        <v>187</v>
      </c>
      <c r="G34" s="858"/>
      <c r="H34" s="858"/>
      <c r="I34" s="147" t="s">
        <v>35</v>
      </c>
      <c r="J34" s="896">
        <v>1</v>
      </c>
      <c r="K34" s="803" t="s">
        <v>58</v>
      </c>
      <c r="L34" s="696"/>
      <c r="M34" s="696"/>
      <c r="N34" s="696"/>
      <c r="O34" s="697"/>
      <c r="P34" s="249"/>
      <c r="Q34" s="237"/>
      <c r="R34" s="237"/>
      <c r="S34" s="237"/>
      <c r="T34" s="237"/>
      <c r="U34" s="237"/>
      <c r="V34" s="237"/>
    </row>
    <row r="35" spans="2:22" ht="26.1" customHeight="1" x14ac:dyDescent="0.2">
      <c r="B35" s="859"/>
      <c r="C35" s="500"/>
      <c r="D35" s="500"/>
      <c r="E35" s="500"/>
      <c r="F35" s="222"/>
      <c r="G35" s="222"/>
      <c r="H35" s="222"/>
      <c r="I35" s="152" t="s">
        <v>37</v>
      </c>
      <c r="J35" s="748">
        <v>1</v>
      </c>
      <c r="K35" s="860"/>
      <c r="L35" s="860"/>
      <c r="M35" s="860"/>
      <c r="N35" s="860"/>
      <c r="O35" s="861"/>
      <c r="P35" s="249"/>
      <c r="Q35" s="237"/>
      <c r="R35" s="237"/>
      <c r="S35" s="237"/>
      <c r="T35" s="237"/>
      <c r="U35" s="237"/>
      <c r="V35" s="237"/>
    </row>
    <row r="36" spans="2:22" ht="26.1" customHeight="1" x14ac:dyDescent="0.2">
      <c r="B36" s="897" t="s">
        <v>96</v>
      </c>
      <c r="C36" s="499" t="s">
        <v>188</v>
      </c>
      <c r="D36" s="500"/>
      <c r="E36" s="500"/>
      <c r="F36" s="455" t="s">
        <v>189</v>
      </c>
      <c r="G36" s="222"/>
      <c r="H36" s="222"/>
      <c r="I36" s="152" t="s">
        <v>35</v>
      </c>
      <c r="J36" s="898">
        <v>30</v>
      </c>
      <c r="K36" s="488" t="s">
        <v>57</v>
      </c>
      <c r="L36" s="862"/>
      <c r="M36" s="862"/>
      <c r="N36" s="862"/>
      <c r="O36" s="863"/>
      <c r="P36" s="249"/>
      <c r="Q36" s="237"/>
      <c r="R36" s="237"/>
      <c r="S36" s="237"/>
      <c r="T36" s="237"/>
      <c r="U36" s="237"/>
      <c r="V36" s="237"/>
    </row>
    <row r="37" spans="2:22" ht="26.1" customHeight="1" x14ac:dyDescent="0.2">
      <c r="B37" s="859"/>
      <c r="C37" s="500"/>
      <c r="D37" s="500"/>
      <c r="E37" s="500"/>
      <c r="F37" s="222"/>
      <c r="G37" s="222"/>
      <c r="H37" s="222"/>
      <c r="I37" s="152" t="s">
        <v>37</v>
      </c>
      <c r="J37" s="898">
        <v>0</v>
      </c>
      <c r="K37" s="534"/>
      <c r="L37" s="220"/>
      <c r="M37" s="220"/>
      <c r="N37" s="220"/>
      <c r="O37" s="221"/>
      <c r="P37" s="249"/>
      <c r="Q37" s="237"/>
      <c r="R37" s="237"/>
      <c r="S37" s="237"/>
      <c r="T37" s="237"/>
      <c r="U37" s="237"/>
      <c r="V37" s="237"/>
    </row>
    <row r="38" spans="2:22" ht="26.1" customHeight="1" x14ac:dyDescent="0.2">
      <c r="B38" s="897" t="s">
        <v>96</v>
      </c>
      <c r="C38" s="455" t="s">
        <v>190</v>
      </c>
      <c r="D38" s="222"/>
      <c r="E38" s="222"/>
      <c r="F38" s="899" t="s">
        <v>191</v>
      </c>
      <c r="G38" s="223"/>
      <c r="H38" s="223"/>
      <c r="I38" s="152" t="s">
        <v>35</v>
      </c>
      <c r="J38" s="898">
        <v>2</v>
      </c>
      <c r="K38" s="534"/>
      <c r="L38" s="220"/>
      <c r="M38" s="220"/>
      <c r="N38" s="220"/>
      <c r="O38" s="221"/>
      <c r="P38" s="249"/>
      <c r="Q38" s="237"/>
      <c r="R38" s="237"/>
      <c r="S38" s="237"/>
      <c r="T38" s="237"/>
      <c r="U38" s="237"/>
      <c r="V38" s="237"/>
    </row>
    <row r="39" spans="2:22" ht="26.1" customHeight="1" x14ac:dyDescent="0.2">
      <c r="B39" s="859"/>
      <c r="C39" s="222"/>
      <c r="D39" s="222"/>
      <c r="E39" s="222"/>
      <c r="F39" s="223"/>
      <c r="G39" s="223"/>
      <c r="H39" s="223"/>
      <c r="I39" s="152" t="s">
        <v>37</v>
      </c>
      <c r="J39" s="898">
        <v>2</v>
      </c>
      <c r="K39" s="534"/>
      <c r="L39" s="220"/>
      <c r="M39" s="220"/>
      <c r="N39" s="220"/>
      <c r="O39" s="221"/>
      <c r="P39" s="249"/>
      <c r="Q39" s="237"/>
      <c r="R39" s="237"/>
      <c r="S39" s="237"/>
      <c r="T39" s="237"/>
      <c r="U39" s="237"/>
      <c r="V39" s="237"/>
    </row>
    <row r="40" spans="2:22" ht="26.1" customHeight="1" x14ac:dyDescent="0.2">
      <c r="B40" s="897" t="s">
        <v>96</v>
      </c>
      <c r="C40" s="455" t="s">
        <v>192</v>
      </c>
      <c r="D40" s="222"/>
      <c r="E40" s="222"/>
      <c r="F40" s="899" t="s">
        <v>193</v>
      </c>
      <c r="G40" s="223"/>
      <c r="H40" s="223"/>
      <c r="I40" s="152" t="s">
        <v>35</v>
      </c>
      <c r="J40" s="898">
        <v>10</v>
      </c>
      <c r="K40" s="534"/>
      <c r="L40" s="220"/>
      <c r="M40" s="220"/>
      <c r="N40" s="220"/>
      <c r="O40" s="221"/>
      <c r="P40" s="743"/>
      <c r="Q40" s="256"/>
      <c r="R40" s="256"/>
      <c r="S40" s="256"/>
      <c r="T40" s="256"/>
      <c r="U40" s="256"/>
      <c r="V40" s="256"/>
    </row>
    <row r="41" spans="2:22" ht="26.1" customHeight="1" thickBot="1" x14ac:dyDescent="0.25">
      <c r="B41" s="864"/>
      <c r="C41" s="225"/>
      <c r="D41" s="225"/>
      <c r="E41" s="225"/>
      <c r="F41" s="224"/>
      <c r="G41" s="224"/>
      <c r="H41" s="224"/>
      <c r="I41" s="900" t="s">
        <v>37</v>
      </c>
      <c r="J41" s="901">
        <v>0</v>
      </c>
      <c r="K41" s="506"/>
      <c r="L41" s="229"/>
      <c r="M41" s="229"/>
      <c r="N41" s="229"/>
      <c r="O41" s="230"/>
      <c r="P41" s="257"/>
      <c r="Q41" s="258"/>
      <c r="R41" s="258"/>
      <c r="S41" s="258"/>
      <c r="T41" s="258"/>
      <c r="U41" s="258"/>
      <c r="V41" s="771"/>
    </row>
  </sheetData>
  <mergeCells count="85">
    <mergeCell ref="N24:N25"/>
    <mergeCell ref="M26:M27"/>
    <mergeCell ref="N26:N27"/>
    <mergeCell ref="M28:M29"/>
    <mergeCell ref="N28:N29"/>
    <mergeCell ref="B34:B35"/>
    <mergeCell ref="O26:O27"/>
    <mergeCell ref="K36:O41"/>
    <mergeCell ref="C38:E39"/>
    <mergeCell ref="F38:H39"/>
    <mergeCell ref="C40:E41"/>
    <mergeCell ref="F40:H41"/>
    <mergeCell ref="K34:O35"/>
    <mergeCell ref="F34:H35"/>
    <mergeCell ref="F36:H37"/>
    <mergeCell ref="C17:C19"/>
    <mergeCell ref="L14:N14"/>
    <mergeCell ref="K9:O9"/>
    <mergeCell ref="B40:B41"/>
    <mergeCell ref="B36:B37"/>
    <mergeCell ref="C36:E37"/>
    <mergeCell ref="B38:B39"/>
    <mergeCell ref="B17:B19"/>
    <mergeCell ref="D17:D19"/>
    <mergeCell ref="C34:E35"/>
    <mergeCell ref="B24:B25"/>
    <mergeCell ref="D24:D25"/>
    <mergeCell ref="B28:B29"/>
    <mergeCell ref="D28:D29"/>
    <mergeCell ref="B26:B27"/>
    <mergeCell ref="D26:D27"/>
    <mergeCell ref="N30:N31"/>
    <mergeCell ref="K33:O33"/>
    <mergeCell ref="D20:D21"/>
    <mergeCell ref="B20:B21"/>
    <mergeCell ref="O30:O31"/>
    <mergeCell ref="M30:M31"/>
    <mergeCell ref="C33:E33"/>
    <mergeCell ref="B30:B31"/>
    <mergeCell ref="B22:B23"/>
    <mergeCell ref="F33:I33"/>
    <mergeCell ref="D22:D23"/>
    <mergeCell ref="M20:M21"/>
    <mergeCell ref="N20:N21"/>
    <mergeCell ref="M22:M23"/>
    <mergeCell ref="N22:N23"/>
    <mergeCell ref="M24:M25"/>
    <mergeCell ref="B2:B5"/>
    <mergeCell ref="C2:I3"/>
    <mergeCell ref="J2:M2"/>
    <mergeCell ref="N2:O5"/>
    <mergeCell ref="J3:M3"/>
    <mergeCell ref="C4:I5"/>
    <mergeCell ref="J4:M4"/>
    <mergeCell ref="J5:M5"/>
    <mergeCell ref="B6:O6"/>
    <mergeCell ref="C7:G7"/>
    <mergeCell ref="B13:G13"/>
    <mergeCell ref="L13:N13"/>
    <mergeCell ref="L10:N10"/>
    <mergeCell ref="H9:J16"/>
    <mergeCell ref="B16:G16"/>
    <mergeCell ref="B10:G10"/>
    <mergeCell ref="L12:N12"/>
    <mergeCell ref="L11:N11"/>
    <mergeCell ref="L15:N15"/>
    <mergeCell ref="C12:G12"/>
    <mergeCell ref="B11:G11"/>
    <mergeCell ref="L16:N16"/>
    <mergeCell ref="O20:O21"/>
    <mergeCell ref="O22:O23"/>
    <mergeCell ref="O24:O25"/>
    <mergeCell ref="O28:O29"/>
    <mergeCell ref="B8:D8"/>
    <mergeCell ref="E8:O8"/>
    <mergeCell ref="B9:G9"/>
    <mergeCell ref="M17:O17"/>
    <mergeCell ref="B14:G14"/>
    <mergeCell ref="K17:L18"/>
    <mergeCell ref="M18:M19"/>
    <mergeCell ref="O18:O19"/>
    <mergeCell ref="G17:J18"/>
    <mergeCell ref="E17:E19"/>
    <mergeCell ref="N18:N19"/>
    <mergeCell ref="F17:F19"/>
  </mergeCells>
  <pageMargins left="0.23622000000000001" right="0.23622000000000001" top="0.35433100000000001" bottom="0.35433100000000001" header="0.31496099999999999" footer="0.31496099999999999"/>
  <pageSetup scale="40" orientation="landscape"/>
  <headerFooter>
    <oddFooter>&amp;C&amp;"Helvetica Neue,Regular"&amp;12&amp;K000000&amp;P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41"/>
  <sheetViews>
    <sheetView showGridLines="0" zoomScale="70" zoomScaleNormal="70" workbookViewId="0">
      <selection activeCell="B12" sqref="B12:G12"/>
    </sheetView>
  </sheetViews>
  <sheetFormatPr baseColWidth="10" defaultColWidth="12.42578125" defaultRowHeight="18" customHeight="1" x14ac:dyDescent="0.2"/>
  <cols>
    <col min="1" max="1" width="9.140625" style="232" customWidth="1"/>
    <col min="2" max="2" width="75.42578125" style="232" customWidth="1"/>
    <col min="3" max="3" width="10.28515625" style="232" customWidth="1"/>
    <col min="4" max="4" width="23.7109375" style="232" customWidth="1"/>
    <col min="5" max="5" width="11.42578125" style="232" customWidth="1"/>
    <col min="6" max="10" width="18.85546875" style="232" customWidth="1"/>
    <col min="11" max="11" width="13.85546875" style="232" customWidth="1"/>
    <col min="12" max="12" width="22.42578125" style="232" customWidth="1"/>
    <col min="13" max="13" width="13.28515625" style="232" customWidth="1"/>
    <col min="14" max="14" width="16.28515625" style="232" customWidth="1"/>
    <col min="15" max="15" width="25.42578125" style="232" customWidth="1"/>
    <col min="16" max="16" width="25" style="232" customWidth="1"/>
    <col min="17" max="17" width="13.28515625" style="232" customWidth="1"/>
    <col min="18" max="18" width="16.42578125" style="232" customWidth="1"/>
    <col min="19" max="29" width="12.42578125" style="232" customWidth="1"/>
    <col min="30" max="16384" width="12.42578125" style="232"/>
  </cols>
  <sheetData>
    <row r="2" spans="2:28" ht="26.25" customHeight="1" x14ac:dyDescent="0.25">
      <c r="B2" s="535"/>
      <c r="C2" s="245" t="s">
        <v>363</v>
      </c>
      <c r="D2" s="246"/>
      <c r="E2" s="246"/>
      <c r="F2" s="246"/>
      <c r="G2" s="246"/>
      <c r="H2" s="246"/>
      <c r="I2" s="247"/>
      <c r="J2" s="241" t="s">
        <v>364</v>
      </c>
      <c r="K2" s="242"/>
      <c r="L2" s="242"/>
      <c r="M2" s="243"/>
      <c r="N2" s="536"/>
      <c r="O2" s="537"/>
      <c r="P2" s="538"/>
      <c r="Q2" s="237"/>
      <c r="R2" s="237"/>
      <c r="S2" s="930"/>
      <c r="T2" s="931"/>
      <c r="U2" s="931"/>
      <c r="V2" s="931"/>
      <c r="W2" s="931"/>
      <c r="X2" s="931"/>
      <c r="Y2" s="931"/>
      <c r="Z2" s="931"/>
      <c r="AA2" s="931"/>
      <c r="AB2" s="754"/>
    </row>
    <row r="3" spans="2:28" ht="26.25" customHeight="1" x14ac:dyDescent="0.25">
      <c r="B3" s="539"/>
      <c r="C3" s="238"/>
      <c r="D3" s="239"/>
      <c r="E3" s="239"/>
      <c r="F3" s="239"/>
      <c r="G3" s="239"/>
      <c r="H3" s="239"/>
      <c r="I3" s="240"/>
      <c r="J3" s="241" t="s">
        <v>365</v>
      </c>
      <c r="K3" s="242"/>
      <c r="L3" s="242"/>
      <c r="M3" s="243"/>
      <c r="N3" s="244"/>
      <c r="O3" s="540"/>
      <c r="P3" s="538"/>
      <c r="Q3" s="237"/>
      <c r="R3" s="237"/>
      <c r="S3" s="932"/>
      <c r="T3" s="258"/>
      <c r="U3" s="258"/>
      <c r="V3" s="258"/>
      <c r="W3" s="258"/>
      <c r="X3" s="258"/>
      <c r="Y3" s="258"/>
      <c r="Z3" s="258"/>
      <c r="AA3" s="258"/>
      <c r="AB3" s="771"/>
    </row>
    <row r="4" spans="2:28" ht="23.25" customHeight="1" x14ac:dyDescent="0.25">
      <c r="B4" s="539"/>
      <c r="C4" s="245" t="s">
        <v>366</v>
      </c>
      <c r="D4" s="246"/>
      <c r="E4" s="246"/>
      <c r="F4" s="246"/>
      <c r="G4" s="246"/>
      <c r="H4" s="246"/>
      <c r="I4" s="247"/>
      <c r="J4" s="241" t="s">
        <v>367</v>
      </c>
      <c r="K4" s="242"/>
      <c r="L4" s="242"/>
      <c r="M4" s="243"/>
      <c r="N4" s="244"/>
      <c r="O4" s="540"/>
      <c r="P4" s="538"/>
      <c r="Q4" s="237"/>
      <c r="R4" s="237"/>
      <c r="S4" s="932"/>
      <c r="T4" s="258"/>
      <c r="U4" s="258"/>
      <c r="V4" s="258"/>
      <c r="W4" s="258"/>
      <c r="X4" s="258"/>
      <c r="Y4" s="258"/>
      <c r="Z4" s="258"/>
      <c r="AA4" s="258"/>
      <c r="AB4" s="771"/>
    </row>
    <row r="5" spans="2:28" ht="23.25" customHeight="1" x14ac:dyDescent="0.25">
      <c r="B5" s="541"/>
      <c r="C5" s="238"/>
      <c r="D5" s="239"/>
      <c r="E5" s="239"/>
      <c r="F5" s="239"/>
      <c r="G5" s="239"/>
      <c r="H5" s="239"/>
      <c r="I5" s="240"/>
      <c r="J5" s="241" t="s">
        <v>368</v>
      </c>
      <c r="K5" s="242"/>
      <c r="L5" s="242"/>
      <c r="M5" s="243"/>
      <c r="N5" s="248"/>
      <c r="O5" s="542"/>
      <c r="P5" s="538"/>
      <c r="Q5" s="237"/>
      <c r="R5" s="237"/>
      <c r="S5" s="932"/>
      <c r="T5" s="258"/>
      <c r="U5" s="258"/>
      <c r="V5" s="258"/>
      <c r="W5" s="258"/>
      <c r="X5" s="258"/>
      <c r="Y5" s="258"/>
      <c r="Z5" s="258"/>
      <c r="AA5" s="258"/>
      <c r="AB5" s="771"/>
    </row>
    <row r="6" spans="2:28" ht="18.75" customHeight="1" x14ac:dyDescent="0.25"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933"/>
      <c r="Q6" s="237"/>
      <c r="R6" s="237"/>
      <c r="S6" s="932"/>
      <c r="T6" s="258"/>
      <c r="U6" s="258"/>
      <c r="V6" s="258"/>
      <c r="W6" s="258"/>
      <c r="X6" s="258"/>
      <c r="Y6" s="258"/>
      <c r="Z6" s="258"/>
      <c r="AA6" s="258"/>
      <c r="AB6" s="771"/>
    </row>
    <row r="7" spans="2:28" ht="35.1" customHeight="1" x14ac:dyDescent="0.25">
      <c r="B7" s="374" t="s">
        <v>60</v>
      </c>
      <c r="C7" s="375"/>
      <c r="D7" s="375"/>
      <c r="E7" s="375"/>
      <c r="F7" s="375"/>
      <c r="G7" s="375"/>
      <c r="H7" s="375"/>
      <c r="I7" s="375"/>
      <c r="J7" s="375"/>
      <c r="K7" s="375"/>
      <c r="L7" s="375"/>
      <c r="M7" s="375"/>
      <c r="N7" s="375"/>
      <c r="O7" s="377"/>
      <c r="P7" s="236"/>
      <c r="Q7" s="237"/>
      <c r="R7" s="237"/>
      <c r="S7" s="932"/>
      <c r="T7" s="258"/>
      <c r="U7" s="258"/>
      <c r="V7" s="258"/>
      <c r="W7" s="258"/>
      <c r="X7" s="258"/>
      <c r="Y7" s="258"/>
      <c r="Z7" s="258"/>
      <c r="AA7" s="258"/>
      <c r="AB7" s="771"/>
    </row>
    <row r="8" spans="2:28" ht="35.1" customHeight="1" x14ac:dyDescent="0.25">
      <c r="B8" s="378" t="s">
        <v>1</v>
      </c>
      <c r="C8" s="379" t="s">
        <v>61</v>
      </c>
      <c r="D8" s="380"/>
      <c r="E8" s="380"/>
      <c r="F8" s="380"/>
      <c r="G8" s="380"/>
      <c r="H8" s="382"/>
      <c r="I8" s="382"/>
      <c r="J8" s="382"/>
      <c r="K8" s="382"/>
      <c r="L8" s="382"/>
      <c r="M8" s="382"/>
      <c r="N8" s="382"/>
      <c r="O8" s="383"/>
      <c r="P8" s="249"/>
      <c r="Q8" s="237"/>
      <c r="R8" s="237"/>
      <c r="S8" s="932"/>
      <c r="T8" s="258"/>
      <c r="U8" s="258"/>
      <c r="V8" s="258"/>
      <c r="W8" s="258"/>
      <c r="X8" s="258"/>
      <c r="Y8" s="258"/>
      <c r="Z8" s="258"/>
      <c r="AA8" s="258"/>
      <c r="AB8" s="771"/>
    </row>
    <row r="9" spans="2:28" ht="27" customHeight="1" x14ac:dyDescent="0.25">
      <c r="B9" s="68" t="s">
        <v>3</v>
      </c>
      <c r="C9" s="69"/>
      <c r="D9" s="70"/>
      <c r="E9" s="71" t="s">
        <v>62</v>
      </c>
      <c r="F9" s="72"/>
      <c r="G9" s="72"/>
      <c r="H9" s="72"/>
      <c r="I9" s="72"/>
      <c r="J9" s="72"/>
      <c r="K9" s="72"/>
      <c r="L9" s="72"/>
      <c r="M9" s="72"/>
      <c r="N9" s="72"/>
      <c r="O9" s="73"/>
      <c r="P9" s="236"/>
      <c r="Q9" s="930"/>
      <c r="R9" s="931"/>
      <c r="S9" s="258"/>
      <c r="T9" s="258"/>
      <c r="U9" s="258"/>
      <c r="V9" s="258"/>
      <c r="W9" s="258"/>
      <c r="X9" s="258"/>
      <c r="Y9" s="258"/>
      <c r="Z9" s="258"/>
      <c r="AA9" s="258"/>
      <c r="AB9" s="771"/>
    </row>
    <row r="10" spans="2:28" ht="27" customHeight="1" x14ac:dyDescent="0.2">
      <c r="B10" s="74" t="s">
        <v>127</v>
      </c>
      <c r="C10" s="75"/>
      <c r="D10" s="75"/>
      <c r="E10" s="75"/>
      <c r="F10" s="75"/>
      <c r="G10" s="75"/>
      <c r="H10" s="934" t="s">
        <v>194</v>
      </c>
      <c r="I10" s="911"/>
      <c r="J10" s="912"/>
      <c r="K10" s="545" t="s">
        <v>7</v>
      </c>
      <c r="L10" s="513"/>
      <c r="M10" s="513"/>
      <c r="N10" s="513"/>
      <c r="O10" s="514"/>
      <c r="P10" s="935"/>
      <c r="Q10" s="932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771"/>
    </row>
    <row r="11" spans="2:28" ht="27" customHeight="1" x14ac:dyDescent="0.2">
      <c r="B11" s="83" t="s">
        <v>195</v>
      </c>
      <c r="C11" s="84"/>
      <c r="D11" s="84"/>
      <c r="E11" s="84"/>
      <c r="F11" s="84"/>
      <c r="G11" s="85"/>
      <c r="H11" s="913"/>
      <c r="I11" s="914"/>
      <c r="J11" s="915"/>
      <c r="K11" s="86" t="s">
        <v>9</v>
      </c>
      <c r="L11" s="87" t="s">
        <v>10</v>
      </c>
      <c r="M11" s="88"/>
      <c r="N11" s="88"/>
      <c r="O11" s="89" t="s">
        <v>11</v>
      </c>
      <c r="P11" s="935"/>
      <c r="Q11" s="932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771"/>
    </row>
    <row r="12" spans="2:28" ht="58.15" customHeight="1" x14ac:dyDescent="0.2">
      <c r="B12" s="74" t="s">
        <v>196</v>
      </c>
      <c r="C12" s="75"/>
      <c r="D12" s="75"/>
      <c r="E12" s="75"/>
      <c r="F12" s="75"/>
      <c r="G12" s="75"/>
      <c r="H12" s="913"/>
      <c r="I12" s="914"/>
      <c r="J12" s="915"/>
      <c r="K12" s="872" t="s">
        <v>197</v>
      </c>
      <c r="L12" s="936" t="s">
        <v>198</v>
      </c>
      <c r="M12" s="916"/>
      <c r="N12" s="917"/>
      <c r="O12" s="937">
        <v>15300000</v>
      </c>
      <c r="P12" s="935"/>
      <c r="Q12" s="932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771"/>
    </row>
    <row r="13" spans="2:28" ht="58.15" customHeight="1" x14ac:dyDescent="0.2">
      <c r="B13" s="74" t="s">
        <v>199</v>
      </c>
      <c r="C13" s="75"/>
      <c r="D13" s="75"/>
      <c r="E13" s="75"/>
      <c r="F13" s="75"/>
      <c r="G13" s="75"/>
      <c r="H13" s="913"/>
      <c r="I13" s="914"/>
      <c r="J13" s="915"/>
      <c r="K13" s="872" t="s">
        <v>200</v>
      </c>
      <c r="L13" s="936" t="s">
        <v>198</v>
      </c>
      <c r="M13" s="916"/>
      <c r="N13" s="917"/>
      <c r="O13" s="937">
        <v>17400000</v>
      </c>
      <c r="P13" s="938"/>
      <c r="Q13" s="932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771"/>
    </row>
    <row r="14" spans="2:28" ht="27" customHeight="1" x14ac:dyDescent="0.2">
      <c r="B14" s="103" t="s">
        <v>201</v>
      </c>
      <c r="C14" s="104"/>
      <c r="D14" s="104"/>
      <c r="E14" s="104"/>
      <c r="F14" s="104"/>
      <c r="G14" s="105"/>
      <c r="H14" s="913"/>
      <c r="I14" s="914"/>
      <c r="J14" s="915"/>
      <c r="K14" s="270"/>
      <c r="L14" s="939"/>
      <c r="M14" s="916"/>
      <c r="N14" s="917"/>
      <c r="O14" s="877"/>
      <c r="P14" s="938"/>
      <c r="Q14" s="932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771"/>
    </row>
    <row r="15" spans="2:28" ht="27" customHeight="1" x14ac:dyDescent="0.2">
      <c r="B15" s="940" t="s">
        <v>202</v>
      </c>
      <c r="C15" s="918"/>
      <c r="D15" s="918"/>
      <c r="E15" s="918"/>
      <c r="F15" s="918"/>
      <c r="G15" s="918"/>
      <c r="H15" s="919"/>
      <c r="I15" s="920"/>
      <c r="J15" s="921"/>
      <c r="K15" s="263"/>
      <c r="L15" s="941"/>
      <c r="M15" s="922"/>
      <c r="N15" s="923"/>
      <c r="O15" s="942"/>
      <c r="P15" s="935"/>
      <c r="Q15" s="932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771"/>
    </row>
    <row r="16" spans="2:28" ht="24.95" customHeight="1" x14ac:dyDescent="0.25">
      <c r="B16" s="431" t="s">
        <v>18</v>
      </c>
      <c r="C16" s="128" t="s">
        <v>362</v>
      </c>
      <c r="D16" s="130" t="s">
        <v>19</v>
      </c>
      <c r="E16" s="130" t="s">
        <v>20</v>
      </c>
      <c r="F16" s="943" t="s">
        <v>369</v>
      </c>
      <c r="G16" s="944" t="s">
        <v>370</v>
      </c>
      <c r="H16" s="848"/>
      <c r="I16" s="848"/>
      <c r="J16" s="849"/>
      <c r="K16" s="130" t="s">
        <v>23</v>
      </c>
      <c r="L16" s="131"/>
      <c r="M16" s="132" t="s">
        <v>24</v>
      </c>
      <c r="N16" s="133"/>
      <c r="O16" s="134"/>
      <c r="P16" s="249"/>
      <c r="Q16" s="932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771"/>
    </row>
    <row r="17" spans="2:28" ht="24.95" customHeight="1" x14ac:dyDescent="0.2">
      <c r="B17" s="522"/>
      <c r="C17" s="136"/>
      <c r="D17" s="136"/>
      <c r="E17" s="136"/>
      <c r="F17" s="924"/>
      <c r="G17" s="925"/>
      <c r="H17" s="853"/>
      <c r="I17" s="853"/>
      <c r="J17" s="854"/>
      <c r="K17" s="136"/>
      <c r="L17" s="136"/>
      <c r="M17" s="78" t="s">
        <v>31</v>
      </c>
      <c r="N17" s="78" t="s">
        <v>32</v>
      </c>
      <c r="O17" s="555" t="s">
        <v>33</v>
      </c>
      <c r="P17" s="249"/>
      <c r="Q17" s="932"/>
      <c r="R17" s="258"/>
      <c r="S17" s="258"/>
      <c r="T17" s="258"/>
      <c r="U17" s="258"/>
      <c r="V17" s="258"/>
      <c r="W17" s="258"/>
      <c r="X17" s="258"/>
      <c r="Y17" s="258"/>
      <c r="Z17" s="258"/>
      <c r="AA17" s="258"/>
      <c r="AB17" s="771"/>
    </row>
    <row r="18" spans="2:28" ht="24.95" customHeight="1" x14ac:dyDescent="0.2">
      <c r="B18" s="523"/>
      <c r="C18" s="141"/>
      <c r="D18" s="141"/>
      <c r="E18" s="141"/>
      <c r="F18" s="468"/>
      <c r="G18" s="556" t="s">
        <v>25</v>
      </c>
      <c r="H18" s="556" t="s">
        <v>26</v>
      </c>
      <c r="I18" s="556" t="s">
        <v>27</v>
      </c>
      <c r="J18" s="556" t="s">
        <v>28</v>
      </c>
      <c r="K18" s="556" t="s">
        <v>29</v>
      </c>
      <c r="L18" s="144" t="s">
        <v>30</v>
      </c>
      <c r="M18" s="141"/>
      <c r="N18" s="141"/>
      <c r="O18" s="524"/>
      <c r="P18" s="249"/>
      <c r="Q18" s="932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771"/>
    </row>
    <row r="19" spans="2:28" ht="27" customHeight="1" x14ac:dyDescent="0.2">
      <c r="B19" s="146" t="s">
        <v>203</v>
      </c>
      <c r="C19" s="945" t="s">
        <v>35</v>
      </c>
      <c r="D19" s="946" t="s">
        <v>204</v>
      </c>
      <c r="E19" s="149">
        <v>15</v>
      </c>
      <c r="F19" s="559">
        <v>104600000</v>
      </c>
      <c r="G19" s="466">
        <v>104600001</v>
      </c>
      <c r="H19" s="560"/>
      <c r="I19" s="560"/>
      <c r="J19" s="560"/>
      <c r="K19" s="761">
        <v>44562</v>
      </c>
      <c r="L19" s="761">
        <v>44926</v>
      </c>
      <c r="M19" s="963">
        <f>E20/E19</f>
        <v>6.6666666666666666E-2</v>
      </c>
      <c r="N19" s="963">
        <f>F20/F19</f>
        <v>0.1462715105162524</v>
      </c>
      <c r="O19" s="186">
        <f>M19*M19/N19</f>
        <v>3.0384894698620189E-2</v>
      </c>
      <c r="P19" s="249"/>
      <c r="Q19" s="932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771"/>
    </row>
    <row r="20" spans="2:28" ht="27" customHeight="1" x14ac:dyDescent="0.2">
      <c r="B20" s="151"/>
      <c r="C20" s="947" t="s">
        <v>37</v>
      </c>
      <c r="D20" s="926"/>
      <c r="E20" s="154">
        <v>1</v>
      </c>
      <c r="F20" s="564">
        <v>15300000</v>
      </c>
      <c r="G20" s="748">
        <f>F20</f>
        <v>15300000</v>
      </c>
      <c r="H20" s="566"/>
      <c r="I20" s="566"/>
      <c r="J20" s="566"/>
      <c r="K20" s="443"/>
      <c r="L20" s="443"/>
      <c r="M20" s="964"/>
      <c r="N20" s="964"/>
      <c r="O20" s="191"/>
      <c r="P20" s="249"/>
      <c r="Q20" s="932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771"/>
    </row>
    <row r="21" spans="2:28" ht="27" customHeight="1" x14ac:dyDescent="0.2">
      <c r="B21" s="192" t="s">
        <v>138</v>
      </c>
      <c r="C21" s="947" t="s">
        <v>35</v>
      </c>
      <c r="D21" s="948" t="s">
        <v>139</v>
      </c>
      <c r="E21" s="154">
        <v>1</v>
      </c>
      <c r="F21" s="564">
        <v>46750000</v>
      </c>
      <c r="G21" s="748">
        <v>46750001</v>
      </c>
      <c r="H21" s="566"/>
      <c r="I21" s="566"/>
      <c r="J21" s="566"/>
      <c r="K21" s="443">
        <v>44562</v>
      </c>
      <c r="L21" s="443">
        <v>44926</v>
      </c>
      <c r="M21" s="964">
        <f>E22/E21</f>
        <v>1</v>
      </c>
      <c r="N21" s="964">
        <f>F22/F21</f>
        <v>0</v>
      </c>
      <c r="O21" s="191">
        <v>0</v>
      </c>
      <c r="P21" s="249"/>
      <c r="Q21" s="932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771"/>
    </row>
    <row r="22" spans="2:28" ht="27" customHeight="1" x14ac:dyDescent="0.2">
      <c r="B22" s="187"/>
      <c r="C22" s="947" t="s">
        <v>37</v>
      </c>
      <c r="D22" s="926"/>
      <c r="E22" s="154">
        <v>1</v>
      </c>
      <c r="F22" s="564">
        <v>0</v>
      </c>
      <c r="G22" s="748">
        <v>0</v>
      </c>
      <c r="H22" s="566"/>
      <c r="I22" s="566"/>
      <c r="J22" s="566"/>
      <c r="K22" s="443"/>
      <c r="L22" s="443"/>
      <c r="M22" s="965"/>
      <c r="N22" s="965"/>
      <c r="O22" s="967"/>
      <c r="P22" s="249"/>
      <c r="Q22" s="932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771"/>
    </row>
    <row r="23" spans="2:28" ht="27" customHeight="1" x14ac:dyDescent="0.2">
      <c r="B23" s="156" t="s">
        <v>205</v>
      </c>
      <c r="C23" s="152" t="s">
        <v>35</v>
      </c>
      <c r="D23" s="948" t="s">
        <v>206</v>
      </c>
      <c r="E23" s="154">
        <v>2</v>
      </c>
      <c r="F23" s="564">
        <v>106150000</v>
      </c>
      <c r="G23" s="565">
        <v>106150001</v>
      </c>
      <c r="H23" s="566"/>
      <c r="I23" s="566"/>
      <c r="J23" s="566"/>
      <c r="K23" s="443">
        <v>44562</v>
      </c>
      <c r="L23" s="443">
        <v>44926</v>
      </c>
      <c r="M23" s="964">
        <f>E24/E23</f>
        <v>0</v>
      </c>
      <c r="N23" s="964">
        <f>F24/F23</f>
        <v>0.16391898257183232</v>
      </c>
      <c r="O23" s="191">
        <v>0</v>
      </c>
      <c r="P23" s="249"/>
      <c r="Q23" s="932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771"/>
    </row>
    <row r="24" spans="2:28" ht="27" customHeight="1" x14ac:dyDescent="0.2">
      <c r="B24" s="158"/>
      <c r="C24" s="159" t="s">
        <v>37</v>
      </c>
      <c r="D24" s="927"/>
      <c r="E24" s="161">
        <v>0</v>
      </c>
      <c r="F24" s="573">
        <v>17400000</v>
      </c>
      <c r="G24" s="949">
        <f>F24</f>
        <v>17400000</v>
      </c>
      <c r="H24" s="576"/>
      <c r="I24" s="576"/>
      <c r="J24" s="576"/>
      <c r="K24" s="458"/>
      <c r="L24" s="458"/>
      <c r="M24" s="966"/>
      <c r="N24" s="966"/>
      <c r="O24" s="625"/>
      <c r="P24" s="249"/>
      <c r="Q24" s="932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771"/>
    </row>
    <row r="25" spans="2:28" ht="27" customHeight="1" x14ac:dyDescent="0.2">
      <c r="B25" s="950" t="s">
        <v>42</v>
      </c>
      <c r="C25" s="147" t="s">
        <v>35</v>
      </c>
      <c r="D25" s="578"/>
      <c r="E25" s="578"/>
      <c r="F25" s="579">
        <f>F19+F23+F21</f>
        <v>257500000</v>
      </c>
      <c r="G25" s="579">
        <f>F25</f>
        <v>257500000</v>
      </c>
      <c r="H25" s="560"/>
      <c r="I25" s="560"/>
      <c r="J25" s="560"/>
      <c r="K25" s="560"/>
      <c r="L25" s="266"/>
      <c r="M25" s="951"/>
      <c r="N25" s="951"/>
      <c r="O25" s="889"/>
      <c r="P25" s="249"/>
      <c r="Q25" s="932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771"/>
    </row>
    <row r="26" spans="2:28" ht="27" customHeight="1" x14ac:dyDescent="0.2">
      <c r="B26" s="928"/>
      <c r="C26" s="159" t="s">
        <v>37</v>
      </c>
      <c r="D26" s="581"/>
      <c r="E26" s="581"/>
      <c r="F26" s="582">
        <f>F20+F24</f>
        <v>32700000</v>
      </c>
      <c r="G26" s="582">
        <f>G20+G24</f>
        <v>32700000</v>
      </c>
      <c r="H26" s="575"/>
      <c r="I26" s="583"/>
      <c r="J26" s="575"/>
      <c r="K26" s="575"/>
      <c r="L26" s="273"/>
      <c r="M26" s="929"/>
      <c r="N26" s="929"/>
      <c r="O26" s="857"/>
      <c r="P26" s="249"/>
      <c r="Q26" s="932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771"/>
    </row>
    <row r="27" spans="2:28" ht="27" customHeight="1" x14ac:dyDescent="0.25">
      <c r="B27" s="584"/>
      <c r="C27" s="585"/>
      <c r="D27" s="586"/>
      <c r="E27" s="587"/>
      <c r="F27" s="588"/>
      <c r="G27" s="589"/>
      <c r="H27" s="590"/>
      <c r="I27" s="590"/>
      <c r="J27" s="590"/>
      <c r="K27" s="890"/>
      <c r="L27" s="890"/>
      <c r="M27" s="589"/>
      <c r="N27" s="592"/>
      <c r="O27" s="593"/>
      <c r="P27" s="891"/>
      <c r="Q27" s="932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771"/>
    </row>
    <row r="28" spans="2:28" ht="27" customHeight="1" x14ac:dyDescent="0.2">
      <c r="B28" s="171" t="s">
        <v>43</v>
      </c>
      <c r="C28" s="172" t="s">
        <v>44</v>
      </c>
      <c r="D28" s="173"/>
      <c r="E28" s="174"/>
      <c r="F28" s="175" t="s">
        <v>86</v>
      </c>
      <c r="G28" s="176"/>
      <c r="H28" s="176"/>
      <c r="I28" s="176"/>
      <c r="J28" s="594"/>
      <c r="K28" s="178" t="s">
        <v>46</v>
      </c>
      <c r="L28" s="179"/>
      <c r="M28" s="179"/>
      <c r="N28" s="179"/>
      <c r="O28" s="180"/>
      <c r="P28" s="249"/>
      <c r="Q28" s="932"/>
      <c r="R28" s="258"/>
      <c r="S28" s="258"/>
      <c r="T28" s="258"/>
      <c r="U28" s="258"/>
      <c r="V28" s="258"/>
      <c r="W28" s="258"/>
      <c r="X28" s="258"/>
      <c r="Y28" s="258"/>
      <c r="Z28" s="258"/>
      <c r="AA28" s="258"/>
      <c r="AB28" s="771"/>
    </row>
    <row r="29" spans="2:28" ht="27" customHeight="1" x14ac:dyDescent="0.2">
      <c r="B29" s="146" t="s">
        <v>207</v>
      </c>
      <c r="C29" s="893" t="s">
        <v>208</v>
      </c>
      <c r="D29" s="894"/>
      <c r="E29" s="894"/>
      <c r="F29" s="895" t="s">
        <v>209</v>
      </c>
      <c r="G29" s="858"/>
      <c r="H29" s="858"/>
      <c r="I29" s="147" t="s">
        <v>35</v>
      </c>
      <c r="J29" s="952">
        <v>15</v>
      </c>
      <c r="K29" s="803" t="s">
        <v>54</v>
      </c>
      <c r="L29" s="696"/>
      <c r="M29" s="696"/>
      <c r="N29" s="696"/>
      <c r="O29" s="697"/>
      <c r="P29" s="249"/>
      <c r="Q29" s="932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771"/>
    </row>
    <row r="30" spans="2:28" ht="27" customHeight="1" x14ac:dyDescent="0.2">
      <c r="B30" s="151"/>
      <c r="C30" s="500"/>
      <c r="D30" s="500"/>
      <c r="E30" s="500"/>
      <c r="F30" s="222"/>
      <c r="G30" s="222"/>
      <c r="H30" s="222"/>
      <c r="I30" s="152" t="s">
        <v>37</v>
      </c>
      <c r="J30" s="953">
        <v>1</v>
      </c>
      <c r="K30" s="200"/>
      <c r="L30" s="200"/>
      <c r="M30" s="200"/>
      <c r="N30" s="200"/>
      <c r="O30" s="201"/>
      <c r="P30" s="249"/>
      <c r="Q30" s="932"/>
      <c r="R30" s="258"/>
      <c r="S30" s="258"/>
      <c r="T30" s="258"/>
      <c r="U30" s="258"/>
      <c r="V30" s="258"/>
      <c r="W30" s="258"/>
      <c r="X30" s="258"/>
      <c r="Y30" s="258"/>
      <c r="Z30" s="258"/>
      <c r="AA30" s="258"/>
      <c r="AB30" s="771"/>
    </row>
    <row r="31" spans="2:28" ht="27" customHeight="1" x14ac:dyDescent="0.2">
      <c r="B31" s="156" t="s">
        <v>207</v>
      </c>
      <c r="C31" s="499" t="s">
        <v>205</v>
      </c>
      <c r="D31" s="500"/>
      <c r="E31" s="500"/>
      <c r="F31" s="455" t="s">
        <v>210</v>
      </c>
      <c r="G31" s="222"/>
      <c r="H31" s="222"/>
      <c r="I31" s="152" t="s">
        <v>35</v>
      </c>
      <c r="J31" s="953">
        <v>2</v>
      </c>
      <c r="K31" s="199" t="s">
        <v>57</v>
      </c>
      <c r="L31" s="532"/>
      <c r="M31" s="532"/>
      <c r="N31" s="532"/>
      <c r="O31" s="533"/>
      <c r="P31" s="249"/>
      <c r="Q31" s="932"/>
      <c r="R31" s="258"/>
      <c r="S31" s="258"/>
      <c r="T31" s="258"/>
      <c r="U31" s="258"/>
      <c r="V31" s="258"/>
      <c r="W31" s="258"/>
      <c r="X31" s="258"/>
      <c r="Y31" s="258"/>
      <c r="Z31" s="258"/>
      <c r="AA31" s="258"/>
      <c r="AB31" s="771"/>
    </row>
    <row r="32" spans="2:28" ht="27" customHeight="1" x14ac:dyDescent="0.2">
      <c r="B32" s="151"/>
      <c r="C32" s="500"/>
      <c r="D32" s="500"/>
      <c r="E32" s="500"/>
      <c r="F32" s="222"/>
      <c r="G32" s="222"/>
      <c r="H32" s="222"/>
      <c r="I32" s="152" t="s">
        <v>37</v>
      </c>
      <c r="J32" s="953">
        <v>0</v>
      </c>
      <c r="K32" s="532"/>
      <c r="L32" s="532"/>
      <c r="M32" s="532"/>
      <c r="N32" s="532"/>
      <c r="O32" s="533"/>
      <c r="P32" s="249"/>
      <c r="Q32" s="932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771"/>
    </row>
    <row r="33" spans="2:28" ht="27" customHeight="1" x14ac:dyDescent="0.2">
      <c r="B33" s="151"/>
      <c r="C33" s="500"/>
      <c r="D33" s="500"/>
      <c r="E33" s="500"/>
      <c r="F33" s="222"/>
      <c r="G33" s="222"/>
      <c r="H33" s="222"/>
      <c r="I33" s="152" t="s">
        <v>35</v>
      </c>
      <c r="J33" s="954"/>
      <c r="K33" s="199" t="s">
        <v>58</v>
      </c>
      <c r="L33" s="200"/>
      <c r="M33" s="200"/>
      <c r="N33" s="200"/>
      <c r="O33" s="201"/>
      <c r="P33" s="249"/>
      <c r="Q33" s="932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771"/>
    </row>
    <row r="34" spans="2:28" ht="27" customHeight="1" x14ac:dyDescent="0.2">
      <c r="B34" s="151"/>
      <c r="C34" s="500"/>
      <c r="D34" s="500"/>
      <c r="E34" s="500"/>
      <c r="F34" s="222"/>
      <c r="G34" s="222"/>
      <c r="H34" s="222"/>
      <c r="I34" s="152" t="s">
        <v>37</v>
      </c>
      <c r="J34" s="954"/>
      <c r="K34" s="200"/>
      <c r="L34" s="200"/>
      <c r="M34" s="200"/>
      <c r="N34" s="200"/>
      <c r="O34" s="201"/>
      <c r="P34" s="249"/>
      <c r="Q34" s="932"/>
      <c r="R34" s="258"/>
      <c r="S34" s="258"/>
      <c r="T34" s="258"/>
      <c r="U34" s="258"/>
      <c r="V34" s="258"/>
      <c r="W34" s="258"/>
      <c r="X34" s="258"/>
      <c r="Y34" s="258"/>
      <c r="Z34" s="258"/>
      <c r="AA34" s="258"/>
      <c r="AB34" s="771"/>
    </row>
    <row r="35" spans="2:28" ht="27" customHeight="1" x14ac:dyDescent="0.2">
      <c r="B35" s="151"/>
      <c r="C35" s="500"/>
      <c r="D35" s="500"/>
      <c r="E35" s="500"/>
      <c r="F35" s="222"/>
      <c r="G35" s="222"/>
      <c r="H35" s="222"/>
      <c r="I35" s="152" t="s">
        <v>35</v>
      </c>
      <c r="J35" s="954"/>
      <c r="K35" s="205" t="s">
        <v>211</v>
      </c>
      <c r="L35" s="206"/>
      <c r="M35" s="206"/>
      <c r="N35" s="206"/>
      <c r="O35" s="207"/>
      <c r="P35" s="249"/>
      <c r="Q35" s="932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771"/>
    </row>
    <row r="36" spans="2:28" ht="27" customHeight="1" x14ac:dyDescent="0.2">
      <c r="B36" s="151"/>
      <c r="C36" s="500"/>
      <c r="D36" s="500"/>
      <c r="E36" s="500"/>
      <c r="F36" s="222"/>
      <c r="G36" s="222"/>
      <c r="H36" s="222"/>
      <c r="I36" s="152" t="s">
        <v>37</v>
      </c>
      <c r="J36" s="954"/>
      <c r="K36" s="219"/>
      <c r="L36" s="220"/>
      <c r="M36" s="220"/>
      <c r="N36" s="220"/>
      <c r="O36" s="221"/>
      <c r="P36" s="249"/>
      <c r="Q36" s="932"/>
      <c r="R36" s="258"/>
      <c r="S36" s="258"/>
      <c r="T36" s="258"/>
      <c r="U36" s="258"/>
      <c r="V36" s="258"/>
      <c r="W36" s="258"/>
      <c r="X36" s="258"/>
      <c r="Y36" s="258"/>
      <c r="Z36" s="258"/>
      <c r="AA36" s="258"/>
      <c r="AB36" s="771"/>
    </row>
    <row r="37" spans="2:28" ht="27" customHeight="1" x14ac:dyDescent="0.2">
      <c r="B37" s="151"/>
      <c r="C37" s="500"/>
      <c r="D37" s="500"/>
      <c r="E37" s="500"/>
      <c r="F37" s="222"/>
      <c r="G37" s="222"/>
      <c r="H37" s="222"/>
      <c r="I37" s="152" t="s">
        <v>35</v>
      </c>
      <c r="J37" s="954"/>
      <c r="K37" s="219"/>
      <c r="L37" s="220"/>
      <c r="M37" s="220"/>
      <c r="N37" s="220"/>
      <c r="O37" s="221"/>
      <c r="P37" s="249"/>
      <c r="Q37" s="932"/>
      <c r="R37" s="258"/>
      <c r="S37" s="258"/>
      <c r="T37" s="258"/>
      <c r="U37" s="258"/>
      <c r="V37" s="258"/>
      <c r="W37" s="258"/>
      <c r="X37" s="258"/>
      <c r="Y37" s="258"/>
      <c r="Z37" s="258"/>
      <c r="AA37" s="258"/>
      <c r="AB37" s="771"/>
    </row>
    <row r="38" spans="2:28" ht="27" customHeight="1" x14ac:dyDescent="0.2">
      <c r="B38" s="158"/>
      <c r="C38" s="503"/>
      <c r="D38" s="503"/>
      <c r="E38" s="503"/>
      <c r="F38" s="225"/>
      <c r="G38" s="225"/>
      <c r="H38" s="225"/>
      <c r="I38" s="159" t="s">
        <v>37</v>
      </c>
      <c r="J38" s="955"/>
      <c r="K38" s="228"/>
      <c r="L38" s="229"/>
      <c r="M38" s="229"/>
      <c r="N38" s="229"/>
      <c r="O38" s="230"/>
      <c r="P38" s="249"/>
      <c r="Q38" s="932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771"/>
    </row>
    <row r="39" spans="2:28" ht="27" customHeight="1" x14ac:dyDescent="0.2">
      <c r="B39" s="279"/>
      <c r="C39" s="279"/>
      <c r="D39" s="279"/>
      <c r="E39" s="279"/>
      <c r="F39" s="279"/>
      <c r="G39" s="279"/>
      <c r="H39" s="279"/>
      <c r="I39" s="279"/>
      <c r="J39" s="279"/>
      <c r="K39" s="902"/>
      <c r="L39" s="902"/>
      <c r="M39" s="279"/>
      <c r="N39" s="279"/>
      <c r="O39" s="279"/>
      <c r="P39" s="237"/>
      <c r="Q39" s="956"/>
      <c r="R39" s="815"/>
      <c r="S39" s="815"/>
      <c r="T39" s="815"/>
      <c r="U39" s="815"/>
      <c r="V39" s="815"/>
      <c r="W39" s="258"/>
      <c r="X39" s="258"/>
      <c r="Y39" s="258"/>
      <c r="Z39" s="258"/>
      <c r="AA39" s="258"/>
      <c r="AB39" s="771"/>
    </row>
    <row r="40" spans="2:28" ht="14.1" customHeight="1" x14ac:dyDescent="0.2">
      <c r="B40" s="237"/>
      <c r="C40" s="237"/>
      <c r="D40" s="237"/>
      <c r="E40" s="237"/>
      <c r="F40" s="237"/>
      <c r="G40" s="237"/>
      <c r="H40" s="237"/>
      <c r="I40" s="237"/>
      <c r="J40" s="237"/>
      <c r="K40" s="903"/>
      <c r="L40" s="903"/>
      <c r="M40" s="237"/>
      <c r="N40" s="237"/>
      <c r="O40" s="237"/>
      <c r="P40" s="237"/>
      <c r="Q40" s="957"/>
      <c r="R40" s="958"/>
      <c r="S40" s="958"/>
      <c r="T40" s="958"/>
      <c r="U40" s="958"/>
      <c r="V40" s="958"/>
      <c r="W40" s="959"/>
      <c r="X40" s="959"/>
      <c r="Y40" s="959"/>
      <c r="Z40" s="258"/>
      <c r="AA40" s="258"/>
      <c r="AB40" s="771"/>
    </row>
    <row r="41" spans="2:28" ht="18" customHeight="1" x14ac:dyDescent="0.2">
      <c r="B41" s="282"/>
      <c r="C41" s="879"/>
      <c r="D41" s="879"/>
      <c r="E41" s="879"/>
      <c r="F41" s="879"/>
      <c r="G41" s="879"/>
      <c r="H41" s="879"/>
      <c r="I41" s="879"/>
      <c r="J41" s="879"/>
      <c r="K41" s="879"/>
      <c r="L41" s="879"/>
      <c r="M41" s="879"/>
      <c r="N41" s="879"/>
      <c r="O41" s="879"/>
      <c r="P41" s="879"/>
      <c r="Q41" s="960" t="s">
        <v>212</v>
      </c>
      <c r="R41" s="961"/>
      <c r="S41" s="961"/>
      <c r="T41" s="961"/>
      <c r="U41" s="961"/>
      <c r="V41" s="961"/>
      <c r="W41" s="962">
        <v>432000000</v>
      </c>
      <c r="X41" s="962">
        <v>111060000</v>
      </c>
      <c r="Y41" s="962">
        <v>320940000</v>
      </c>
      <c r="Z41" s="511"/>
      <c r="AA41" s="511"/>
      <c r="AB41" s="773"/>
    </row>
  </sheetData>
  <mergeCells count="80">
    <mergeCell ref="Q40:V40"/>
    <mergeCell ref="Q41:V41"/>
    <mergeCell ref="B7:O7"/>
    <mergeCell ref="C8:G8"/>
    <mergeCell ref="B9:D9"/>
    <mergeCell ref="E9:O9"/>
    <mergeCell ref="B10:G10"/>
    <mergeCell ref="H10:J15"/>
    <mergeCell ref="K10:O10"/>
    <mergeCell ref="B11:G11"/>
    <mergeCell ref="L11:N11"/>
    <mergeCell ref="B12:G12"/>
    <mergeCell ref="L12:N12"/>
    <mergeCell ref="B13:G13"/>
    <mergeCell ref="L13:N13"/>
    <mergeCell ref="B14:G14"/>
    <mergeCell ref="B15:G15"/>
    <mergeCell ref="L14:N14"/>
    <mergeCell ref="B6:O6"/>
    <mergeCell ref="B2:B5"/>
    <mergeCell ref="C2:I3"/>
    <mergeCell ref="J2:M2"/>
    <mergeCell ref="N2:O5"/>
    <mergeCell ref="J3:M3"/>
    <mergeCell ref="C4:I5"/>
    <mergeCell ref="J4:M4"/>
    <mergeCell ref="J5:M5"/>
    <mergeCell ref="L15:N15"/>
    <mergeCell ref="B33:B34"/>
    <mergeCell ref="B35:B36"/>
    <mergeCell ref="B29:B30"/>
    <mergeCell ref="B31:B32"/>
    <mergeCell ref="B19:B20"/>
    <mergeCell ref="B25:B26"/>
    <mergeCell ref="B23:B24"/>
    <mergeCell ref="B21:B22"/>
    <mergeCell ref="B16:B18"/>
    <mergeCell ref="C16:C18"/>
    <mergeCell ref="D16:D18"/>
    <mergeCell ref="E16:E18"/>
    <mergeCell ref="F16:F18"/>
    <mergeCell ref="G16:J17"/>
    <mergeCell ref="K16:L17"/>
    <mergeCell ref="D19:D20"/>
    <mergeCell ref="M19:M20"/>
    <mergeCell ref="N19:N20"/>
    <mergeCell ref="M17:M18"/>
    <mergeCell ref="N17:N18"/>
    <mergeCell ref="M16:O16"/>
    <mergeCell ref="O17:O18"/>
    <mergeCell ref="O19:O20"/>
    <mergeCell ref="C33:E34"/>
    <mergeCell ref="F33:H34"/>
    <mergeCell ref="K33:O34"/>
    <mergeCell ref="C28:E28"/>
    <mergeCell ref="F28:I28"/>
    <mergeCell ref="K28:O28"/>
    <mergeCell ref="C29:E30"/>
    <mergeCell ref="B37:B38"/>
    <mergeCell ref="C37:E38"/>
    <mergeCell ref="F37:H38"/>
    <mergeCell ref="K35:O38"/>
    <mergeCell ref="C35:E36"/>
    <mergeCell ref="F35:H36"/>
    <mergeCell ref="D21:D22"/>
    <mergeCell ref="F29:H30"/>
    <mergeCell ref="K29:O30"/>
    <mergeCell ref="C31:E32"/>
    <mergeCell ref="F31:H32"/>
    <mergeCell ref="K31:O32"/>
    <mergeCell ref="M25:M26"/>
    <mergeCell ref="N25:N26"/>
    <mergeCell ref="O25:O26"/>
    <mergeCell ref="N23:N24"/>
    <mergeCell ref="O23:O24"/>
    <mergeCell ref="D23:D24"/>
    <mergeCell ref="M23:M24"/>
    <mergeCell ref="M21:M22"/>
    <mergeCell ref="N21:N22"/>
    <mergeCell ref="O21:O22"/>
  </mergeCells>
  <pageMargins left="0.23622000000000001" right="0.23622000000000001" top="0.35433100000000001" bottom="0.35433100000000001" header="0.31496099999999999" footer="0.31496099999999999"/>
  <pageSetup scale="40" orientation="landscape"/>
  <headerFooter>
    <oddFooter>&amp;C&amp;"Helvetica Neue,Regular"&amp;12&amp;K000000&amp;P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4"/>
  <sheetViews>
    <sheetView showGridLines="0" zoomScale="70" zoomScaleNormal="70" workbookViewId="0">
      <selection activeCell="J17" sqref="J17"/>
    </sheetView>
  </sheetViews>
  <sheetFormatPr baseColWidth="10" defaultColWidth="12.42578125" defaultRowHeight="18" customHeight="1" x14ac:dyDescent="0.2"/>
  <cols>
    <col min="1" max="1" width="9.7109375" style="232" customWidth="1"/>
    <col min="2" max="2" width="74.85546875" style="232" customWidth="1"/>
    <col min="3" max="3" width="10.28515625" style="232" customWidth="1"/>
    <col min="4" max="4" width="29.42578125" style="232" customWidth="1"/>
    <col min="5" max="5" width="11.42578125" style="232" customWidth="1"/>
    <col min="6" max="10" width="18.85546875" style="232" customWidth="1"/>
    <col min="11" max="11" width="13.85546875" style="232" customWidth="1"/>
    <col min="12" max="12" width="22.42578125" style="232" customWidth="1"/>
    <col min="13" max="13" width="13.28515625" style="232" customWidth="1"/>
    <col min="14" max="14" width="16.28515625" style="232" customWidth="1"/>
    <col min="15" max="15" width="24.42578125" style="232" customWidth="1"/>
    <col min="16" max="16" width="25" style="232" customWidth="1"/>
    <col min="17" max="17" width="13.28515625" style="232" customWidth="1"/>
    <col min="18" max="18" width="16.42578125" style="232" customWidth="1"/>
    <col min="19" max="28" width="12.42578125" style="232" customWidth="1"/>
    <col min="29" max="16384" width="12.42578125" style="232"/>
  </cols>
  <sheetData>
    <row r="1" spans="2:27" ht="18" customHeight="1" thickBot="1" x14ac:dyDescent="0.25"/>
    <row r="2" spans="2:27" ht="26.25" customHeight="1" x14ac:dyDescent="0.25">
      <c r="B2" s="289"/>
      <c r="C2" s="290" t="s">
        <v>363</v>
      </c>
      <c r="D2" s="291"/>
      <c r="E2" s="291"/>
      <c r="F2" s="291"/>
      <c r="G2" s="291"/>
      <c r="H2" s="291"/>
      <c r="I2" s="292"/>
      <c r="J2" s="293" t="s">
        <v>364</v>
      </c>
      <c r="K2" s="294"/>
      <c r="L2" s="294"/>
      <c r="M2" s="295"/>
      <c r="N2" s="296"/>
      <c r="O2" s="297"/>
      <c r="P2" s="285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</row>
    <row r="3" spans="2:27" ht="26.25" customHeight="1" x14ac:dyDescent="0.25">
      <c r="B3" s="298"/>
      <c r="C3" s="238"/>
      <c r="D3" s="239"/>
      <c r="E3" s="239"/>
      <c r="F3" s="239"/>
      <c r="G3" s="239"/>
      <c r="H3" s="239"/>
      <c r="I3" s="240"/>
      <c r="J3" s="241" t="s">
        <v>365</v>
      </c>
      <c r="K3" s="242"/>
      <c r="L3" s="242"/>
      <c r="M3" s="243"/>
      <c r="N3" s="244"/>
      <c r="O3" s="299"/>
      <c r="P3" s="285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</row>
    <row r="4" spans="2:27" ht="23.25" customHeight="1" x14ac:dyDescent="0.25">
      <c r="B4" s="298"/>
      <c r="C4" s="245" t="s">
        <v>366</v>
      </c>
      <c r="D4" s="246"/>
      <c r="E4" s="246"/>
      <c r="F4" s="246"/>
      <c r="G4" s="246"/>
      <c r="H4" s="246"/>
      <c r="I4" s="247"/>
      <c r="J4" s="241" t="s">
        <v>367</v>
      </c>
      <c r="K4" s="242"/>
      <c r="L4" s="242"/>
      <c r="M4" s="243"/>
      <c r="N4" s="244"/>
      <c r="O4" s="299"/>
      <c r="P4" s="285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</row>
    <row r="5" spans="2:27" ht="23.25" customHeight="1" thickBot="1" x14ac:dyDescent="0.3">
      <c r="B5" s="300"/>
      <c r="C5" s="301"/>
      <c r="D5" s="302"/>
      <c r="E5" s="302"/>
      <c r="F5" s="302"/>
      <c r="G5" s="302"/>
      <c r="H5" s="302"/>
      <c r="I5" s="303"/>
      <c r="J5" s="304" t="s">
        <v>368</v>
      </c>
      <c r="K5" s="305"/>
      <c r="L5" s="305"/>
      <c r="M5" s="306"/>
      <c r="N5" s="307"/>
      <c r="O5" s="308"/>
      <c r="P5" s="285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</row>
    <row r="6" spans="2:27" ht="18.75" customHeight="1" x14ac:dyDescent="0.25">
      <c r="B6" s="904" t="s">
        <v>60</v>
      </c>
      <c r="C6" s="905"/>
      <c r="D6" s="905"/>
      <c r="E6" s="905"/>
      <c r="F6" s="905"/>
      <c r="G6" s="905"/>
      <c r="H6" s="905"/>
      <c r="I6" s="905"/>
      <c r="J6" s="905"/>
      <c r="K6" s="905"/>
      <c r="L6" s="905"/>
      <c r="M6" s="905"/>
      <c r="N6" s="905"/>
      <c r="O6" s="906"/>
      <c r="P6" s="236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</row>
    <row r="7" spans="2:27" ht="24.75" customHeight="1" thickBot="1" x14ac:dyDescent="0.3">
      <c r="B7" s="378" t="s">
        <v>1</v>
      </c>
      <c r="C7" s="379" t="s">
        <v>61</v>
      </c>
      <c r="D7" s="380"/>
      <c r="E7" s="380"/>
      <c r="F7" s="380"/>
      <c r="G7" s="380"/>
      <c r="H7" s="382"/>
      <c r="I7" s="382"/>
      <c r="J7" s="382"/>
      <c r="K7" s="382"/>
      <c r="L7" s="382"/>
      <c r="M7" s="382"/>
      <c r="N7" s="382"/>
      <c r="O7" s="383"/>
      <c r="P7" s="249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</row>
    <row r="8" spans="2:27" ht="27" customHeight="1" x14ac:dyDescent="0.25">
      <c r="B8" s="68" t="s">
        <v>3</v>
      </c>
      <c r="C8" s="69"/>
      <c r="D8" s="70"/>
      <c r="E8" s="71" t="s">
        <v>62</v>
      </c>
      <c r="F8" s="72"/>
      <c r="G8" s="72"/>
      <c r="H8" s="72"/>
      <c r="I8" s="72"/>
      <c r="J8" s="72"/>
      <c r="K8" s="72"/>
      <c r="L8" s="72"/>
      <c r="M8" s="72"/>
      <c r="N8" s="72"/>
      <c r="O8" s="73"/>
      <c r="P8" s="236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</row>
    <row r="9" spans="2:27" ht="27" customHeight="1" x14ac:dyDescent="0.2">
      <c r="B9" s="74" t="s">
        <v>127</v>
      </c>
      <c r="C9" s="75"/>
      <c r="D9" s="75"/>
      <c r="E9" s="75"/>
      <c r="F9" s="75"/>
      <c r="G9" s="75"/>
      <c r="H9" s="934" t="s">
        <v>213</v>
      </c>
      <c r="I9" s="911"/>
      <c r="J9" s="912"/>
      <c r="K9" s="545" t="s">
        <v>7</v>
      </c>
      <c r="L9" s="513"/>
      <c r="M9" s="513"/>
      <c r="N9" s="513"/>
      <c r="O9" s="514"/>
      <c r="P9" s="935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</row>
    <row r="10" spans="2:27" ht="27" customHeight="1" x14ac:dyDescent="0.2">
      <c r="B10" s="83" t="s">
        <v>214</v>
      </c>
      <c r="C10" s="104"/>
      <c r="D10" s="104"/>
      <c r="E10" s="104"/>
      <c r="F10" s="104"/>
      <c r="G10" s="105"/>
      <c r="H10" s="913"/>
      <c r="I10" s="914"/>
      <c r="J10" s="915"/>
      <c r="K10" s="86" t="s">
        <v>9</v>
      </c>
      <c r="L10" s="87" t="s">
        <v>10</v>
      </c>
      <c r="M10" s="88"/>
      <c r="N10" s="88"/>
      <c r="O10" s="89" t="s">
        <v>11</v>
      </c>
      <c r="P10" s="1003"/>
      <c r="Q10" s="256"/>
      <c r="R10" s="237"/>
      <c r="S10" s="237"/>
      <c r="T10" s="237"/>
      <c r="U10" s="237"/>
      <c r="V10" s="237"/>
      <c r="W10" s="237"/>
      <c r="X10" s="237"/>
      <c r="Y10" s="237"/>
      <c r="Z10" s="237"/>
      <c r="AA10" s="237"/>
    </row>
    <row r="11" spans="2:27" ht="63.95" customHeight="1" x14ac:dyDescent="0.2">
      <c r="B11" s="74" t="s">
        <v>215</v>
      </c>
      <c r="C11" s="75"/>
      <c r="D11" s="75"/>
      <c r="E11" s="75"/>
      <c r="F11" s="75"/>
      <c r="G11" s="75"/>
      <c r="H11" s="913"/>
      <c r="I11" s="914"/>
      <c r="J11" s="915"/>
      <c r="K11" s="442" t="s">
        <v>216</v>
      </c>
      <c r="L11" s="548" t="s">
        <v>217</v>
      </c>
      <c r="M11" s="968"/>
      <c r="N11" s="969"/>
      <c r="O11" s="937">
        <v>15300000</v>
      </c>
      <c r="P11" s="257"/>
      <c r="Q11" s="258"/>
      <c r="R11" s="754"/>
      <c r="S11" s="237"/>
      <c r="T11" s="237"/>
      <c r="U11" s="237"/>
      <c r="V11" s="237"/>
      <c r="W11" s="237"/>
      <c r="X11" s="237"/>
      <c r="Y11" s="237"/>
      <c r="Z11" s="237"/>
      <c r="AA11" s="237"/>
    </row>
    <row r="12" spans="2:27" ht="63.95" customHeight="1" x14ac:dyDescent="0.2">
      <c r="B12" s="74" t="s">
        <v>14</v>
      </c>
      <c r="C12" s="75"/>
      <c r="D12" s="75"/>
      <c r="E12" s="75"/>
      <c r="F12" s="75"/>
      <c r="G12" s="75"/>
      <c r="H12" s="913"/>
      <c r="I12" s="914"/>
      <c r="J12" s="915"/>
      <c r="K12" s="442" t="s">
        <v>218</v>
      </c>
      <c r="L12" s="548" t="s">
        <v>217</v>
      </c>
      <c r="M12" s="968"/>
      <c r="N12" s="969"/>
      <c r="O12" s="937">
        <v>15300000</v>
      </c>
      <c r="P12" s="1004"/>
      <c r="Q12" s="111"/>
      <c r="R12" s="880"/>
      <c r="S12" s="259"/>
      <c r="T12" s="237"/>
      <c r="U12" s="237"/>
      <c r="V12" s="237"/>
      <c r="W12" s="237"/>
      <c r="X12" s="237"/>
      <c r="Y12" s="237"/>
      <c r="Z12" s="237"/>
      <c r="AA12" s="237"/>
    </row>
    <row r="13" spans="2:27" ht="63.95" customHeight="1" x14ac:dyDescent="0.2">
      <c r="B13" s="1005" t="s">
        <v>219</v>
      </c>
      <c r="C13" s="970"/>
      <c r="D13" s="970"/>
      <c r="E13" s="970"/>
      <c r="F13" s="970"/>
      <c r="G13" s="971"/>
      <c r="H13" s="913"/>
      <c r="I13" s="914"/>
      <c r="J13" s="915"/>
      <c r="K13" s="872" t="s">
        <v>220</v>
      </c>
      <c r="L13" s="548" t="s">
        <v>217</v>
      </c>
      <c r="M13" s="968"/>
      <c r="N13" s="969"/>
      <c r="O13" s="409">
        <v>17400000</v>
      </c>
      <c r="P13" s="113"/>
      <c r="Q13" s="109"/>
      <c r="R13" s="880"/>
      <c r="S13" s="259"/>
      <c r="T13" s="237"/>
      <c r="U13" s="237"/>
      <c r="V13" s="237"/>
      <c r="W13" s="237"/>
      <c r="X13" s="237"/>
      <c r="Y13" s="237"/>
      <c r="Z13" s="237"/>
      <c r="AA13" s="237"/>
    </row>
    <row r="14" spans="2:27" ht="27" customHeight="1" x14ac:dyDescent="0.2">
      <c r="B14" s="121" t="s">
        <v>221</v>
      </c>
      <c r="C14" s="122"/>
      <c r="D14" s="122"/>
      <c r="E14" s="122"/>
      <c r="F14" s="122"/>
      <c r="G14" s="123"/>
      <c r="H14" s="919"/>
      <c r="I14" s="920"/>
      <c r="J14" s="921"/>
      <c r="K14" s="1006"/>
      <c r="L14" s="1007"/>
      <c r="M14" s="972"/>
      <c r="N14" s="973"/>
      <c r="O14" s="1008"/>
      <c r="P14" s="1009"/>
      <c r="Q14" s="814"/>
      <c r="R14" s="880"/>
      <c r="S14" s="259"/>
      <c r="T14" s="237"/>
      <c r="U14" s="237"/>
      <c r="V14" s="237"/>
      <c r="W14" s="237"/>
      <c r="X14" s="237"/>
      <c r="Y14" s="237"/>
      <c r="Z14" s="237"/>
      <c r="AA14" s="237"/>
    </row>
    <row r="15" spans="2:27" ht="24.95" customHeight="1" x14ac:dyDescent="0.25">
      <c r="B15" s="431" t="s">
        <v>18</v>
      </c>
      <c r="C15" s="128" t="s">
        <v>362</v>
      </c>
      <c r="D15" s="130" t="s">
        <v>19</v>
      </c>
      <c r="E15" s="130" t="s">
        <v>20</v>
      </c>
      <c r="F15" s="130" t="s">
        <v>369</v>
      </c>
      <c r="G15" s="944" t="s">
        <v>370</v>
      </c>
      <c r="H15" s="848"/>
      <c r="I15" s="848"/>
      <c r="J15" s="849"/>
      <c r="K15" s="130" t="s">
        <v>23</v>
      </c>
      <c r="L15" s="131"/>
      <c r="M15" s="1010" t="s">
        <v>24</v>
      </c>
      <c r="N15" s="133"/>
      <c r="O15" s="134"/>
      <c r="P15" s="249"/>
      <c r="Q15" s="282"/>
      <c r="R15" s="880"/>
      <c r="S15" s="259"/>
      <c r="T15" s="237"/>
      <c r="U15" s="237"/>
      <c r="V15" s="237"/>
      <c r="W15" s="237"/>
      <c r="X15" s="237"/>
      <c r="Y15" s="237"/>
      <c r="Z15" s="237"/>
      <c r="AA15" s="237"/>
    </row>
    <row r="16" spans="2:27" ht="24.95" customHeight="1" x14ac:dyDescent="0.2">
      <c r="B16" s="135"/>
      <c r="C16" s="136"/>
      <c r="D16" s="136"/>
      <c r="E16" s="136"/>
      <c r="F16" s="136"/>
      <c r="G16" s="925"/>
      <c r="H16" s="853"/>
      <c r="I16" s="853"/>
      <c r="J16" s="854"/>
      <c r="K16" s="136"/>
      <c r="L16" s="136"/>
      <c r="M16" s="78" t="s">
        <v>31</v>
      </c>
      <c r="N16" s="78" t="s">
        <v>32</v>
      </c>
      <c r="O16" s="555" t="s">
        <v>33</v>
      </c>
      <c r="P16" s="1011"/>
      <c r="Q16" s="282"/>
      <c r="R16" s="880"/>
      <c r="S16" s="259"/>
      <c r="T16" s="237"/>
      <c r="U16" s="237"/>
      <c r="V16" s="237"/>
      <c r="W16" s="237"/>
      <c r="X16" s="237"/>
      <c r="Y16" s="237"/>
      <c r="Z16" s="237"/>
      <c r="AA16" s="237"/>
    </row>
    <row r="17" spans="2:27" ht="24.95" customHeight="1" thickBot="1" x14ac:dyDescent="0.25">
      <c r="B17" s="309"/>
      <c r="C17" s="310"/>
      <c r="D17" s="310"/>
      <c r="E17" s="310"/>
      <c r="F17" s="310"/>
      <c r="G17" s="1039" t="s">
        <v>25</v>
      </c>
      <c r="H17" s="1039" t="s">
        <v>26</v>
      </c>
      <c r="I17" s="1039" t="s">
        <v>27</v>
      </c>
      <c r="J17" s="1039" t="s">
        <v>28</v>
      </c>
      <c r="K17" s="1039" t="s">
        <v>29</v>
      </c>
      <c r="L17" s="313" t="s">
        <v>30</v>
      </c>
      <c r="M17" s="310"/>
      <c r="N17" s="310"/>
      <c r="O17" s="1040"/>
      <c r="P17" s="249"/>
      <c r="Q17" s="282"/>
      <c r="R17" s="880"/>
      <c r="S17" s="259"/>
      <c r="T17" s="237"/>
      <c r="U17" s="237"/>
      <c r="V17" s="237"/>
      <c r="W17" s="237"/>
      <c r="X17" s="237"/>
      <c r="Y17" s="237"/>
      <c r="Z17" s="237"/>
      <c r="AA17" s="237"/>
    </row>
    <row r="18" spans="2:27" ht="27" customHeight="1" x14ac:dyDescent="0.25">
      <c r="B18" s="333" t="s">
        <v>222</v>
      </c>
      <c r="C18" s="1056" t="s">
        <v>35</v>
      </c>
      <c r="D18" s="334" t="s">
        <v>223</v>
      </c>
      <c r="E18" s="335">
        <v>100</v>
      </c>
      <c r="F18" s="1057">
        <v>150000000</v>
      </c>
      <c r="G18" s="1057">
        <v>150000000</v>
      </c>
      <c r="H18" s="1058"/>
      <c r="I18" s="1059"/>
      <c r="J18" s="1059"/>
      <c r="K18" s="1060">
        <v>44562</v>
      </c>
      <c r="L18" s="1060">
        <v>44926</v>
      </c>
      <c r="M18" s="352">
        <f>E19/E18</f>
        <v>0.3</v>
      </c>
      <c r="N18" s="352">
        <f>F19/F18</f>
        <v>0.10199999999999999</v>
      </c>
      <c r="O18" s="356">
        <f>M18*M18/N18</f>
        <v>0.88235294117647056</v>
      </c>
      <c r="P18" s="259"/>
      <c r="Q18" s="237"/>
      <c r="R18" s="262"/>
      <c r="S18" s="237"/>
      <c r="T18" s="237"/>
      <c r="U18" s="237"/>
      <c r="V18" s="237"/>
      <c r="W18" s="237"/>
      <c r="X18" s="237"/>
      <c r="Y18" s="237"/>
      <c r="Z18" s="237"/>
      <c r="AA18" s="237"/>
    </row>
    <row r="19" spans="2:27" ht="27" customHeight="1" x14ac:dyDescent="0.25">
      <c r="B19" s="339"/>
      <c r="C19" s="1048" t="s">
        <v>37</v>
      </c>
      <c r="D19" s="330"/>
      <c r="E19" s="325">
        <v>30</v>
      </c>
      <c r="F19" s="1049">
        <v>15300000</v>
      </c>
      <c r="G19" s="1049">
        <f t="shared" ref="G19:G28" si="0">F19</f>
        <v>15300000</v>
      </c>
      <c r="H19" s="1050"/>
      <c r="I19" s="1051"/>
      <c r="J19" s="1051"/>
      <c r="K19" s="1053"/>
      <c r="L19" s="1052"/>
      <c r="M19" s="353"/>
      <c r="N19" s="353"/>
      <c r="O19" s="1067"/>
      <c r="P19" s="754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</row>
    <row r="20" spans="2:27" ht="27" customHeight="1" x14ac:dyDescent="0.25">
      <c r="B20" s="340" t="s">
        <v>224</v>
      </c>
      <c r="C20" s="1048" t="s">
        <v>35</v>
      </c>
      <c r="D20" s="324" t="s">
        <v>225</v>
      </c>
      <c r="E20" s="325">
        <v>30</v>
      </c>
      <c r="F20" s="1049">
        <v>80000000</v>
      </c>
      <c r="G20" s="1049">
        <f t="shared" si="0"/>
        <v>80000000</v>
      </c>
      <c r="H20" s="1050"/>
      <c r="I20" s="1051"/>
      <c r="J20" s="1051"/>
      <c r="K20" s="1052">
        <v>44562</v>
      </c>
      <c r="L20" s="1052">
        <v>44926</v>
      </c>
      <c r="M20" s="354">
        <f>F21/F20</f>
        <v>0.19125</v>
      </c>
      <c r="N20" s="354">
        <f>F21/F20</f>
        <v>0.19125</v>
      </c>
      <c r="O20" s="357">
        <f>M20*M20/N20</f>
        <v>0.19125</v>
      </c>
      <c r="P20" s="108"/>
      <c r="Q20" s="114"/>
      <c r="R20" s="108"/>
      <c r="S20" s="111"/>
      <c r="T20" s="111"/>
      <c r="U20" s="108"/>
      <c r="V20" s="109"/>
      <c r="W20" s="109"/>
      <c r="X20" s="110"/>
      <c r="Y20" s="109"/>
      <c r="Z20" s="110"/>
      <c r="AA20" s="776"/>
    </row>
    <row r="21" spans="2:27" ht="27" customHeight="1" x14ac:dyDescent="0.25">
      <c r="B21" s="339"/>
      <c r="C21" s="1048" t="s">
        <v>37</v>
      </c>
      <c r="D21" s="330"/>
      <c r="E21" s="325">
        <v>5</v>
      </c>
      <c r="F21" s="1049">
        <v>15300000</v>
      </c>
      <c r="G21" s="1049">
        <f t="shared" si="0"/>
        <v>15300000</v>
      </c>
      <c r="H21" s="1050"/>
      <c r="I21" s="1051"/>
      <c r="J21" s="1051"/>
      <c r="K21" s="1052"/>
      <c r="L21" s="1052"/>
      <c r="M21" s="353"/>
      <c r="N21" s="353"/>
      <c r="O21" s="1067"/>
      <c r="P21" s="108"/>
      <c r="Q21" s="114"/>
      <c r="R21" s="108"/>
      <c r="S21" s="111"/>
      <c r="T21" s="111"/>
      <c r="U21" s="108"/>
      <c r="V21" s="109"/>
      <c r="W21" s="109"/>
      <c r="X21" s="110"/>
      <c r="Y21" s="109"/>
      <c r="Z21" s="110"/>
      <c r="AA21" s="776"/>
    </row>
    <row r="22" spans="2:27" ht="27" customHeight="1" x14ac:dyDescent="0.25">
      <c r="B22" s="340" t="s">
        <v>226</v>
      </c>
      <c r="C22" s="1048" t="s">
        <v>35</v>
      </c>
      <c r="D22" s="324" t="s">
        <v>227</v>
      </c>
      <c r="E22" s="325">
        <v>150</v>
      </c>
      <c r="F22" s="1049">
        <v>830450000</v>
      </c>
      <c r="G22" s="1049">
        <f t="shared" si="0"/>
        <v>830450000</v>
      </c>
      <c r="H22" s="1050"/>
      <c r="I22" s="1051"/>
      <c r="J22" s="1051"/>
      <c r="K22" s="1052">
        <v>44926</v>
      </c>
      <c r="L22" s="1052">
        <v>44926</v>
      </c>
      <c r="M22" s="354">
        <f>F23/F22</f>
        <v>0</v>
      </c>
      <c r="N22" s="354">
        <f>F23/F22</f>
        <v>0</v>
      </c>
      <c r="O22" s="357">
        <v>0</v>
      </c>
      <c r="P22" s="108"/>
      <c r="Q22" s="114"/>
      <c r="R22" s="108"/>
      <c r="S22" s="111"/>
      <c r="T22" s="111"/>
      <c r="U22" s="108"/>
      <c r="V22" s="109"/>
      <c r="W22" s="109"/>
      <c r="X22" s="110"/>
      <c r="Y22" s="109"/>
      <c r="Z22" s="110"/>
      <c r="AA22" s="776"/>
    </row>
    <row r="23" spans="2:27" ht="27" customHeight="1" x14ac:dyDescent="0.25">
      <c r="B23" s="339"/>
      <c r="C23" s="1048" t="s">
        <v>37</v>
      </c>
      <c r="D23" s="1054"/>
      <c r="E23" s="325">
        <v>0</v>
      </c>
      <c r="F23" s="1049">
        <v>0</v>
      </c>
      <c r="G23" s="1049">
        <f t="shared" si="0"/>
        <v>0</v>
      </c>
      <c r="H23" s="1050"/>
      <c r="I23" s="1051"/>
      <c r="J23" s="1051"/>
      <c r="K23" s="1052"/>
      <c r="L23" s="1052"/>
      <c r="M23" s="353"/>
      <c r="N23" s="353"/>
      <c r="O23" s="1067"/>
      <c r="P23" s="1018"/>
      <c r="Q23" s="1017"/>
      <c r="R23" s="1018"/>
      <c r="S23" s="1019"/>
      <c r="T23" s="1019"/>
      <c r="U23" s="1018"/>
      <c r="V23" s="1020"/>
      <c r="W23" s="1020"/>
      <c r="X23" s="1021"/>
      <c r="Y23" s="1020"/>
      <c r="Z23" s="1021"/>
      <c r="AA23" s="1022"/>
    </row>
    <row r="24" spans="2:27" ht="27" customHeight="1" x14ac:dyDescent="0.25">
      <c r="B24" s="340" t="s">
        <v>228</v>
      </c>
      <c r="C24" s="1048" t="s">
        <v>35</v>
      </c>
      <c r="D24" s="324" t="s">
        <v>229</v>
      </c>
      <c r="E24" s="325">
        <v>1</v>
      </c>
      <c r="F24" s="1049">
        <v>150000000</v>
      </c>
      <c r="G24" s="1049">
        <f t="shared" si="0"/>
        <v>150000000</v>
      </c>
      <c r="H24" s="1050"/>
      <c r="I24" s="1051"/>
      <c r="J24" s="1051"/>
      <c r="K24" s="1052">
        <v>44562</v>
      </c>
      <c r="L24" s="1052">
        <v>44926</v>
      </c>
      <c r="M24" s="354">
        <f>F25/F24</f>
        <v>0.11600000000000001</v>
      </c>
      <c r="N24" s="354">
        <f>F25/F24</f>
        <v>0.11600000000000001</v>
      </c>
      <c r="O24" s="357">
        <f>M24*M24/N24</f>
        <v>0.11600000000000001</v>
      </c>
      <c r="P24" s="259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</row>
    <row r="25" spans="2:27" ht="27" customHeight="1" x14ac:dyDescent="0.25">
      <c r="B25" s="339"/>
      <c r="C25" s="1048" t="s">
        <v>37</v>
      </c>
      <c r="D25" s="1055"/>
      <c r="E25" s="325">
        <v>0</v>
      </c>
      <c r="F25" s="1049">
        <v>17400000</v>
      </c>
      <c r="G25" s="1049">
        <f t="shared" si="0"/>
        <v>17400000</v>
      </c>
      <c r="H25" s="1050"/>
      <c r="I25" s="1051"/>
      <c r="J25" s="1051"/>
      <c r="K25" s="332"/>
      <c r="L25" s="1052"/>
      <c r="M25" s="353"/>
      <c r="N25" s="353"/>
      <c r="O25" s="1067"/>
      <c r="P25" s="259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</row>
    <row r="26" spans="2:27" ht="27" customHeight="1" x14ac:dyDescent="0.25">
      <c r="B26" s="340" t="s">
        <v>230</v>
      </c>
      <c r="C26" s="1048" t="s">
        <v>35</v>
      </c>
      <c r="D26" s="324" t="s">
        <v>231</v>
      </c>
      <c r="E26" s="325">
        <v>1</v>
      </c>
      <c r="F26" s="1049">
        <v>120000000</v>
      </c>
      <c r="G26" s="1049">
        <f t="shared" si="0"/>
        <v>120000000</v>
      </c>
      <c r="H26" s="1050"/>
      <c r="I26" s="1051"/>
      <c r="J26" s="1051"/>
      <c r="K26" s="1052">
        <v>44562</v>
      </c>
      <c r="L26" s="1052">
        <v>44926</v>
      </c>
      <c r="M26" s="354">
        <f>F27/F26</f>
        <v>0</v>
      </c>
      <c r="N26" s="354">
        <f>F27/F26</f>
        <v>0</v>
      </c>
      <c r="O26" s="357">
        <v>0</v>
      </c>
      <c r="P26" s="259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7"/>
    </row>
    <row r="27" spans="2:27" ht="27" customHeight="1" x14ac:dyDescent="0.25">
      <c r="B27" s="339"/>
      <c r="C27" s="1048" t="s">
        <v>37</v>
      </c>
      <c r="D27" s="330"/>
      <c r="E27" s="325">
        <v>0</v>
      </c>
      <c r="F27" s="1049">
        <v>0</v>
      </c>
      <c r="G27" s="1049">
        <f t="shared" si="0"/>
        <v>0</v>
      </c>
      <c r="H27" s="1050"/>
      <c r="I27" s="1051"/>
      <c r="J27" s="1051"/>
      <c r="K27" s="332"/>
      <c r="L27" s="1052"/>
      <c r="M27" s="353"/>
      <c r="N27" s="353"/>
      <c r="O27" s="1068"/>
      <c r="P27" s="259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</row>
    <row r="28" spans="2:27" ht="27" customHeight="1" x14ac:dyDescent="0.2">
      <c r="B28" s="340" t="s">
        <v>232</v>
      </c>
      <c r="C28" s="1048" t="s">
        <v>35</v>
      </c>
      <c r="D28" s="324" t="s">
        <v>233</v>
      </c>
      <c r="E28" s="325">
        <v>2</v>
      </c>
      <c r="F28" s="1049">
        <v>50000000</v>
      </c>
      <c r="G28" s="1049">
        <f t="shared" si="0"/>
        <v>50000000</v>
      </c>
      <c r="H28" s="1051"/>
      <c r="I28" s="332"/>
      <c r="J28" s="1051"/>
      <c r="K28" s="1052">
        <v>44562</v>
      </c>
      <c r="L28" s="1052">
        <v>44926</v>
      </c>
      <c r="M28" s="329">
        <v>0</v>
      </c>
      <c r="N28" s="329">
        <v>0</v>
      </c>
      <c r="O28" s="357">
        <v>0</v>
      </c>
      <c r="P28" s="259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</row>
    <row r="29" spans="2:27" ht="27" customHeight="1" thickBot="1" x14ac:dyDescent="0.3">
      <c r="B29" s="341"/>
      <c r="C29" s="1061" t="s">
        <v>37</v>
      </c>
      <c r="D29" s="342"/>
      <c r="E29" s="343">
        <v>0</v>
      </c>
      <c r="F29" s="1062">
        <v>0</v>
      </c>
      <c r="G29" s="1062">
        <v>0</v>
      </c>
      <c r="H29" s="1063"/>
      <c r="I29" s="1064"/>
      <c r="J29" s="1063"/>
      <c r="K29" s="1065"/>
      <c r="L29" s="1065"/>
      <c r="M29" s="1066"/>
      <c r="N29" s="1066"/>
      <c r="O29" s="1069"/>
      <c r="P29" s="259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</row>
    <row r="30" spans="2:27" ht="27" customHeight="1" x14ac:dyDescent="0.25">
      <c r="B30" s="1041" t="s">
        <v>42</v>
      </c>
      <c r="C30" s="1042" t="s">
        <v>35</v>
      </c>
      <c r="D30" s="1043"/>
      <c r="E30" s="1044"/>
      <c r="F30" s="1045">
        <f>F18+F20+F22+F24+F26+F28</f>
        <v>1380450000</v>
      </c>
      <c r="G30" s="1045">
        <f>G18+G20+G22+G24+G26+G28</f>
        <v>1380450000</v>
      </c>
      <c r="H30" s="1046"/>
      <c r="I30" s="1046"/>
      <c r="J30" s="1046"/>
      <c r="K30" s="1046"/>
      <c r="L30" s="1047"/>
      <c r="M30" s="622"/>
      <c r="N30" s="622"/>
      <c r="O30" s="445"/>
      <c r="P30" s="249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</row>
    <row r="31" spans="2:27" ht="27" customHeight="1" thickBot="1" x14ac:dyDescent="0.3">
      <c r="B31" s="975"/>
      <c r="C31" s="1023" t="s">
        <v>37</v>
      </c>
      <c r="D31" s="468"/>
      <c r="E31" s="581"/>
      <c r="F31" s="1025">
        <f>F19+F21+F25</f>
        <v>48000000</v>
      </c>
      <c r="G31" s="1025">
        <f>G19+G21+G25</f>
        <v>48000000</v>
      </c>
      <c r="H31" s="1024"/>
      <c r="I31" s="470"/>
      <c r="J31" s="1024"/>
      <c r="K31" s="1024"/>
      <c r="L31" s="1026"/>
      <c r="M31" s="974"/>
      <c r="N31" s="974"/>
      <c r="O31" s="530"/>
      <c r="P31" s="249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</row>
    <row r="32" spans="2:27" ht="27" customHeight="1" x14ac:dyDescent="0.25">
      <c r="B32" s="584"/>
      <c r="C32" s="585"/>
      <c r="D32" s="586"/>
      <c r="E32" s="587"/>
      <c r="F32" s="1027"/>
      <c r="G32" s="589"/>
      <c r="H32" s="590"/>
      <c r="I32" s="590"/>
      <c r="J32" s="590"/>
      <c r="K32" s="890"/>
      <c r="L32" s="890"/>
      <c r="M32" s="589"/>
      <c r="N32" s="592"/>
      <c r="O32" s="593"/>
      <c r="P32" s="891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</row>
    <row r="33" spans="2:27" ht="27" customHeight="1" x14ac:dyDescent="0.25">
      <c r="B33" s="1028" t="s">
        <v>43</v>
      </c>
      <c r="C33" s="1029" t="s">
        <v>44</v>
      </c>
      <c r="D33" s="976"/>
      <c r="E33" s="977"/>
      <c r="F33" s="1029" t="s">
        <v>86</v>
      </c>
      <c r="G33" s="978"/>
      <c r="H33" s="978"/>
      <c r="I33" s="978"/>
      <c r="J33" s="1030"/>
      <c r="K33" s="1031" t="s">
        <v>46</v>
      </c>
      <c r="L33" s="979"/>
      <c r="M33" s="979"/>
      <c r="N33" s="979"/>
      <c r="O33" s="980"/>
      <c r="P33" s="249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</row>
    <row r="34" spans="2:27" ht="27" customHeight="1" x14ac:dyDescent="0.2">
      <c r="B34" s="146" t="s">
        <v>234</v>
      </c>
      <c r="C34" s="893" t="s">
        <v>235</v>
      </c>
      <c r="D34" s="894"/>
      <c r="E34" s="894"/>
      <c r="F34" s="895" t="s">
        <v>236</v>
      </c>
      <c r="G34" s="858"/>
      <c r="H34" s="858"/>
      <c r="I34" s="1012" t="s">
        <v>35</v>
      </c>
      <c r="J34" s="1032">
        <v>100</v>
      </c>
      <c r="K34" s="1033" t="s">
        <v>54</v>
      </c>
      <c r="L34" s="981"/>
      <c r="M34" s="981"/>
      <c r="N34" s="981"/>
      <c r="O34" s="982"/>
      <c r="P34" s="249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</row>
    <row r="35" spans="2:27" ht="27" customHeight="1" x14ac:dyDescent="0.2">
      <c r="B35" s="151"/>
      <c r="C35" s="500"/>
      <c r="D35" s="500"/>
      <c r="E35" s="500"/>
      <c r="F35" s="222"/>
      <c r="G35" s="222"/>
      <c r="H35" s="222"/>
      <c r="I35" s="1013" t="s">
        <v>37</v>
      </c>
      <c r="J35" s="1034">
        <v>30</v>
      </c>
      <c r="K35" s="983"/>
      <c r="L35" s="983"/>
      <c r="M35" s="983"/>
      <c r="N35" s="983"/>
      <c r="O35" s="984"/>
      <c r="P35" s="249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</row>
    <row r="36" spans="2:27" ht="27" customHeight="1" x14ac:dyDescent="0.2">
      <c r="B36" s="156" t="s">
        <v>234</v>
      </c>
      <c r="C36" s="499" t="s">
        <v>237</v>
      </c>
      <c r="D36" s="500"/>
      <c r="E36" s="500"/>
      <c r="F36" s="455" t="s">
        <v>238</v>
      </c>
      <c r="G36" s="222"/>
      <c r="H36" s="222"/>
      <c r="I36" s="1013" t="s">
        <v>35</v>
      </c>
      <c r="J36" s="1034">
        <v>30</v>
      </c>
      <c r="K36" s="1035" t="s">
        <v>57</v>
      </c>
      <c r="L36" s="985"/>
      <c r="M36" s="985"/>
      <c r="N36" s="985"/>
      <c r="O36" s="986"/>
      <c r="P36" s="249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</row>
    <row r="37" spans="2:27" ht="27" customHeight="1" x14ac:dyDescent="0.2">
      <c r="B37" s="151"/>
      <c r="C37" s="500"/>
      <c r="D37" s="500"/>
      <c r="E37" s="500"/>
      <c r="F37" s="222"/>
      <c r="G37" s="222"/>
      <c r="H37" s="222"/>
      <c r="I37" s="1013" t="s">
        <v>37</v>
      </c>
      <c r="J37" s="1034">
        <v>5</v>
      </c>
      <c r="K37" s="987"/>
      <c r="L37" s="988"/>
      <c r="M37" s="988"/>
      <c r="N37" s="988"/>
      <c r="O37" s="989"/>
      <c r="P37" s="249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</row>
    <row r="38" spans="2:27" ht="27" customHeight="1" x14ac:dyDescent="0.2">
      <c r="B38" s="156" t="s">
        <v>234</v>
      </c>
      <c r="C38" s="499" t="s">
        <v>239</v>
      </c>
      <c r="D38" s="500"/>
      <c r="E38" s="500"/>
      <c r="F38" s="455" t="s">
        <v>240</v>
      </c>
      <c r="G38" s="222"/>
      <c r="H38" s="222"/>
      <c r="I38" s="1013" t="s">
        <v>35</v>
      </c>
      <c r="J38" s="1034">
        <v>2</v>
      </c>
      <c r="K38" s="1035" t="s">
        <v>58</v>
      </c>
      <c r="L38" s="990"/>
      <c r="M38" s="990"/>
      <c r="N38" s="990"/>
      <c r="O38" s="991"/>
      <c r="P38" s="249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</row>
    <row r="39" spans="2:27" ht="27" customHeight="1" x14ac:dyDescent="0.2">
      <c r="B39" s="151"/>
      <c r="C39" s="500"/>
      <c r="D39" s="500"/>
      <c r="E39" s="500"/>
      <c r="F39" s="222"/>
      <c r="G39" s="222"/>
      <c r="H39" s="222"/>
      <c r="I39" s="1013" t="s">
        <v>37</v>
      </c>
      <c r="J39" s="1034">
        <v>0</v>
      </c>
      <c r="K39" s="992"/>
      <c r="L39" s="993"/>
      <c r="M39" s="993"/>
      <c r="N39" s="993"/>
      <c r="O39" s="994"/>
      <c r="P39" s="249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</row>
    <row r="40" spans="2:27" ht="27" customHeight="1" x14ac:dyDescent="0.2">
      <c r="B40" s="156" t="s">
        <v>234</v>
      </c>
      <c r="C40" s="499" t="s">
        <v>241</v>
      </c>
      <c r="D40" s="500"/>
      <c r="E40" s="500"/>
      <c r="F40" s="1035" t="s">
        <v>242</v>
      </c>
      <c r="G40" s="990"/>
      <c r="H40" s="995"/>
      <c r="I40" s="1013" t="s">
        <v>35</v>
      </c>
      <c r="J40" s="1034">
        <v>1</v>
      </c>
      <c r="K40" s="1036" t="s">
        <v>57</v>
      </c>
      <c r="L40" s="996"/>
      <c r="M40" s="996"/>
      <c r="N40" s="996"/>
      <c r="O40" s="997"/>
      <c r="P40" s="249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</row>
    <row r="41" spans="2:27" ht="27" customHeight="1" x14ac:dyDescent="0.2">
      <c r="B41" s="151"/>
      <c r="C41" s="503"/>
      <c r="D41" s="503"/>
      <c r="E41" s="503"/>
      <c r="F41" s="998"/>
      <c r="G41" s="999"/>
      <c r="H41" s="1000"/>
      <c r="I41" s="1023" t="s">
        <v>37</v>
      </c>
      <c r="J41" s="1037">
        <v>0</v>
      </c>
      <c r="K41" s="1001"/>
      <c r="L41" s="1001"/>
      <c r="M41" s="1001"/>
      <c r="N41" s="1001"/>
      <c r="O41" s="1002"/>
      <c r="P41" s="249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</row>
    <row r="42" spans="2:27" ht="14.1" customHeight="1" x14ac:dyDescent="0.2">
      <c r="B42" s="1038" t="s">
        <v>243</v>
      </c>
      <c r="C42" s="279"/>
      <c r="D42" s="279"/>
      <c r="E42" s="279"/>
      <c r="F42" s="279"/>
      <c r="G42" s="279"/>
      <c r="H42" s="279"/>
      <c r="I42" s="279"/>
      <c r="J42" s="279"/>
      <c r="K42" s="902"/>
      <c r="L42" s="902"/>
      <c r="M42" s="279"/>
      <c r="N42" s="279"/>
      <c r="O42" s="279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</row>
    <row r="43" spans="2:27" ht="14.1" customHeight="1" x14ac:dyDescent="0.2">
      <c r="B43" s="237"/>
      <c r="C43" s="237"/>
      <c r="D43" s="237"/>
      <c r="E43" s="237"/>
      <c r="F43" s="237"/>
      <c r="G43" s="237"/>
      <c r="H43" s="237"/>
      <c r="I43" s="237"/>
      <c r="J43" s="903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7"/>
      <c r="Y43" s="237"/>
      <c r="Z43" s="237"/>
      <c r="AA43" s="237"/>
    </row>
    <row r="44" spans="2:27" ht="18" customHeight="1" x14ac:dyDescent="0.2">
      <c r="B44" s="237"/>
      <c r="C44" s="237"/>
      <c r="D44" s="237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37"/>
      <c r="Z44" s="237"/>
      <c r="AA44" s="237"/>
    </row>
  </sheetData>
  <mergeCells count="90">
    <mergeCell ref="M18:M19"/>
    <mergeCell ref="N18:N19"/>
    <mergeCell ref="M20:M21"/>
    <mergeCell ref="N20:N21"/>
    <mergeCell ref="M22:M23"/>
    <mergeCell ref="N22:N23"/>
    <mergeCell ref="O24:O25"/>
    <mergeCell ref="O26:O27"/>
    <mergeCell ref="O22:O23"/>
    <mergeCell ref="O16:O17"/>
    <mergeCell ref="B9:G9"/>
    <mergeCell ref="O18:O19"/>
    <mergeCell ref="L14:N14"/>
    <mergeCell ref="L12:N12"/>
    <mergeCell ref="K15:L16"/>
    <mergeCell ref="M15:O15"/>
    <mergeCell ref="M16:M17"/>
    <mergeCell ref="N16:N17"/>
    <mergeCell ref="G15:J16"/>
    <mergeCell ref="B14:G14"/>
    <mergeCell ref="H9:J14"/>
    <mergeCell ref="K9:O9"/>
    <mergeCell ref="B10:G10"/>
    <mergeCell ref="L13:N13"/>
    <mergeCell ref="B15:B17"/>
    <mergeCell ref="B8:D8"/>
    <mergeCell ref="E8:O8"/>
    <mergeCell ref="B13:G13"/>
    <mergeCell ref="L10:N10"/>
    <mergeCell ref="B12:G12"/>
    <mergeCell ref="C15:C17"/>
    <mergeCell ref="N2:O5"/>
    <mergeCell ref="C4:I5"/>
    <mergeCell ref="J5:M5"/>
    <mergeCell ref="B6:O6"/>
    <mergeCell ref="C7:G7"/>
    <mergeCell ref="J2:M2"/>
    <mergeCell ref="J3:M3"/>
    <mergeCell ref="J4:M4"/>
    <mergeCell ref="B2:B5"/>
    <mergeCell ref="C2:I3"/>
    <mergeCell ref="N30:N31"/>
    <mergeCell ref="N28:N29"/>
    <mergeCell ref="D24:D25"/>
    <mergeCell ref="B22:B23"/>
    <mergeCell ref="D22:D23"/>
    <mergeCell ref="M24:M25"/>
    <mergeCell ref="N24:N25"/>
    <mergeCell ref="M26:M27"/>
    <mergeCell ref="N26:N27"/>
    <mergeCell ref="O20:O21"/>
    <mergeCell ref="O28:O29"/>
    <mergeCell ref="B11:G11"/>
    <mergeCell ref="D28:D29"/>
    <mergeCell ref="M28:M29"/>
    <mergeCell ref="D18:D19"/>
    <mergeCell ref="B20:B21"/>
    <mergeCell ref="D20:D21"/>
    <mergeCell ref="L11:N11"/>
    <mergeCell ref="D15:D17"/>
    <mergeCell ref="E15:E17"/>
    <mergeCell ref="F15:F17"/>
    <mergeCell ref="B26:B27"/>
    <mergeCell ref="D26:D27"/>
    <mergeCell ref="B24:B25"/>
    <mergeCell ref="B18:B19"/>
    <mergeCell ref="B40:B41"/>
    <mergeCell ref="B28:B29"/>
    <mergeCell ref="C36:E37"/>
    <mergeCell ref="B30:B31"/>
    <mergeCell ref="B34:B35"/>
    <mergeCell ref="B36:B37"/>
    <mergeCell ref="B38:B39"/>
    <mergeCell ref="D30:D31"/>
    <mergeCell ref="O30:O31"/>
    <mergeCell ref="K40:O41"/>
    <mergeCell ref="C33:E33"/>
    <mergeCell ref="F33:I33"/>
    <mergeCell ref="K33:O33"/>
    <mergeCell ref="C34:E35"/>
    <mergeCell ref="K36:O37"/>
    <mergeCell ref="C38:E39"/>
    <mergeCell ref="K38:O39"/>
    <mergeCell ref="K34:O35"/>
    <mergeCell ref="F34:H35"/>
    <mergeCell ref="F40:H41"/>
    <mergeCell ref="F36:H37"/>
    <mergeCell ref="C40:E41"/>
    <mergeCell ref="F38:H39"/>
    <mergeCell ref="M30:M31"/>
  </mergeCells>
  <pageMargins left="0.23622000000000001" right="0.23622000000000001" top="0.35433100000000001" bottom="0.35433100000000001" header="0.31496099999999999" footer="0.31496099999999999"/>
  <pageSetup scale="40" orientation="landscape"/>
  <headerFooter>
    <oddFooter>&amp;C&amp;"Helvetica Neue,Regular"&amp;12&amp;K000000&amp;P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3"/>
  <sheetViews>
    <sheetView showGridLines="0" zoomScale="70" zoomScaleNormal="70" workbookViewId="0">
      <selection activeCell="B11" sqref="B11:G11"/>
    </sheetView>
  </sheetViews>
  <sheetFormatPr baseColWidth="10" defaultColWidth="10.85546875" defaultRowHeight="12.95" customHeight="1" x14ac:dyDescent="0.2"/>
  <cols>
    <col min="1" max="1" width="7.85546875" style="232" customWidth="1"/>
    <col min="2" max="2" width="52.28515625" style="232" customWidth="1"/>
    <col min="3" max="3" width="10.85546875" style="232" customWidth="1"/>
    <col min="4" max="4" width="26.28515625" style="232" customWidth="1"/>
    <col min="5" max="5" width="10.85546875" style="232" customWidth="1"/>
    <col min="6" max="6" width="24.28515625" style="232" customWidth="1"/>
    <col min="7" max="10" width="18.85546875" style="232" customWidth="1"/>
    <col min="11" max="11" width="16.85546875" style="232" customWidth="1"/>
    <col min="12" max="12" width="18.7109375" style="232" customWidth="1"/>
    <col min="13" max="15" width="14.42578125" style="232" customWidth="1"/>
    <col min="16" max="17" width="10.85546875" style="232" customWidth="1"/>
    <col min="18" max="16384" width="10.85546875" style="232"/>
  </cols>
  <sheetData>
    <row r="1" spans="2:16" ht="12.95" customHeight="1" thickBot="1" x14ac:dyDescent="0.25"/>
    <row r="2" spans="2:16" ht="34.5" customHeight="1" x14ac:dyDescent="0.25">
      <c r="B2" s="1070"/>
      <c r="C2" s="1071" t="s">
        <v>363</v>
      </c>
      <c r="D2" s="1072"/>
      <c r="E2" s="1072"/>
      <c r="F2" s="1072"/>
      <c r="G2" s="1072"/>
      <c r="H2" s="1072"/>
      <c r="I2" s="1073"/>
      <c r="J2" s="1074" t="s">
        <v>364</v>
      </c>
      <c r="K2" s="1075"/>
      <c r="L2" s="1075"/>
      <c r="M2" s="1076"/>
      <c r="N2" s="1077"/>
      <c r="O2" s="1078"/>
      <c r="P2" s="1079"/>
    </row>
    <row r="3" spans="2:16" ht="37.5" customHeight="1" x14ac:dyDescent="0.25">
      <c r="B3" s="1080"/>
      <c r="C3" s="1081"/>
      <c r="D3" s="1082"/>
      <c r="E3" s="1082"/>
      <c r="F3" s="1082"/>
      <c r="G3" s="1082"/>
      <c r="H3" s="1082"/>
      <c r="I3" s="1083"/>
      <c r="J3" s="1084" t="s">
        <v>365</v>
      </c>
      <c r="K3" s="1085"/>
      <c r="L3" s="1085"/>
      <c r="M3" s="1086"/>
      <c r="N3" s="1087"/>
      <c r="O3" s="1088"/>
      <c r="P3" s="1089"/>
    </row>
    <row r="4" spans="2:16" ht="33.75" customHeight="1" x14ac:dyDescent="0.25">
      <c r="B4" s="1080"/>
      <c r="C4" s="1090" t="s">
        <v>366</v>
      </c>
      <c r="D4" s="1091"/>
      <c r="E4" s="1091"/>
      <c r="F4" s="1091"/>
      <c r="G4" s="1091"/>
      <c r="H4" s="1091"/>
      <c r="I4" s="1092"/>
      <c r="J4" s="1084" t="s">
        <v>367</v>
      </c>
      <c r="K4" s="1085"/>
      <c r="L4" s="1085"/>
      <c r="M4" s="1086"/>
      <c r="N4" s="1087"/>
      <c r="O4" s="1088"/>
      <c r="P4" s="1089"/>
    </row>
    <row r="5" spans="2:16" ht="38.25" customHeight="1" thickBot="1" x14ac:dyDescent="0.3">
      <c r="B5" s="1093"/>
      <c r="C5" s="1094"/>
      <c r="D5" s="1095"/>
      <c r="E5" s="1095"/>
      <c r="F5" s="1095"/>
      <c r="G5" s="1095"/>
      <c r="H5" s="1095"/>
      <c r="I5" s="1096"/>
      <c r="J5" s="1097" t="s">
        <v>368</v>
      </c>
      <c r="K5" s="1098"/>
      <c r="L5" s="1098"/>
      <c r="M5" s="1099"/>
      <c r="N5" s="1100"/>
      <c r="O5" s="1101"/>
      <c r="P5" s="1089"/>
    </row>
    <row r="6" spans="2:16" ht="36" customHeight="1" x14ac:dyDescent="0.25">
      <c r="B6" s="1102" t="s">
        <v>244</v>
      </c>
      <c r="C6" s="1103"/>
      <c r="D6" s="1103"/>
      <c r="E6" s="1103"/>
      <c r="F6" s="1103"/>
      <c r="G6" s="1103"/>
      <c r="H6" s="1103"/>
      <c r="I6" s="1103"/>
      <c r="J6" s="1103"/>
      <c r="K6" s="1103"/>
      <c r="L6" s="1103"/>
      <c r="M6" s="1103"/>
      <c r="N6" s="1103"/>
      <c r="O6" s="1104"/>
      <c r="P6" s="1105"/>
    </row>
    <row r="7" spans="2:16" ht="36" customHeight="1" thickBot="1" x14ac:dyDescent="0.3">
      <c r="B7" s="251" t="s">
        <v>1</v>
      </c>
      <c r="C7" s="1106" t="s">
        <v>245</v>
      </c>
      <c r="D7" s="1107"/>
      <c r="E7" s="1107"/>
      <c r="F7" s="1107"/>
      <c r="G7" s="1107"/>
      <c r="H7" s="1107"/>
      <c r="I7" s="1107"/>
      <c r="J7" s="1107"/>
      <c r="K7" s="1107"/>
      <c r="L7" s="1107"/>
      <c r="M7" s="1107"/>
      <c r="N7" s="1107"/>
      <c r="O7" s="1108"/>
      <c r="P7" s="257"/>
    </row>
    <row r="8" spans="2:16" ht="33" customHeight="1" x14ac:dyDescent="0.2">
      <c r="B8" s="1109" t="s">
        <v>3</v>
      </c>
      <c r="C8" s="1110"/>
      <c r="D8" s="1111"/>
      <c r="E8" s="1112" t="s">
        <v>4</v>
      </c>
      <c r="F8" s="1113"/>
      <c r="G8" s="1113"/>
      <c r="H8" s="1113"/>
      <c r="I8" s="1113"/>
      <c r="J8" s="1113"/>
      <c r="K8" s="1113"/>
      <c r="L8" s="1113"/>
      <c r="M8" s="1113"/>
      <c r="N8" s="1113"/>
      <c r="O8" s="1114"/>
      <c r="P8" s="257"/>
    </row>
    <row r="9" spans="2:16" ht="33" customHeight="1" x14ac:dyDescent="0.25">
      <c r="B9" s="386" t="s">
        <v>246</v>
      </c>
      <c r="C9" s="387"/>
      <c r="D9" s="387"/>
      <c r="E9" s="387"/>
      <c r="F9" s="387"/>
      <c r="G9" s="387"/>
      <c r="H9" s="1115" t="s">
        <v>247</v>
      </c>
      <c r="I9" s="516"/>
      <c r="J9" s="516"/>
      <c r="K9" s="78" t="s">
        <v>7</v>
      </c>
      <c r="L9" s="79"/>
      <c r="M9" s="79"/>
      <c r="N9" s="79"/>
      <c r="O9" s="80"/>
      <c r="P9" s="257"/>
    </row>
    <row r="10" spans="2:16" ht="33" customHeight="1" x14ac:dyDescent="0.25">
      <c r="B10" s="1116" t="s">
        <v>248</v>
      </c>
      <c r="C10" s="1117"/>
      <c r="D10" s="1117"/>
      <c r="E10" s="1117"/>
      <c r="F10" s="1117"/>
      <c r="G10" s="1118"/>
      <c r="H10" s="516"/>
      <c r="I10" s="516"/>
      <c r="J10" s="516"/>
      <c r="K10" s="870" t="s">
        <v>9</v>
      </c>
      <c r="L10" s="401" t="s">
        <v>10</v>
      </c>
      <c r="M10" s="402"/>
      <c r="N10" s="402"/>
      <c r="O10" s="403" t="s">
        <v>11</v>
      </c>
      <c r="P10" s="1124"/>
    </row>
    <row r="11" spans="2:16" ht="55.9" customHeight="1" x14ac:dyDescent="0.25">
      <c r="B11" s="1116" t="s">
        <v>249</v>
      </c>
      <c r="C11" s="1117"/>
      <c r="D11" s="1117"/>
      <c r="E11" s="1117"/>
      <c r="F11" s="1117"/>
      <c r="G11" s="1118"/>
      <c r="H11" s="516"/>
      <c r="I11" s="516"/>
      <c r="J11" s="516"/>
      <c r="K11" s="1119"/>
      <c r="L11" s="1120"/>
      <c r="M11" s="1121"/>
      <c r="N11" s="1122"/>
      <c r="O11" s="1123"/>
      <c r="P11" s="1124"/>
    </row>
    <row r="12" spans="2:16" ht="34.9" customHeight="1" x14ac:dyDescent="0.25">
      <c r="B12" s="386" t="s">
        <v>250</v>
      </c>
      <c r="C12" s="387"/>
      <c r="D12" s="387"/>
      <c r="E12" s="387"/>
      <c r="F12" s="387"/>
      <c r="G12" s="387"/>
      <c r="H12" s="516"/>
      <c r="I12" s="516"/>
      <c r="J12" s="516"/>
      <c r="K12" s="1125"/>
      <c r="L12" s="1126"/>
      <c r="M12" s="1127"/>
      <c r="N12" s="1128"/>
      <c r="O12" s="1129"/>
      <c r="P12" s="1130"/>
    </row>
    <row r="13" spans="2:16" ht="34.9" customHeight="1" x14ac:dyDescent="0.25">
      <c r="B13" s="1116" t="s">
        <v>251</v>
      </c>
      <c r="C13" s="1085"/>
      <c r="D13" s="1085"/>
      <c r="E13" s="1085"/>
      <c r="F13" s="1085"/>
      <c r="G13" s="1086"/>
      <c r="H13" s="516"/>
      <c r="I13" s="516"/>
      <c r="J13" s="516"/>
      <c r="K13" s="1125"/>
      <c r="L13" s="983"/>
      <c r="M13" s="983"/>
      <c r="N13" s="983"/>
      <c r="O13" s="1131"/>
      <c r="P13" s="257"/>
    </row>
    <row r="14" spans="2:16" ht="34.9" customHeight="1" x14ac:dyDescent="0.25">
      <c r="B14" s="386" t="s">
        <v>252</v>
      </c>
      <c r="C14" s="387"/>
      <c r="D14" s="387"/>
      <c r="E14" s="387"/>
      <c r="F14" s="387"/>
      <c r="G14" s="387"/>
      <c r="H14" s="516"/>
      <c r="I14" s="516"/>
      <c r="J14" s="516"/>
      <c r="K14" s="1125"/>
      <c r="L14" s="1132"/>
      <c r="M14" s="1132"/>
      <c r="N14" s="1132"/>
      <c r="O14" s="1131"/>
      <c r="P14" s="1133"/>
    </row>
    <row r="15" spans="2:16" ht="34.9" customHeight="1" thickBot="1" x14ac:dyDescent="0.3">
      <c r="B15" s="1134" t="s">
        <v>253</v>
      </c>
      <c r="C15" s="1107"/>
      <c r="D15" s="1107"/>
      <c r="E15" s="1107"/>
      <c r="F15" s="1107"/>
      <c r="G15" s="1135"/>
      <c r="H15" s="1136"/>
      <c r="I15" s="1136"/>
      <c r="J15" s="1136"/>
      <c r="K15" s="263"/>
      <c r="L15" s="125"/>
      <c r="M15" s="125"/>
      <c r="N15" s="125"/>
      <c r="O15" s="1137"/>
      <c r="P15" s="257"/>
    </row>
    <row r="16" spans="2:16" ht="28.15" customHeight="1" x14ac:dyDescent="0.2">
      <c r="B16" s="431" t="s">
        <v>18</v>
      </c>
      <c r="C16" s="128" t="s">
        <v>362</v>
      </c>
      <c r="D16" s="129" t="s">
        <v>19</v>
      </c>
      <c r="E16" s="130" t="s">
        <v>20</v>
      </c>
      <c r="F16" s="130" t="s">
        <v>21</v>
      </c>
      <c r="G16" s="130" t="s">
        <v>22</v>
      </c>
      <c r="H16" s="131"/>
      <c r="I16" s="131"/>
      <c r="J16" s="131"/>
      <c r="K16" s="130" t="s">
        <v>23</v>
      </c>
      <c r="L16" s="131"/>
      <c r="M16" s="1010" t="s">
        <v>24</v>
      </c>
      <c r="N16" s="1138"/>
      <c r="O16" s="1139"/>
      <c r="P16" s="1130"/>
    </row>
    <row r="17" spans="2:16" ht="28.15" customHeight="1" x14ac:dyDescent="0.2">
      <c r="B17" s="522"/>
      <c r="C17" s="136"/>
      <c r="D17" s="137"/>
      <c r="E17" s="136"/>
      <c r="F17" s="136"/>
      <c r="G17" s="136"/>
      <c r="H17" s="136"/>
      <c r="I17" s="136"/>
      <c r="J17" s="136"/>
      <c r="K17" s="136"/>
      <c r="L17" s="136"/>
      <c r="M17" s="1140"/>
      <c r="N17" s="1140"/>
      <c r="O17" s="1141"/>
      <c r="P17" s="257"/>
    </row>
    <row r="18" spans="2:16" ht="28.15" customHeight="1" thickBot="1" x14ac:dyDescent="0.25">
      <c r="B18" s="523"/>
      <c r="C18" s="141"/>
      <c r="D18" s="142"/>
      <c r="E18" s="141"/>
      <c r="F18" s="141"/>
      <c r="G18" s="556" t="s">
        <v>25</v>
      </c>
      <c r="H18" s="556" t="s">
        <v>26</v>
      </c>
      <c r="I18" s="556" t="s">
        <v>27</v>
      </c>
      <c r="J18" s="556" t="s">
        <v>28</v>
      </c>
      <c r="K18" s="556" t="s">
        <v>29</v>
      </c>
      <c r="L18" s="144" t="s">
        <v>30</v>
      </c>
      <c r="M18" s="144" t="s">
        <v>31</v>
      </c>
      <c r="N18" s="144" t="s">
        <v>32</v>
      </c>
      <c r="O18" s="1142" t="s">
        <v>33</v>
      </c>
      <c r="P18" s="257"/>
    </row>
    <row r="19" spans="2:16" ht="34.9" customHeight="1" x14ac:dyDescent="0.2">
      <c r="B19" s="146" t="s">
        <v>254</v>
      </c>
      <c r="C19" s="436" t="s">
        <v>35</v>
      </c>
      <c r="D19" s="1143" t="s">
        <v>255</v>
      </c>
      <c r="E19" s="149">
        <v>1</v>
      </c>
      <c r="F19" s="1144">
        <v>277455938</v>
      </c>
      <c r="G19" s="1144">
        <f>F19</f>
        <v>277455938</v>
      </c>
      <c r="H19" s="1145"/>
      <c r="I19" s="1145"/>
      <c r="J19" s="265"/>
      <c r="K19" s="150">
        <v>44562</v>
      </c>
      <c r="L19" s="150">
        <v>44926</v>
      </c>
      <c r="M19" s="438">
        <f>E20/E19</f>
        <v>0</v>
      </c>
      <c r="N19" s="438">
        <f>F20/F19</f>
        <v>0</v>
      </c>
      <c r="O19" s="186">
        <v>0</v>
      </c>
      <c r="P19" s="257"/>
    </row>
    <row r="20" spans="2:16" ht="34.9" customHeight="1" x14ac:dyDescent="0.2">
      <c r="B20" s="151"/>
      <c r="C20" s="442" t="s">
        <v>37</v>
      </c>
      <c r="D20" s="770"/>
      <c r="E20" s="154">
        <v>0</v>
      </c>
      <c r="F20" s="1146">
        <v>0</v>
      </c>
      <c r="G20" s="1146">
        <v>0</v>
      </c>
      <c r="H20" s="1147"/>
      <c r="I20" s="1147"/>
      <c r="J20" s="268"/>
      <c r="K20" s="155"/>
      <c r="L20" s="155"/>
      <c r="M20" s="444"/>
      <c r="N20" s="444"/>
      <c r="O20" s="191"/>
      <c r="P20" s="257"/>
    </row>
    <row r="21" spans="2:16" ht="34.9" customHeight="1" x14ac:dyDescent="0.2">
      <c r="B21" s="156" t="s">
        <v>256</v>
      </c>
      <c r="C21" s="442" t="s">
        <v>35</v>
      </c>
      <c r="D21" s="769" t="s">
        <v>257</v>
      </c>
      <c r="E21" s="154">
        <v>1</v>
      </c>
      <c r="F21" s="1146">
        <v>799116992</v>
      </c>
      <c r="G21" s="1146">
        <f>F21</f>
        <v>799116992</v>
      </c>
      <c r="H21" s="1147"/>
      <c r="I21" s="1147"/>
      <c r="J21" s="268"/>
      <c r="K21" s="155">
        <v>44562</v>
      </c>
      <c r="L21" s="155">
        <v>44926</v>
      </c>
      <c r="M21" s="449">
        <f>E22/E21</f>
        <v>0</v>
      </c>
      <c r="N21" s="449">
        <f>F22/F21</f>
        <v>0.37717005522014979</v>
      </c>
      <c r="O21" s="191">
        <f>M21*M21/N21</f>
        <v>0</v>
      </c>
      <c r="P21" s="257"/>
    </row>
    <row r="22" spans="2:16" ht="34.9" customHeight="1" x14ac:dyDescent="0.2">
      <c r="B22" s="151"/>
      <c r="C22" s="442" t="s">
        <v>37</v>
      </c>
      <c r="D22" s="770"/>
      <c r="E22" s="154">
        <v>0</v>
      </c>
      <c r="F22" s="1146">
        <v>301403000</v>
      </c>
      <c r="G22" s="1146">
        <f>F22</f>
        <v>301403000</v>
      </c>
      <c r="H22" s="1147"/>
      <c r="I22" s="1147"/>
      <c r="J22" s="268"/>
      <c r="K22" s="155"/>
      <c r="L22" s="155"/>
      <c r="M22" s="444"/>
      <c r="N22" s="444"/>
      <c r="O22" s="191"/>
      <c r="P22" s="257"/>
    </row>
    <row r="23" spans="2:16" ht="34.9" customHeight="1" x14ac:dyDescent="0.2">
      <c r="B23" s="156" t="s">
        <v>258</v>
      </c>
      <c r="C23" s="442" t="s">
        <v>35</v>
      </c>
      <c r="D23" s="769" t="s">
        <v>259</v>
      </c>
      <c r="E23" s="154">
        <v>1</v>
      </c>
      <c r="F23" s="1146">
        <v>0</v>
      </c>
      <c r="G23" s="1146">
        <v>0</v>
      </c>
      <c r="H23" s="1147"/>
      <c r="I23" s="1147"/>
      <c r="J23" s="268"/>
      <c r="K23" s="155">
        <v>44562</v>
      </c>
      <c r="L23" s="155">
        <v>44926</v>
      </c>
      <c r="M23" s="449">
        <f>E24/E23</f>
        <v>0</v>
      </c>
      <c r="N23" s="449">
        <v>0</v>
      </c>
      <c r="O23" s="191">
        <v>0</v>
      </c>
      <c r="P23" s="257"/>
    </row>
    <row r="24" spans="2:16" ht="34.9" customHeight="1" x14ac:dyDescent="0.2">
      <c r="B24" s="151"/>
      <c r="C24" s="442" t="s">
        <v>37</v>
      </c>
      <c r="D24" s="770"/>
      <c r="E24" s="154">
        <v>0</v>
      </c>
      <c r="F24" s="1146">
        <v>0</v>
      </c>
      <c r="G24" s="1146">
        <v>0</v>
      </c>
      <c r="H24" s="1147"/>
      <c r="I24" s="1147"/>
      <c r="J24" s="268"/>
      <c r="K24" s="155"/>
      <c r="L24" s="155"/>
      <c r="M24" s="444"/>
      <c r="N24" s="444"/>
      <c r="O24" s="191"/>
      <c r="P24" s="257"/>
    </row>
    <row r="25" spans="2:16" ht="34.9" customHeight="1" x14ac:dyDescent="0.2">
      <c r="B25" s="156" t="s">
        <v>260</v>
      </c>
      <c r="C25" s="442" t="s">
        <v>35</v>
      </c>
      <c r="D25" s="769" t="s">
        <v>261</v>
      </c>
      <c r="E25" s="154">
        <v>1</v>
      </c>
      <c r="F25" s="1146">
        <v>0</v>
      </c>
      <c r="G25" s="1146"/>
      <c r="H25" s="1147"/>
      <c r="I25" s="1147"/>
      <c r="J25" s="268"/>
      <c r="K25" s="155">
        <v>44562</v>
      </c>
      <c r="L25" s="155">
        <v>44926</v>
      </c>
      <c r="M25" s="449">
        <f>E26/E25</f>
        <v>0</v>
      </c>
      <c r="N25" s="449">
        <v>0</v>
      </c>
      <c r="O25" s="191">
        <v>0</v>
      </c>
      <c r="P25" s="257"/>
    </row>
    <row r="26" spans="2:16" ht="34.9" customHeight="1" thickBot="1" x14ac:dyDescent="0.25">
      <c r="B26" s="158"/>
      <c r="C26" s="351" t="s">
        <v>37</v>
      </c>
      <c r="D26" s="783"/>
      <c r="E26" s="161">
        <v>0</v>
      </c>
      <c r="F26" s="1148">
        <v>0</v>
      </c>
      <c r="G26" s="1148">
        <v>0</v>
      </c>
      <c r="H26" s="1149"/>
      <c r="I26" s="1149"/>
      <c r="J26" s="272"/>
      <c r="K26" s="162"/>
      <c r="L26" s="162"/>
      <c r="M26" s="459"/>
      <c r="N26" s="459"/>
      <c r="O26" s="625"/>
      <c r="P26" s="257"/>
    </row>
    <row r="27" spans="2:16" ht="34.9" customHeight="1" x14ac:dyDescent="0.2">
      <c r="B27" s="1150" t="s">
        <v>42</v>
      </c>
      <c r="C27" s="1176" t="s">
        <v>35</v>
      </c>
      <c r="D27" s="1151"/>
      <c r="E27" s="164"/>
      <c r="F27" s="1152">
        <f>SUM(F25,F23,F21,F19)</f>
        <v>1076572930</v>
      </c>
      <c r="G27" s="1152">
        <f>SUM(G25,G23,G21,G19)</f>
        <v>1076572930</v>
      </c>
      <c r="H27" s="1153"/>
      <c r="I27" s="1145"/>
      <c r="J27" s="265"/>
      <c r="K27" s="150"/>
      <c r="L27" s="150"/>
      <c r="M27" s="621"/>
      <c r="N27" s="621"/>
      <c r="O27" s="439"/>
      <c r="P27" s="257"/>
    </row>
    <row r="28" spans="2:16" ht="34.9" customHeight="1" thickBot="1" x14ac:dyDescent="0.25">
      <c r="B28" s="1154"/>
      <c r="C28" s="1177" t="s">
        <v>37</v>
      </c>
      <c r="D28" s="626"/>
      <c r="E28" s="166"/>
      <c r="F28" s="1155">
        <f>F20+F22+F24+F26</f>
        <v>301403000</v>
      </c>
      <c r="G28" s="1155">
        <f>G20+G22+G24+G26</f>
        <v>301403000</v>
      </c>
      <c r="H28" s="1156"/>
      <c r="I28" s="1149"/>
      <c r="J28" s="272"/>
      <c r="K28" s="162"/>
      <c r="L28" s="162"/>
      <c r="M28" s="624"/>
      <c r="N28" s="624"/>
      <c r="O28" s="460"/>
      <c r="P28" s="257"/>
    </row>
    <row r="29" spans="2:16" ht="34.9" customHeight="1" thickBot="1" x14ac:dyDescent="0.25">
      <c r="B29" s="171" t="s">
        <v>43</v>
      </c>
      <c r="C29" s="796" t="s">
        <v>44</v>
      </c>
      <c r="D29" s="692"/>
      <c r="E29" s="693"/>
      <c r="F29" s="797" t="s">
        <v>45</v>
      </c>
      <c r="G29" s="694"/>
      <c r="H29" s="694"/>
      <c r="I29" s="694"/>
      <c r="J29" s="798"/>
      <c r="K29" s="178" t="s">
        <v>46</v>
      </c>
      <c r="L29" s="179"/>
      <c r="M29" s="179"/>
      <c r="N29" s="179"/>
      <c r="O29" s="180"/>
      <c r="P29" s="1157"/>
    </row>
    <row r="30" spans="2:16" ht="34.9" customHeight="1" x14ac:dyDescent="0.2">
      <c r="B30" s="1158" t="s">
        <v>262</v>
      </c>
      <c r="C30" s="895" t="s">
        <v>263</v>
      </c>
      <c r="D30" s="858"/>
      <c r="E30" s="858"/>
      <c r="F30" s="1159" t="s">
        <v>264</v>
      </c>
      <c r="G30" s="1160"/>
      <c r="H30" s="1161"/>
      <c r="I30" s="436" t="s">
        <v>50</v>
      </c>
      <c r="J30" s="1178">
        <v>1</v>
      </c>
      <c r="K30" s="185"/>
      <c r="L30" s="185"/>
      <c r="M30" s="185"/>
      <c r="N30" s="185"/>
      <c r="O30" s="186"/>
      <c r="P30" s="257"/>
    </row>
    <row r="31" spans="2:16" ht="34.9" customHeight="1" x14ac:dyDescent="0.2">
      <c r="B31" s="525"/>
      <c r="C31" s="222"/>
      <c r="D31" s="222"/>
      <c r="E31" s="222"/>
      <c r="F31" s="1162"/>
      <c r="G31" s="1163"/>
      <c r="H31" s="1164"/>
      <c r="I31" s="442" t="s">
        <v>37</v>
      </c>
      <c r="J31" s="1179">
        <v>0</v>
      </c>
      <c r="K31" s="112"/>
      <c r="L31" s="112"/>
      <c r="M31" s="112"/>
      <c r="N31" s="112"/>
      <c r="O31" s="191"/>
      <c r="P31" s="257"/>
    </row>
    <row r="32" spans="2:16" ht="34.9" customHeight="1" x14ac:dyDescent="0.2">
      <c r="B32" s="447" t="s">
        <v>265</v>
      </c>
      <c r="C32" s="455" t="s">
        <v>266</v>
      </c>
      <c r="D32" s="222"/>
      <c r="E32" s="222"/>
      <c r="F32" s="1165" t="s">
        <v>267</v>
      </c>
      <c r="G32" s="1166"/>
      <c r="H32" s="1167"/>
      <c r="I32" s="442" t="s">
        <v>35</v>
      </c>
      <c r="J32" s="1180">
        <v>1</v>
      </c>
      <c r="K32" s="810" t="s">
        <v>57</v>
      </c>
      <c r="L32" s="709"/>
      <c r="M32" s="709"/>
      <c r="N32" s="709"/>
      <c r="O32" s="710"/>
      <c r="P32" s="257"/>
    </row>
    <row r="33" spans="2:16" ht="34.9" customHeight="1" x14ac:dyDescent="0.2">
      <c r="B33" s="525"/>
      <c r="C33" s="222"/>
      <c r="D33" s="222"/>
      <c r="E33" s="222"/>
      <c r="F33" s="1162"/>
      <c r="G33" s="1163"/>
      <c r="H33" s="1164"/>
      <c r="I33" s="442" t="s">
        <v>37</v>
      </c>
      <c r="J33" s="1179">
        <v>0</v>
      </c>
      <c r="K33" s="714"/>
      <c r="L33" s="715"/>
      <c r="M33" s="715"/>
      <c r="N33" s="715"/>
      <c r="O33" s="716"/>
      <c r="P33" s="257"/>
    </row>
    <row r="34" spans="2:16" ht="34.9" customHeight="1" x14ac:dyDescent="0.2">
      <c r="B34" s="447" t="s">
        <v>262</v>
      </c>
      <c r="C34" s="455" t="s">
        <v>268</v>
      </c>
      <c r="D34" s="222"/>
      <c r="E34" s="222"/>
      <c r="F34" s="1165" t="s">
        <v>269</v>
      </c>
      <c r="G34" s="1166"/>
      <c r="H34" s="1167"/>
      <c r="I34" s="442" t="s">
        <v>35</v>
      </c>
      <c r="J34" s="1180">
        <v>1</v>
      </c>
      <c r="K34" s="810" t="s">
        <v>58</v>
      </c>
      <c r="L34" s="701"/>
      <c r="M34" s="701"/>
      <c r="N34" s="701"/>
      <c r="O34" s="702"/>
      <c r="P34" s="257"/>
    </row>
    <row r="35" spans="2:16" ht="34.9" customHeight="1" x14ac:dyDescent="0.2">
      <c r="B35" s="525"/>
      <c r="C35" s="222"/>
      <c r="D35" s="222"/>
      <c r="E35" s="222"/>
      <c r="F35" s="1162"/>
      <c r="G35" s="1163"/>
      <c r="H35" s="1164"/>
      <c r="I35" s="442" t="s">
        <v>37</v>
      </c>
      <c r="J35" s="1179">
        <v>0</v>
      </c>
      <c r="K35" s="706"/>
      <c r="L35" s="707"/>
      <c r="M35" s="707"/>
      <c r="N35" s="707"/>
      <c r="O35" s="708"/>
      <c r="P35" s="257"/>
    </row>
    <row r="36" spans="2:16" ht="34.9" customHeight="1" x14ac:dyDescent="0.2">
      <c r="B36" s="447" t="s">
        <v>270</v>
      </c>
      <c r="C36" s="455" t="s">
        <v>271</v>
      </c>
      <c r="D36" s="222"/>
      <c r="E36" s="222"/>
      <c r="F36" s="1165" t="s">
        <v>272</v>
      </c>
      <c r="G36" s="1166"/>
      <c r="H36" s="1167"/>
      <c r="I36" s="442" t="s">
        <v>35</v>
      </c>
      <c r="J36" s="1180">
        <v>1</v>
      </c>
      <c r="K36" s="810" t="s">
        <v>57</v>
      </c>
      <c r="L36" s="709"/>
      <c r="M36" s="709"/>
      <c r="N36" s="709"/>
      <c r="O36" s="710"/>
      <c r="P36" s="257"/>
    </row>
    <row r="37" spans="2:16" ht="34.9" customHeight="1" thickBot="1" x14ac:dyDescent="0.25">
      <c r="B37" s="1168"/>
      <c r="C37" s="225"/>
      <c r="D37" s="225"/>
      <c r="E37" s="225"/>
      <c r="F37" s="1169"/>
      <c r="G37" s="1170"/>
      <c r="H37" s="1171"/>
      <c r="I37" s="351" t="s">
        <v>37</v>
      </c>
      <c r="J37" s="1181">
        <v>0</v>
      </c>
      <c r="K37" s="1172"/>
      <c r="L37" s="1173"/>
      <c r="M37" s="1173"/>
      <c r="N37" s="1173"/>
      <c r="O37" s="1174"/>
      <c r="P37" s="257"/>
    </row>
    <row r="38" spans="2:16" ht="45" customHeight="1" x14ac:dyDescent="0.2">
      <c r="B38" s="1175"/>
      <c r="C38" s="508"/>
      <c r="D38" s="508"/>
      <c r="E38" s="508"/>
      <c r="F38" s="508"/>
      <c r="G38" s="508"/>
      <c r="H38" s="508"/>
      <c r="I38" s="508"/>
      <c r="J38" s="508"/>
      <c r="K38" s="601"/>
      <c r="L38" s="601"/>
      <c r="M38" s="508"/>
      <c r="N38" s="508"/>
      <c r="O38" s="508"/>
      <c r="P38" s="258"/>
    </row>
    <row r="39" spans="2:16" ht="45" customHeight="1" x14ac:dyDescent="0.2">
      <c r="B39" s="932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</row>
    <row r="40" spans="2:16" ht="36" customHeight="1" x14ac:dyDescent="0.2">
      <c r="B40" s="932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</row>
    <row r="41" spans="2:16" ht="12.75" customHeight="1" x14ac:dyDescent="0.2">
      <c r="B41" s="932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</row>
    <row r="42" spans="2:16" ht="12.75" customHeight="1" x14ac:dyDescent="0.2">
      <c r="B42" s="932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</row>
    <row r="43" spans="2:16" ht="12.75" customHeight="1" x14ac:dyDescent="0.2">
      <c r="B43" s="814"/>
      <c r="C43" s="511"/>
      <c r="D43" s="511"/>
      <c r="E43" s="511"/>
      <c r="F43" s="511"/>
      <c r="G43" s="511"/>
      <c r="H43" s="511"/>
      <c r="I43" s="511"/>
      <c r="J43" s="511"/>
      <c r="K43" s="511"/>
      <c r="L43" s="511"/>
      <c r="M43" s="511"/>
      <c r="N43" s="511"/>
      <c r="O43" s="511"/>
      <c r="P43" s="511"/>
    </row>
  </sheetData>
  <mergeCells count="78">
    <mergeCell ref="B2:B5"/>
    <mergeCell ref="C2:I3"/>
    <mergeCell ref="J2:M2"/>
    <mergeCell ref="N2:O5"/>
    <mergeCell ref="J3:M3"/>
    <mergeCell ref="C4:I5"/>
    <mergeCell ref="J4:M4"/>
    <mergeCell ref="J5:M5"/>
    <mergeCell ref="B6:O6"/>
    <mergeCell ref="C7:O7"/>
    <mergeCell ref="B8:D8"/>
    <mergeCell ref="E8:O8"/>
    <mergeCell ref="B11:G11"/>
    <mergeCell ref="L11:N11"/>
    <mergeCell ref="B12:G12"/>
    <mergeCell ref="L12:N12"/>
    <mergeCell ref="L15:N15"/>
    <mergeCell ref="B9:G9"/>
    <mergeCell ref="H9:J15"/>
    <mergeCell ref="K9:O9"/>
    <mergeCell ref="B10:G10"/>
    <mergeCell ref="L10:N10"/>
    <mergeCell ref="B13:G13"/>
    <mergeCell ref="L13:N13"/>
    <mergeCell ref="B14:G14"/>
    <mergeCell ref="L14:N14"/>
    <mergeCell ref="B21:B22"/>
    <mergeCell ref="D21:D22"/>
    <mergeCell ref="B23:B24"/>
    <mergeCell ref="D23:D24"/>
    <mergeCell ref="B15:G15"/>
    <mergeCell ref="K16:L17"/>
    <mergeCell ref="M16:O17"/>
    <mergeCell ref="B19:B20"/>
    <mergeCell ref="D19:D20"/>
    <mergeCell ref="B16:B18"/>
    <mergeCell ref="C16:C18"/>
    <mergeCell ref="D16:D18"/>
    <mergeCell ref="E16:E18"/>
    <mergeCell ref="F16:F18"/>
    <mergeCell ref="G16:J17"/>
    <mergeCell ref="O19:O20"/>
    <mergeCell ref="M19:M20"/>
    <mergeCell ref="N19:N20"/>
    <mergeCell ref="B25:B26"/>
    <mergeCell ref="D25:D26"/>
    <mergeCell ref="F30:H31"/>
    <mergeCell ref="B36:B37"/>
    <mergeCell ref="C36:E37"/>
    <mergeCell ref="F36:H37"/>
    <mergeCell ref="B27:B28"/>
    <mergeCell ref="B30:B31"/>
    <mergeCell ref="C30:E31"/>
    <mergeCell ref="C29:E29"/>
    <mergeCell ref="B32:B33"/>
    <mergeCell ref="C32:E33"/>
    <mergeCell ref="F32:H33"/>
    <mergeCell ref="K32:O33"/>
    <mergeCell ref="K36:O37"/>
    <mergeCell ref="B34:B35"/>
    <mergeCell ref="C34:E35"/>
    <mergeCell ref="F34:H35"/>
    <mergeCell ref="K34:O35"/>
    <mergeCell ref="N27:N28"/>
    <mergeCell ref="M27:M28"/>
    <mergeCell ref="O27:O28"/>
    <mergeCell ref="F29:I29"/>
    <mergeCell ref="K29:O29"/>
    <mergeCell ref="O21:O22"/>
    <mergeCell ref="O23:O24"/>
    <mergeCell ref="O25:O26"/>
    <mergeCell ref="K30:O31"/>
    <mergeCell ref="M21:M22"/>
    <mergeCell ref="N21:N22"/>
    <mergeCell ref="M23:M24"/>
    <mergeCell ref="N23:N24"/>
    <mergeCell ref="M25:M26"/>
    <mergeCell ref="N25:N26"/>
  </mergeCells>
  <pageMargins left="0.70866099999999999" right="0.70866099999999999" top="0.748031" bottom="0.748031" header="0.31496099999999999" footer="0.31496099999999999"/>
  <pageSetup scale="45" orientation="landscape"/>
  <headerFooter>
    <oddFooter>&amp;C&amp;"Helvetica Neue,Regular"&amp;12&amp;K000000&amp;P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P40"/>
  <sheetViews>
    <sheetView showGridLines="0" zoomScale="70" zoomScaleNormal="70" workbookViewId="0">
      <selection activeCell="B15" sqref="B15:G15"/>
    </sheetView>
  </sheetViews>
  <sheetFormatPr baseColWidth="10" defaultColWidth="12.42578125" defaultRowHeight="13.5" customHeight="1" x14ac:dyDescent="0.2"/>
  <cols>
    <col min="1" max="1" width="9.42578125" style="232" customWidth="1"/>
    <col min="2" max="2" width="76.5703125" style="232" customWidth="1"/>
    <col min="3" max="3" width="10.28515625" style="232" customWidth="1"/>
    <col min="4" max="4" width="29.42578125" style="232" customWidth="1"/>
    <col min="5" max="5" width="11.42578125" style="232" customWidth="1"/>
    <col min="6" max="6" width="22.85546875" style="232" customWidth="1"/>
    <col min="7" max="7" width="24" style="232" customWidth="1"/>
    <col min="8" max="8" width="20.140625" style="232" customWidth="1"/>
    <col min="9" max="10" width="14.28515625" style="232" customWidth="1"/>
    <col min="11" max="11" width="13.85546875" style="232" customWidth="1"/>
    <col min="12" max="12" width="22.42578125" style="232" customWidth="1"/>
    <col min="13" max="13" width="13.28515625" style="232" customWidth="1"/>
    <col min="14" max="14" width="16.28515625" style="232" customWidth="1"/>
    <col min="15" max="15" width="30.140625" style="232" customWidth="1"/>
    <col min="16" max="16" width="25" style="232" customWidth="1"/>
    <col min="17" max="17" width="13.28515625" style="232" customWidth="1"/>
    <col min="18" max="18" width="16.42578125" style="232" customWidth="1"/>
    <col min="19" max="251" width="12.42578125" style="232" customWidth="1"/>
    <col min="252" max="16384" width="12.42578125" style="232"/>
  </cols>
  <sheetData>
    <row r="1" spans="2:250" ht="13.5" customHeight="1" thickBot="1" x14ac:dyDescent="0.25"/>
    <row r="2" spans="2:250" ht="26.25" customHeight="1" x14ac:dyDescent="0.25">
      <c r="B2" s="1260"/>
      <c r="C2" s="290" t="s">
        <v>363</v>
      </c>
      <c r="D2" s="291"/>
      <c r="E2" s="291"/>
      <c r="F2" s="291"/>
      <c r="G2" s="291"/>
      <c r="H2" s="291"/>
      <c r="I2" s="292"/>
      <c r="J2" s="1261" t="s">
        <v>364</v>
      </c>
      <c r="K2" s="294"/>
      <c r="L2" s="294"/>
      <c r="M2" s="1262"/>
      <c r="N2" s="1263"/>
      <c r="O2" s="1264"/>
      <c r="P2" s="285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7"/>
      <c r="BX2" s="237"/>
      <c r="BY2" s="237"/>
      <c r="BZ2" s="237"/>
      <c r="CA2" s="237"/>
      <c r="CB2" s="237"/>
      <c r="CC2" s="237"/>
      <c r="CD2" s="237"/>
      <c r="CE2" s="237"/>
      <c r="CF2" s="237"/>
      <c r="CG2" s="237"/>
      <c r="CH2" s="237"/>
      <c r="CI2" s="237"/>
      <c r="CJ2" s="237"/>
      <c r="CK2" s="237"/>
      <c r="CL2" s="237"/>
      <c r="CM2" s="237"/>
      <c r="CN2" s="237"/>
      <c r="CO2" s="237"/>
      <c r="CP2" s="237"/>
      <c r="CQ2" s="237"/>
      <c r="CR2" s="237"/>
      <c r="CS2" s="237"/>
      <c r="CT2" s="237"/>
      <c r="CU2" s="237"/>
      <c r="CV2" s="237"/>
      <c r="CW2" s="237"/>
      <c r="CX2" s="237"/>
      <c r="CY2" s="237"/>
      <c r="CZ2" s="237"/>
      <c r="DA2" s="237"/>
      <c r="DB2" s="237"/>
      <c r="DC2" s="237"/>
      <c r="DD2" s="237"/>
      <c r="DE2" s="237"/>
      <c r="DF2" s="237"/>
      <c r="DG2" s="237"/>
      <c r="DH2" s="237"/>
      <c r="DI2" s="237"/>
      <c r="DJ2" s="237"/>
      <c r="DK2" s="237"/>
      <c r="DL2" s="237"/>
      <c r="DM2" s="237"/>
      <c r="DN2" s="237"/>
      <c r="DO2" s="237"/>
      <c r="DP2" s="237"/>
      <c r="DQ2" s="237"/>
      <c r="DR2" s="237"/>
      <c r="DS2" s="237"/>
      <c r="DT2" s="237"/>
      <c r="DU2" s="237"/>
      <c r="DV2" s="237"/>
      <c r="DW2" s="237"/>
      <c r="DX2" s="237"/>
      <c r="DY2" s="237"/>
      <c r="DZ2" s="237"/>
      <c r="EA2" s="237"/>
      <c r="EB2" s="237"/>
      <c r="EC2" s="237"/>
      <c r="ED2" s="237"/>
      <c r="EE2" s="237"/>
      <c r="EF2" s="237"/>
      <c r="EG2" s="237"/>
      <c r="EH2" s="237"/>
      <c r="EI2" s="237"/>
      <c r="EJ2" s="237"/>
      <c r="EK2" s="237"/>
      <c r="EL2" s="237"/>
      <c r="EM2" s="237"/>
      <c r="EN2" s="237"/>
      <c r="EO2" s="237"/>
      <c r="EP2" s="237"/>
      <c r="EQ2" s="237"/>
      <c r="ER2" s="237"/>
      <c r="ES2" s="237"/>
      <c r="ET2" s="237"/>
      <c r="EU2" s="237"/>
      <c r="EV2" s="237"/>
      <c r="EW2" s="237"/>
      <c r="EX2" s="237"/>
      <c r="EY2" s="237"/>
      <c r="EZ2" s="237"/>
      <c r="FA2" s="237"/>
      <c r="FB2" s="237"/>
      <c r="FC2" s="237"/>
      <c r="FD2" s="237"/>
      <c r="FE2" s="237"/>
      <c r="FF2" s="237"/>
      <c r="FG2" s="237"/>
      <c r="FH2" s="237"/>
      <c r="FI2" s="237"/>
      <c r="FJ2" s="237"/>
      <c r="FK2" s="237"/>
      <c r="FL2" s="237"/>
      <c r="FM2" s="237"/>
      <c r="FN2" s="237"/>
      <c r="FO2" s="237"/>
      <c r="FP2" s="237"/>
      <c r="FQ2" s="237"/>
      <c r="FR2" s="237"/>
      <c r="FS2" s="237"/>
      <c r="FT2" s="237"/>
      <c r="FU2" s="237"/>
      <c r="FV2" s="237"/>
      <c r="FW2" s="237"/>
      <c r="FX2" s="237"/>
      <c r="FY2" s="237"/>
      <c r="FZ2" s="237"/>
      <c r="GA2" s="237"/>
      <c r="GB2" s="237"/>
      <c r="GC2" s="237"/>
      <c r="GD2" s="237"/>
      <c r="GE2" s="237"/>
      <c r="GF2" s="237"/>
      <c r="GG2" s="237"/>
      <c r="GH2" s="237"/>
      <c r="GI2" s="237"/>
      <c r="GJ2" s="237"/>
      <c r="GK2" s="237"/>
      <c r="GL2" s="237"/>
      <c r="GM2" s="237"/>
      <c r="GN2" s="237"/>
      <c r="GO2" s="237"/>
      <c r="GP2" s="237"/>
      <c r="GQ2" s="237"/>
      <c r="GR2" s="237"/>
      <c r="GS2" s="237"/>
      <c r="GT2" s="237"/>
      <c r="GU2" s="237"/>
      <c r="GV2" s="237"/>
      <c r="GW2" s="237"/>
      <c r="GX2" s="237"/>
      <c r="GY2" s="237"/>
      <c r="GZ2" s="237"/>
      <c r="HA2" s="237"/>
      <c r="HB2" s="237"/>
      <c r="HC2" s="237"/>
      <c r="HD2" s="237"/>
      <c r="HE2" s="237"/>
      <c r="HF2" s="237"/>
      <c r="HG2" s="237"/>
      <c r="HH2" s="237"/>
      <c r="HI2" s="237"/>
      <c r="HJ2" s="237"/>
      <c r="HK2" s="237"/>
      <c r="HL2" s="237"/>
      <c r="HM2" s="237"/>
      <c r="HN2" s="237"/>
      <c r="HO2" s="237"/>
      <c r="HP2" s="237"/>
      <c r="HQ2" s="237"/>
      <c r="HR2" s="237"/>
      <c r="HS2" s="237"/>
      <c r="HT2" s="237"/>
      <c r="HU2" s="237"/>
      <c r="HV2" s="237"/>
      <c r="HW2" s="237"/>
      <c r="HX2" s="237"/>
      <c r="HY2" s="237"/>
      <c r="HZ2" s="237"/>
      <c r="IA2" s="237"/>
      <c r="IB2" s="237"/>
      <c r="IC2" s="237"/>
      <c r="ID2" s="237"/>
      <c r="IE2" s="237"/>
      <c r="IF2" s="237"/>
      <c r="IG2" s="237"/>
      <c r="IH2" s="237"/>
      <c r="II2" s="237"/>
      <c r="IJ2" s="237"/>
      <c r="IK2" s="237"/>
      <c r="IL2" s="237"/>
      <c r="IM2" s="237"/>
      <c r="IN2" s="237"/>
      <c r="IO2" s="237"/>
      <c r="IP2" s="237"/>
    </row>
    <row r="3" spans="2:250" ht="26.25" customHeight="1" x14ac:dyDescent="0.25">
      <c r="B3" s="1265"/>
      <c r="C3" s="238"/>
      <c r="D3" s="239"/>
      <c r="E3" s="239"/>
      <c r="F3" s="239"/>
      <c r="G3" s="239"/>
      <c r="H3" s="239"/>
      <c r="I3" s="240"/>
      <c r="J3" s="1182" t="s">
        <v>365</v>
      </c>
      <c r="K3" s="242"/>
      <c r="L3" s="242"/>
      <c r="M3" s="1183"/>
      <c r="N3" s="1184"/>
      <c r="O3" s="1266"/>
      <c r="P3" s="285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7"/>
      <c r="BY3" s="237"/>
      <c r="BZ3" s="237"/>
      <c r="CA3" s="237"/>
      <c r="CB3" s="237"/>
      <c r="CC3" s="237"/>
      <c r="CD3" s="237"/>
      <c r="CE3" s="237"/>
      <c r="CF3" s="237"/>
      <c r="CG3" s="237"/>
      <c r="CH3" s="237"/>
      <c r="CI3" s="237"/>
      <c r="CJ3" s="237"/>
      <c r="CK3" s="237"/>
      <c r="CL3" s="237"/>
      <c r="CM3" s="237"/>
      <c r="CN3" s="237"/>
      <c r="CO3" s="237"/>
      <c r="CP3" s="237"/>
      <c r="CQ3" s="237"/>
      <c r="CR3" s="237"/>
      <c r="CS3" s="237"/>
      <c r="CT3" s="237"/>
      <c r="CU3" s="237"/>
      <c r="CV3" s="237"/>
      <c r="CW3" s="237"/>
      <c r="CX3" s="237"/>
      <c r="CY3" s="237"/>
      <c r="CZ3" s="237"/>
      <c r="DA3" s="237"/>
      <c r="DB3" s="237"/>
      <c r="DC3" s="237"/>
      <c r="DD3" s="237"/>
      <c r="DE3" s="237"/>
      <c r="DF3" s="237"/>
      <c r="DG3" s="237"/>
      <c r="DH3" s="237"/>
      <c r="DI3" s="237"/>
      <c r="DJ3" s="237"/>
      <c r="DK3" s="237"/>
      <c r="DL3" s="237"/>
      <c r="DM3" s="237"/>
      <c r="DN3" s="237"/>
      <c r="DO3" s="237"/>
      <c r="DP3" s="237"/>
      <c r="DQ3" s="237"/>
      <c r="DR3" s="237"/>
      <c r="DS3" s="237"/>
      <c r="DT3" s="237"/>
      <c r="DU3" s="237"/>
      <c r="DV3" s="237"/>
      <c r="DW3" s="237"/>
      <c r="DX3" s="237"/>
      <c r="DY3" s="237"/>
      <c r="DZ3" s="237"/>
      <c r="EA3" s="237"/>
      <c r="EB3" s="237"/>
      <c r="EC3" s="237"/>
      <c r="ED3" s="237"/>
      <c r="EE3" s="237"/>
      <c r="EF3" s="237"/>
      <c r="EG3" s="237"/>
      <c r="EH3" s="237"/>
      <c r="EI3" s="237"/>
      <c r="EJ3" s="237"/>
      <c r="EK3" s="237"/>
      <c r="EL3" s="237"/>
      <c r="EM3" s="237"/>
      <c r="EN3" s="237"/>
      <c r="EO3" s="237"/>
      <c r="EP3" s="237"/>
      <c r="EQ3" s="237"/>
      <c r="ER3" s="237"/>
      <c r="ES3" s="237"/>
      <c r="ET3" s="237"/>
      <c r="EU3" s="237"/>
      <c r="EV3" s="237"/>
      <c r="EW3" s="237"/>
      <c r="EX3" s="237"/>
      <c r="EY3" s="237"/>
      <c r="EZ3" s="237"/>
      <c r="FA3" s="237"/>
      <c r="FB3" s="237"/>
      <c r="FC3" s="237"/>
      <c r="FD3" s="237"/>
      <c r="FE3" s="237"/>
      <c r="FF3" s="237"/>
      <c r="FG3" s="237"/>
      <c r="FH3" s="237"/>
      <c r="FI3" s="237"/>
      <c r="FJ3" s="237"/>
      <c r="FK3" s="237"/>
      <c r="FL3" s="237"/>
      <c r="FM3" s="237"/>
      <c r="FN3" s="237"/>
      <c r="FO3" s="237"/>
      <c r="FP3" s="237"/>
      <c r="FQ3" s="237"/>
      <c r="FR3" s="237"/>
      <c r="FS3" s="237"/>
      <c r="FT3" s="237"/>
      <c r="FU3" s="237"/>
      <c r="FV3" s="237"/>
      <c r="FW3" s="237"/>
      <c r="FX3" s="237"/>
      <c r="FY3" s="237"/>
      <c r="FZ3" s="237"/>
      <c r="GA3" s="237"/>
      <c r="GB3" s="237"/>
      <c r="GC3" s="237"/>
      <c r="GD3" s="237"/>
      <c r="GE3" s="237"/>
      <c r="GF3" s="237"/>
      <c r="GG3" s="237"/>
      <c r="GH3" s="237"/>
      <c r="GI3" s="237"/>
      <c r="GJ3" s="237"/>
      <c r="GK3" s="237"/>
      <c r="GL3" s="237"/>
      <c r="GM3" s="237"/>
      <c r="GN3" s="237"/>
      <c r="GO3" s="237"/>
      <c r="GP3" s="237"/>
      <c r="GQ3" s="237"/>
      <c r="GR3" s="237"/>
      <c r="GS3" s="237"/>
      <c r="GT3" s="237"/>
      <c r="GU3" s="237"/>
      <c r="GV3" s="237"/>
      <c r="GW3" s="237"/>
      <c r="GX3" s="237"/>
      <c r="GY3" s="237"/>
      <c r="GZ3" s="237"/>
      <c r="HA3" s="237"/>
      <c r="HB3" s="237"/>
      <c r="HC3" s="237"/>
      <c r="HD3" s="237"/>
      <c r="HE3" s="237"/>
      <c r="HF3" s="237"/>
      <c r="HG3" s="237"/>
      <c r="HH3" s="237"/>
      <c r="HI3" s="237"/>
      <c r="HJ3" s="237"/>
      <c r="HK3" s="237"/>
      <c r="HL3" s="237"/>
      <c r="HM3" s="237"/>
      <c r="HN3" s="237"/>
      <c r="HO3" s="237"/>
      <c r="HP3" s="237"/>
      <c r="HQ3" s="237"/>
      <c r="HR3" s="237"/>
      <c r="HS3" s="237"/>
      <c r="HT3" s="237"/>
      <c r="HU3" s="237"/>
      <c r="HV3" s="237"/>
      <c r="HW3" s="237"/>
      <c r="HX3" s="237"/>
      <c r="HY3" s="237"/>
      <c r="HZ3" s="237"/>
      <c r="IA3" s="237"/>
      <c r="IB3" s="237"/>
      <c r="IC3" s="237"/>
      <c r="ID3" s="237"/>
      <c r="IE3" s="237"/>
      <c r="IF3" s="237"/>
      <c r="IG3" s="237"/>
      <c r="IH3" s="237"/>
      <c r="II3" s="237"/>
      <c r="IJ3" s="237"/>
      <c r="IK3" s="237"/>
      <c r="IL3" s="237"/>
      <c r="IM3" s="237"/>
      <c r="IN3" s="237"/>
      <c r="IO3" s="237"/>
      <c r="IP3" s="237"/>
    </row>
    <row r="4" spans="2:250" ht="23.25" customHeight="1" x14ac:dyDescent="0.25">
      <c r="B4" s="1265"/>
      <c r="C4" s="245" t="s">
        <v>366</v>
      </c>
      <c r="D4" s="246"/>
      <c r="E4" s="246"/>
      <c r="F4" s="246"/>
      <c r="G4" s="246"/>
      <c r="H4" s="246"/>
      <c r="I4" s="247"/>
      <c r="J4" s="1182" t="s">
        <v>367</v>
      </c>
      <c r="K4" s="242"/>
      <c r="L4" s="242"/>
      <c r="M4" s="1183"/>
      <c r="N4" s="1184"/>
      <c r="O4" s="1266"/>
      <c r="P4" s="285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  <c r="FF4" s="237"/>
      <c r="FG4" s="237"/>
      <c r="FH4" s="237"/>
      <c r="FI4" s="237"/>
      <c r="FJ4" s="237"/>
      <c r="FK4" s="237"/>
      <c r="FL4" s="237"/>
      <c r="FM4" s="237"/>
      <c r="FN4" s="237"/>
      <c r="FO4" s="237"/>
      <c r="FP4" s="237"/>
      <c r="FQ4" s="237"/>
      <c r="FR4" s="237"/>
      <c r="FS4" s="237"/>
      <c r="FT4" s="237"/>
      <c r="FU4" s="237"/>
      <c r="FV4" s="237"/>
      <c r="FW4" s="237"/>
      <c r="FX4" s="237"/>
      <c r="FY4" s="237"/>
      <c r="FZ4" s="237"/>
      <c r="GA4" s="237"/>
      <c r="GB4" s="237"/>
      <c r="GC4" s="237"/>
      <c r="GD4" s="237"/>
      <c r="GE4" s="237"/>
      <c r="GF4" s="237"/>
      <c r="GG4" s="237"/>
      <c r="GH4" s="237"/>
      <c r="GI4" s="237"/>
      <c r="GJ4" s="237"/>
      <c r="GK4" s="237"/>
      <c r="GL4" s="237"/>
      <c r="GM4" s="237"/>
      <c r="GN4" s="237"/>
      <c r="GO4" s="237"/>
      <c r="GP4" s="237"/>
      <c r="GQ4" s="237"/>
      <c r="GR4" s="237"/>
      <c r="GS4" s="237"/>
      <c r="GT4" s="237"/>
      <c r="GU4" s="237"/>
      <c r="GV4" s="237"/>
      <c r="GW4" s="237"/>
      <c r="GX4" s="237"/>
      <c r="GY4" s="237"/>
      <c r="GZ4" s="237"/>
      <c r="HA4" s="237"/>
      <c r="HB4" s="237"/>
      <c r="HC4" s="237"/>
      <c r="HD4" s="237"/>
      <c r="HE4" s="237"/>
      <c r="HF4" s="237"/>
      <c r="HG4" s="237"/>
      <c r="HH4" s="237"/>
      <c r="HI4" s="237"/>
      <c r="HJ4" s="237"/>
      <c r="HK4" s="237"/>
      <c r="HL4" s="237"/>
      <c r="HM4" s="237"/>
      <c r="HN4" s="237"/>
      <c r="HO4" s="237"/>
      <c r="HP4" s="237"/>
      <c r="HQ4" s="237"/>
      <c r="HR4" s="237"/>
      <c r="HS4" s="237"/>
      <c r="HT4" s="237"/>
      <c r="HU4" s="237"/>
      <c r="HV4" s="237"/>
      <c r="HW4" s="237"/>
      <c r="HX4" s="237"/>
      <c r="HY4" s="237"/>
      <c r="HZ4" s="237"/>
      <c r="IA4" s="237"/>
      <c r="IB4" s="237"/>
      <c r="IC4" s="237"/>
      <c r="ID4" s="237"/>
      <c r="IE4" s="237"/>
      <c r="IF4" s="237"/>
      <c r="IG4" s="237"/>
      <c r="IH4" s="237"/>
      <c r="II4" s="237"/>
      <c r="IJ4" s="237"/>
      <c r="IK4" s="237"/>
      <c r="IL4" s="237"/>
      <c r="IM4" s="237"/>
      <c r="IN4" s="237"/>
      <c r="IO4" s="237"/>
      <c r="IP4" s="237"/>
    </row>
    <row r="5" spans="2:250" ht="23.25" customHeight="1" x14ac:dyDescent="0.25">
      <c r="B5" s="1267"/>
      <c r="C5" s="238"/>
      <c r="D5" s="239"/>
      <c r="E5" s="239"/>
      <c r="F5" s="239"/>
      <c r="G5" s="239"/>
      <c r="H5" s="239"/>
      <c r="I5" s="240"/>
      <c r="J5" s="1182" t="s">
        <v>368</v>
      </c>
      <c r="K5" s="242"/>
      <c r="L5" s="242"/>
      <c r="M5" s="1183"/>
      <c r="N5" s="1185"/>
      <c r="O5" s="1268"/>
      <c r="P5" s="285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  <c r="DD5" s="237"/>
      <c r="DE5" s="237"/>
      <c r="DF5" s="237"/>
      <c r="DG5" s="237"/>
      <c r="DH5" s="237"/>
      <c r="DI5" s="237"/>
      <c r="DJ5" s="237"/>
      <c r="DK5" s="237"/>
      <c r="DL5" s="237"/>
      <c r="DM5" s="237"/>
      <c r="DN5" s="237"/>
      <c r="DO5" s="237"/>
      <c r="DP5" s="237"/>
      <c r="DQ5" s="237"/>
      <c r="DR5" s="237"/>
      <c r="DS5" s="237"/>
      <c r="DT5" s="237"/>
      <c r="DU5" s="237"/>
      <c r="DV5" s="237"/>
      <c r="DW5" s="237"/>
      <c r="DX5" s="237"/>
      <c r="DY5" s="237"/>
      <c r="DZ5" s="237"/>
      <c r="EA5" s="237"/>
      <c r="EB5" s="237"/>
      <c r="EC5" s="237"/>
      <c r="ED5" s="237"/>
      <c r="EE5" s="237"/>
      <c r="EF5" s="237"/>
      <c r="EG5" s="237"/>
      <c r="EH5" s="237"/>
      <c r="EI5" s="237"/>
      <c r="EJ5" s="237"/>
      <c r="EK5" s="237"/>
      <c r="EL5" s="237"/>
      <c r="EM5" s="237"/>
      <c r="EN5" s="237"/>
      <c r="EO5" s="237"/>
      <c r="EP5" s="237"/>
      <c r="EQ5" s="237"/>
      <c r="ER5" s="237"/>
      <c r="ES5" s="237"/>
      <c r="ET5" s="237"/>
      <c r="EU5" s="237"/>
      <c r="EV5" s="237"/>
      <c r="EW5" s="237"/>
      <c r="EX5" s="237"/>
      <c r="EY5" s="237"/>
      <c r="EZ5" s="237"/>
      <c r="FA5" s="237"/>
      <c r="FB5" s="237"/>
      <c r="FC5" s="237"/>
      <c r="FD5" s="237"/>
      <c r="FE5" s="237"/>
      <c r="FF5" s="237"/>
      <c r="FG5" s="237"/>
      <c r="FH5" s="237"/>
      <c r="FI5" s="237"/>
      <c r="FJ5" s="237"/>
      <c r="FK5" s="237"/>
      <c r="FL5" s="237"/>
      <c r="FM5" s="237"/>
      <c r="FN5" s="237"/>
      <c r="FO5" s="237"/>
      <c r="FP5" s="237"/>
      <c r="FQ5" s="237"/>
      <c r="FR5" s="237"/>
      <c r="FS5" s="237"/>
      <c r="FT5" s="237"/>
      <c r="FU5" s="237"/>
      <c r="FV5" s="237"/>
      <c r="FW5" s="237"/>
      <c r="FX5" s="237"/>
      <c r="FY5" s="237"/>
      <c r="FZ5" s="237"/>
      <c r="GA5" s="237"/>
      <c r="GB5" s="237"/>
      <c r="GC5" s="237"/>
      <c r="GD5" s="237"/>
      <c r="GE5" s="237"/>
      <c r="GF5" s="237"/>
      <c r="GG5" s="237"/>
      <c r="GH5" s="237"/>
      <c r="GI5" s="237"/>
      <c r="GJ5" s="237"/>
      <c r="GK5" s="237"/>
      <c r="GL5" s="237"/>
      <c r="GM5" s="237"/>
      <c r="GN5" s="237"/>
      <c r="GO5" s="237"/>
      <c r="GP5" s="237"/>
      <c r="GQ5" s="237"/>
      <c r="GR5" s="237"/>
      <c r="GS5" s="237"/>
      <c r="GT5" s="237"/>
      <c r="GU5" s="237"/>
      <c r="GV5" s="237"/>
      <c r="GW5" s="237"/>
      <c r="GX5" s="237"/>
      <c r="GY5" s="237"/>
      <c r="GZ5" s="237"/>
      <c r="HA5" s="237"/>
      <c r="HB5" s="237"/>
      <c r="HC5" s="237"/>
      <c r="HD5" s="237"/>
      <c r="HE5" s="237"/>
      <c r="HF5" s="237"/>
      <c r="HG5" s="237"/>
      <c r="HH5" s="237"/>
      <c r="HI5" s="237"/>
      <c r="HJ5" s="237"/>
      <c r="HK5" s="237"/>
      <c r="HL5" s="237"/>
      <c r="HM5" s="237"/>
      <c r="HN5" s="237"/>
      <c r="HO5" s="237"/>
      <c r="HP5" s="237"/>
      <c r="HQ5" s="237"/>
      <c r="HR5" s="237"/>
      <c r="HS5" s="237"/>
      <c r="HT5" s="237"/>
      <c r="HU5" s="237"/>
      <c r="HV5" s="237"/>
      <c r="HW5" s="237"/>
      <c r="HX5" s="237"/>
      <c r="HY5" s="237"/>
      <c r="HZ5" s="237"/>
      <c r="IA5" s="237"/>
      <c r="IB5" s="237"/>
      <c r="IC5" s="237"/>
      <c r="ID5" s="237"/>
      <c r="IE5" s="237"/>
      <c r="IF5" s="237"/>
      <c r="IG5" s="237"/>
      <c r="IH5" s="237"/>
      <c r="II5" s="237"/>
      <c r="IJ5" s="237"/>
      <c r="IK5" s="237"/>
      <c r="IL5" s="237"/>
      <c r="IM5" s="237"/>
      <c r="IN5" s="237"/>
      <c r="IO5" s="237"/>
      <c r="IP5" s="237"/>
    </row>
    <row r="6" spans="2:250" ht="21.75" customHeight="1" x14ac:dyDescent="0.25">
      <c r="B6" s="1269"/>
      <c r="C6" s="1186"/>
      <c r="D6" s="1186"/>
      <c r="E6" s="1187"/>
      <c r="F6" s="1186"/>
      <c r="G6" s="1186"/>
      <c r="H6" s="1187"/>
      <c r="I6" s="1186"/>
      <c r="J6" s="1186"/>
      <c r="K6" s="1187"/>
      <c r="L6" s="1187"/>
      <c r="M6" s="1186"/>
      <c r="N6" s="1186"/>
      <c r="O6" s="1270"/>
      <c r="P6" s="285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  <c r="DW6" s="237"/>
      <c r="DX6" s="237"/>
      <c r="DY6" s="237"/>
      <c r="DZ6" s="237"/>
      <c r="EA6" s="237"/>
      <c r="EB6" s="237"/>
      <c r="EC6" s="237"/>
      <c r="ED6" s="237"/>
      <c r="EE6" s="237"/>
      <c r="EF6" s="237"/>
      <c r="EG6" s="237"/>
      <c r="EH6" s="237"/>
      <c r="EI6" s="237"/>
      <c r="EJ6" s="237"/>
      <c r="EK6" s="237"/>
      <c r="EL6" s="237"/>
      <c r="EM6" s="237"/>
      <c r="EN6" s="237"/>
      <c r="EO6" s="237"/>
      <c r="EP6" s="237"/>
      <c r="EQ6" s="237"/>
      <c r="ER6" s="237"/>
      <c r="ES6" s="237"/>
      <c r="ET6" s="237"/>
      <c r="EU6" s="237"/>
      <c r="EV6" s="237"/>
      <c r="EW6" s="237"/>
      <c r="EX6" s="237"/>
      <c r="EY6" s="237"/>
      <c r="EZ6" s="237"/>
      <c r="FA6" s="237"/>
      <c r="FB6" s="237"/>
      <c r="FC6" s="237"/>
      <c r="FD6" s="237"/>
      <c r="FE6" s="237"/>
      <c r="FF6" s="237"/>
      <c r="FG6" s="237"/>
      <c r="FH6" s="237"/>
      <c r="FI6" s="237"/>
      <c r="FJ6" s="237"/>
      <c r="FK6" s="237"/>
      <c r="FL6" s="237"/>
      <c r="FM6" s="237"/>
      <c r="FN6" s="237"/>
      <c r="FO6" s="237"/>
      <c r="FP6" s="237"/>
      <c r="FQ6" s="237"/>
      <c r="FR6" s="237"/>
      <c r="FS6" s="237"/>
      <c r="FT6" s="237"/>
      <c r="FU6" s="237"/>
      <c r="FV6" s="237"/>
      <c r="FW6" s="237"/>
      <c r="FX6" s="237"/>
      <c r="FY6" s="237"/>
      <c r="FZ6" s="237"/>
      <c r="GA6" s="237"/>
      <c r="GB6" s="237"/>
      <c r="GC6" s="237"/>
      <c r="GD6" s="237"/>
      <c r="GE6" s="237"/>
      <c r="GF6" s="237"/>
      <c r="GG6" s="237"/>
      <c r="GH6" s="237"/>
      <c r="GI6" s="237"/>
      <c r="GJ6" s="237"/>
      <c r="GK6" s="237"/>
      <c r="GL6" s="237"/>
      <c r="GM6" s="237"/>
      <c r="GN6" s="237"/>
      <c r="GO6" s="237"/>
      <c r="GP6" s="237"/>
      <c r="GQ6" s="237"/>
      <c r="GR6" s="237"/>
      <c r="GS6" s="237"/>
      <c r="GT6" s="237"/>
      <c r="GU6" s="237"/>
      <c r="GV6" s="237"/>
      <c r="GW6" s="237"/>
      <c r="GX6" s="237"/>
      <c r="GY6" s="237"/>
      <c r="GZ6" s="237"/>
      <c r="HA6" s="237"/>
      <c r="HB6" s="237"/>
      <c r="HC6" s="237"/>
      <c r="HD6" s="237"/>
      <c r="HE6" s="237"/>
      <c r="HF6" s="237"/>
      <c r="HG6" s="237"/>
      <c r="HH6" s="237"/>
      <c r="HI6" s="237"/>
      <c r="HJ6" s="237"/>
      <c r="HK6" s="237"/>
      <c r="HL6" s="237"/>
      <c r="HM6" s="237"/>
      <c r="HN6" s="237"/>
      <c r="HO6" s="237"/>
      <c r="HP6" s="237"/>
      <c r="HQ6" s="237"/>
      <c r="HR6" s="237"/>
      <c r="HS6" s="237"/>
      <c r="HT6" s="237"/>
      <c r="HU6" s="237"/>
      <c r="HV6" s="237"/>
      <c r="HW6" s="237"/>
      <c r="HX6" s="237"/>
      <c r="HY6" s="237"/>
      <c r="HZ6" s="237"/>
      <c r="IA6" s="237"/>
      <c r="IB6" s="237"/>
      <c r="IC6" s="237"/>
      <c r="ID6" s="237"/>
      <c r="IE6" s="237"/>
      <c r="IF6" s="237"/>
      <c r="IG6" s="237"/>
      <c r="IH6" s="237"/>
      <c r="II6" s="237"/>
      <c r="IJ6" s="237"/>
      <c r="IK6" s="237"/>
      <c r="IL6" s="237"/>
      <c r="IM6" s="237"/>
      <c r="IN6" s="237"/>
      <c r="IO6" s="237"/>
      <c r="IP6" s="237"/>
    </row>
    <row r="7" spans="2:250" ht="18.75" customHeight="1" x14ac:dyDescent="0.25">
      <c r="B7" s="1271" t="s">
        <v>60</v>
      </c>
      <c r="C7" s="1188"/>
      <c r="D7" s="1188"/>
      <c r="E7" s="1189"/>
      <c r="F7" s="1188"/>
      <c r="G7" s="1188"/>
      <c r="H7" s="1189"/>
      <c r="I7" s="1188"/>
      <c r="J7" s="1188"/>
      <c r="K7" s="1189"/>
      <c r="L7" s="1189"/>
      <c r="M7" s="1188"/>
      <c r="N7" s="1188"/>
      <c r="O7" s="1272"/>
      <c r="P7" s="285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  <c r="DD7" s="237"/>
      <c r="DE7" s="237"/>
      <c r="DF7" s="237"/>
      <c r="DG7" s="237"/>
      <c r="DH7" s="237"/>
      <c r="DI7" s="237"/>
      <c r="DJ7" s="237"/>
      <c r="DK7" s="237"/>
      <c r="DL7" s="237"/>
      <c r="DM7" s="237"/>
      <c r="DN7" s="237"/>
      <c r="DO7" s="237"/>
      <c r="DP7" s="237"/>
      <c r="DQ7" s="237"/>
      <c r="DR7" s="237"/>
      <c r="DS7" s="237"/>
      <c r="DT7" s="237"/>
      <c r="DU7" s="237"/>
      <c r="DV7" s="237"/>
      <c r="DW7" s="237"/>
      <c r="DX7" s="237"/>
      <c r="DY7" s="237"/>
      <c r="DZ7" s="237"/>
      <c r="EA7" s="237"/>
      <c r="EB7" s="237"/>
      <c r="EC7" s="237"/>
      <c r="ED7" s="237"/>
      <c r="EE7" s="237"/>
      <c r="EF7" s="237"/>
      <c r="EG7" s="237"/>
      <c r="EH7" s="237"/>
      <c r="EI7" s="237"/>
      <c r="EJ7" s="237"/>
      <c r="EK7" s="237"/>
      <c r="EL7" s="237"/>
      <c r="EM7" s="237"/>
      <c r="EN7" s="237"/>
      <c r="EO7" s="237"/>
      <c r="EP7" s="237"/>
      <c r="EQ7" s="237"/>
      <c r="ER7" s="237"/>
      <c r="ES7" s="237"/>
      <c r="ET7" s="237"/>
      <c r="EU7" s="237"/>
      <c r="EV7" s="237"/>
      <c r="EW7" s="237"/>
      <c r="EX7" s="237"/>
      <c r="EY7" s="237"/>
      <c r="EZ7" s="237"/>
      <c r="FA7" s="237"/>
      <c r="FB7" s="237"/>
      <c r="FC7" s="237"/>
      <c r="FD7" s="237"/>
      <c r="FE7" s="237"/>
      <c r="FF7" s="237"/>
      <c r="FG7" s="237"/>
      <c r="FH7" s="237"/>
      <c r="FI7" s="237"/>
      <c r="FJ7" s="237"/>
      <c r="FK7" s="237"/>
      <c r="FL7" s="237"/>
      <c r="FM7" s="237"/>
      <c r="FN7" s="237"/>
      <c r="FO7" s="237"/>
      <c r="FP7" s="237"/>
      <c r="FQ7" s="237"/>
      <c r="FR7" s="237"/>
      <c r="FS7" s="237"/>
      <c r="FT7" s="237"/>
      <c r="FU7" s="237"/>
      <c r="FV7" s="237"/>
      <c r="FW7" s="237"/>
      <c r="FX7" s="237"/>
      <c r="FY7" s="237"/>
      <c r="FZ7" s="237"/>
      <c r="GA7" s="237"/>
      <c r="GB7" s="237"/>
      <c r="GC7" s="237"/>
      <c r="GD7" s="237"/>
      <c r="GE7" s="237"/>
      <c r="GF7" s="237"/>
      <c r="GG7" s="237"/>
      <c r="GH7" s="237"/>
      <c r="GI7" s="237"/>
      <c r="GJ7" s="237"/>
      <c r="GK7" s="237"/>
      <c r="GL7" s="237"/>
      <c r="GM7" s="237"/>
      <c r="GN7" s="237"/>
      <c r="GO7" s="237"/>
      <c r="GP7" s="237"/>
      <c r="GQ7" s="237"/>
      <c r="GR7" s="237"/>
      <c r="GS7" s="237"/>
      <c r="GT7" s="237"/>
      <c r="GU7" s="237"/>
      <c r="GV7" s="237"/>
      <c r="GW7" s="237"/>
      <c r="GX7" s="237"/>
      <c r="GY7" s="237"/>
      <c r="GZ7" s="237"/>
      <c r="HA7" s="237"/>
      <c r="HB7" s="237"/>
      <c r="HC7" s="237"/>
      <c r="HD7" s="237"/>
      <c r="HE7" s="237"/>
      <c r="HF7" s="237"/>
      <c r="HG7" s="237"/>
      <c r="HH7" s="237"/>
      <c r="HI7" s="237"/>
      <c r="HJ7" s="237"/>
      <c r="HK7" s="237"/>
      <c r="HL7" s="237"/>
      <c r="HM7" s="237"/>
      <c r="HN7" s="237"/>
      <c r="HO7" s="237"/>
      <c r="HP7" s="237"/>
      <c r="HQ7" s="237"/>
      <c r="HR7" s="237"/>
      <c r="HS7" s="237"/>
      <c r="HT7" s="237"/>
      <c r="HU7" s="237"/>
      <c r="HV7" s="237"/>
      <c r="HW7" s="237"/>
      <c r="HX7" s="237"/>
      <c r="HY7" s="237"/>
      <c r="HZ7" s="237"/>
      <c r="IA7" s="237"/>
      <c r="IB7" s="237"/>
      <c r="IC7" s="237"/>
      <c r="ID7" s="237"/>
      <c r="IE7" s="237"/>
      <c r="IF7" s="237"/>
      <c r="IG7" s="237"/>
      <c r="IH7" s="237"/>
      <c r="II7" s="237"/>
      <c r="IJ7" s="237"/>
      <c r="IK7" s="237"/>
      <c r="IL7" s="237"/>
      <c r="IM7" s="237"/>
      <c r="IN7" s="237"/>
      <c r="IO7" s="237"/>
      <c r="IP7" s="237"/>
    </row>
    <row r="8" spans="2:250" ht="24.75" customHeight="1" thickBot="1" x14ac:dyDescent="0.3">
      <c r="B8" s="1273" t="s">
        <v>1</v>
      </c>
      <c r="C8" s="1274" t="s">
        <v>2</v>
      </c>
      <c r="D8" s="1275"/>
      <c r="E8" s="615"/>
      <c r="F8" s="1275"/>
      <c r="G8" s="1275"/>
      <c r="H8" s="616"/>
      <c r="I8" s="1276"/>
      <c r="J8" s="1276"/>
      <c r="K8" s="616"/>
      <c r="L8" s="616"/>
      <c r="M8" s="1276"/>
      <c r="N8" s="1276"/>
      <c r="O8" s="1277"/>
      <c r="P8" s="259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7"/>
      <c r="EJ8" s="237"/>
      <c r="EK8" s="237"/>
      <c r="EL8" s="237"/>
      <c r="EM8" s="237"/>
      <c r="EN8" s="237"/>
      <c r="EO8" s="237"/>
      <c r="EP8" s="237"/>
      <c r="EQ8" s="237"/>
      <c r="ER8" s="237"/>
      <c r="ES8" s="237"/>
      <c r="ET8" s="237"/>
      <c r="EU8" s="237"/>
      <c r="EV8" s="237"/>
      <c r="EW8" s="237"/>
      <c r="EX8" s="237"/>
      <c r="EY8" s="237"/>
      <c r="EZ8" s="237"/>
      <c r="FA8" s="237"/>
      <c r="FB8" s="237"/>
      <c r="FC8" s="237"/>
      <c r="FD8" s="237"/>
      <c r="FE8" s="237"/>
      <c r="FF8" s="237"/>
      <c r="FG8" s="237"/>
      <c r="FH8" s="237"/>
      <c r="FI8" s="237"/>
      <c r="FJ8" s="237"/>
      <c r="FK8" s="237"/>
      <c r="FL8" s="237"/>
      <c r="FM8" s="237"/>
      <c r="FN8" s="237"/>
      <c r="FO8" s="237"/>
      <c r="FP8" s="237"/>
      <c r="FQ8" s="237"/>
      <c r="FR8" s="237"/>
      <c r="FS8" s="237"/>
      <c r="FT8" s="237"/>
      <c r="FU8" s="237"/>
      <c r="FV8" s="237"/>
      <c r="FW8" s="237"/>
      <c r="FX8" s="237"/>
      <c r="FY8" s="237"/>
      <c r="FZ8" s="237"/>
      <c r="GA8" s="237"/>
      <c r="GB8" s="237"/>
      <c r="GC8" s="237"/>
      <c r="GD8" s="237"/>
      <c r="GE8" s="237"/>
      <c r="GF8" s="237"/>
      <c r="GG8" s="237"/>
      <c r="GH8" s="237"/>
      <c r="GI8" s="237"/>
      <c r="GJ8" s="237"/>
      <c r="GK8" s="237"/>
      <c r="GL8" s="237"/>
      <c r="GM8" s="237"/>
      <c r="GN8" s="237"/>
      <c r="GO8" s="237"/>
      <c r="GP8" s="237"/>
      <c r="GQ8" s="237"/>
      <c r="GR8" s="237"/>
      <c r="GS8" s="237"/>
      <c r="GT8" s="237"/>
      <c r="GU8" s="237"/>
      <c r="GV8" s="237"/>
      <c r="GW8" s="237"/>
      <c r="GX8" s="237"/>
      <c r="GY8" s="237"/>
      <c r="GZ8" s="237"/>
      <c r="HA8" s="237"/>
      <c r="HB8" s="237"/>
      <c r="HC8" s="237"/>
      <c r="HD8" s="237"/>
      <c r="HE8" s="237"/>
      <c r="HF8" s="237"/>
      <c r="HG8" s="237"/>
      <c r="HH8" s="237"/>
      <c r="HI8" s="237"/>
      <c r="HJ8" s="237"/>
      <c r="HK8" s="237"/>
      <c r="HL8" s="237"/>
      <c r="HM8" s="237"/>
      <c r="HN8" s="237"/>
      <c r="HO8" s="237"/>
      <c r="HP8" s="237"/>
      <c r="HQ8" s="237"/>
      <c r="HR8" s="237"/>
      <c r="HS8" s="237"/>
      <c r="HT8" s="237"/>
      <c r="HU8" s="237"/>
      <c r="HV8" s="237"/>
      <c r="HW8" s="237"/>
      <c r="HX8" s="237"/>
      <c r="HY8" s="237"/>
      <c r="HZ8" s="237"/>
      <c r="IA8" s="237"/>
      <c r="IB8" s="237"/>
      <c r="IC8" s="237"/>
      <c r="ID8" s="237"/>
      <c r="IE8" s="237"/>
      <c r="IF8" s="237"/>
      <c r="IG8" s="237"/>
      <c r="IH8" s="237"/>
      <c r="II8" s="237"/>
      <c r="IJ8" s="237"/>
      <c r="IK8" s="237"/>
      <c r="IL8" s="237"/>
      <c r="IM8" s="237"/>
      <c r="IN8" s="237"/>
      <c r="IO8" s="237"/>
      <c r="IP8" s="237"/>
    </row>
    <row r="9" spans="2:250" ht="18.95" customHeight="1" x14ac:dyDescent="0.25">
      <c r="B9" s="603" t="s">
        <v>3</v>
      </c>
      <c r="C9" s="604"/>
      <c r="D9" s="605"/>
      <c r="E9" s="606" t="s">
        <v>62</v>
      </c>
      <c r="F9" s="607"/>
      <c r="G9" s="607"/>
      <c r="H9" s="607"/>
      <c r="I9" s="607"/>
      <c r="J9" s="607"/>
      <c r="K9" s="607"/>
      <c r="L9" s="607"/>
      <c r="M9" s="607"/>
      <c r="N9" s="607"/>
      <c r="O9" s="608"/>
      <c r="P9" s="236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237"/>
      <c r="AY9" s="237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  <c r="BM9" s="237"/>
      <c r="BN9" s="237"/>
      <c r="BO9" s="237"/>
      <c r="BP9" s="237"/>
      <c r="BQ9" s="237"/>
      <c r="BR9" s="237"/>
      <c r="BS9" s="237"/>
      <c r="BT9" s="237"/>
      <c r="BU9" s="237"/>
      <c r="BV9" s="237"/>
      <c r="BW9" s="237"/>
      <c r="BX9" s="237"/>
      <c r="BY9" s="237"/>
      <c r="BZ9" s="237"/>
      <c r="CA9" s="237"/>
      <c r="CB9" s="237"/>
      <c r="CC9" s="237"/>
      <c r="CD9" s="237"/>
      <c r="CE9" s="237"/>
      <c r="CF9" s="237"/>
      <c r="CG9" s="237"/>
      <c r="CH9" s="237"/>
      <c r="CI9" s="237"/>
      <c r="CJ9" s="237"/>
      <c r="CK9" s="237"/>
      <c r="CL9" s="237"/>
      <c r="CM9" s="237"/>
      <c r="CN9" s="237"/>
      <c r="CO9" s="237"/>
      <c r="CP9" s="237"/>
      <c r="CQ9" s="237"/>
      <c r="CR9" s="237"/>
      <c r="CS9" s="237"/>
      <c r="CT9" s="237"/>
      <c r="CU9" s="237"/>
      <c r="CV9" s="237"/>
      <c r="CW9" s="237"/>
      <c r="CX9" s="237"/>
      <c r="CY9" s="237"/>
      <c r="CZ9" s="237"/>
      <c r="DA9" s="237"/>
      <c r="DB9" s="237"/>
      <c r="DC9" s="237"/>
      <c r="DD9" s="237"/>
      <c r="DE9" s="237"/>
      <c r="DF9" s="237"/>
      <c r="DG9" s="237"/>
      <c r="DH9" s="237"/>
      <c r="DI9" s="237"/>
      <c r="DJ9" s="237"/>
      <c r="DK9" s="237"/>
      <c r="DL9" s="237"/>
      <c r="DM9" s="237"/>
      <c r="DN9" s="237"/>
      <c r="DO9" s="237"/>
      <c r="DP9" s="237"/>
      <c r="DQ9" s="237"/>
      <c r="DR9" s="237"/>
      <c r="DS9" s="237"/>
      <c r="DT9" s="237"/>
      <c r="DU9" s="237"/>
      <c r="DV9" s="237"/>
      <c r="DW9" s="237"/>
      <c r="DX9" s="237"/>
      <c r="DY9" s="237"/>
      <c r="DZ9" s="237"/>
      <c r="EA9" s="237"/>
      <c r="EB9" s="237"/>
      <c r="EC9" s="237"/>
      <c r="ED9" s="237"/>
      <c r="EE9" s="237"/>
      <c r="EF9" s="237"/>
      <c r="EG9" s="237"/>
      <c r="EH9" s="237"/>
      <c r="EI9" s="237"/>
      <c r="EJ9" s="237"/>
      <c r="EK9" s="237"/>
      <c r="EL9" s="237"/>
      <c r="EM9" s="237"/>
      <c r="EN9" s="237"/>
      <c r="EO9" s="237"/>
      <c r="EP9" s="237"/>
      <c r="EQ9" s="237"/>
      <c r="ER9" s="237"/>
      <c r="ES9" s="237"/>
      <c r="ET9" s="237"/>
      <c r="EU9" s="237"/>
      <c r="EV9" s="237"/>
      <c r="EW9" s="237"/>
      <c r="EX9" s="237"/>
      <c r="EY9" s="237"/>
      <c r="EZ9" s="237"/>
      <c r="FA9" s="237"/>
      <c r="FB9" s="237"/>
      <c r="FC9" s="237"/>
      <c r="FD9" s="237"/>
      <c r="FE9" s="237"/>
      <c r="FF9" s="237"/>
      <c r="FG9" s="237"/>
      <c r="FH9" s="237"/>
      <c r="FI9" s="237"/>
      <c r="FJ9" s="237"/>
      <c r="FK9" s="237"/>
      <c r="FL9" s="237"/>
      <c r="FM9" s="237"/>
      <c r="FN9" s="237"/>
      <c r="FO9" s="237"/>
      <c r="FP9" s="237"/>
      <c r="FQ9" s="237"/>
      <c r="FR9" s="237"/>
      <c r="FS9" s="237"/>
      <c r="FT9" s="237"/>
      <c r="FU9" s="237"/>
      <c r="FV9" s="237"/>
      <c r="FW9" s="237"/>
      <c r="FX9" s="237"/>
      <c r="FY9" s="237"/>
      <c r="FZ9" s="237"/>
      <c r="GA9" s="237"/>
      <c r="GB9" s="237"/>
      <c r="GC9" s="237"/>
      <c r="GD9" s="237"/>
      <c r="GE9" s="237"/>
      <c r="GF9" s="237"/>
      <c r="GG9" s="237"/>
      <c r="GH9" s="237"/>
      <c r="GI9" s="237"/>
      <c r="GJ9" s="237"/>
      <c r="GK9" s="237"/>
      <c r="GL9" s="237"/>
      <c r="GM9" s="237"/>
      <c r="GN9" s="237"/>
      <c r="GO9" s="237"/>
      <c r="GP9" s="237"/>
      <c r="GQ9" s="237"/>
      <c r="GR9" s="237"/>
      <c r="GS9" s="237"/>
      <c r="GT9" s="237"/>
      <c r="GU9" s="237"/>
      <c r="GV9" s="237"/>
      <c r="GW9" s="237"/>
      <c r="GX9" s="237"/>
      <c r="GY9" s="237"/>
      <c r="GZ9" s="237"/>
      <c r="HA9" s="237"/>
      <c r="HB9" s="237"/>
      <c r="HC9" s="237"/>
      <c r="HD9" s="237"/>
      <c r="HE9" s="237"/>
      <c r="HF9" s="237"/>
      <c r="HG9" s="237"/>
      <c r="HH9" s="237"/>
      <c r="HI9" s="237"/>
      <c r="HJ9" s="237"/>
      <c r="HK9" s="237"/>
      <c r="HL9" s="237"/>
      <c r="HM9" s="237"/>
      <c r="HN9" s="237"/>
      <c r="HO9" s="237"/>
      <c r="HP9" s="237"/>
      <c r="HQ9" s="237"/>
      <c r="HR9" s="237"/>
      <c r="HS9" s="237"/>
      <c r="HT9" s="237"/>
      <c r="HU9" s="237"/>
      <c r="HV9" s="237"/>
      <c r="HW9" s="237"/>
      <c r="HX9" s="237"/>
      <c r="HY9" s="237"/>
      <c r="HZ9" s="237"/>
      <c r="IA9" s="237"/>
      <c r="IB9" s="237"/>
      <c r="IC9" s="237"/>
      <c r="ID9" s="237"/>
      <c r="IE9" s="237"/>
      <c r="IF9" s="237"/>
      <c r="IG9" s="237"/>
      <c r="IH9" s="237"/>
      <c r="II9" s="237"/>
      <c r="IJ9" s="237"/>
      <c r="IK9" s="237"/>
      <c r="IL9" s="237"/>
      <c r="IM9" s="237"/>
      <c r="IN9" s="237"/>
      <c r="IO9" s="237"/>
      <c r="IP9" s="237"/>
    </row>
    <row r="10" spans="2:250" ht="24.75" customHeight="1" x14ac:dyDescent="0.2">
      <c r="B10" s="74" t="s">
        <v>273</v>
      </c>
      <c r="C10" s="75"/>
      <c r="D10" s="75"/>
      <c r="E10" s="75"/>
      <c r="F10" s="75"/>
      <c r="G10" s="75"/>
      <c r="H10" s="934" t="s">
        <v>274</v>
      </c>
      <c r="I10" s="911"/>
      <c r="J10" s="912"/>
      <c r="K10" s="545" t="s">
        <v>7</v>
      </c>
      <c r="L10" s="513"/>
      <c r="M10" s="513"/>
      <c r="N10" s="513"/>
      <c r="O10" s="514"/>
      <c r="P10" s="935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237"/>
      <c r="BR10" s="237"/>
      <c r="BS10" s="237"/>
      <c r="BT10" s="237"/>
      <c r="BU10" s="237"/>
      <c r="BV10" s="237"/>
      <c r="BW10" s="237"/>
      <c r="BX10" s="237"/>
      <c r="BY10" s="237"/>
      <c r="BZ10" s="237"/>
      <c r="CA10" s="237"/>
      <c r="CB10" s="237"/>
      <c r="CC10" s="237"/>
      <c r="CD10" s="237"/>
      <c r="CE10" s="237"/>
      <c r="CF10" s="237"/>
      <c r="CG10" s="237"/>
      <c r="CH10" s="237"/>
      <c r="CI10" s="237"/>
      <c r="CJ10" s="237"/>
      <c r="CK10" s="237"/>
      <c r="CL10" s="237"/>
      <c r="CM10" s="237"/>
      <c r="CN10" s="237"/>
      <c r="CO10" s="237"/>
      <c r="CP10" s="237"/>
      <c r="CQ10" s="237"/>
      <c r="CR10" s="237"/>
      <c r="CS10" s="237"/>
      <c r="CT10" s="237"/>
      <c r="CU10" s="237"/>
      <c r="CV10" s="237"/>
      <c r="CW10" s="237"/>
      <c r="CX10" s="237"/>
      <c r="CY10" s="237"/>
      <c r="CZ10" s="237"/>
      <c r="DA10" s="237"/>
      <c r="DB10" s="237"/>
      <c r="DC10" s="237"/>
      <c r="DD10" s="237"/>
      <c r="DE10" s="237"/>
      <c r="DF10" s="237"/>
      <c r="DG10" s="237"/>
      <c r="DH10" s="237"/>
      <c r="DI10" s="237"/>
      <c r="DJ10" s="237"/>
      <c r="DK10" s="237"/>
      <c r="DL10" s="237"/>
      <c r="DM10" s="237"/>
      <c r="DN10" s="237"/>
      <c r="DO10" s="237"/>
      <c r="DP10" s="237"/>
      <c r="DQ10" s="237"/>
      <c r="DR10" s="237"/>
      <c r="DS10" s="237"/>
      <c r="DT10" s="237"/>
      <c r="DU10" s="237"/>
      <c r="DV10" s="237"/>
      <c r="DW10" s="237"/>
      <c r="DX10" s="237"/>
      <c r="DY10" s="237"/>
      <c r="DZ10" s="237"/>
      <c r="EA10" s="237"/>
      <c r="EB10" s="237"/>
      <c r="EC10" s="237"/>
      <c r="ED10" s="237"/>
      <c r="EE10" s="237"/>
      <c r="EF10" s="237"/>
      <c r="EG10" s="237"/>
      <c r="EH10" s="237"/>
      <c r="EI10" s="237"/>
      <c r="EJ10" s="237"/>
      <c r="EK10" s="237"/>
      <c r="EL10" s="237"/>
      <c r="EM10" s="237"/>
      <c r="EN10" s="237"/>
      <c r="EO10" s="237"/>
      <c r="EP10" s="237"/>
      <c r="EQ10" s="237"/>
      <c r="ER10" s="237"/>
      <c r="ES10" s="237"/>
      <c r="ET10" s="237"/>
      <c r="EU10" s="237"/>
      <c r="EV10" s="237"/>
      <c r="EW10" s="237"/>
      <c r="EX10" s="237"/>
      <c r="EY10" s="237"/>
      <c r="EZ10" s="237"/>
      <c r="FA10" s="237"/>
      <c r="FB10" s="237"/>
      <c r="FC10" s="237"/>
      <c r="FD10" s="237"/>
      <c r="FE10" s="237"/>
      <c r="FF10" s="237"/>
      <c r="FG10" s="237"/>
      <c r="FH10" s="237"/>
      <c r="FI10" s="237"/>
      <c r="FJ10" s="237"/>
      <c r="FK10" s="237"/>
      <c r="FL10" s="237"/>
      <c r="FM10" s="237"/>
      <c r="FN10" s="237"/>
      <c r="FO10" s="237"/>
      <c r="FP10" s="237"/>
      <c r="FQ10" s="237"/>
      <c r="FR10" s="237"/>
      <c r="FS10" s="237"/>
      <c r="FT10" s="237"/>
      <c r="FU10" s="237"/>
      <c r="FV10" s="237"/>
      <c r="FW10" s="237"/>
      <c r="FX10" s="237"/>
      <c r="FY10" s="237"/>
      <c r="FZ10" s="237"/>
      <c r="GA10" s="237"/>
      <c r="GB10" s="237"/>
      <c r="GC10" s="237"/>
      <c r="GD10" s="237"/>
      <c r="GE10" s="237"/>
      <c r="GF10" s="237"/>
      <c r="GG10" s="237"/>
      <c r="GH10" s="237"/>
      <c r="GI10" s="237"/>
      <c r="GJ10" s="237"/>
      <c r="GK10" s="237"/>
      <c r="GL10" s="237"/>
      <c r="GM10" s="237"/>
      <c r="GN10" s="237"/>
      <c r="GO10" s="237"/>
      <c r="GP10" s="237"/>
      <c r="GQ10" s="237"/>
      <c r="GR10" s="237"/>
      <c r="GS10" s="237"/>
      <c r="GT10" s="237"/>
      <c r="GU10" s="237"/>
      <c r="GV10" s="237"/>
      <c r="GW10" s="237"/>
      <c r="GX10" s="237"/>
      <c r="GY10" s="237"/>
      <c r="GZ10" s="237"/>
      <c r="HA10" s="237"/>
      <c r="HB10" s="237"/>
      <c r="HC10" s="237"/>
      <c r="HD10" s="237"/>
      <c r="HE10" s="237"/>
      <c r="HF10" s="237"/>
      <c r="HG10" s="237"/>
      <c r="HH10" s="237"/>
      <c r="HI10" s="237"/>
      <c r="HJ10" s="237"/>
      <c r="HK10" s="237"/>
      <c r="HL10" s="237"/>
      <c r="HM10" s="237"/>
      <c r="HN10" s="237"/>
      <c r="HO10" s="237"/>
      <c r="HP10" s="237"/>
      <c r="HQ10" s="237"/>
      <c r="HR10" s="237"/>
      <c r="HS10" s="237"/>
      <c r="HT10" s="237"/>
      <c r="HU10" s="237"/>
      <c r="HV10" s="237"/>
      <c r="HW10" s="237"/>
      <c r="HX10" s="237"/>
      <c r="HY10" s="237"/>
      <c r="HZ10" s="237"/>
      <c r="IA10" s="237"/>
      <c r="IB10" s="237"/>
      <c r="IC10" s="237"/>
      <c r="ID10" s="237"/>
      <c r="IE10" s="237"/>
      <c r="IF10" s="237"/>
      <c r="IG10" s="237"/>
      <c r="IH10" s="237"/>
      <c r="II10" s="237"/>
      <c r="IJ10" s="237"/>
      <c r="IK10" s="237"/>
      <c r="IL10" s="237"/>
      <c r="IM10" s="237"/>
      <c r="IN10" s="237"/>
      <c r="IO10" s="237"/>
      <c r="IP10" s="237"/>
    </row>
    <row r="11" spans="2:250" ht="28.15" customHeight="1" x14ac:dyDescent="0.2">
      <c r="B11" s="83" t="s">
        <v>275</v>
      </c>
      <c r="C11" s="104"/>
      <c r="D11" s="104"/>
      <c r="E11" s="104"/>
      <c r="F11" s="104"/>
      <c r="G11" s="105"/>
      <c r="H11" s="913"/>
      <c r="I11" s="914"/>
      <c r="J11" s="915"/>
      <c r="K11" s="86" t="s">
        <v>9</v>
      </c>
      <c r="L11" s="1221" t="s">
        <v>10</v>
      </c>
      <c r="M11" s="1222"/>
      <c r="N11" s="1222"/>
      <c r="O11" s="89" t="s">
        <v>11</v>
      </c>
      <c r="P11" s="935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37"/>
      <c r="CD11" s="237"/>
      <c r="CE11" s="237"/>
      <c r="CF11" s="237"/>
      <c r="CG11" s="237"/>
      <c r="CH11" s="237"/>
      <c r="CI11" s="237"/>
      <c r="CJ11" s="237"/>
      <c r="CK11" s="237"/>
      <c r="CL11" s="237"/>
      <c r="CM11" s="237"/>
      <c r="CN11" s="237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7"/>
      <c r="DS11" s="237"/>
      <c r="DT11" s="237"/>
      <c r="DU11" s="237"/>
      <c r="DV11" s="237"/>
      <c r="DW11" s="237"/>
      <c r="DX11" s="237"/>
      <c r="DY11" s="237"/>
      <c r="DZ11" s="237"/>
      <c r="EA11" s="237"/>
      <c r="EB11" s="237"/>
      <c r="EC11" s="237"/>
      <c r="ED11" s="237"/>
      <c r="EE11" s="237"/>
      <c r="EF11" s="237"/>
      <c r="EG11" s="237"/>
      <c r="EH11" s="237"/>
      <c r="EI11" s="237"/>
      <c r="EJ11" s="237"/>
      <c r="EK11" s="237"/>
      <c r="EL11" s="237"/>
      <c r="EM11" s="237"/>
      <c r="EN11" s="237"/>
      <c r="EO11" s="237"/>
      <c r="EP11" s="237"/>
      <c r="EQ11" s="237"/>
      <c r="ER11" s="237"/>
      <c r="ES11" s="237"/>
      <c r="ET11" s="237"/>
      <c r="EU11" s="237"/>
      <c r="EV11" s="237"/>
      <c r="EW11" s="237"/>
      <c r="EX11" s="237"/>
      <c r="EY11" s="237"/>
      <c r="EZ11" s="237"/>
      <c r="FA11" s="237"/>
      <c r="FB11" s="237"/>
      <c r="FC11" s="237"/>
      <c r="FD11" s="237"/>
      <c r="FE11" s="237"/>
      <c r="FF11" s="237"/>
      <c r="FG11" s="237"/>
      <c r="FH11" s="237"/>
      <c r="FI11" s="237"/>
      <c r="FJ11" s="237"/>
      <c r="FK11" s="237"/>
      <c r="FL11" s="237"/>
      <c r="FM11" s="237"/>
      <c r="FN11" s="237"/>
      <c r="FO11" s="237"/>
      <c r="FP11" s="237"/>
      <c r="FQ11" s="237"/>
      <c r="FR11" s="237"/>
      <c r="FS11" s="237"/>
      <c r="FT11" s="237"/>
      <c r="FU11" s="237"/>
      <c r="FV11" s="237"/>
      <c r="FW11" s="237"/>
      <c r="FX11" s="237"/>
      <c r="FY11" s="237"/>
      <c r="FZ11" s="237"/>
      <c r="GA11" s="237"/>
      <c r="GB11" s="237"/>
      <c r="GC11" s="237"/>
      <c r="GD11" s="237"/>
      <c r="GE11" s="237"/>
      <c r="GF11" s="237"/>
      <c r="GG11" s="237"/>
      <c r="GH11" s="237"/>
      <c r="GI11" s="237"/>
      <c r="GJ11" s="237"/>
      <c r="GK11" s="237"/>
      <c r="GL11" s="237"/>
      <c r="GM11" s="237"/>
      <c r="GN11" s="237"/>
      <c r="GO11" s="237"/>
      <c r="GP11" s="237"/>
      <c r="GQ11" s="237"/>
      <c r="GR11" s="237"/>
      <c r="GS11" s="237"/>
      <c r="GT11" s="237"/>
      <c r="GU11" s="237"/>
      <c r="GV11" s="237"/>
      <c r="GW11" s="237"/>
      <c r="GX11" s="237"/>
      <c r="GY11" s="237"/>
      <c r="GZ11" s="237"/>
      <c r="HA11" s="237"/>
      <c r="HB11" s="237"/>
      <c r="HC11" s="237"/>
      <c r="HD11" s="237"/>
      <c r="HE11" s="237"/>
      <c r="HF11" s="237"/>
      <c r="HG11" s="237"/>
      <c r="HH11" s="237"/>
      <c r="HI11" s="237"/>
      <c r="HJ11" s="237"/>
      <c r="HK11" s="237"/>
      <c r="HL11" s="237"/>
      <c r="HM11" s="237"/>
      <c r="HN11" s="237"/>
      <c r="HO11" s="237"/>
      <c r="HP11" s="237"/>
      <c r="HQ11" s="237"/>
      <c r="HR11" s="237"/>
      <c r="HS11" s="237"/>
      <c r="HT11" s="237"/>
      <c r="HU11" s="237"/>
      <c r="HV11" s="237"/>
      <c r="HW11" s="237"/>
      <c r="HX11" s="237"/>
      <c r="HY11" s="237"/>
      <c r="HZ11" s="237"/>
      <c r="IA11" s="237"/>
      <c r="IB11" s="237"/>
      <c r="IC11" s="237"/>
      <c r="ID11" s="237"/>
      <c r="IE11" s="237"/>
      <c r="IF11" s="237"/>
      <c r="IG11" s="237"/>
      <c r="IH11" s="237"/>
      <c r="II11" s="237"/>
      <c r="IJ11" s="237"/>
      <c r="IK11" s="237"/>
      <c r="IL11" s="237"/>
      <c r="IM11" s="237"/>
      <c r="IN11" s="237"/>
      <c r="IO11" s="237"/>
      <c r="IP11" s="237"/>
    </row>
    <row r="12" spans="2:250" ht="48.4" customHeight="1" x14ac:dyDescent="0.25">
      <c r="B12" s="74" t="s">
        <v>276</v>
      </c>
      <c r="C12" s="75"/>
      <c r="D12" s="75"/>
      <c r="E12" s="75"/>
      <c r="F12" s="75"/>
      <c r="G12" s="75"/>
      <c r="H12" s="913"/>
      <c r="I12" s="914"/>
      <c r="J12" s="915"/>
      <c r="K12" s="1226">
        <v>0.60742574257425697</v>
      </c>
      <c r="L12" s="1224" t="s">
        <v>277</v>
      </c>
      <c r="M12" s="1225"/>
      <c r="N12" s="1225"/>
      <c r="O12" s="1220"/>
      <c r="P12" s="935"/>
      <c r="Q12" s="237"/>
      <c r="R12" s="256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237"/>
      <c r="BT12" s="237"/>
      <c r="BU12" s="237"/>
      <c r="BV12" s="237"/>
      <c r="BW12" s="237"/>
      <c r="BX12" s="237"/>
      <c r="BY12" s="237"/>
      <c r="BZ12" s="237"/>
      <c r="CA12" s="237"/>
      <c r="CB12" s="237"/>
      <c r="CC12" s="237"/>
      <c r="CD12" s="237"/>
      <c r="CE12" s="237"/>
      <c r="CF12" s="237"/>
      <c r="CG12" s="237"/>
      <c r="CH12" s="237"/>
      <c r="CI12" s="237"/>
      <c r="CJ12" s="237"/>
      <c r="CK12" s="237"/>
      <c r="CL12" s="237"/>
      <c r="CM12" s="237"/>
      <c r="CN12" s="237"/>
      <c r="CO12" s="237"/>
      <c r="CP12" s="237"/>
      <c r="CQ12" s="237"/>
      <c r="CR12" s="237"/>
      <c r="CS12" s="237"/>
      <c r="CT12" s="237"/>
      <c r="CU12" s="237"/>
      <c r="CV12" s="237"/>
      <c r="CW12" s="237"/>
      <c r="CX12" s="237"/>
      <c r="CY12" s="237"/>
      <c r="CZ12" s="237"/>
      <c r="DA12" s="237"/>
      <c r="DB12" s="237"/>
      <c r="DC12" s="237"/>
      <c r="DD12" s="237"/>
      <c r="DE12" s="237"/>
      <c r="DF12" s="237"/>
      <c r="DG12" s="237"/>
      <c r="DH12" s="237"/>
      <c r="DI12" s="237"/>
      <c r="DJ12" s="237"/>
      <c r="DK12" s="237"/>
      <c r="DL12" s="237"/>
      <c r="DM12" s="237"/>
      <c r="DN12" s="237"/>
      <c r="DO12" s="237"/>
      <c r="DP12" s="237"/>
      <c r="DQ12" s="237"/>
      <c r="DR12" s="237"/>
      <c r="DS12" s="237"/>
      <c r="DT12" s="237"/>
      <c r="DU12" s="237"/>
      <c r="DV12" s="237"/>
      <c r="DW12" s="237"/>
      <c r="DX12" s="237"/>
      <c r="DY12" s="237"/>
      <c r="DZ12" s="237"/>
      <c r="EA12" s="237"/>
      <c r="EB12" s="237"/>
      <c r="EC12" s="237"/>
      <c r="ED12" s="237"/>
      <c r="EE12" s="237"/>
      <c r="EF12" s="237"/>
      <c r="EG12" s="237"/>
      <c r="EH12" s="237"/>
      <c r="EI12" s="237"/>
      <c r="EJ12" s="237"/>
      <c r="EK12" s="237"/>
      <c r="EL12" s="237"/>
      <c r="EM12" s="237"/>
      <c r="EN12" s="237"/>
      <c r="EO12" s="237"/>
      <c r="EP12" s="237"/>
      <c r="EQ12" s="237"/>
      <c r="ER12" s="237"/>
      <c r="ES12" s="237"/>
      <c r="ET12" s="237"/>
      <c r="EU12" s="237"/>
      <c r="EV12" s="237"/>
      <c r="EW12" s="237"/>
      <c r="EX12" s="237"/>
      <c r="EY12" s="237"/>
      <c r="EZ12" s="237"/>
      <c r="FA12" s="237"/>
      <c r="FB12" s="237"/>
      <c r="FC12" s="237"/>
      <c r="FD12" s="237"/>
      <c r="FE12" s="237"/>
      <c r="FF12" s="237"/>
      <c r="FG12" s="237"/>
      <c r="FH12" s="237"/>
      <c r="FI12" s="237"/>
      <c r="FJ12" s="237"/>
      <c r="FK12" s="237"/>
      <c r="FL12" s="237"/>
      <c r="FM12" s="237"/>
      <c r="FN12" s="237"/>
      <c r="FO12" s="237"/>
      <c r="FP12" s="237"/>
      <c r="FQ12" s="237"/>
      <c r="FR12" s="237"/>
      <c r="FS12" s="237"/>
      <c r="FT12" s="237"/>
      <c r="FU12" s="237"/>
      <c r="FV12" s="237"/>
      <c r="FW12" s="237"/>
      <c r="FX12" s="237"/>
      <c r="FY12" s="237"/>
      <c r="FZ12" s="237"/>
      <c r="GA12" s="237"/>
      <c r="GB12" s="237"/>
      <c r="GC12" s="237"/>
      <c r="GD12" s="237"/>
      <c r="GE12" s="237"/>
      <c r="GF12" s="237"/>
      <c r="GG12" s="237"/>
      <c r="GH12" s="237"/>
      <c r="GI12" s="237"/>
      <c r="GJ12" s="237"/>
      <c r="GK12" s="237"/>
      <c r="GL12" s="237"/>
      <c r="GM12" s="237"/>
      <c r="GN12" s="237"/>
      <c r="GO12" s="237"/>
      <c r="GP12" s="237"/>
      <c r="GQ12" s="237"/>
      <c r="GR12" s="237"/>
      <c r="GS12" s="237"/>
      <c r="GT12" s="237"/>
      <c r="GU12" s="237"/>
      <c r="GV12" s="237"/>
      <c r="GW12" s="237"/>
      <c r="GX12" s="237"/>
      <c r="GY12" s="237"/>
      <c r="GZ12" s="237"/>
      <c r="HA12" s="237"/>
      <c r="HB12" s="237"/>
      <c r="HC12" s="237"/>
      <c r="HD12" s="237"/>
      <c r="HE12" s="237"/>
      <c r="HF12" s="237"/>
      <c r="HG12" s="237"/>
      <c r="HH12" s="237"/>
      <c r="HI12" s="237"/>
      <c r="HJ12" s="237"/>
      <c r="HK12" s="237"/>
      <c r="HL12" s="237"/>
      <c r="HM12" s="237"/>
      <c r="HN12" s="237"/>
      <c r="HO12" s="237"/>
      <c r="HP12" s="237"/>
      <c r="HQ12" s="237"/>
      <c r="HR12" s="237"/>
      <c r="HS12" s="237"/>
      <c r="HT12" s="237"/>
      <c r="HU12" s="237"/>
      <c r="HV12" s="237"/>
      <c r="HW12" s="237"/>
      <c r="HX12" s="237"/>
      <c r="HY12" s="237"/>
      <c r="HZ12" s="237"/>
      <c r="IA12" s="237"/>
      <c r="IB12" s="237"/>
      <c r="IC12" s="237"/>
      <c r="ID12" s="237"/>
      <c r="IE12" s="237"/>
      <c r="IF12" s="237"/>
      <c r="IG12" s="237"/>
      <c r="IH12" s="237"/>
      <c r="II12" s="237"/>
      <c r="IJ12" s="237"/>
      <c r="IK12" s="237"/>
      <c r="IL12" s="237"/>
      <c r="IM12" s="237"/>
      <c r="IN12" s="237"/>
      <c r="IO12" s="237"/>
      <c r="IP12" s="237"/>
    </row>
    <row r="13" spans="2:250" ht="28.35" customHeight="1" x14ac:dyDescent="0.25">
      <c r="B13" s="74" t="s">
        <v>278</v>
      </c>
      <c r="C13" s="75"/>
      <c r="D13" s="75"/>
      <c r="E13" s="75"/>
      <c r="F13" s="75"/>
      <c r="G13" s="75"/>
      <c r="H13" s="913"/>
      <c r="I13" s="914"/>
      <c r="J13" s="915"/>
      <c r="K13" s="1191"/>
      <c r="L13" s="1223"/>
      <c r="M13" s="1223"/>
      <c r="N13" s="1223"/>
      <c r="O13" s="1190"/>
      <c r="P13" s="938"/>
      <c r="Q13" s="282"/>
      <c r="R13" s="880"/>
      <c r="S13" s="259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  <c r="AN13" s="237"/>
      <c r="AO13" s="237"/>
      <c r="AP13" s="237"/>
      <c r="AQ13" s="237"/>
      <c r="AR13" s="237"/>
      <c r="AS13" s="237"/>
      <c r="AT13" s="237"/>
      <c r="AU13" s="237"/>
      <c r="AV13" s="237"/>
      <c r="AW13" s="237"/>
      <c r="AX13" s="237"/>
      <c r="AY13" s="237"/>
      <c r="AZ13" s="237"/>
      <c r="BA13" s="237"/>
      <c r="BB13" s="237"/>
      <c r="BC13" s="237"/>
      <c r="BD13" s="237"/>
      <c r="BE13" s="237"/>
      <c r="BF13" s="237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237"/>
      <c r="BR13" s="237"/>
      <c r="BS13" s="237"/>
      <c r="BT13" s="237"/>
      <c r="BU13" s="237"/>
      <c r="BV13" s="237"/>
      <c r="BW13" s="237"/>
      <c r="BX13" s="237"/>
      <c r="BY13" s="237"/>
      <c r="BZ13" s="237"/>
      <c r="CA13" s="237"/>
      <c r="CB13" s="237"/>
      <c r="CC13" s="237"/>
      <c r="CD13" s="237"/>
      <c r="CE13" s="237"/>
      <c r="CF13" s="237"/>
      <c r="CG13" s="237"/>
      <c r="CH13" s="237"/>
      <c r="CI13" s="237"/>
      <c r="CJ13" s="237"/>
      <c r="CK13" s="237"/>
      <c r="CL13" s="237"/>
      <c r="CM13" s="237"/>
      <c r="CN13" s="237"/>
      <c r="CO13" s="237"/>
      <c r="CP13" s="237"/>
      <c r="CQ13" s="237"/>
      <c r="CR13" s="237"/>
      <c r="CS13" s="237"/>
      <c r="CT13" s="237"/>
      <c r="CU13" s="237"/>
      <c r="CV13" s="237"/>
      <c r="CW13" s="237"/>
      <c r="CX13" s="237"/>
      <c r="CY13" s="237"/>
      <c r="CZ13" s="237"/>
      <c r="DA13" s="237"/>
      <c r="DB13" s="237"/>
      <c r="DC13" s="237"/>
      <c r="DD13" s="237"/>
      <c r="DE13" s="237"/>
      <c r="DF13" s="237"/>
      <c r="DG13" s="237"/>
      <c r="DH13" s="237"/>
      <c r="DI13" s="237"/>
      <c r="DJ13" s="237"/>
      <c r="DK13" s="237"/>
      <c r="DL13" s="237"/>
      <c r="DM13" s="237"/>
      <c r="DN13" s="237"/>
      <c r="DO13" s="237"/>
      <c r="DP13" s="237"/>
      <c r="DQ13" s="237"/>
      <c r="DR13" s="237"/>
      <c r="DS13" s="237"/>
      <c r="DT13" s="237"/>
      <c r="DU13" s="237"/>
      <c r="DV13" s="237"/>
      <c r="DW13" s="237"/>
      <c r="DX13" s="237"/>
      <c r="DY13" s="237"/>
      <c r="DZ13" s="237"/>
      <c r="EA13" s="237"/>
      <c r="EB13" s="237"/>
      <c r="EC13" s="237"/>
      <c r="ED13" s="237"/>
      <c r="EE13" s="237"/>
      <c r="EF13" s="237"/>
      <c r="EG13" s="237"/>
      <c r="EH13" s="237"/>
      <c r="EI13" s="237"/>
      <c r="EJ13" s="237"/>
      <c r="EK13" s="237"/>
      <c r="EL13" s="237"/>
      <c r="EM13" s="237"/>
      <c r="EN13" s="237"/>
      <c r="EO13" s="237"/>
      <c r="EP13" s="237"/>
      <c r="EQ13" s="237"/>
      <c r="ER13" s="237"/>
      <c r="ES13" s="237"/>
      <c r="ET13" s="237"/>
      <c r="EU13" s="237"/>
      <c r="EV13" s="237"/>
      <c r="EW13" s="237"/>
      <c r="EX13" s="237"/>
      <c r="EY13" s="237"/>
      <c r="EZ13" s="237"/>
      <c r="FA13" s="237"/>
      <c r="FB13" s="237"/>
      <c r="FC13" s="237"/>
      <c r="FD13" s="237"/>
      <c r="FE13" s="237"/>
      <c r="FF13" s="237"/>
      <c r="FG13" s="237"/>
      <c r="FH13" s="237"/>
      <c r="FI13" s="237"/>
      <c r="FJ13" s="237"/>
      <c r="FK13" s="237"/>
      <c r="FL13" s="237"/>
      <c r="FM13" s="237"/>
      <c r="FN13" s="237"/>
      <c r="FO13" s="237"/>
      <c r="FP13" s="237"/>
      <c r="FQ13" s="237"/>
      <c r="FR13" s="237"/>
      <c r="FS13" s="237"/>
      <c r="FT13" s="237"/>
      <c r="FU13" s="237"/>
      <c r="FV13" s="237"/>
      <c r="FW13" s="237"/>
      <c r="FX13" s="237"/>
      <c r="FY13" s="237"/>
      <c r="FZ13" s="237"/>
      <c r="GA13" s="237"/>
      <c r="GB13" s="237"/>
      <c r="GC13" s="237"/>
      <c r="GD13" s="237"/>
      <c r="GE13" s="237"/>
      <c r="GF13" s="237"/>
      <c r="GG13" s="237"/>
      <c r="GH13" s="237"/>
      <c r="GI13" s="237"/>
      <c r="GJ13" s="237"/>
      <c r="GK13" s="237"/>
      <c r="GL13" s="237"/>
      <c r="GM13" s="237"/>
      <c r="GN13" s="237"/>
      <c r="GO13" s="237"/>
      <c r="GP13" s="237"/>
      <c r="GQ13" s="237"/>
      <c r="GR13" s="237"/>
      <c r="GS13" s="237"/>
      <c r="GT13" s="237"/>
      <c r="GU13" s="237"/>
      <c r="GV13" s="237"/>
      <c r="GW13" s="237"/>
      <c r="GX13" s="237"/>
      <c r="GY13" s="237"/>
      <c r="GZ13" s="237"/>
      <c r="HA13" s="237"/>
      <c r="HB13" s="237"/>
      <c r="HC13" s="237"/>
      <c r="HD13" s="237"/>
      <c r="HE13" s="237"/>
      <c r="HF13" s="237"/>
      <c r="HG13" s="237"/>
      <c r="HH13" s="237"/>
      <c r="HI13" s="237"/>
      <c r="HJ13" s="237"/>
      <c r="HK13" s="237"/>
      <c r="HL13" s="237"/>
      <c r="HM13" s="237"/>
      <c r="HN13" s="237"/>
      <c r="HO13" s="237"/>
      <c r="HP13" s="237"/>
      <c r="HQ13" s="237"/>
      <c r="HR13" s="237"/>
      <c r="HS13" s="237"/>
      <c r="HT13" s="237"/>
      <c r="HU13" s="237"/>
      <c r="HV13" s="237"/>
      <c r="HW13" s="237"/>
      <c r="HX13" s="237"/>
      <c r="HY13" s="237"/>
      <c r="HZ13" s="237"/>
      <c r="IA13" s="237"/>
      <c r="IB13" s="237"/>
      <c r="IC13" s="237"/>
      <c r="ID13" s="237"/>
      <c r="IE13" s="237"/>
      <c r="IF13" s="237"/>
      <c r="IG13" s="237"/>
      <c r="IH13" s="237"/>
      <c r="II13" s="237"/>
      <c r="IJ13" s="237"/>
      <c r="IK13" s="237"/>
      <c r="IL13" s="237"/>
      <c r="IM13" s="237"/>
      <c r="IN13" s="237"/>
      <c r="IO13" s="237"/>
      <c r="IP13" s="237"/>
    </row>
    <row r="14" spans="2:250" ht="28.5" customHeight="1" x14ac:dyDescent="0.25">
      <c r="B14" s="103" t="s">
        <v>252</v>
      </c>
      <c r="C14" s="104"/>
      <c r="D14" s="104"/>
      <c r="E14" s="104"/>
      <c r="F14" s="104"/>
      <c r="G14" s="105"/>
      <c r="H14" s="913"/>
      <c r="I14" s="914"/>
      <c r="J14" s="915"/>
      <c r="K14" s="1191"/>
      <c r="L14" s="79"/>
      <c r="M14" s="79"/>
      <c r="N14" s="79"/>
      <c r="O14" s="1190"/>
      <c r="P14" s="938"/>
      <c r="Q14" s="282"/>
      <c r="R14" s="880"/>
      <c r="S14" s="259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7"/>
      <c r="EJ14" s="237"/>
      <c r="EK14" s="237"/>
      <c r="EL14" s="237"/>
      <c r="EM14" s="237"/>
      <c r="EN14" s="237"/>
      <c r="EO14" s="237"/>
      <c r="EP14" s="237"/>
      <c r="EQ14" s="237"/>
      <c r="ER14" s="237"/>
      <c r="ES14" s="237"/>
      <c r="ET14" s="237"/>
      <c r="EU14" s="237"/>
      <c r="EV14" s="237"/>
      <c r="EW14" s="237"/>
      <c r="EX14" s="237"/>
      <c r="EY14" s="237"/>
      <c r="EZ14" s="237"/>
      <c r="FA14" s="237"/>
      <c r="FB14" s="237"/>
      <c r="FC14" s="237"/>
      <c r="FD14" s="237"/>
      <c r="FE14" s="237"/>
      <c r="FF14" s="237"/>
      <c r="FG14" s="237"/>
      <c r="FH14" s="237"/>
      <c r="FI14" s="237"/>
      <c r="FJ14" s="237"/>
      <c r="FK14" s="237"/>
      <c r="FL14" s="237"/>
      <c r="FM14" s="237"/>
      <c r="FN14" s="237"/>
      <c r="FO14" s="237"/>
      <c r="FP14" s="237"/>
      <c r="FQ14" s="237"/>
      <c r="FR14" s="237"/>
      <c r="FS14" s="237"/>
      <c r="FT14" s="237"/>
      <c r="FU14" s="237"/>
      <c r="FV14" s="237"/>
      <c r="FW14" s="237"/>
      <c r="FX14" s="237"/>
      <c r="FY14" s="237"/>
      <c r="FZ14" s="237"/>
      <c r="GA14" s="237"/>
      <c r="GB14" s="237"/>
      <c r="GC14" s="237"/>
      <c r="GD14" s="237"/>
      <c r="GE14" s="237"/>
      <c r="GF14" s="237"/>
      <c r="GG14" s="237"/>
      <c r="GH14" s="237"/>
      <c r="GI14" s="237"/>
      <c r="GJ14" s="237"/>
      <c r="GK14" s="237"/>
      <c r="GL14" s="237"/>
      <c r="GM14" s="237"/>
      <c r="GN14" s="237"/>
      <c r="GO14" s="237"/>
      <c r="GP14" s="237"/>
      <c r="GQ14" s="237"/>
      <c r="GR14" s="237"/>
      <c r="GS14" s="237"/>
      <c r="GT14" s="237"/>
      <c r="GU14" s="237"/>
      <c r="GV14" s="237"/>
      <c r="GW14" s="237"/>
      <c r="GX14" s="237"/>
      <c r="GY14" s="237"/>
      <c r="GZ14" s="237"/>
      <c r="HA14" s="237"/>
      <c r="HB14" s="237"/>
      <c r="HC14" s="237"/>
      <c r="HD14" s="237"/>
      <c r="HE14" s="237"/>
      <c r="HF14" s="237"/>
      <c r="HG14" s="237"/>
      <c r="HH14" s="237"/>
      <c r="HI14" s="237"/>
      <c r="HJ14" s="237"/>
      <c r="HK14" s="237"/>
      <c r="HL14" s="237"/>
      <c r="HM14" s="237"/>
      <c r="HN14" s="237"/>
      <c r="HO14" s="237"/>
      <c r="HP14" s="237"/>
      <c r="HQ14" s="237"/>
      <c r="HR14" s="237"/>
      <c r="HS14" s="237"/>
      <c r="HT14" s="237"/>
      <c r="HU14" s="237"/>
      <c r="HV14" s="237"/>
      <c r="HW14" s="237"/>
      <c r="HX14" s="237"/>
      <c r="HY14" s="237"/>
      <c r="HZ14" s="237"/>
      <c r="IA14" s="237"/>
      <c r="IB14" s="237"/>
      <c r="IC14" s="237"/>
      <c r="ID14" s="237"/>
      <c r="IE14" s="237"/>
      <c r="IF14" s="237"/>
      <c r="IG14" s="237"/>
      <c r="IH14" s="237"/>
      <c r="II14" s="237"/>
      <c r="IJ14" s="237"/>
      <c r="IK14" s="237"/>
      <c r="IL14" s="237"/>
      <c r="IM14" s="237"/>
      <c r="IN14" s="237"/>
      <c r="IO14" s="237"/>
      <c r="IP14" s="237"/>
    </row>
    <row r="15" spans="2:250" ht="28.15" customHeight="1" x14ac:dyDescent="0.25">
      <c r="B15" s="121" t="s">
        <v>279</v>
      </c>
      <c r="C15" s="122"/>
      <c r="D15" s="122"/>
      <c r="E15" s="122"/>
      <c r="F15" s="122"/>
      <c r="G15" s="123"/>
      <c r="H15" s="919"/>
      <c r="I15" s="920"/>
      <c r="J15" s="921"/>
      <c r="K15" s="1192"/>
      <c r="L15" s="1193"/>
      <c r="M15" s="1194"/>
      <c r="N15" s="1195"/>
      <c r="O15" s="1196"/>
      <c r="P15" s="935"/>
      <c r="Q15" s="282"/>
      <c r="R15" s="880"/>
      <c r="S15" s="259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  <c r="AV15" s="237"/>
      <c r="AW15" s="237"/>
      <c r="AX15" s="237"/>
      <c r="AY15" s="237"/>
      <c r="AZ15" s="237"/>
      <c r="BA15" s="237"/>
      <c r="BB15" s="237"/>
      <c r="BC15" s="237"/>
      <c r="BD15" s="237"/>
      <c r="BE15" s="237"/>
      <c r="BF15" s="237"/>
      <c r="BG15" s="237"/>
      <c r="BH15" s="237"/>
      <c r="BI15" s="237"/>
      <c r="BJ15" s="237"/>
      <c r="BK15" s="237"/>
      <c r="BL15" s="237"/>
      <c r="BM15" s="237"/>
      <c r="BN15" s="237"/>
      <c r="BO15" s="237"/>
      <c r="BP15" s="237"/>
      <c r="BQ15" s="237"/>
      <c r="BR15" s="237"/>
      <c r="BS15" s="237"/>
      <c r="BT15" s="237"/>
      <c r="BU15" s="237"/>
      <c r="BV15" s="237"/>
      <c r="BW15" s="237"/>
      <c r="BX15" s="237"/>
      <c r="BY15" s="237"/>
      <c r="BZ15" s="237"/>
      <c r="CA15" s="237"/>
      <c r="CB15" s="237"/>
      <c r="CC15" s="237"/>
      <c r="CD15" s="237"/>
      <c r="CE15" s="237"/>
      <c r="CF15" s="237"/>
      <c r="CG15" s="237"/>
      <c r="CH15" s="237"/>
      <c r="CI15" s="237"/>
      <c r="CJ15" s="237"/>
      <c r="CK15" s="237"/>
      <c r="CL15" s="237"/>
      <c r="CM15" s="237"/>
      <c r="CN15" s="237"/>
      <c r="CO15" s="237"/>
      <c r="CP15" s="237"/>
      <c r="CQ15" s="237"/>
      <c r="CR15" s="237"/>
      <c r="CS15" s="237"/>
      <c r="CT15" s="237"/>
      <c r="CU15" s="237"/>
      <c r="CV15" s="237"/>
      <c r="CW15" s="237"/>
      <c r="CX15" s="237"/>
      <c r="CY15" s="237"/>
      <c r="CZ15" s="237"/>
      <c r="DA15" s="237"/>
      <c r="DB15" s="237"/>
      <c r="DC15" s="237"/>
      <c r="DD15" s="237"/>
      <c r="DE15" s="237"/>
      <c r="DF15" s="237"/>
      <c r="DG15" s="237"/>
      <c r="DH15" s="237"/>
      <c r="DI15" s="237"/>
      <c r="DJ15" s="237"/>
      <c r="DK15" s="237"/>
      <c r="DL15" s="237"/>
      <c r="DM15" s="237"/>
      <c r="DN15" s="237"/>
      <c r="DO15" s="237"/>
      <c r="DP15" s="237"/>
      <c r="DQ15" s="237"/>
      <c r="DR15" s="237"/>
      <c r="DS15" s="237"/>
      <c r="DT15" s="237"/>
      <c r="DU15" s="237"/>
      <c r="DV15" s="237"/>
      <c r="DW15" s="237"/>
      <c r="DX15" s="237"/>
      <c r="DY15" s="237"/>
      <c r="DZ15" s="237"/>
      <c r="EA15" s="237"/>
      <c r="EB15" s="237"/>
      <c r="EC15" s="237"/>
      <c r="ED15" s="237"/>
      <c r="EE15" s="237"/>
      <c r="EF15" s="237"/>
      <c r="EG15" s="237"/>
      <c r="EH15" s="237"/>
      <c r="EI15" s="237"/>
      <c r="EJ15" s="237"/>
      <c r="EK15" s="237"/>
      <c r="EL15" s="237"/>
      <c r="EM15" s="237"/>
      <c r="EN15" s="237"/>
      <c r="EO15" s="237"/>
      <c r="EP15" s="237"/>
      <c r="EQ15" s="237"/>
      <c r="ER15" s="237"/>
      <c r="ES15" s="237"/>
      <c r="ET15" s="237"/>
      <c r="EU15" s="237"/>
      <c r="EV15" s="237"/>
      <c r="EW15" s="237"/>
      <c r="EX15" s="237"/>
      <c r="EY15" s="237"/>
      <c r="EZ15" s="237"/>
      <c r="FA15" s="237"/>
      <c r="FB15" s="237"/>
      <c r="FC15" s="237"/>
      <c r="FD15" s="237"/>
      <c r="FE15" s="237"/>
      <c r="FF15" s="237"/>
      <c r="FG15" s="237"/>
      <c r="FH15" s="237"/>
      <c r="FI15" s="237"/>
      <c r="FJ15" s="237"/>
      <c r="FK15" s="237"/>
      <c r="FL15" s="237"/>
      <c r="FM15" s="237"/>
      <c r="FN15" s="237"/>
      <c r="FO15" s="237"/>
      <c r="FP15" s="237"/>
      <c r="FQ15" s="237"/>
      <c r="FR15" s="237"/>
      <c r="FS15" s="237"/>
      <c r="FT15" s="237"/>
      <c r="FU15" s="237"/>
      <c r="FV15" s="237"/>
      <c r="FW15" s="237"/>
      <c r="FX15" s="237"/>
      <c r="FY15" s="237"/>
      <c r="FZ15" s="237"/>
      <c r="GA15" s="237"/>
      <c r="GB15" s="237"/>
      <c r="GC15" s="237"/>
      <c r="GD15" s="237"/>
      <c r="GE15" s="237"/>
      <c r="GF15" s="237"/>
      <c r="GG15" s="237"/>
      <c r="GH15" s="237"/>
      <c r="GI15" s="237"/>
      <c r="GJ15" s="237"/>
      <c r="GK15" s="237"/>
      <c r="GL15" s="237"/>
      <c r="GM15" s="237"/>
      <c r="GN15" s="237"/>
      <c r="GO15" s="237"/>
      <c r="GP15" s="237"/>
      <c r="GQ15" s="237"/>
      <c r="GR15" s="237"/>
      <c r="GS15" s="237"/>
      <c r="GT15" s="237"/>
      <c r="GU15" s="237"/>
      <c r="GV15" s="237"/>
      <c r="GW15" s="237"/>
      <c r="GX15" s="237"/>
      <c r="GY15" s="237"/>
      <c r="GZ15" s="237"/>
      <c r="HA15" s="237"/>
      <c r="HB15" s="237"/>
      <c r="HC15" s="237"/>
      <c r="HD15" s="237"/>
      <c r="HE15" s="237"/>
      <c r="HF15" s="237"/>
      <c r="HG15" s="237"/>
      <c r="HH15" s="237"/>
      <c r="HI15" s="237"/>
      <c r="HJ15" s="237"/>
      <c r="HK15" s="237"/>
      <c r="HL15" s="237"/>
      <c r="HM15" s="237"/>
      <c r="HN15" s="237"/>
      <c r="HO15" s="237"/>
      <c r="HP15" s="237"/>
      <c r="HQ15" s="237"/>
      <c r="HR15" s="237"/>
      <c r="HS15" s="237"/>
      <c r="HT15" s="237"/>
      <c r="HU15" s="237"/>
      <c r="HV15" s="237"/>
      <c r="HW15" s="237"/>
      <c r="HX15" s="237"/>
      <c r="HY15" s="237"/>
      <c r="HZ15" s="237"/>
      <c r="IA15" s="237"/>
      <c r="IB15" s="237"/>
      <c r="IC15" s="237"/>
      <c r="ID15" s="237"/>
      <c r="IE15" s="237"/>
      <c r="IF15" s="237"/>
      <c r="IG15" s="237"/>
      <c r="IH15" s="237"/>
      <c r="II15" s="237"/>
      <c r="IJ15" s="237"/>
      <c r="IK15" s="237"/>
      <c r="IL15" s="237"/>
      <c r="IM15" s="237"/>
      <c r="IN15" s="237"/>
      <c r="IO15" s="237"/>
      <c r="IP15" s="237"/>
    </row>
    <row r="16" spans="2:250" ht="15.75" customHeight="1" x14ac:dyDescent="0.25">
      <c r="B16" s="431" t="s">
        <v>18</v>
      </c>
      <c r="C16" s="128" t="s">
        <v>362</v>
      </c>
      <c r="D16" s="130" t="s">
        <v>19</v>
      </c>
      <c r="E16" s="130" t="s">
        <v>20</v>
      </c>
      <c r="F16" s="130" t="s">
        <v>369</v>
      </c>
      <c r="G16" s="944" t="s">
        <v>370</v>
      </c>
      <c r="H16" s="848"/>
      <c r="I16" s="848"/>
      <c r="J16" s="849"/>
      <c r="K16" s="130" t="s">
        <v>23</v>
      </c>
      <c r="L16" s="131"/>
      <c r="M16" s="1197" t="s">
        <v>24</v>
      </c>
      <c r="N16" s="1198"/>
      <c r="O16" s="1199"/>
      <c r="P16" s="249"/>
      <c r="Q16" s="282"/>
      <c r="R16" s="880"/>
      <c r="S16" s="259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7"/>
      <c r="BA16" s="237"/>
      <c r="BB16" s="237"/>
      <c r="BC16" s="237"/>
      <c r="BD16" s="237"/>
      <c r="BE16" s="237"/>
      <c r="BF16" s="237"/>
      <c r="BG16" s="237"/>
      <c r="BH16" s="237"/>
      <c r="BI16" s="237"/>
      <c r="BJ16" s="237"/>
      <c r="BK16" s="237"/>
      <c r="BL16" s="237"/>
      <c r="BM16" s="237"/>
      <c r="BN16" s="237"/>
      <c r="BO16" s="237"/>
      <c r="BP16" s="237"/>
      <c r="BQ16" s="237"/>
      <c r="BR16" s="237"/>
      <c r="BS16" s="237"/>
      <c r="BT16" s="237"/>
      <c r="BU16" s="237"/>
      <c r="BV16" s="237"/>
      <c r="BW16" s="237"/>
      <c r="BX16" s="237"/>
      <c r="BY16" s="237"/>
      <c r="BZ16" s="237"/>
      <c r="CA16" s="237"/>
      <c r="CB16" s="237"/>
      <c r="CC16" s="237"/>
      <c r="CD16" s="237"/>
      <c r="CE16" s="237"/>
      <c r="CF16" s="237"/>
      <c r="CG16" s="237"/>
      <c r="CH16" s="237"/>
      <c r="CI16" s="237"/>
      <c r="CJ16" s="237"/>
      <c r="CK16" s="237"/>
      <c r="CL16" s="237"/>
      <c r="CM16" s="237"/>
      <c r="CN16" s="237"/>
      <c r="CO16" s="237"/>
      <c r="CP16" s="237"/>
      <c r="CQ16" s="237"/>
      <c r="CR16" s="237"/>
      <c r="CS16" s="237"/>
      <c r="CT16" s="237"/>
      <c r="CU16" s="237"/>
      <c r="CV16" s="237"/>
      <c r="CW16" s="237"/>
      <c r="CX16" s="237"/>
      <c r="CY16" s="237"/>
      <c r="CZ16" s="237"/>
      <c r="DA16" s="237"/>
      <c r="DB16" s="237"/>
      <c r="DC16" s="237"/>
      <c r="DD16" s="237"/>
      <c r="DE16" s="237"/>
      <c r="DF16" s="237"/>
      <c r="DG16" s="237"/>
      <c r="DH16" s="237"/>
      <c r="DI16" s="237"/>
      <c r="DJ16" s="237"/>
      <c r="DK16" s="237"/>
      <c r="DL16" s="237"/>
      <c r="DM16" s="237"/>
      <c r="DN16" s="237"/>
      <c r="DO16" s="237"/>
      <c r="DP16" s="237"/>
      <c r="DQ16" s="237"/>
      <c r="DR16" s="237"/>
      <c r="DS16" s="237"/>
      <c r="DT16" s="237"/>
      <c r="DU16" s="237"/>
      <c r="DV16" s="237"/>
      <c r="DW16" s="237"/>
      <c r="DX16" s="237"/>
      <c r="DY16" s="237"/>
      <c r="DZ16" s="237"/>
      <c r="EA16" s="237"/>
      <c r="EB16" s="237"/>
      <c r="EC16" s="237"/>
      <c r="ED16" s="237"/>
      <c r="EE16" s="237"/>
      <c r="EF16" s="237"/>
      <c r="EG16" s="237"/>
      <c r="EH16" s="237"/>
      <c r="EI16" s="237"/>
      <c r="EJ16" s="237"/>
      <c r="EK16" s="237"/>
      <c r="EL16" s="237"/>
      <c r="EM16" s="237"/>
      <c r="EN16" s="237"/>
      <c r="EO16" s="237"/>
      <c r="EP16" s="237"/>
      <c r="EQ16" s="237"/>
      <c r="ER16" s="237"/>
      <c r="ES16" s="237"/>
      <c r="ET16" s="237"/>
      <c r="EU16" s="237"/>
      <c r="EV16" s="237"/>
      <c r="EW16" s="237"/>
      <c r="EX16" s="237"/>
      <c r="EY16" s="237"/>
      <c r="EZ16" s="237"/>
      <c r="FA16" s="237"/>
      <c r="FB16" s="237"/>
      <c r="FC16" s="237"/>
      <c r="FD16" s="237"/>
      <c r="FE16" s="237"/>
      <c r="FF16" s="237"/>
      <c r="FG16" s="237"/>
      <c r="FH16" s="237"/>
      <c r="FI16" s="237"/>
      <c r="FJ16" s="237"/>
      <c r="FK16" s="237"/>
      <c r="FL16" s="237"/>
      <c r="FM16" s="237"/>
      <c r="FN16" s="237"/>
      <c r="FO16" s="237"/>
      <c r="FP16" s="237"/>
      <c r="FQ16" s="237"/>
      <c r="FR16" s="237"/>
      <c r="FS16" s="237"/>
      <c r="FT16" s="237"/>
      <c r="FU16" s="237"/>
      <c r="FV16" s="237"/>
      <c r="FW16" s="237"/>
      <c r="FX16" s="237"/>
      <c r="FY16" s="237"/>
      <c r="FZ16" s="237"/>
      <c r="GA16" s="237"/>
      <c r="GB16" s="237"/>
      <c r="GC16" s="237"/>
      <c r="GD16" s="237"/>
      <c r="GE16" s="237"/>
      <c r="GF16" s="237"/>
      <c r="GG16" s="237"/>
      <c r="GH16" s="237"/>
      <c r="GI16" s="237"/>
      <c r="GJ16" s="237"/>
      <c r="GK16" s="237"/>
      <c r="GL16" s="237"/>
      <c r="GM16" s="237"/>
      <c r="GN16" s="237"/>
      <c r="GO16" s="237"/>
      <c r="GP16" s="237"/>
      <c r="GQ16" s="237"/>
      <c r="GR16" s="237"/>
      <c r="GS16" s="237"/>
      <c r="GT16" s="237"/>
      <c r="GU16" s="237"/>
      <c r="GV16" s="237"/>
      <c r="GW16" s="237"/>
      <c r="GX16" s="237"/>
      <c r="GY16" s="237"/>
      <c r="GZ16" s="237"/>
      <c r="HA16" s="237"/>
      <c r="HB16" s="237"/>
      <c r="HC16" s="237"/>
      <c r="HD16" s="237"/>
      <c r="HE16" s="237"/>
      <c r="HF16" s="237"/>
      <c r="HG16" s="237"/>
      <c r="HH16" s="237"/>
      <c r="HI16" s="237"/>
      <c r="HJ16" s="237"/>
      <c r="HK16" s="237"/>
      <c r="HL16" s="237"/>
      <c r="HM16" s="237"/>
      <c r="HN16" s="237"/>
      <c r="HO16" s="237"/>
      <c r="HP16" s="237"/>
      <c r="HQ16" s="237"/>
      <c r="HR16" s="237"/>
      <c r="HS16" s="237"/>
      <c r="HT16" s="237"/>
      <c r="HU16" s="237"/>
      <c r="HV16" s="237"/>
      <c r="HW16" s="237"/>
      <c r="HX16" s="237"/>
      <c r="HY16" s="237"/>
      <c r="HZ16" s="237"/>
      <c r="IA16" s="237"/>
      <c r="IB16" s="237"/>
      <c r="IC16" s="237"/>
      <c r="ID16" s="237"/>
      <c r="IE16" s="237"/>
      <c r="IF16" s="237"/>
      <c r="IG16" s="237"/>
      <c r="IH16" s="237"/>
      <c r="II16" s="237"/>
      <c r="IJ16" s="237"/>
      <c r="IK16" s="237"/>
      <c r="IL16" s="237"/>
      <c r="IM16" s="237"/>
      <c r="IN16" s="237"/>
      <c r="IO16" s="237"/>
      <c r="IP16" s="237"/>
    </row>
    <row r="17" spans="2:250" ht="21.75" customHeight="1" x14ac:dyDescent="0.2">
      <c r="B17" s="522"/>
      <c r="C17" s="136"/>
      <c r="D17" s="136"/>
      <c r="E17" s="136"/>
      <c r="F17" s="136"/>
      <c r="G17" s="925"/>
      <c r="H17" s="853"/>
      <c r="I17" s="853"/>
      <c r="J17" s="854"/>
      <c r="K17" s="136"/>
      <c r="L17" s="136"/>
      <c r="M17" s="78" t="s">
        <v>31</v>
      </c>
      <c r="N17" s="78" t="s">
        <v>32</v>
      </c>
      <c r="O17" s="555" t="s">
        <v>33</v>
      </c>
      <c r="P17" s="249"/>
      <c r="Q17" s="282"/>
      <c r="R17" s="880"/>
      <c r="S17" s="259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37"/>
      <c r="CD17" s="237"/>
      <c r="CE17" s="237"/>
      <c r="CF17" s="237"/>
      <c r="CG17" s="237"/>
      <c r="CH17" s="237"/>
      <c r="CI17" s="237"/>
      <c r="CJ17" s="237"/>
      <c r="CK17" s="237"/>
      <c r="CL17" s="237"/>
      <c r="CM17" s="237"/>
      <c r="CN17" s="237"/>
      <c r="CO17" s="237"/>
      <c r="CP17" s="237"/>
      <c r="CQ17" s="237"/>
      <c r="CR17" s="237"/>
      <c r="CS17" s="237"/>
      <c r="CT17" s="237"/>
      <c r="CU17" s="237"/>
      <c r="CV17" s="237"/>
      <c r="CW17" s="237"/>
      <c r="CX17" s="237"/>
      <c r="CY17" s="237"/>
      <c r="CZ17" s="237"/>
      <c r="DA17" s="237"/>
      <c r="DB17" s="237"/>
      <c r="DC17" s="237"/>
      <c r="DD17" s="237"/>
      <c r="DE17" s="237"/>
      <c r="DF17" s="237"/>
      <c r="DG17" s="237"/>
      <c r="DH17" s="237"/>
      <c r="DI17" s="237"/>
      <c r="DJ17" s="237"/>
      <c r="DK17" s="237"/>
      <c r="DL17" s="237"/>
      <c r="DM17" s="237"/>
      <c r="DN17" s="237"/>
      <c r="DO17" s="237"/>
      <c r="DP17" s="237"/>
      <c r="DQ17" s="237"/>
      <c r="DR17" s="237"/>
      <c r="DS17" s="237"/>
      <c r="DT17" s="237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  <c r="EH17" s="237"/>
      <c r="EI17" s="237"/>
      <c r="EJ17" s="237"/>
      <c r="EK17" s="237"/>
      <c r="EL17" s="237"/>
      <c r="EM17" s="237"/>
      <c r="EN17" s="237"/>
      <c r="EO17" s="237"/>
      <c r="EP17" s="237"/>
      <c r="EQ17" s="237"/>
      <c r="ER17" s="237"/>
      <c r="ES17" s="237"/>
      <c r="ET17" s="237"/>
      <c r="EU17" s="237"/>
      <c r="EV17" s="237"/>
      <c r="EW17" s="237"/>
      <c r="EX17" s="237"/>
      <c r="EY17" s="237"/>
      <c r="EZ17" s="237"/>
      <c r="FA17" s="237"/>
      <c r="FB17" s="237"/>
      <c r="FC17" s="237"/>
      <c r="FD17" s="237"/>
      <c r="FE17" s="237"/>
      <c r="FF17" s="237"/>
      <c r="FG17" s="237"/>
      <c r="FH17" s="237"/>
      <c r="FI17" s="237"/>
      <c r="FJ17" s="237"/>
      <c r="FK17" s="237"/>
      <c r="FL17" s="237"/>
      <c r="FM17" s="237"/>
      <c r="FN17" s="237"/>
      <c r="FO17" s="237"/>
      <c r="FP17" s="237"/>
      <c r="FQ17" s="237"/>
      <c r="FR17" s="237"/>
      <c r="FS17" s="237"/>
      <c r="FT17" s="237"/>
      <c r="FU17" s="237"/>
      <c r="FV17" s="237"/>
      <c r="FW17" s="237"/>
      <c r="FX17" s="237"/>
      <c r="FY17" s="237"/>
      <c r="FZ17" s="237"/>
      <c r="GA17" s="237"/>
      <c r="GB17" s="237"/>
      <c r="GC17" s="237"/>
      <c r="GD17" s="237"/>
      <c r="GE17" s="237"/>
      <c r="GF17" s="237"/>
      <c r="GG17" s="237"/>
      <c r="GH17" s="237"/>
      <c r="GI17" s="237"/>
      <c r="GJ17" s="237"/>
      <c r="GK17" s="237"/>
      <c r="GL17" s="237"/>
      <c r="GM17" s="237"/>
      <c r="GN17" s="237"/>
      <c r="GO17" s="237"/>
      <c r="GP17" s="237"/>
      <c r="GQ17" s="237"/>
      <c r="GR17" s="237"/>
      <c r="GS17" s="237"/>
      <c r="GT17" s="237"/>
      <c r="GU17" s="237"/>
      <c r="GV17" s="237"/>
      <c r="GW17" s="237"/>
      <c r="GX17" s="237"/>
      <c r="GY17" s="237"/>
      <c r="GZ17" s="237"/>
      <c r="HA17" s="237"/>
      <c r="HB17" s="237"/>
      <c r="HC17" s="237"/>
      <c r="HD17" s="237"/>
      <c r="HE17" s="237"/>
      <c r="HF17" s="237"/>
      <c r="HG17" s="237"/>
      <c r="HH17" s="237"/>
      <c r="HI17" s="237"/>
      <c r="HJ17" s="237"/>
      <c r="HK17" s="237"/>
      <c r="HL17" s="237"/>
      <c r="HM17" s="237"/>
      <c r="HN17" s="237"/>
      <c r="HO17" s="237"/>
      <c r="HP17" s="237"/>
      <c r="HQ17" s="237"/>
      <c r="HR17" s="237"/>
      <c r="HS17" s="237"/>
      <c r="HT17" s="237"/>
      <c r="HU17" s="237"/>
      <c r="HV17" s="237"/>
      <c r="HW17" s="237"/>
      <c r="HX17" s="237"/>
      <c r="HY17" s="237"/>
      <c r="HZ17" s="237"/>
      <c r="IA17" s="237"/>
      <c r="IB17" s="237"/>
      <c r="IC17" s="237"/>
      <c r="ID17" s="237"/>
      <c r="IE17" s="237"/>
      <c r="IF17" s="237"/>
      <c r="IG17" s="237"/>
      <c r="IH17" s="237"/>
      <c r="II17" s="237"/>
      <c r="IJ17" s="237"/>
      <c r="IK17" s="237"/>
      <c r="IL17" s="237"/>
      <c r="IM17" s="237"/>
      <c r="IN17" s="237"/>
      <c r="IO17" s="237"/>
      <c r="IP17" s="237"/>
    </row>
    <row r="18" spans="2:250" ht="16.5" customHeight="1" thickBot="1" x14ac:dyDescent="0.25">
      <c r="B18" s="1227"/>
      <c r="C18" s="310"/>
      <c r="D18" s="310"/>
      <c r="E18" s="310"/>
      <c r="F18" s="310"/>
      <c r="G18" s="1039" t="s">
        <v>25</v>
      </c>
      <c r="H18" s="1039" t="s">
        <v>26</v>
      </c>
      <c r="I18" s="1039" t="s">
        <v>27</v>
      </c>
      <c r="J18" s="1039" t="s">
        <v>28</v>
      </c>
      <c r="K18" s="1039" t="s">
        <v>29</v>
      </c>
      <c r="L18" s="313" t="s">
        <v>30</v>
      </c>
      <c r="M18" s="310"/>
      <c r="N18" s="310"/>
      <c r="O18" s="1228"/>
      <c r="P18" s="249"/>
      <c r="Q18" s="282"/>
      <c r="R18" s="880"/>
      <c r="S18" s="259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7"/>
      <c r="BM18" s="237"/>
      <c r="BN18" s="237"/>
      <c r="BO18" s="237"/>
      <c r="BP18" s="237"/>
      <c r="BQ18" s="237"/>
      <c r="BR18" s="237"/>
      <c r="BS18" s="237"/>
      <c r="BT18" s="237"/>
      <c r="BU18" s="237"/>
      <c r="BV18" s="237"/>
      <c r="BW18" s="237"/>
      <c r="BX18" s="237"/>
      <c r="BY18" s="237"/>
      <c r="BZ18" s="237"/>
      <c r="CA18" s="237"/>
      <c r="CB18" s="237"/>
      <c r="CC18" s="237"/>
      <c r="CD18" s="237"/>
      <c r="CE18" s="237"/>
      <c r="CF18" s="237"/>
      <c r="CG18" s="237"/>
      <c r="CH18" s="237"/>
      <c r="CI18" s="237"/>
      <c r="CJ18" s="237"/>
      <c r="CK18" s="237"/>
      <c r="CL18" s="237"/>
      <c r="CM18" s="237"/>
      <c r="CN18" s="237"/>
      <c r="CO18" s="237"/>
      <c r="CP18" s="237"/>
      <c r="CQ18" s="237"/>
      <c r="CR18" s="237"/>
      <c r="CS18" s="237"/>
      <c r="CT18" s="237"/>
      <c r="CU18" s="237"/>
      <c r="CV18" s="237"/>
      <c r="CW18" s="237"/>
      <c r="CX18" s="237"/>
      <c r="CY18" s="237"/>
      <c r="CZ18" s="237"/>
      <c r="DA18" s="237"/>
      <c r="DB18" s="237"/>
      <c r="DC18" s="237"/>
      <c r="DD18" s="237"/>
      <c r="DE18" s="237"/>
      <c r="DF18" s="237"/>
      <c r="DG18" s="237"/>
      <c r="DH18" s="237"/>
      <c r="DI18" s="237"/>
      <c r="DJ18" s="237"/>
      <c r="DK18" s="237"/>
      <c r="DL18" s="237"/>
      <c r="DM18" s="237"/>
      <c r="DN18" s="237"/>
      <c r="DO18" s="237"/>
      <c r="DP18" s="237"/>
      <c r="DQ18" s="237"/>
      <c r="DR18" s="237"/>
      <c r="DS18" s="237"/>
      <c r="DT18" s="237"/>
      <c r="DU18" s="237"/>
      <c r="DV18" s="237"/>
      <c r="DW18" s="237"/>
      <c r="DX18" s="237"/>
      <c r="DY18" s="237"/>
      <c r="DZ18" s="237"/>
      <c r="EA18" s="237"/>
      <c r="EB18" s="237"/>
      <c r="EC18" s="237"/>
      <c r="ED18" s="237"/>
      <c r="EE18" s="237"/>
      <c r="EF18" s="237"/>
      <c r="EG18" s="237"/>
      <c r="EH18" s="237"/>
      <c r="EI18" s="237"/>
      <c r="EJ18" s="237"/>
      <c r="EK18" s="237"/>
      <c r="EL18" s="237"/>
      <c r="EM18" s="237"/>
      <c r="EN18" s="237"/>
      <c r="EO18" s="237"/>
      <c r="EP18" s="237"/>
      <c r="EQ18" s="237"/>
      <c r="ER18" s="237"/>
      <c r="ES18" s="237"/>
      <c r="ET18" s="237"/>
      <c r="EU18" s="237"/>
      <c r="EV18" s="237"/>
      <c r="EW18" s="237"/>
      <c r="EX18" s="237"/>
      <c r="EY18" s="237"/>
      <c r="EZ18" s="237"/>
      <c r="FA18" s="237"/>
      <c r="FB18" s="237"/>
      <c r="FC18" s="237"/>
      <c r="FD18" s="237"/>
      <c r="FE18" s="237"/>
      <c r="FF18" s="237"/>
      <c r="FG18" s="237"/>
      <c r="FH18" s="237"/>
      <c r="FI18" s="237"/>
      <c r="FJ18" s="237"/>
      <c r="FK18" s="237"/>
      <c r="FL18" s="237"/>
      <c r="FM18" s="237"/>
      <c r="FN18" s="237"/>
      <c r="FO18" s="237"/>
      <c r="FP18" s="237"/>
      <c r="FQ18" s="237"/>
      <c r="FR18" s="237"/>
      <c r="FS18" s="237"/>
      <c r="FT18" s="237"/>
      <c r="FU18" s="237"/>
      <c r="FV18" s="237"/>
      <c r="FW18" s="237"/>
      <c r="FX18" s="237"/>
      <c r="FY18" s="237"/>
      <c r="FZ18" s="237"/>
      <c r="GA18" s="237"/>
      <c r="GB18" s="237"/>
      <c r="GC18" s="237"/>
      <c r="GD18" s="237"/>
      <c r="GE18" s="237"/>
      <c r="GF18" s="237"/>
      <c r="GG18" s="237"/>
      <c r="GH18" s="237"/>
      <c r="GI18" s="237"/>
      <c r="GJ18" s="237"/>
      <c r="GK18" s="237"/>
      <c r="GL18" s="237"/>
      <c r="GM18" s="237"/>
      <c r="GN18" s="237"/>
      <c r="GO18" s="237"/>
      <c r="GP18" s="237"/>
      <c r="GQ18" s="237"/>
      <c r="GR18" s="237"/>
      <c r="GS18" s="237"/>
      <c r="GT18" s="237"/>
      <c r="GU18" s="237"/>
      <c r="GV18" s="237"/>
      <c r="GW18" s="237"/>
      <c r="GX18" s="237"/>
      <c r="GY18" s="237"/>
      <c r="GZ18" s="237"/>
      <c r="HA18" s="237"/>
      <c r="HB18" s="237"/>
      <c r="HC18" s="237"/>
      <c r="HD18" s="237"/>
      <c r="HE18" s="237"/>
      <c r="HF18" s="237"/>
      <c r="HG18" s="237"/>
      <c r="HH18" s="237"/>
      <c r="HI18" s="237"/>
      <c r="HJ18" s="237"/>
      <c r="HK18" s="237"/>
      <c r="HL18" s="237"/>
      <c r="HM18" s="237"/>
      <c r="HN18" s="237"/>
      <c r="HO18" s="237"/>
      <c r="HP18" s="237"/>
      <c r="HQ18" s="237"/>
      <c r="HR18" s="237"/>
      <c r="HS18" s="237"/>
      <c r="HT18" s="237"/>
      <c r="HU18" s="237"/>
      <c r="HV18" s="237"/>
      <c r="HW18" s="237"/>
      <c r="HX18" s="237"/>
      <c r="HY18" s="237"/>
      <c r="HZ18" s="237"/>
      <c r="IA18" s="237"/>
      <c r="IB18" s="237"/>
      <c r="IC18" s="237"/>
      <c r="ID18" s="237"/>
      <c r="IE18" s="237"/>
      <c r="IF18" s="237"/>
      <c r="IG18" s="237"/>
      <c r="IH18" s="237"/>
      <c r="II18" s="237"/>
      <c r="IJ18" s="237"/>
      <c r="IK18" s="237"/>
      <c r="IL18" s="237"/>
      <c r="IM18" s="237"/>
      <c r="IN18" s="237"/>
      <c r="IO18" s="237"/>
      <c r="IP18" s="237"/>
    </row>
    <row r="19" spans="2:250" ht="20.25" customHeight="1" x14ac:dyDescent="0.25">
      <c r="B19" s="1233" t="s">
        <v>280</v>
      </c>
      <c r="C19" s="1234" t="s">
        <v>35</v>
      </c>
      <c r="D19" s="1235" t="s">
        <v>281</v>
      </c>
      <c r="E19" s="1236">
        <v>1</v>
      </c>
      <c r="F19" s="1237">
        <v>5575000000</v>
      </c>
      <c r="G19" s="1237">
        <v>5575000000</v>
      </c>
      <c r="H19" s="1238"/>
      <c r="I19" s="1239"/>
      <c r="J19" s="1239"/>
      <c r="K19" s="1240">
        <v>44562</v>
      </c>
      <c r="L19" s="1240">
        <v>44926</v>
      </c>
      <c r="M19" s="1241">
        <v>0</v>
      </c>
      <c r="N19" s="1241">
        <v>0</v>
      </c>
      <c r="O19" s="1242">
        <v>0</v>
      </c>
      <c r="P19" s="259"/>
      <c r="Q19" s="237"/>
      <c r="R19" s="262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37"/>
      <c r="BN19" s="237"/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37"/>
      <c r="CF19" s="237"/>
      <c r="CG19" s="237"/>
      <c r="CH19" s="237"/>
      <c r="CI19" s="237"/>
      <c r="CJ19" s="237"/>
      <c r="CK19" s="237"/>
      <c r="CL19" s="237"/>
      <c r="CM19" s="237"/>
      <c r="CN19" s="237"/>
      <c r="CO19" s="237"/>
      <c r="CP19" s="237"/>
      <c r="CQ19" s="237"/>
      <c r="CR19" s="237"/>
      <c r="CS19" s="237"/>
      <c r="CT19" s="237"/>
      <c r="CU19" s="237"/>
      <c r="CV19" s="237"/>
      <c r="CW19" s="237"/>
      <c r="CX19" s="237"/>
      <c r="CY19" s="237"/>
      <c r="CZ19" s="237"/>
      <c r="DA19" s="237"/>
      <c r="DB19" s="237"/>
      <c r="DC19" s="237"/>
      <c r="DD19" s="237"/>
      <c r="DE19" s="237"/>
      <c r="DF19" s="237"/>
      <c r="DG19" s="237"/>
      <c r="DH19" s="237"/>
      <c r="DI19" s="237"/>
      <c r="DJ19" s="237"/>
      <c r="DK19" s="237"/>
      <c r="DL19" s="237"/>
      <c r="DM19" s="237"/>
      <c r="DN19" s="237"/>
      <c r="DO19" s="237"/>
      <c r="DP19" s="237"/>
      <c r="DQ19" s="237"/>
      <c r="DR19" s="237"/>
      <c r="DS19" s="237"/>
      <c r="DT19" s="237"/>
      <c r="DU19" s="237"/>
      <c r="DV19" s="237"/>
      <c r="DW19" s="237"/>
      <c r="DX19" s="237"/>
      <c r="DY19" s="237"/>
      <c r="DZ19" s="237"/>
      <c r="EA19" s="237"/>
      <c r="EB19" s="237"/>
      <c r="EC19" s="237"/>
      <c r="ED19" s="237"/>
      <c r="EE19" s="237"/>
      <c r="EF19" s="237"/>
      <c r="EG19" s="237"/>
      <c r="EH19" s="237"/>
      <c r="EI19" s="237"/>
      <c r="EJ19" s="237"/>
      <c r="EK19" s="237"/>
      <c r="EL19" s="237"/>
      <c r="EM19" s="237"/>
      <c r="EN19" s="237"/>
      <c r="EO19" s="237"/>
      <c r="EP19" s="237"/>
      <c r="EQ19" s="237"/>
      <c r="ER19" s="237"/>
      <c r="ES19" s="237"/>
      <c r="ET19" s="237"/>
      <c r="EU19" s="237"/>
      <c r="EV19" s="237"/>
      <c r="EW19" s="237"/>
      <c r="EX19" s="237"/>
      <c r="EY19" s="237"/>
      <c r="EZ19" s="237"/>
      <c r="FA19" s="237"/>
      <c r="FB19" s="237"/>
      <c r="FC19" s="237"/>
      <c r="FD19" s="237"/>
      <c r="FE19" s="237"/>
      <c r="FF19" s="237"/>
      <c r="FG19" s="237"/>
      <c r="FH19" s="237"/>
      <c r="FI19" s="237"/>
      <c r="FJ19" s="237"/>
      <c r="FK19" s="237"/>
      <c r="FL19" s="237"/>
      <c r="FM19" s="237"/>
      <c r="FN19" s="237"/>
      <c r="FO19" s="237"/>
      <c r="FP19" s="237"/>
      <c r="FQ19" s="237"/>
      <c r="FR19" s="237"/>
      <c r="FS19" s="237"/>
      <c r="FT19" s="237"/>
      <c r="FU19" s="237"/>
      <c r="FV19" s="237"/>
      <c r="FW19" s="237"/>
      <c r="FX19" s="237"/>
      <c r="FY19" s="237"/>
      <c r="FZ19" s="237"/>
      <c r="GA19" s="237"/>
      <c r="GB19" s="237"/>
      <c r="GC19" s="237"/>
      <c r="GD19" s="237"/>
      <c r="GE19" s="237"/>
      <c r="GF19" s="237"/>
      <c r="GG19" s="237"/>
      <c r="GH19" s="237"/>
      <c r="GI19" s="237"/>
      <c r="GJ19" s="237"/>
      <c r="GK19" s="237"/>
      <c r="GL19" s="237"/>
      <c r="GM19" s="237"/>
      <c r="GN19" s="237"/>
      <c r="GO19" s="237"/>
      <c r="GP19" s="237"/>
      <c r="GQ19" s="237"/>
      <c r="GR19" s="237"/>
      <c r="GS19" s="237"/>
      <c r="GT19" s="237"/>
      <c r="GU19" s="237"/>
      <c r="GV19" s="237"/>
      <c r="GW19" s="237"/>
      <c r="GX19" s="237"/>
      <c r="GY19" s="237"/>
      <c r="GZ19" s="237"/>
      <c r="HA19" s="237"/>
      <c r="HB19" s="237"/>
      <c r="HC19" s="237"/>
      <c r="HD19" s="237"/>
      <c r="HE19" s="237"/>
      <c r="HF19" s="237"/>
      <c r="HG19" s="237"/>
      <c r="HH19" s="237"/>
      <c r="HI19" s="237"/>
      <c r="HJ19" s="237"/>
      <c r="HK19" s="237"/>
      <c r="HL19" s="237"/>
      <c r="HM19" s="237"/>
      <c r="HN19" s="237"/>
      <c r="HO19" s="237"/>
      <c r="HP19" s="237"/>
      <c r="HQ19" s="237"/>
      <c r="HR19" s="237"/>
      <c r="HS19" s="237"/>
      <c r="HT19" s="237"/>
      <c r="HU19" s="237"/>
      <c r="HV19" s="237"/>
      <c r="HW19" s="237"/>
      <c r="HX19" s="237"/>
      <c r="HY19" s="237"/>
      <c r="HZ19" s="237"/>
      <c r="IA19" s="237"/>
      <c r="IB19" s="237"/>
      <c r="IC19" s="237"/>
      <c r="ID19" s="237"/>
      <c r="IE19" s="237"/>
      <c r="IF19" s="237"/>
      <c r="IG19" s="237"/>
      <c r="IH19" s="237"/>
      <c r="II19" s="237"/>
      <c r="IJ19" s="237"/>
      <c r="IK19" s="237"/>
      <c r="IL19" s="237"/>
      <c r="IM19" s="237"/>
      <c r="IN19" s="237"/>
      <c r="IO19" s="237"/>
      <c r="IP19" s="237"/>
    </row>
    <row r="20" spans="2:250" ht="20.25" customHeight="1" x14ac:dyDescent="0.25">
      <c r="B20" s="1243"/>
      <c r="C20" s="1219" t="s">
        <v>37</v>
      </c>
      <c r="D20" s="1202"/>
      <c r="E20" s="154">
        <v>0</v>
      </c>
      <c r="F20" s="1200">
        <v>0</v>
      </c>
      <c r="G20" s="1200">
        <v>0</v>
      </c>
      <c r="H20" s="1014"/>
      <c r="I20" s="1201"/>
      <c r="J20" s="1201"/>
      <c r="K20" s="1015"/>
      <c r="L20" s="1016"/>
      <c r="M20" s="1217"/>
      <c r="N20" s="1217"/>
      <c r="O20" s="1244"/>
      <c r="P20" s="259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237"/>
      <c r="BN20" s="237"/>
      <c r="BO20" s="237"/>
      <c r="BP20" s="237"/>
      <c r="BQ20" s="237"/>
      <c r="BR20" s="237"/>
      <c r="BS20" s="237"/>
      <c r="BT20" s="237"/>
      <c r="BU20" s="237"/>
      <c r="BV20" s="237"/>
      <c r="BW20" s="237"/>
      <c r="BX20" s="237"/>
      <c r="BY20" s="237"/>
      <c r="BZ20" s="237"/>
      <c r="CA20" s="237"/>
      <c r="CB20" s="237"/>
      <c r="CC20" s="237"/>
      <c r="CD20" s="237"/>
      <c r="CE20" s="237"/>
      <c r="CF20" s="237"/>
      <c r="CG20" s="237"/>
      <c r="CH20" s="237"/>
      <c r="CI20" s="237"/>
      <c r="CJ20" s="237"/>
      <c r="CK20" s="237"/>
      <c r="CL20" s="237"/>
      <c r="CM20" s="237"/>
      <c r="CN20" s="237"/>
      <c r="CO20" s="237"/>
      <c r="CP20" s="237"/>
      <c r="CQ20" s="237"/>
      <c r="CR20" s="237"/>
      <c r="CS20" s="237"/>
      <c r="CT20" s="237"/>
      <c r="CU20" s="237"/>
      <c r="CV20" s="237"/>
      <c r="CW20" s="237"/>
      <c r="CX20" s="237"/>
      <c r="CY20" s="237"/>
      <c r="CZ20" s="237"/>
      <c r="DA20" s="237"/>
      <c r="DB20" s="237"/>
      <c r="DC20" s="237"/>
      <c r="DD20" s="237"/>
      <c r="DE20" s="237"/>
      <c r="DF20" s="237"/>
      <c r="DG20" s="237"/>
      <c r="DH20" s="237"/>
      <c r="DI20" s="237"/>
      <c r="DJ20" s="237"/>
      <c r="DK20" s="237"/>
      <c r="DL20" s="237"/>
      <c r="DM20" s="237"/>
      <c r="DN20" s="237"/>
      <c r="DO20" s="237"/>
      <c r="DP20" s="237"/>
      <c r="DQ20" s="237"/>
      <c r="DR20" s="237"/>
      <c r="DS20" s="237"/>
      <c r="DT20" s="237"/>
      <c r="DU20" s="237"/>
      <c r="DV20" s="237"/>
      <c r="DW20" s="237"/>
      <c r="DX20" s="237"/>
      <c r="DY20" s="237"/>
      <c r="DZ20" s="237"/>
      <c r="EA20" s="237"/>
      <c r="EB20" s="237"/>
      <c r="EC20" s="237"/>
      <c r="ED20" s="237"/>
      <c r="EE20" s="237"/>
      <c r="EF20" s="237"/>
      <c r="EG20" s="237"/>
      <c r="EH20" s="237"/>
      <c r="EI20" s="237"/>
      <c r="EJ20" s="237"/>
      <c r="EK20" s="237"/>
      <c r="EL20" s="237"/>
      <c r="EM20" s="237"/>
      <c r="EN20" s="237"/>
      <c r="EO20" s="237"/>
      <c r="EP20" s="237"/>
      <c r="EQ20" s="237"/>
      <c r="ER20" s="237"/>
      <c r="ES20" s="237"/>
      <c r="ET20" s="237"/>
      <c r="EU20" s="237"/>
      <c r="EV20" s="237"/>
      <c r="EW20" s="237"/>
      <c r="EX20" s="237"/>
      <c r="EY20" s="237"/>
      <c r="EZ20" s="237"/>
      <c r="FA20" s="237"/>
      <c r="FB20" s="237"/>
      <c r="FC20" s="237"/>
      <c r="FD20" s="237"/>
      <c r="FE20" s="237"/>
      <c r="FF20" s="237"/>
      <c r="FG20" s="237"/>
      <c r="FH20" s="237"/>
      <c r="FI20" s="237"/>
      <c r="FJ20" s="237"/>
      <c r="FK20" s="237"/>
      <c r="FL20" s="237"/>
      <c r="FM20" s="237"/>
      <c r="FN20" s="237"/>
      <c r="FO20" s="237"/>
      <c r="FP20" s="237"/>
      <c r="FQ20" s="237"/>
      <c r="FR20" s="237"/>
      <c r="FS20" s="237"/>
      <c r="FT20" s="237"/>
      <c r="FU20" s="237"/>
      <c r="FV20" s="237"/>
      <c r="FW20" s="237"/>
      <c r="FX20" s="237"/>
      <c r="FY20" s="237"/>
      <c r="FZ20" s="237"/>
      <c r="GA20" s="237"/>
      <c r="GB20" s="237"/>
      <c r="GC20" s="237"/>
      <c r="GD20" s="237"/>
      <c r="GE20" s="237"/>
      <c r="GF20" s="237"/>
      <c r="GG20" s="237"/>
      <c r="GH20" s="237"/>
      <c r="GI20" s="237"/>
      <c r="GJ20" s="237"/>
      <c r="GK20" s="237"/>
      <c r="GL20" s="237"/>
      <c r="GM20" s="237"/>
      <c r="GN20" s="237"/>
      <c r="GO20" s="237"/>
      <c r="GP20" s="237"/>
      <c r="GQ20" s="237"/>
      <c r="GR20" s="237"/>
      <c r="GS20" s="237"/>
      <c r="GT20" s="237"/>
      <c r="GU20" s="237"/>
      <c r="GV20" s="237"/>
      <c r="GW20" s="237"/>
      <c r="GX20" s="237"/>
      <c r="GY20" s="237"/>
      <c r="GZ20" s="237"/>
      <c r="HA20" s="237"/>
      <c r="HB20" s="237"/>
      <c r="HC20" s="237"/>
      <c r="HD20" s="237"/>
      <c r="HE20" s="237"/>
      <c r="HF20" s="237"/>
      <c r="HG20" s="237"/>
      <c r="HH20" s="237"/>
      <c r="HI20" s="237"/>
      <c r="HJ20" s="237"/>
      <c r="HK20" s="237"/>
      <c r="HL20" s="237"/>
      <c r="HM20" s="237"/>
      <c r="HN20" s="237"/>
      <c r="HO20" s="237"/>
      <c r="HP20" s="237"/>
      <c r="HQ20" s="237"/>
      <c r="HR20" s="237"/>
      <c r="HS20" s="237"/>
      <c r="HT20" s="237"/>
      <c r="HU20" s="237"/>
      <c r="HV20" s="237"/>
      <c r="HW20" s="237"/>
      <c r="HX20" s="237"/>
      <c r="HY20" s="237"/>
      <c r="HZ20" s="237"/>
      <c r="IA20" s="237"/>
      <c r="IB20" s="237"/>
      <c r="IC20" s="237"/>
      <c r="ID20" s="237"/>
      <c r="IE20" s="237"/>
      <c r="IF20" s="237"/>
      <c r="IG20" s="237"/>
      <c r="IH20" s="237"/>
      <c r="II20" s="237"/>
      <c r="IJ20" s="237"/>
      <c r="IK20" s="237"/>
      <c r="IL20" s="237"/>
      <c r="IM20" s="237"/>
      <c r="IN20" s="237"/>
      <c r="IO20" s="237"/>
      <c r="IP20" s="237"/>
    </row>
    <row r="21" spans="2:250" ht="21" customHeight="1" x14ac:dyDescent="0.25">
      <c r="B21" s="1245" t="s">
        <v>282</v>
      </c>
      <c r="C21" s="1219" t="s">
        <v>35</v>
      </c>
      <c r="D21" s="455" t="s">
        <v>283</v>
      </c>
      <c r="E21" s="154">
        <v>1</v>
      </c>
      <c r="F21" s="1200">
        <v>4000000000</v>
      </c>
      <c r="G21" s="1200">
        <v>4000000000</v>
      </c>
      <c r="H21" s="1014"/>
      <c r="I21" s="1201"/>
      <c r="J21" s="1201"/>
      <c r="K21" s="1016">
        <v>43831</v>
      </c>
      <c r="L21" s="1016">
        <v>44926</v>
      </c>
      <c r="M21" s="1216">
        <v>0</v>
      </c>
      <c r="N21" s="1216">
        <v>0</v>
      </c>
      <c r="O21" s="1246">
        <v>0</v>
      </c>
      <c r="P21" s="259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7"/>
      <c r="BL21" s="237"/>
      <c r="BM21" s="237"/>
      <c r="BN21" s="237"/>
      <c r="BO21" s="237"/>
      <c r="BP21" s="237"/>
      <c r="BQ21" s="237"/>
      <c r="BR21" s="237"/>
      <c r="BS21" s="237"/>
      <c r="BT21" s="237"/>
      <c r="BU21" s="237"/>
      <c r="BV21" s="237"/>
      <c r="BW21" s="237"/>
      <c r="BX21" s="237"/>
      <c r="BY21" s="237"/>
      <c r="BZ21" s="237"/>
      <c r="CA21" s="237"/>
      <c r="CB21" s="237"/>
      <c r="CC21" s="237"/>
      <c r="CD21" s="237"/>
      <c r="CE21" s="237"/>
      <c r="CF21" s="237"/>
      <c r="CG21" s="237"/>
      <c r="CH21" s="237"/>
      <c r="CI21" s="237"/>
      <c r="CJ21" s="237"/>
      <c r="CK21" s="237"/>
      <c r="CL21" s="237"/>
      <c r="CM21" s="237"/>
      <c r="CN21" s="237"/>
      <c r="CO21" s="237"/>
      <c r="CP21" s="237"/>
      <c r="CQ21" s="237"/>
      <c r="CR21" s="237"/>
      <c r="CS21" s="237"/>
      <c r="CT21" s="237"/>
      <c r="CU21" s="237"/>
      <c r="CV21" s="237"/>
      <c r="CW21" s="237"/>
      <c r="CX21" s="237"/>
      <c r="CY21" s="237"/>
      <c r="CZ21" s="237"/>
      <c r="DA21" s="237"/>
      <c r="DB21" s="237"/>
      <c r="DC21" s="237"/>
      <c r="DD21" s="237"/>
      <c r="DE21" s="237"/>
      <c r="DF21" s="237"/>
      <c r="DG21" s="237"/>
      <c r="DH21" s="237"/>
      <c r="DI21" s="237"/>
      <c r="DJ21" s="237"/>
      <c r="DK21" s="237"/>
      <c r="DL21" s="237"/>
      <c r="DM21" s="237"/>
      <c r="DN21" s="237"/>
      <c r="DO21" s="237"/>
      <c r="DP21" s="237"/>
      <c r="DQ21" s="237"/>
      <c r="DR21" s="237"/>
      <c r="DS21" s="237"/>
      <c r="DT21" s="237"/>
      <c r="DU21" s="237"/>
      <c r="DV21" s="237"/>
      <c r="DW21" s="237"/>
      <c r="DX21" s="237"/>
      <c r="DY21" s="237"/>
      <c r="DZ21" s="237"/>
      <c r="EA21" s="237"/>
      <c r="EB21" s="237"/>
      <c r="EC21" s="237"/>
      <c r="ED21" s="237"/>
      <c r="EE21" s="237"/>
      <c r="EF21" s="237"/>
      <c r="EG21" s="237"/>
      <c r="EH21" s="237"/>
      <c r="EI21" s="237"/>
      <c r="EJ21" s="237"/>
      <c r="EK21" s="237"/>
      <c r="EL21" s="237"/>
      <c r="EM21" s="237"/>
      <c r="EN21" s="237"/>
      <c r="EO21" s="237"/>
      <c r="EP21" s="237"/>
      <c r="EQ21" s="237"/>
      <c r="ER21" s="237"/>
      <c r="ES21" s="237"/>
      <c r="ET21" s="237"/>
      <c r="EU21" s="237"/>
      <c r="EV21" s="237"/>
      <c r="EW21" s="237"/>
      <c r="EX21" s="237"/>
      <c r="EY21" s="237"/>
      <c r="EZ21" s="237"/>
      <c r="FA21" s="237"/>
      <c r="FB21" s="237"/>
      <c r="FC21" s="237"/>
      <c r="FD21" s="237"/>
      <c r="FE21" s="237"/>
      <c r="FF21" s="237"/>
      <c r="FG21" s="237"/>
      <c r="FH21" s="237"/>
      <c r="FI21" s="237"/>
      <c r="FJ21" s="237"/>
      <c r="FK21" s="237"/>
      <c r="FL21" s="237"/>
      <c r="FM21" s="237"/>
      <c r="FN21" s="237"/>
      <c r="FO21" s="237"/>
      <c r="FP21" s="237"/>
      <c r="FQ21" s="237"/>
      <c r="FR21" s="237"/>
      <c r="FS21" s="237"/>
      <c r="FT21" s="237"/>
      <c r="FU21" s="237"/>
      <c r="FV21" s="237"/>
      <c r="FW21" s="237"/>
      <c r="FX21" s="237"/>
      <c r="FY21" s="237"/>
      <c r="FZ21" s="237"/>
      <c r="GA21" s="237"/>
      <c r="GB21" s="237"/>
      <c r="GC21" s="237"/>
      <c r="GD21" s="237"/>
      <c r="GE21" s="237"/>
      <c r="GF21" s="237"/>
      <c r="GG21" s="237"/>
      <c r="GH21" s="237"/>
      <c r="GI21" s="237"/>
      <c r="GJ21" s="237"/>
      <c r="GK21" s="237"/>
      <c r="GL21" s="237"/>
      <c r="GM21" s="237"/>
      <c r="GN21" s="237"/>
      <c r="GO21" s="237"/>
      <c r="GP21" s="237"/>
      <c r="GQ21" s="237"/>
      <c r="GR21" s="237"/>
      <c r="GS21" s="237"/>
      <c r="GT21" s="237"/>
      <c r="GU21" s="237"/>
      <c r="GV21" s="237"/>
      <c r="GW21" s="237"/>
      <c r="GX21" s="237"/>
      <c r="GY21" s="237"/>
      <c r="GZ21" s="237"/>
      <c r="HA21" s="237"/>
      <c r="HB21" s="237"/>
      <c r="HC21" s="237"/>
      <c r="HD21" s="237"/>
      <c r="HE21" s="237"/>
      <c r="HF21" s="237"/>
      <c r="HG21" s="237"/>
      <c r="HH21" s="237"/>
      <c r="HI21" s="237"/>
      <c r="HJ21" s="237"/>
      <c r="HK21" s="237"/>
      <c r="HL21" s="237"/>
      <c r="HM21" s="237"/>
      <c r="HN21" s="237"/>
      <c r="HO21" s="237"/>
      <c r="HP21" s="237"/>
      <c r="HQ21" s="237"/>
      <c r="HR21" s="237"/>
      <c r="HS21" s="237"/>
      <c r="HT21" s="237"/>
      <c r="HU21" s="237"/>
      <c r="HV21" s="237"/>
      <c r="HW21" s="237"/>
      <c r="HX21" s="237"/>
      <c r="HY21" s="237"/>
      <c r="HZ21" s="237"/>
      <c r="IA21" s="237"/>
      <c r="IB21" s="237"/>
      <c r="IC21" s="237"/>
      <c r="ID21" s="237"/>
      <c r="IE21" s="237"/>
      <c r="IF21" s="237"/>
      <c r="IG21" s="237"/>
      <c r="IH21" s="237"/>
      <c r="II21" s="237"/>
      <c r="IJ21" s="237"/>
      <c r="IK21" s="237"/>
      <c r="IL21" s="237"/>
      <c r="IM21" s="237"/>
      <c r="IN21" s="237"/>
      <c r="IO21" s="237"/>
      <c r="IP21" s="237"/>
    </row>
    <row r="22" spans="2:250" ht="21" customHeight="1" x14ac:dyDescent="0.25">
      <c r="B22" s="1243"/>
      <c r="C22" s="1219" t="s">
        <v>37</v>
      </c>
      <c r="D22" s="1202"/>
      <c r="E22" s="154">
        <v>0</v>
      </c>
      <c r="F22" s="1200"/>
      <c r="G22" s="1200">
        <v>0</v>
      </c>
      <c r="H22" s="1014"/>
      <c r="I22" s="1201"/>
      <c r="J22" s="1201"/>
      <c r="K22" s="1016"/>
      <c r="L22" s="1016"/>
      <c r="M22" s="1217"/>
      <c r="N22" s="1217"/>
      <c r="O22" s="1244"/>
      <c r="P22" s="259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  <c r="AZ22" s="237"/>
      <c r="BA22" s="237"/>
      <c r="BB22" s="237"/>
      <c r="BC22" s="237"/>
      <c r="BD22" s="237"/>
      <c r="BE22" s="237"/>
      <c r="BF22" s="237"/>
      <c r="BG22" s="237"/>
      <c r="BH22" s="237"/>
      <c r="BI22" s="237"/>
      <c r="BJ22" s="237"/>
      <c r="BK22" s="237"/>
      <c r="BL22" s="237"/>
      <c r="BM22" s="237"/>
      <c r="BN22" s="237"/>
      <c r="BO22" s="237"/>
      <c r="BP22" s="237"/>
      <c r="BQ22" s="237"/>
      <c r="BR22" s="237"/>
      <c r="BS22" s="237"/>
      <c r="BT22" s="237"/>
      <c r="BU22" s="237"/>
      <c r="BV22" s="237"/>
      <c r="BW22" s="237"/>
      <c r="BX22" s="237"/>
      <c r="BY22" s="237"/>
      <c r="BZ22" s="237"/>
      <c r="CA22" s="237"/>
      <c r="CB22" s="237"/>
      <c r="CC22" s="237"/>
      <c r="CD22" s="237"/>
      <c r="CE22" s="237"/>
      <c r="CF22" s="237"/>
      <c r="CG22" s="237"/>
      <c r="CH22" s="237"/>
      <c r="CI22" s="237"/>
      <c r="CJ22" s="237"/>
      <c r="CK22" s="237"/>
      <c r="CL22" s="237"/>
      <c r="CM22" s="237"/>
      <c r="CN22" s="237"/>
      <c r="CO22" s="237"/>
      <c r="CP22" s="237"/>
      <c r="CQ22" s="237"/>
      <c r="CR22" s="237"/>
      <c r="CS22" s="237"/>
      <c r="CT22" s="237"/>
      <c r="CU22" s="237"/>
      <c r="CV22" s="237"/>
      <c r="CW22" s="237"/>
      <c r="CX22" s="237"/>
      <c r="CY22" s="237"/>
      <c r="CZ22" s="237"/>
      <c r="DA22" s="237"/>
      <c r="DB22" s="237"/>
      <c r="DC22" s="237"/>
      <c r="DD22" s="237"/>
      <c r="DE22" s="237"/>
      <c r="DF22" s="237"/>
      <c r="DG22" s="237"/>
      <c r="DH22" s="237"/>
      <c r="DI22" s="237"/>
      <c r="DJ22" s="237"/>
      <c r="DK22" s="237"/>
      <c r="DL22" s="237"/>
      <c r="DM22" s="237"/>
      <c r="DN22" s="237"/>
      <c r="DO22" s="237"/>
      <c r="DP22" s="237"/>
      <c r="DQ22" s="237"/>
      <c r="DR22" s="237"/>
      <c r="DS22" s="237"/>
      <c r="DT22" s="237"/>
      <c r="DU22" s="237"/>
      <c r="DV22" s="237"/>
      <c r="DW22" s="237"/>
      <c r="DX22" s="237"/>
      <c r="DY22" s="237"/>
      <c r="DZ22" s="237"/>
      <c r="EA22" s="237"/>
      <c r="EB22" s="237"/>
      <c r="EC22" s="237"/>
      <c r="ED22" s="237"/>
      <c r="EE22" s="237"/>
      <c r="EF22" s="237"/>
      <c r="EG22" s="237"/>
      <c r="EH22" s="237"/>
      <c r="EI22" s="237"/>
      <c r="EJ22" s="237"/>
      <c r="EK22" s="237"/>
      <c r="EL22" s="237"/>
      <c r="EM22" s="237"/>
      <c r="EN22" s="237"/>
      <c r="EO22" s="237"/>
      <c r="EP22" s="237"/>
      <c r="EQ22" s="237"/>
      <c r="ER22" s="237"/>
      <c r="ES22" s="237"/>
      <c r="ET22" s="237"/>
      <c r="EU22" s="237"/>
      <c r="EV22" s="237"/>
      <c r="EW22" s="237"/>
      <c r="EX22" s="237"/>
      <c r="EY22" s="237"/>
      <c r="EZ22" s="237"/>
      <c r="FA22" s="237"/>
      <c r="FB22" s="237"/>
      <c r="FC22" s="237"/>
      <c r="FD22" s="237"/>
      <c r="FE22" s="237"/>
      <c r="FF22" s="237"/>
      <c r="FG22" s="237"/>
      <c r="FH22" s="237"/>
      <c r="FI22" s="237"/>
      <c r="FJ22" s="237"/>
      <c r="FK22" s="237"/>
      <c r="FL22" s="237"/>
      <c r="FM22" s="237"/>
      <c r="FN22" s="237"/>
      <c r="FO22" s="237"/>
      <c r="FP22" s="237"/>
      <c r="FQ22" s="237"/>
      <c r="FR22" s="237"/>
      <c r="FS22" s="237"/>
      <c r="FT22" s="237"/>
      <c r="FU22" s="237"/>
      <c r="FV22" s="237"/>
      <c r="FW22" s="237"/>
      <c r="FX22" s="237"/>
      <c r="FY22" s="237"/>
      <c r="FZ22" s="237"/>
      <c r="GA22" s="237"/>
      <c r="GB22" s="237"/>
      <c r="GC22" s="237"/>
      <c r="GD22" s="237"/>
      <c r="GE22" s="237"/>
      <c r="GF22" s="237"/>
      <c r="GG22" s="237"/>
      <c r="GH22" s="237"/>
      <c r="GI22" s="237"/>
      <c r="GJ22" s="237"/>
      <c r="GK22" s="237"/>
      <c r="GL22" s="237"/>
      <c r="GM22" s="237"/>
      <c r="GN22" s="237"/>
      <c r="GO22" s="237"/>
      <c r="GP22" s="237"/>
      <c r="GQ22" s="237"/>
      <c r="GR22" s="237"/>
      <c r="GS22" s="237"/>
      <c r="GT22" s="237"/>
      <c r="GU22" s="237"/>
      <c r="GV22" s="237"/>
      <c r="GW22" s="237"/>
      <c r="GX22" s="237"/>
      <c r="GY22" s="237"/>
      <c r="GZ22" s="237"/>
      <c r="HA22" s="237"/>
      <c r="HB22" s="237"/>
      <c r="HC22" s="237"/>
      <c r="HD22" s="237"/>
      <c r="HE22" s="237"/>
      <c r="HF22" s="237"/>
      <c r="HG22" s="237"/>
      <c r="HH22" s="237"/>
      <c r="HI22" s="237"/>
      <c r="HJ22" s="237"/>
      <c r="HK22" s="237"/>
      <c r="HL22" s="237"/>
      <c r="HM22" s="237"/>
      <c r="HN22" s="237"/>
      <c r="HO22" s="237"/>
      <c r="HP22" s="237"/>
      <c r="HQ22" s="237"/>
      <c r="HR22" s="237"/>
      <c r="HS22" s="237"/>
      <c r="HT22" s="237"/>
      <c r="HU22" s="237"/>
      <c r="HV22" s="237"/>
      <c r="HW22" s="237"/>
      <c r="HX22" s="237"/>
      <c r="HY22" s="237"/>
      <c r="HZ22" s="237"/>
      <c r="IA22" s="237"/>
      <c r="IB22" s="237"/>
      <c r="IC22" s="237"/>
      <c r="ID22" s="237"/>
      <c r="IE22" s="237"/>
      <c r="IF22" s="237"/>
      <c r="IG22" s="237"/>
      <c r="IH22" s="237"/>
      <c r="II22" s="237"/>
      <c r="IJ22" s="237"/>
      <c r="IK22" s="237"/>
      <c r="IL22" s="237"/>
      <c r="IM22" s="237"/>
      <c r="IN22" s="237"/>
      <c r="IO22" s="237"/>
      <c r="IP22" s="237"/>
    </row>
    <row r="23" spans="2:250" ht="20.25" customHeight="1" x14ac:dyDescent="0.25">
      <c r="B23" s="1245" t="s">
        <v>284</v>
      </c>
      <c r="C23" s="1219" t="s">
        <v>35</v>
      </c>
      <c r="D23" s="455" t="s">
        <v>285</v>
      </c>
      <c r="E23" s="154">
        <v>1</v>
      </c>
      <c r="F23" s="1200">
        <v>300000000</v>
      </c>
      <c r="G23" s="1200">
        <v>300000000</v>
      </c>
      <c r="H23" s="1014"/>
      <c r="I23" s="1201"/>
      <c r="J23" s="1201"/>
      <c r="K23" s="1016">
        <v>44562</v>
      </c>
      <c r="L23" s="1016">
        <v>44926</v>
      </c>
      <c r="M23" s="1216">
        <v>0</v>
      </c>
      <c r="N23" s="1216">
        <v>0</v>
      </c>
      <c r="O23" s="1246">
        <v>0</v>
      </c>
      <c r="P23" s="259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  <c r="AV23" s="237"/>
      <c r="AW23" s="237"/>
      <c r="AX23" s="237"/>
      <c r="AY23" s="237"/>
      <c r="AZ23" s="237"/>
      <c r="BA23" s="237"/>
      <c r="BB23" s="237"/>
      <c r="BC23" s="237"/>
      <c r="BD23" s="237"/>
      <c r="BE23" s="237"/>
      <c r="BF23" s="237"/>
      <c r="BG23" s="237"/>
      <c r="BH23" s="237"/>
      <c r="BI23" s="237"/>
      <c r="BJ23" s="237"/>
      <c r="BK23" s="237"/>
      <c r="BL23" s="237"/>
      <c r="BM23" s="237"/>
      <c r="BN23" s="237"/>
      <c r="BO23" s="237"/>
      <c r="BP23" s="237"/>
      <c r="BQ23" s="237"/>
      <c r="BR23" s="237"/>
      <c r="BS23" s="237"/>
      <c r="BT23" s="237"/>
      <c r="BU23" s="237"/>
      <c r="BV23" s="237"/>
      <c r="BW23" s="237"/>
      <c r="BX23" s="237"/>
      <c r="BY23" s="237"/>
      <c r="BZ23" s="237"/>
      <c r="CA23" s="237"/>
      <c r="CB23" s="237"/>
      <c r="CC23" s="237"/>
      <c r="CD23" s="237"/>
      <c r="CE23" s="237"/>
      <c r="CF23" s="237"/>
      <c r="CG23" s="237"/>
      <c r="CH23" s="237"/>
      <c r="CI23" s="237"/>
      <c r="CJ23" s="237"/>
      <c r="CK23" s="237"/>
      <c r="CL23" s="237"/>
      <c r="CM23" s="237"/>
      <c r="CN23" s="237"/>
      <c r="CO23" s="237"/>
      <c r="CP23" s="237"/>
      <c r="CQ23" s="237"/>
      <c r="CR23" s="237"/>
      <c r="CS23" s="237"/>
      <c r="CT23" s="237"/>
      <c r="CU23" s="237"/>
      <c r="CV23" s="237"/>
      <c r="CW23" s="237"/>
      <c r="CX23" s="237"/>
      <c r="CY23" s="237"/>
      <c r="CZ23" s="237"/>
      <c r="DA23" s="237"/>
      <c r="DB23" s="237"/>
      <c r="DC23" s="237"/>
      <c r="DD23" s="237"/>
      <c r="DE23" s="237"/>
      <c r="DF23" s="237"/>
      <c r="DG23" s="237"/>
      <c r="DH23" s="237"/>
      <c r="DI23" s="237"/>
      <c r="DJ23" s="237"/>
      <c r="DK23" s="237"/>
      <c r="DL23" s="237"/>
      <c r="DM23" s="237"/>
      <c r="DN23" s="237"/>
      <c r="DO23" s="237"/>
      <c r="DP23" s="237"/>
      <c r="DQ23" s="237"/>
      <c r="DR23" s="237"/>
      <c r="DS23" s="237"/>
      <c r="DT23" s="237"/>
      <c r="DU23" s="237"/>
      <c r="DV23" s="237"/>
      <c r="DW23" s="237"/>
      <c r="DX23" s="237"/>
      <c r="DY23" s="237"/>
      <c r="DZ23" s="237"/>
      <c r="EA23" s="237"/>
      <c r="EB23" s="237"/>
      <c r="EC23" s="237"/>
      <c r="ED23" s="237"/>
      <c r="EE23" s="237"/>
      <c r="EF23" s="237"/>
      <c r="EG23" s="237"/>
      <c r="EH23" s="237"/>
      <c r="EI23" s="237"/>
      <c r="EJ23" s="237"/>
      <c r="EK23" s="237"/>
      <c r="EL23" s="237"/>
      <c r="EM23" s="237"/>
      <c r="EN23" s="237"/>
      <c r="EO23" s="237"/>
      <c r="EP23" s="237"/>
      <c r="EQ23" s="237"/>
      <c r="ER23" s="237"/>
      <c r="ES23" s="237"/>
      <c r="ET23" s="237"/>
      <c r="EU23" s="237"/>
      <c r="EV23" s="237"/>
      <c r="EW23" s="237"/>
      <c r="EX23" s="237"/>
      <c r="EY23" s="237"/>
      <c r="EZ23" s="237"/>
      <c r="FA23" s="237"/>
      <c r="FB23" s="237"/>
      <c r="FC23" s="237"/>
      <c r="FD23" s="237"/>
      <c r="FE23" s="237"/>
      <c r="FF23" s="237"/>
      <c r="FG23" s="237"/>
      <c r="FH23" s="237"/>
      <c r="FI23" s="237"/>
      <c r="FJ23" s="237"/>
      <c r="FK23" s="237"/>
      <c r="FL23" s="237"/>
      <c r="FM23" s="237"/>
      <c r="FN23" s="237"/>
      <c r="FO23" s="237"/>
      <c r="FP23" s="237"/>
      <c r="FQ23" s="237"/>
      <c r="FR23" s="237"/>
      <c r="FS23" s="237"/>
      <c r="FT23" s="237"/>
      <c r="FU23" s="237"/>
      <c r="FV23" s="237"/>
      <c r="FW23" s="237"/>
      <c r="FX23" s="237"/>
      <c r="FY23" s="237"/>
      <c r="FZ23" s="237"/>
      <c r="GA23" s="237"/>
      <c r="GB23" s="237"/>
      <c r="GC23" s="237"/>
      <c r="GD23" s="237"/>
      <c r="GE23" s="237"/>
      <c r="GF23" s="237"/>
      <c r="GG23" s="237"/>
      <c r="GH23" s="237"/>
      <c r="GI23" s="237"/>
      <c r="GJ23" s="237"/>
      <c r="GK23" s="237"/>
      <c r="GL23" s="237"/>
      <c r="GM23" s="237"/>
      <c r="GN23" s="237"/>
      <c r="GO23" s="237"/>
      <c r="GP23" s="237"/>
      <c r="GQ23" s="237"/>
      <c r="GR23" s="237"/>
      <c r="GS23" s="237"/>
      <c r="GT23" s="237"/>
      <c r="GU23" s="237"/>
      <c r="GV23" s="237"/>
      <c r="GW23" s="237"/>
      <c r="GX23" s="237"/>
      <c r="GY23" s="237"/>
      <c r="GZ23" s="237"/>
      <c r="HA23" s="237"/>
      <c r="HB23" s="237"/>
      <c r="HC23" s="237"/>
      <c r="HD23" s="237"/>
      <c r="HE23" s="237"/>
      <c r="HF23" s="237"/>
      <c r="HG23" s="237"/>
      <c r="HH23" s="237"/>
      <c r="HI23" s="237"/>
      <c r="HJ23" s="237"/>
      <c r="HK23" s="237"/>
      <c r="HL23" s="237"/>
      <c r="HM23" s="237"/>
      <c r="HN23" s="237"/>
      <c r="HO23" s="237"/>
      <c r="HP23" s="237"/>
      <c r="HQ23" s="237"/>
      <c r="HR23" s="237"/>
      <c r="HS23" s="237"/>
      <c r="HT23" s="237"/>
      <c r="HU23" s="237"/>
      <c r="HV23" s="237"/>
      <c r="HW23" s="237"/>
      <c r="HX23" s="237"/>
      <c r="HY23" s="237"/>
      <c r="HZ23" s="237"/>
      <c r="IA23" s="237"/>
      <c r="IB23" s="237"/>
      <c r="IC23" s="237"/>
      <c r="ID23" s="237"/>
      <c r="IE23" s="237"/>
      <c r="IF23" s="237"/>
      <c r="IG23" s="237"/>
      <c r="IH23" s="237"/>
      <c r="II23" s="237"/>
      <c r="IJ23" s="237"/>
      <c r="IK23" s="237"/>
      <c r="IL23" s="237"/>
      <c r="IM23" s="237"/>
      <c r="IN23" s="237"/>
      <c r="IO23" s="237"/>
      <c r="IP23" s="237"/>
    </row>
    <row r="24" spans="2:250" ht="20.25" customHeight="1" x14ac:dyDescent="0.25">
      <c r="B24" s="1243"/>
      <c r="C24" s="1219" t="s">
        <v>37</v>
      </c>
      <c r="D24" s="1202"/>
      <c r="E24" s="154">
        <v>0</v>
      </c>
      <c r="F24" s="1200"/>
      <c r="G24" s="1200">
        <v>0</v>
      </c>
      <c r="H24" s="1014"/>
      <c r="I24" s="1201"/>
      <c r="J24" s="1201"/>
      <c r="K24" s="1016"/>
      <c r="L24" s="1016"/>
      <c r="M24" s="1217"/>
      <c r="N24" s="1217"/>
      <c r="O24" s="1244"/>
      <c r="P24" s="259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7"/>
      <c r="AP24" s="237"/>
      <c r="AQ24" s="237"/>
      <c r="AR24" s="237"/>
      <c r="AS24" s="237"/>
      <c r="AT24" s="237"/>
      <c r="AU24" s="237"/>
      <c r="AV24" s="237"/>
      <c r="AW24" s="237"/>
      <c r="AX24" s="237"/>
      <c r="AY24" s="237"/>
      <c r="AZ24" s="237"/>
      <c r="BA24" s="237"/>
      <c r="BB24" s="237"/>
      <c r="BC24" s="237"/>
      <c r="BD24" s="237"/>
      <c r="BE24" s="237"/>
      <c r="BF24" s="237"/>
      <c r="BG24" s="237"/>
      <c r="BH24" s="237"/>
      <c r="BI24" s="237"/>
      <c r="BJ24" s="237"/>
      <c r="BK24" s="237"/>
      <c r="BL24" s="237"/>
      <c r="BM24" s="237"/>
      <c r="BN24" s="237"/>
      <c r="BO24" s="237"/>
      <c r="BP24" s="237"/>
      <c r="BQ24" s="237"/>
      <c r="BR24" s="237"/>
      <c r="BS24" s="237"/>
      <c r="BT24" s="237"/>
      <c r="BU24" s="237"/>
      <c r="BV24" s="237"/>
      <c r="BW24" s="237"/>
      <c r="BX24" s="237"/>
      <c r="BY24" s="237"/>
      <c r="BZ24" s="237"/>
      <c r="CA24" s="237"/>
      <c r="CB24" s="237"/>
      <c r="CC24" s="237"/>
      <c r="CD24" s="237"/>
      <c r="CE24" s="237"/>
      <c r="CF24" s="237"/>
      <c r="CG24" s="237"/>
      <c r="CH24" s="237"/>
      <c r="CI24" s="237"/>
      <c r="CJ24" s="237"/>
      <c r="CK24" s="237"/>
      <c r="CL24" s="237"/>
      <c r="CM24" s="237"/>
      <c r="CN24" s="237"/>
      <c r="CO24" s="237"/>
      <c r="CP24" s="237"/>
      <c r="CQ24" s="237"/>
      <c r="CR24" s="237"/>
      <c r="CS24" s="237"/>
      <c r="CT24" s="237"/>
      <c r="CU24" s="237"/>
      <c r="CV24" s="237"/>
      <c r="CW24" s="237"/>
      <c r="CX24" s="237"/>
      <c r="CY24" s="237"/>
      <c r="CZ24" s="237"/>
      <c r="DA24" s="237"/>
      <c r="DB24" s="237"/>
      <c r="DC24" s="237"/>
      <c r="DD24" s="237"/>
      <c r="DE24" s="237"/>
      <c r="DF24" s="237"/>
      <c r="DG24" s="237"/>
      <c r="DH24" s="237"/>
      <c r="DI24" s="237"/>
      <c r="DJ24" s="237"/>
      <c r="DK24" s="237"/>
      <c r="DL24" s="237"/>
      <c r="DM24" s="237"/>
      <c r="DN24" s="237"/>
      <c r="DO24" s="237"/>
      <c r="DP24" s="237"/>
      <c r="DQ24" s="237"/>
      <c r="DR24" s="237"/>
      <c r="DS24" s="237"/>
      <c r="DT24" s="237"/>
      <c r="DU24" s="237"/>
      <c r="DV24" s="237"/>
      <c r="DW24" s="237"/>
      <c r="DX24" s="237"/>
      <c r="DY24" s="237"/>
      <c r="DZ24" s="237"/>
      <c r="EA24" s="237"/>
      <c r="EB24" s="237"/>
      <c r="EC24" s="237"/>
      <c r="ED24" s="237"/>
      <c r="EE24" s="237"/>
      <c r="EF24" s="237"/>
      <c r="EG24" s="237"/>
      <c r="EH24" s="237"/>
      <c r="EI24" s="237"/>
      <c r="EJ24" s="237"/>
      <c r="EK24" s="237"/>
      <c r="EL24" s="237"/>
      <c r="EM24" s="237"/>
      <c r="EN24" s="237"/>
      <c r="EO24" s="237"/>
      <c r="EP24" s="237"/>
      <c r="EQ24" s="237"/>
      <c r="ER24" s="237"/>
      <c r="ES24" s="237"/>
      <c r="ET24" s="237"/>
      <c r="EU24" s="237"/>
      <c r="EV24" s="237"/>
      <c r="EW24" s="237"/>
      <c r="EX24" s="237"/>
      <c r="EY24" s="237"/>
      <c r="EZ24" s="237"/>
      <c r="FA24" s="237"/>
      <c r="FB24" s="237"/>
      <c r="FC24" s="237"/>
      <c r="FD24" s="237"/>
      <c r="FE24" s="237"/>
      <c r="FF24" s="237"/>
      <c r="FG24" s="237"/>
      <c r="FH24" s="237"/>
      <c r="FI24" s="237"/>
      <c r="FJ24" s="237"/>
      <c r="FK24" s="237"/>
      <c r="FL24" s="237"/>
      <c r="FM24" s="237"/>
      <c r="FN24" s="237"/>
      <c r="FO24" s="237"/>
      <c r="FP24" s="237"/>
      <c r="FQ24" s="237"/>
      <c r="FR24" s="237"/>
      <c r="FS24" s="237"/>
      <c r="FT24" s="237"/>
      <c r="FU24" s="237"/>
      <c r="FV24" s="237"/>
      <c r="FW24" s="237"/>
      <c r="FX24" s="237"/>
      <c r="FY24" s="237"/>
      <c r="FZ24" s="237"/>
      <c r="GA24" s="237"/>
      <c r="GB24" s="237"/>
      <c r="GC24" s="237"/>
      <c r="GD24" s="237"/>
      <c r="GE24" s="237"/>
      <c r="GF24" s="237"/>
      <c r="GG24" s="237"/>
      <c r="GH24" s="237"/>
      <c r="GI24" s="237"/>
      <c r="GJ24" s="237"/>
      <c r="GK24" s="237"/>
      <c r="GL24" s="237"/>
      <c r="GM24" s="237"/>
      <c r="GN24" s="237"/>
      <c r="GO24" s="237"/>
      <c r="GP24" s="237"/>
      <c r="GQ24" s="237"/>
      <c r="GR24" s="237"/>
      <c r="GS24" s="237"/>
      <c r="GT24" s="237"/>
      <c r="GU24" s="237"/>
      <c r="GV24" s="237"/>
      <c r="GW24" s="237"/>
      <c r="GX24" s="237"/>
      <c r="GY24" s="237"/>
      <c r="GZ24" s="237"/>
      <c r="HA24" s="237"/>
      <c r="HB24" s="237"/>
      <c r="HC24" s="237"/>
      <c r="HD24" s="237"/>
      <c r="HE24" s="237"/>
      <c r="HF24" s="237"/>
      <c r="HG24" s="237"/>
      <c r="HH24" s="237"/>
      <c r="HI24" s="237"/>
      <c r="HJ24" s="237"/>
      <c r="HK24" s="237"/>
      <c r="HL24" s="237"/>
      <c r="HM24" s="237"/>
      <c r="HN24" s="237"/>
      <c r="HO24" s="237"/>
      <c r="HP24" s="237"/>
      <c r="HQ24" s="237"/>
      <c r="HR24" s="237"/>
      <c r="HS24" s="237"/>
      <c r="HT24" s="237"/>
      <c r="HU24" s="237"/>
      <c r="HV24" s="237"/>
      <c r="HW24" s="237"/>
      <c r="HX24" s="237"/>
      <c r="HY24" s="237"/>
      <c r="HZ24" s="237"/>
      <c r="IA24" s="237"/>
      <c r="IB24" s="237"/>
      <c r="IC24" s="237"/>
      <c r="ID24" s="237"/>
      <c r="IE24" s="237"/>
      <c r="IF24" s="237"/>
      <c r="IG24" s="237"/>
      <c r="IH24" s="237"/>
      <c r="II24" s="237"/>
      <c r="IJ24" s="237"/>
      <c r="IK24" s="237"/>
      <c r="IL24" s="237"/>
      <c r="IM24" s="237"/>
      <c r="IN24" s="237"/>
      <c r="IO24" s="237"/>
      <c r="IP24" s="237"/>
    </row>
    <row r="25" spans="2:250" ht="24.4" customHeight="1" x14ac:dyDescent="0.25">
      <c r="B25" s="1247" t="s">
        <v>286</v>
      </c>
      <c r="C25" s="1219" t="s">
        <v>35</v>
      </c>
      <c r="D25" s="157" t="s">
        <v>287</v>
      </c>
      <c r="E25" s="154">
        <v>2</v>
      </c>
      <c r="F25" s="1200">
        <v>1081676913</v>
      </c>
      <c r="G25" s="1200">
        <v>1081676913</v>
      </c>
      <c r="H25" s="1014"/>
      <c r="I25" s="1201"/>
      <c r="J25" s="1201"/>
      <c r="K25" s="1016">
        <v>44562</v>
      </c>
      <c r="L25" s="1016">
        <v>44926</v>
      </c>
      <c r="M25" s="1216">
        <v>0</v>
      </c>
      <c r="N25" s="1216">
        <v>0</v>
      </c>
      <c r="O25" s="1246">
        <v>0</v>
      </c>
      <c r="P25" s="259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  <c r="AU25" s="237"/>
      <c r="AV25" s="237"/>
      <c r="AW25" s="237"/>
      <c r="AX25" s="237"/>
      <c r="AY25" s="237"/>
      <c r="AZ25" s="237"/>
      <c r="BA25" s="237"/>
      <c r="BB25" s="237"/>
      <c r="BC25" s="237"/>
      <c r="BD25" s="237"/>
      <c r="BE25" s="237"/>
      <c r="BF25" s="237"/>
      <c r="BG25" s="237"/>
      <c r="BH25" s="237"/>
      <c r="BI25" s="237"/>
      <c r="BJ25" s="237"/>
      <c r="BK25" s="237"/>
      <c r="BL25" s="237"/>
      <c r="BM25" s="237"/>
      <c r="BN25" s="237"/>
      <c r="BO25" s="237"/>
      <c r="BP25" s="237"/>
      <c r="BQ25" s="237"/>
      <c r="BR25" s="237"/>
      <c r="BS25" s="237"/>
      <c r="BT25" s="237"/>
      <c r="BU25" s="237"/>
      <c r="BV25" s="237"/>
      <c r="BW25" s="237"/>
      <c r="BX25" s="237"/>
      <c r="BY25" s="237"/>
      <c r="BZ25" s="237"/>
      <c r="CA25" s="237"/>
      <c r="CB25" s="237"/>
      <c r="CC25" s="237"/>
      <c r="CD25" s="237"/>
      <c r="CE25" s="237"/>
      <c r="CF25" s="237"/>
      <c r="CG25" s="237"/>
      <c r="CH25" s="237"/>
      <c r="CI25" s="237"/>
      <c r="CJ25" s="237"/>
      <c r="CK25" s="237"/>
      <c r="CL25" s="237"/>
      <c r="CM25" s="237"/>
      <c r="CN25" s="237"/>
      <c r="CO25" s="237"/>
      <c r="CP25" s="237"/>
      <c r="CQ25" s="237"/>
      <c r="CR25" s="237"/>
      <c r="CS25" s="237"/>
      <c r="CT25" s="237"/>
      <c r="CU25" s="237"/>
      <c r="CV25" s="237"/>
      <c r="CW25" s="237"/>
      <c r="CX25" s="237"/>
      <c r="CY25" s="237"/>
      <c r="CZ25" s="237"/>
      <c r="DA25" s="237"/>
      <c r="DB25" s="237"/>
      <c r="DC25" s="237"/>
      <c r="DD25" s="237"/>
      <c r="DE25" s="237"/>
      <c r="DF25" s="237"/>
      <c r="DG25" s="237"/>
      <c r="DH25" s="237"/>
      <c r="DI25" s="237"/>
      <c r="DJ25" s="237"/>
      <c r="DK25" s="237"/>
      <c r="DL25" s="237"/>
      <c r="DM25" s="237"/>
      <c r="DN25" s="237"/>
      <c r="DO25" s="237"/>
      <c r="DP25" s="237"/>
      <c r="DQ25" s="237"/>
      <c r="DR25" s="237"/>
      <c r="DS25" s="237"/>
      <c r="DT25" s="237"/>
      <c r="DU25" s="237"/>
      <c r="DV25" s="237"/>
      <c r="DW25" s="237"/>
      <c r="DX25" s="237"/>
      <c r="DY25" s="237"/>
      <c r="DZ25" s="237"/>
      <c r="EA25" s="237"/>
      <c r="EB25" s="237"/>
      <c r="EC25" s="237"/>
      <c r="ED25" s="237"/>
      <c r="EE25" s="237"/>
      <c r="EF25" s="237"/>
      <c r="EG25" s="237"/>
      <c r="EH25" s="237"/>
      <c r="EI25" s="237"/>
      <c r="EJ25" s="237"/>
      <c r="EK25" s="237"/>
      <c r="EL25" s="237"/>
      <c r="EM25" s="237"/>
      <c r="EN25" s="237"/>
      <c r="EO25" s="237"/>
      <c r="EP25" s="237"/>
      <c r="EQ25" s="237"/>
      <c r="ER25" s="237"/>
      <c r="ES25" s="237"/>
      <c r="ET25" s="237"/>
      <c r="EU25" s="237"/>
      <c r="EV25" s="237"/>
      <c r="EW25" s="237"/>
      <c r="EX25" s="237"/>
      <c r="EY25" s="237"/>
      <c r="EZ25" s="237"/>
      <c r="FA25" s="237"/>
      <c r="FB25" s="237"/>
      <c r="FC25" s="237"/>
      <c r="FD25" s="237"/>
      <c r="FE25" s="237"/>
      <c r="FF25" s="237"/>
      <c r="FG25" s="237"/>
      <c r="FH25" s="237"/>
      <c r="FI25" s="237"/>
      <c r="FJ25" s="237"/>
      <c r="FK25" s="237"/>
      <c r="FL25" s="237"/>
      <c r="FM25" s="237"/>
      <c r="FN25" s="237"/>
      <c r="FO25" s="237"/>
      <c r="FP25" s="237"/>
      <c r="FQ25" s="237"/>
      <c r="FR25" s="237"/>
      <c r="FS25" s="237"/>
      <c r="FT25" s="237"/>
      <c r="FU25" s="237"/>
      <c r="FV25" s="237"/>
      <c r="FW25" s="237"/>
      <c r="FX25" s="237"/>
      <c r="FY25" s="237"/>
      <c r="FZ25" s="237"/>
      <c r="GA25" s="237"/>
      <c r="GB25" s="237"/>
      <c r="GC25" s="237"/>
      <c r="GD25" s="237"/>
      <c r="GE25" s="237"/>
      <c r="GF25" s="237"/>
      <c r="GG25" s="237"/>
      <c r="GH25" s="237"/>
      <c r="GI25" s="237"/>
      <c r="GJ25" s="237"/>
      <c r="GK25" s="237"/>
      <c r="GL25" s="237"/>
      <c r="GM25" s="237"/>
      <c r="GN25" s="237"/>
      <c r="GO25" s="237"/>
      <c r="GP25" s="237"/>
      <c r="GQ25" s="237"/>
      <c r="GR25" s="237"/>
      <c r="GS25" s="237"/>
      <c r="GT25" s="237"/>
      <c r="GU25" s="237"/>
      <c r="GV25" s="237"/>
      <c r="GW25" s="237"/>
      <c r="GX25" s="237"/>
      <c r="GY25" s="237"/>
      <c r="GZ25" s="237"/>
      <c r="HA25" s="237"/>
      <c r="HB25" s="237"/>
      <c r="HC25" s="237"/>
      <c r="HD25" s="237"/>
      <c r="HE25" s="237"/>
      <c r="HF25" s="237"/>
      <c r="HG25" s="237"/>
      <c r="HH25" s="237"/>
      <c r="HI25" s="237"/>
      <c r="HJ25" s="237"/>
      <c r="HK25" s="237"/>
      <c r="HL25" s="237"/>
      <c r="HM25" s="237"/>
      <c r="HN25" s="237"/>
      <c r="HO25" s="237"/>
      <c r="HP25" s="237"/>
      <c r="HQ25" s="237"/>
      <c r="HR25" s="237"/>
      <c r="HS25" s="237"/>
      <c r="HT25" s="237"/>
      <c r="HU25" s="237"/>
      <c r="HV25" s="237"/>
      <c r="HW25" s="237"/>
      <c r="HX25" s="237"/>
      <c r="HY25" s="237"/>
      <c r="HZ25" s="237"/>
      <c r="IA25" s="237"/>
      <c r="IB25" s="237"/>
      <c r="IC25" s="237"/>
      <c r="ID25" s="237"/>
      <c r="IE25" s="237"/>
      <c r="IF25" s="237"/>
      <c r="IG25" s="237"/>
      <c r="IH25" s="237"/>
      <c r="II25" s="237"/>
      <c r="IJ25" s="237"/>
      <c r="IK25" s="237"/>
      <c r="IL25" s="237"/>
      <c r="IM25" s="237"/>
      <c r="IN25" s="237"/>
      <c r="IO25" s="237"/>
      <c r="IP25" s="237"/>
    </row>
    <row r="26" spans="2:250" ht="24.4" customHeight="1" x14ac:dyDescent="0.25">
      <c r="B26" s="1248"/>
      <c r="C26" s="1219" t="s">
        <v>37</v>
      </c>
      <c r="D26" s="926"/>
      <c r="E26" s="154">
        <v>0</v>
      </c>
      <c r="F26" s="1200">
        <v>0</v>
      </c>
      <c r="G26" s="1200">
        <v>0</v>
      </c>
      <c r="H26" s="1203"/>
      <c r="I26" s="1201"/>
      <c r="J26" s="1201"/>
      <c r="K26" s="1016"/>
      <c r="L26" s="1016"/>
      <c r="M26" s="1217"/>
      <c r="N26" s="1217"/>
      <c r="O26" s="1244"/>
      <c r="P26" s="259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  <c r="AG26" s="237"/>
      <c r="AH26" s="237"/>
      <c r="AI26" s="237"/>
      <c r="AJ26" s="237"/>
      <c r="AK26" s="237"/>
      <c r="AL26" s="237"/>
      <c r="AM26" s="237"/>
      <c r="AN26" s="237"/>
      <c r="AO26" s="237"/>
      <c r="AP26" s="237"/>
      <c r="AQ26" s="237"/>
      <c r="AR26" s="237"/>
      <c r="AS26" s="237"/>
      <c r="AT26" s="237"/>
      <c r="AU26" s="237"/>
      <c r="AV26" s="237"/>
      <c r="AW26" s="237"/>
      <c r="AX26" s="237"/>
      <c r="AY26" s="237"/>
      <c r="AZ26" s="237"/>
      <c r="BA26" s="237"/>
      <c r="BB26" s="237"/>
      <c r="BC26" s="237"/>
      <c r="BD26" s="237"/>
      <c r="BE26" s="237"/>
      <c r="BF26" s="237"/>
      <c r="BG26" s="237"/>
      <c r="BH26" s="237"/>
      <c r="BI26" s="237"/>
      <c r="BJ26" s="237"/>
      <c r="BK26" s="237"/>
      <c r="BL26" s="237"/>
      <c r="BM26" s="237"/>
      <c r="BN26" s="237"/>
      <c r="BO26" s="237"/>
      <c r="BP26" s="237"/>
      <c r="BQ26" s="237"/>
      <c r="BR26" s="237"/>
      <c r="BS26" s="237"/>
      <c r="BT26" s="237"/>
      <c r="BU26" s="237"/>
      <c r="BV26" s="237"/>
      <c r="BW26" s="237"/>
      <c r="BX26" s="237"/>
      <c r="BY26" s="237"/>
      <c r="BZ26" s="237"/>
      <c r="CA26" s="237"/>
      <c r="CB26" s="237"/>
      <c r="CC26" s="237"/>
      <c r="CD26" s="237"/>
      <c r="CE26" s="237"/>
      <c r="CF26" s="237"/>
      <c r="CG26" s="237"/>
      <c r="CH26" s="237"/>
      <c r="CI26" s="237"/>
      <c r="CJ26" s="237"/>
      <c r="CK26" s="237"/>
      <c r="CL26" s="237"/>
      <c r="CM26" s="237"/>
      <c r="CN26" s="237"/>
      <c r="CO26" s="237"/>
      <c r="CP26" s="237"/>
      <c r="CQ26" s="237"/>
      <c r="CR26" s="237"/>
      <c r="CS26" s="237"/>
      <c r="CT26" s="237"/>
      <c r="CU26" s="237"/>
      <c r="CV26" s="237"/>
      <c r="CW26" s="237"/>
      <c r="CX26" s="237"/>
      <c r="CY26" s="237"/>
      <c r="CZ26" s="237"/>
      <c r="DA26" s="237"/>
      <c r="DB26" s="237"/>
      <c r="DC26" s="237"/>
      <c r="DD26" s="237"/>
      <c r="DE26" s="237"/>
      <c r="DF26" s="237"/>
      <c r="DG26" s="237"/>
      <c r="DH26" s="237"/>
      <c r="DI26" s="237"/>
      <c r="DJ26" s="237"/>
      <c r="DK26" s="237"/>
      <c r="DL26" s="237"/>
      <c r="DM26" s="237"/>
      <c r="DN26" s="237"/>
      <c r="DO26" s="237"/>
      <c r="DP26" s="237"/>
      <c r="DQ26" s="237"/>
      <c r="DR26" s="237"/>
      <c r="DS26" s="237"/>
      <c r="DT26" s="237"/>
      <c r="DU26" s="237"/>
      <c r="DV26" s="237"/>
      <c r="DW26" s="237"/>
      <c r="DX26" s="237"/>
      <c r="DY26" s="237"/>
      <c r="DZ26" s="237"/>
      <c r="EA26" s="237"/>
      <c r="EB26" s="237"/>
      <c r="EC26" s="237"/>
      <c r="ED26" s="237"/>
      <c r="EE26" s="237"/>
      <c r="EF26" s="237"/>
      <c r="EG26" s="237"/>
      <c r="EH26" s="237"/>
      <c r="EI26" s="237"/>
      <c r="EJ26" s="237"/>
      <c r="EK26" s="237"/>
      <c r="EL26" s="237"/>
      <c r="EM26" s="237"/>
      <c r="EN26" s="237"/>
      <c r="EO26" s="237"/>
      <c r="EP26" s="237"/>
      <c r="EQ26" s="237"/>
      <c r="ER26" s="237"/>
      <c r="ES26" s="237"/>
      <c r="ET26" s="237"/>
      <c r="EU26" s="237"/>
      <c r="EV26" s="237"/>
      <c r="EW26" s="237"/>
      <c r="EX26" s="237"/>
      <c r="EY26" s="237"/>
      <c r="EZ26" s="237"/>
      <c r="FA26" s="237"/>
      <c r="FB26" s="237"/>
      <c r="FC26" s="237"/>
      <c r="FD26" s="237"/>
      <c r="FE26" s="237"/>
      <c r="FF26" s="237"/>
      <c r="FG26" s="237"/>
      <c r="FH26" s="237"/>
      <c r="FI26" s="237"/>
      <c r="FJ26" s="237"/>
      <c r="FK26" s="237"/>
      <c r="FL26" s="237"/>
      <c r="FM26" s="237"/>
      <c r="FN26" s="237"/>
      <c r="FO26" s="237"/>
      <c r="FP26" s="237"/>
      <c r="FQ26" s="237"/>
      <c r="FR26" s="237"/>
      <c r="FS26" s="237"/>
      <c r="FT26" s="237"/>
      <c r="FU26" s="237"/>
      <c r="FV26" s="237"/>
      <c r="FW26" s="237"/>
      <c r="FX26" s="237"/>
      <c r="FY26" s="237"/>
      <c r="FZ26" s="237"/>
      <c r="GA26" s="237"/>
      <c r="GB26" s="237"/>
      <c r="GC26" s="237"/>
      <c r="GD26" s="237"/>
      <c r="GE26" s="237"/>
      <c r="GF26" s="237"/>
      <c r="GG26" s="237"/>
      <c r="GH26" s="237"/>
      <c r="GI26" s="237"/>
      <c r="GJ26" s="237"/>
      <c r="GK26" s="237"/>
      <c r="GL26" s="237"/>
      <c r="GM26" s="237"/>
      <c r="GN26" s="237"/>
      <c r="GO26" s="237"/>
      <c r="GP26" s="237"/>
      <c r="GQ26" s="237"/>
      <c r="GR26" s="237"/>
      <c r="GS26" s="237"/>
      <c r="GT26" s="237"/>
      <c r="GU26" s="237"/>
      <c r="GV26" s="237"/>
      <c r="GW26" s="237"/>
      <c r="GX26" s="237"/>
      <c r="GY26" s="237"/>
      <c r="GZ26" s="237"/>
      <c r="HA26" s="237"/>
      <c r="HB26" s="237"/>
      <c r="HC26" s="237"/>
      <c r="HD26" s="237"/>
      <c r="HE26" s="237"/>
      <c r="HF26" s="237"/>
      <c r="HG26" s="237"/>
      <c r="HH26" s="237"/>
      <c r="HI26" s="237"/>
      <c r="HJ26" s="237"/>
      <c r="HK26" s="237"/>
      <c r="HL26" s="237"/>
      <c r="HM26" s="237"/>
      <c r="HN26" s="237"/>
      <c r="HO26" s="237"/>
      <c r="HP26" s="237"/>
      <c r="HQ26" s="237"/>
      <c r="HR26" s="237"/>
      <c r="HS26" s="237"/>
      <c r="HT26" s="237"/>
      <c r="HU26" s="237"/>
      <c r="HV26" s="237"/>
      <c r="HW26" s="237"/>
      <c r="HX26" s="237"/>
      <c r="HY26" s="237"/>
      <c r="HZ26" s="237"/>
      <c r="IA26" s="237"/>
      <c r="IB26" s="237"/>
      <c r="IC26" s="237"/>
      <c r="ID26" s="237"/>
      <c r="IE26" s="237"/>
      <c r="IF26" s="237"/>
      <c r="IG26" s="237"/>
      <c r="IH26" s="237"/>
      <c r="II26" s="237"/>
      <c r="IJ26" s="237"/>
      <c r="IK26" s="237"/>
      <c r="IL26" s="237"/>
      <c r="IM26" s="237"/>
      <c r="IN26" s="237"/>
      <c r="IO26" s="237"/>
      <c r="IP26" s="237"/>
    </row>
    <row r="27" spans="2:250" ht="20.25" customHeight="1" x14ac:dyDescent="0.2">
      <c r="B27" s="1245" t="s">
        <v>288</v>
      </c>
      <c r="C27" s="1219" t="s">
        <v>35</v>
      </c>
      <c r="D27" s="455" t="s">
        <v>285</v>
      </c>
      <c r="E27" s="154">
        <v>1</v>
      </c>
      <c r="F27" s="1200">
        <v>700000000</v>
      </c>
      <c r="G27" s="1204">
        <v>700000000</v>
      </c>
      <c r="H27" s="1205"/>
      <c r="I27" s="1201"/>
      <c r="J27" s="1201"/>
      <c r="K27" s="1016">
        <v>44562</v>
      </c>
      <c r="L27" s="1016">
        <v>44926</v>
      </c>
      <c r="M27" s="1218">
        <v>0</v>
      </c>
      <c r="N27" s="1218">
        <v>0</v>
      </c>
      <c r="O27" s="1246">
        <v>0</v>
      </c>
      <c r="P27" s="259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7"/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  <c r="BF27" s="237"/>
      <c r="BG27" s="237"/>
      <c r="BH27" s="237"/>
      <c r="BI27" s="237"/>
      <c r="BJ27" s="237"/>
      <c r="BK27" s="237"/>
      <c r="BL27" s="237"/>
      <c r="BM27" s="237"/>
      <c r="BN27" s="237"/>
      <c r="BO27" s="237"/>
      <c r="BP27" s="237"/>
      <c r="BQ27" s="237"/>
      <c r="BR27" s="237"/>
      <c r="BS27" s="237"/>
      <c r="BT27" s="237"/>
      <c r="BU27" s="237"/>
      <c r="BV27" s="237"/>
      <c r="BW27" s="237"/>
      <c r="BX27" s="237"/>
      <c r="BY27" s="237"/>
      <c r="BZ27" s="237"/>
      <c r="CA27" s="237"/>
      <c r="CB27" s="237"/>
      <c r="CC27" s="237"/>
      <c r="CD27" s="237"/>
      <c r="CE27" s="237"/>
      <c r="CF27" s="237"/>
      <c r="CG27" s="237"/>
      <c r="CH27" s="237"/>
      <c r="CI27" s="237"/>
      <c r="CJ27" s="237"/>
      <c r="CK27" s="237"/>
      <c r="CL27" s="237"/>
      <c r="CM27" s="237"/>
      <c r="CN27" s="237"/>
      <c r="CO27" s="237"/>
      <c r="CP27" s="237"/>
      <c r="CQ27" s="237"/>
      <c r="CR27" s="237"/>
      <c r="CS27" s="237"/>
      <c r="CT27" s="237"/>
      <c r="CU27" s="237"/>
      <c r="CV27" s="237"/>
      <c r="CW27" s="237"/>
      <c r="CX27" s="237"/>
      <c r="CY27" s="237"/>
      <c r="CZ27" s="237"/>
      <c r="DA27" s="237"/>
      <c r="DB27" s="237"/>
      <c r="DC27" s="237"/>
      <c r="DD27" s="237"/>
      <c r="DE27" s="237"/>
      <c r="DF27" s="237"/>
      <c r="DG27" s="237"/>
      <c r="DH27" s="237"/>
      <c r="DI27" s="237"/>
      <c r="DJ27" s="237"/>
      <c r="DK27" s="237"/>
      <c r="DL27" s="237"/>
      <c r="DM27" s="237"/>
      <c r="DN27" s="237"/>
      <c r="DO27" s="237"/>
      <c r="DP27" s="237"/>
      <c r="DQ27" s="237"/>
      <c r="DR27" s="237"/>
      <c r="DS27" s="237"/>
      <c r="DT27" s="237"/>
      <c r="DU27" s="237"/>
      <c r="DV27" s="237"/>
      <c r="DW27" s="237"/>
      <c r="DX27" s="237"/>
      <c r="DY27" s="237"/>
      <c r="DZ27" s="237"/>
      <c r="EA27" s="237"/>
      <c r="EB27" s="237"/>
      <c r="EC27" s="237"/>
      <c r="ED27" s="237"/>
      <c r="EE27" s="237"/>
      <c r="EF27" s="237"/>
      <c r="EG27" s="237"/>
      <c r="EH27" s="237"/>
      <c r="EI27" s="237"/>
      <c r="EJ27" s="237"/>
      <c r="EK27" s="237"/>
      <c r="EL27" s="237"/>
      <c r="EM27" s="237"/>
      <c r="EN27" s="237"/>
      <c r="EO27" s="237"/>
      <c r="EP27" s="237"/>
      <c r="EQ27" s="237"/>
      <c r="ER27" s="237"/>
      <c r="ES27" s="237"/>
      <c r="ET27" s="237"/>
      <c r="EU27" s="237"/>
      <c r="EV27" s="237"/>
      <c r="EW27" s="237"/>
      <c r="EX27" s="237"/>
      <c r="EY27" s="237"/>
      <c r="EZ27" s="237"/>
      <c r="FA27" s="237"/>
      <c r="FB27" s="237"/>
      <c r="FC27" s="237"/>
      <c r="FD27" s="237"/>
      <c r="FE27" s="237"/>
      <c r="FF27" s="237"/>
      <c r="FG27" s="237"/>
      <c r="FH27" s="237"/>
      <c r="FI27" s="237"/>
      <c r="FJ27" s="237"/>
      <c r="FK27" s="237"/>
      <c r="FL27" s="237"/>
      <c r="FM27" s="237"/>
      <c r="FN27" s="237"/>
      <c r="FO27" s="237"/>
      <c r="FP27" s="237"/>
      <c r="FQ27" s="237"/>
      <c r="FR27" s="237"/>
      <c r="FS27" s="237"/>
      <c r="FT27" s="237"/>
      <c r="FU27" s="237"/>
      <c r="FV27" s="237"/>
      <c r="FW27" s="237"/>
      <c r="FX27" s="237"/>
      <c r="FY27" s="237"/>
      <c r="FZ27" s="237"/>
      <c r="GA27" s="237"/>
      <c r="GB27" s="237"/>
      <c r="GC27" s="237"/>
      <c r="GD27" s="237"/>
      <c r="GE27" s="237"/>
      <c r="GF27" s="237"/>
      <c r="GG27" s="237"/>
      <c r="GH27" s="237"/>
      <c r="GI27" s="237"/>
      <c r="GJ27" s="237"/>
      <c r="GK27" s="237"/>
      <c r="GL27" s="237"/>
      <c r="GM27" s="237"/>
      <c r="GN27" s="237"/>
      <c r="GO27" s="237"/>
      <c r="GP27" s="237"/>
      <c r="GQ27" s="237"/>
      <c r="GR27" s="237"/>
      <c r="GS27" s="237"/>
      <c r="GT27" s="237"/>
      <c r="GU27" s="237"/>
      <c r="GV27" s="237"/>
      <c r="GW27" s="237"/>
      <c r="GX27" s="237"/>
      <c r="GY27" s="237"/>
      <c r="GZ27" s="237"/>
      <c r="HA27" s="237"/>
      <c r="HB27" s="237"/>
      <c r="HC27" s="237"/>
      <c r="HD27" s="237"/>
      <c r="HE27" s="237"/>
      <c r="HF27" s="237"/>
      <c r="HG27" s="237"/>
      <c r="HH27" s="237"/>
      <c r="HI27" s="237"/>
      <c r="HJ27" s="237"/>
      <c r="HK27" s="237"/>
      <c r="HL27" s="237"/>
      <c r="HM27" s="237"/>
      <c r="HN27" s="237"/>
      <c r="HO27" s="237"/>
      <c r="HP27" s="237"/>
      <c r="HQ27" s="237"/>
      <c r="HR27" s="237"/>
      <c r="HS27" s="237"/>
      <c r="HT27" s="237"/>
      <c r="HU27" s="237"/>
      <c r="HV27" s="237"/>
      <c r="HW27" s="237"/>
      <c r="HX27" s="237"/>
      <c r="HY27" s="237"/>
      <c r="HZ27" s="237"/>
      <c r="IA27" s="237"/>
      <c r="IB27" s="237"/>
      <c r="IC27" s="237"/>
      <c r="ID27" s="237"/>
      <c r="IE27" s="237"/>
      <c r="IF27" s="237"/>
      <c r="IG27" s="237"/>
      <c r="IH27" s="237"/>
      <c r="II27" s="237"/>
      <c r="IJ27" s="237"/>
      <c r="IK27" s="237"/>
      <c r="IL27" s="237"/>
      <c r="IM27" s="237"/>
      <c r="IN27" s="237"/>
      <c r="IO27" s="237"/>
      <c r="IP27" s="237"/>
    </row>
    <row r="28" spans="2:250" ht="20.25" customHeight="1" thickBot="1" x14ac:dyDescent="0.3">
      <c r="B28" s="1249"/>
      <c r="C28" s="1250" t="s">
        <v>37</v>
      </c>
      <c r="D28" s="1251"/>
      <c r="E28" s="1252">
        <v>0</v>
      </c>
      <c r="F28" s="1253"/>
      <c r="G28" s="1253">
        <v>0</v>
      </c>
      <c r="H28" s="1254"/>
      <c r="I28" s="1255"/>
      <c r="J28" s="1256"/>
      <c r="K28" s="1257"/>
      <c r="L28" s="1257"/>
      <c r="M28" s="1258"/>
      <c r="N28" s="1258"/>
      <c r="O28" s="1259"/>
      <c r="P28" s="259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  <c r="AN28" s="237"/>
      <c r="AO28" s="237"/>
      <c r="AP28" s="237"/>
      <c r="AQ28" s="237"/>
      <c r="AR28" s="237"/>
      <c r="AS28" s="237"/>
      <c r="AT28" s="237"/>
      <c r="AU28" s="237"/>
      <c r="AV28" s="237"/>
      <c r="AW28" s="237"/>
      <c r="AX28" s="237"/>
      <c r="AY28" s="237"/>
      <c r="AZ28" s="237"/>
      <c r="BA28" s="237"/>
      <c r="BB28" s="237"/>
      <c r="BC28" s="237"/>
      <c r="BD28" s="237"/>
      <c r="BE28" s="237"/>
      <c r="BF28" s="237"/>
      <c r="BG28" s="237"/>
      <c r="BH28" s="237"/>
      <c r="BI28" s="237"/>
      <c r="BJ28" s="237"/>
      <c r="BK28" s="237"/>
      <c r="BL28" s="237"/>
      <c r="BM28" s="237"/>
      <c r="BN28" s="237"/>
      <c r="BO28" s="237"/>
      <c r="BP28" s="237"/>
      <c r="BQ28" s="237"/>
      <c r="BR28" s="237"/>
      <c r="BS28" s="237"/>
      <c r="BT28" s="237"/>
      <c r="BU28" s="237"/>
      <c r="BV28" s="237"/>
      <c r="BW28" s="237"/>
      <c r="BX28" s="237"/>
      <c r="BY28" s="237"/>
      <c r="BZ28" s="237"/>
      <c r="CA28" s="237"/>
      <c r="CB28" s="237"/>
      <c r="CC28" s="237"/>
      <c r="CD28" s="237"/>
      <c r="CE28" s="237"/>
      <c r="CF28" s="237"/>
      <c r="CG28" s="237"/>
      <c r="CH28" s="237"/>
      <c r="CI28" s="237"/>
      <c r="CJ28" s="237"/>
      <c r="CK28" s="237"/>
      <c r="CL28" s="237"/>
      <c r="CM28" s="237"/>
      <c r="CN28" s="237"/>
      <c r="CO28" s="237"/>
      <c r="CP28" s="237"/>
      <c r="CQ28" s="237"/>
      <c r="CR28" s="237"/>
      <c r="CS28" s="237"/>
      <c r="CT28" s="237"/>
      <c r="CU28" s="237"/>
      <c r="CV28" s="237"/>
      <c r="CW28" s="237"/>
      <c r="CX28" s="237"/>
      <c r="CY28" s="237"/>
      <c r="CZ28" s="237"/>
      <c r="DA28" s="237"/>
      <c r="DB28" s="237"/>
      <c r="DC28" s="237"/>
      <c r="DD28" s="237"/>
      <c r="DE28" s="237"/>
      <c r="DF28" s="237"/>
      <c r="DG28" s="237"/>
      <c r="DH28" s="237"/>
      <c r="DI28" s="237"/>
      <c r="DJ28" s="237"/>
      <c r="DK28" s="237"/>
      <c r="DL28" s="237"/>
      <c r="DM28" s="237"/>
      <c r="DN28" s="237"/>
      <c r="DO28" s="237"/>
      <c r="DP28" s="237"/>
      <c r="DQ28" s="237"/>
      <c r="DR28" s="237"/>
      <c r="DS28" s="237"/>
      <c r="DT28" s="237"/>
      <c r="DU28" s="237"/>
      <c r="DV28" s="237"/>
      <c r="DW28" s="237"/>
      <c r="DX28" s="237"/>
      <c r="DY28" s="237"/>
      <c r="DZ28" s="237"/>
      <c r="EA28" s="237"/>
      <c r="EB28" s="237"/>
      <c r="EC28" s="237"/>
      <c r="ED28" s="237"/>
      <c r="EE28" s="237"/>
      <c r="EF28" s="237"/>
      <c r="EG28" s="237"/>
      <c r="EH28" s="237"/>
      <c r="EI28" s="237"/>
      <c r="EJ28" s="237"/>
      <c r="EK28" s="237"/>
      <c r="EL28" s="237"/>
      <c r="EM28" s="237"/>
      <c r="EN28" s="237"/>
      <c r="EO28" s="237"/>
      <c r="EP28" s="237"/>
      <c r="EQ28" s="237"/>
      <c r="ER28" s="237"/>
      <c r="ES28" s="237"/>
      <c r="ET28" s="237"/>
      <c r="EU28" s="237"/>
      <c r="EV28" s="237"/>
      <c r="EW28" s="237"/>
      <c r="EX28" s="237"/>
      <c r="EY28" s="237"/>
      <c r="EZ28" s="237"/>
      <c r="FA28" s="237"/>
      <c r="FB28" s="237"/>
      <c r="FC28" s="237"/>
      <c r="FD28" s="237"/>
      <c r="FE28" s="237"/>
      <c r="FF28" s="237"/>
      <c r="FG28" s="237"/>
      <c r="FH28" s="237"/>
      <c r="FI28" s="237"/>
      <c r="FJ28" s="237"/>
      <c r="FK28" s="237"/>
      <c r="FL28" s="237"/>
      <c r="FM28" s="237"/>
      <c r="FN28" s="237"/>
      <c r="FO28" s="237"/>
      <c r="FP28" s="237"/>
      <c r="FQ28" s="237"/>
      <c r="FR28" s="237"/>
      <c r="FS28" s="237"/>
      <c r="FT28" s="237"/>
      <c r="FU28" s="237"/>
      <c r="FV28" s="237"/>
      <c r="FW28" s="237"/>
      <c r="FX28" s="237"/>
      <c r="FY28" s="237"/>
      <c r="FZ28" s="237"/>
      <c r="GA28" s="237"/>
      <c r="GB28" s="237"/>
      <c r="GC28" s="237"/>
      <c r="GD28" s="237"/>
      <c r="GE28" s="237"/>
      <c r="GF28" s="237"/>
      <c r="GG28" s="237"/>
      <c r="GH28" s="237"/>
      <c r="GI28" s="237"/>
      <c r="GJ28" s="237"/>
      <c r="GK28" s="237"/>
      <c r="GL28" s="237"/>
      <c r="GM28" s="237"/>
      <c r="GN28" s="237"/>
      <c r="GO28" s="237"/>
      <c r="GP28" s="237"/>
      <c r="GQ28" s="237"/>
      <c r="GR28" s="237"/>
      <c r="GS28" s="237"/>
      <c r="GT28" s="237"/>
      <c r="GU28" s="237"/>
      <c r="GV28" s="237"/>
      <c r="GW28" s="237"/>
      <c r="GX28" s="237"/>
      <c r="GY28" s="237"/>
      <c r="GZ28" s="237"/>
      <c r="HA28" s="237"/>
      <c r="HB28" s="237"/>
      <c r="HC28" s="237"/>
      <c r="HD28" s="237"/>
      <c r="HE28" s="237"/>
      <c r="HF28" s="237"/>
      <c r="HG28" s="237"/>
      <c r="HH28" s="237"/>
      <c r="HI28" s="237"/>
      <c r="HJ28" s="237"/>
      <c r="HK28" s="237"/>
      <c r="HL28" s="237"/>
      <c r="HM28" s="237"/>
      <c r="HN28" s="237"/>
      <c r="HO28" s="237"/>
      <c r="HP28" s="237"/>
      <c r="HQ28" s="237"/>
      <c r="HR28" s="237"/>
      <c r="HS28" s="237"/>
      <c r="HT28" s="237"/>
      <c r="HU28" s="237"/>
      <c r="HV28" s="237"/>
      <c r="HW28" s="237"/>
      <c r="HX28" s="237"/>
      <c r="HY28" s="237"/>
      <c r="HZ28" s="237"/>
      <c r="IA28" s="237"/>
      <c r="IB28" s="237"/>
      <c r="IC28" s="237"/>
      <c r="ID28" s="237"/>
      <c r="IE28" s="237"/>
      <c r="IF28" s="237"/>
      <c r="IG28" s="237"/>
      <c r="IH28" s="237"/>
      <c r="II28" s="237"/>
      <c r="IJ28" s="237"/>
      <c r="IK28" s="237"/>
      <c r="IL28" s="237"/>
      <c r="IM28" s="237"/>
      <c r="IN28" s="237"/>
      <c r="IO28" s="237"/>
      <c r="IP28" s="237"/>
    </row>
    <row r="29" spans="2:250" ht="18.75" customHeight="1" x14ac:dyDescent="0.2">
      <c r="B29" s="1229" t="s">
        <v>42</v>
      </c>
      <c r="C29" s="350" t="s">
        <v>35</v>
      </c>
      <c r="D29" s="1043"/>
      <c r="E29" s="1044"/>
      <c r="F29" s="1230">
        <f>(F19+F21+F23+F25+F27)</f>
        <v>11656676913</v>
      </c>
      <c r="G29" s="1230">
        <f>(G19+G21+G23+G25+G27)</f>
        <v>11656676913</v>
      </c>
      <c r="H29" s="1231"/>
      <c r="I29" s="1231"/>
      <c r="J29" s="1231"/>
      <c r="K29" s="1231"/>
      <c r="L29" s="321"/>
      <c r="M29" s="622"/>
      <c r="N29" s="622"/>
      <c r="O29" s="1232"/>
      <c r="P29" s="249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237"/>
      <c r="BD29" s="237"/>
      <c r="BE29" s="237"/>
      <c r="BF29" s="237"/>
      <c r="BG29" s="237"/>
      <c r="BH29" s="237"/>
      <c r="BI29" s="237"/>
      <c r="BJ29" s="237"/>
      <c r="BK29" s="237"/>
      <c r="BL29" s="237"/>
      <c r="BM29" s="237"/>
      <c r="BN29" s="237"/>
      <c r="BO29" s="237"/>
      <c r="BP29" s="237"/>
      <c r="BQ29" s="237"/>
      <c r="BR29" s="237"/>
      <c r="BS29" s="237"/>
      <c r="BT29" s="237"/>
      <c r="BU29" s="237"/>
      <c r="BV29" s="237"/>
      <c r="BW29" s="237"/>
      <c r="BX29" s="237"/>
      <c r="BY29" s="237"/>
      <c r="BZ29" s="237"/>
      <c r="CA29" s="237"/>
      <c r="CB29" s="237"/>
      <c r="CC29" s="237"/>
      <c r="CD29" s="237"/>
      <c r="CE29" s="237"/>
      <c r="CF29" s="237"/>
      <c r="CG29" s="237"/>
      <c r="CH29" s="237"/>
      <c r="CI29" s="237"/>
      <c r="CJ29" s="237"/>
      <c r="CK29" s="237"/>
      <c r="CL29" s="237"/>
      <c r="CM29" s="237"/>
      <c r="CN29" s="237"/>
      <c r="CO29" s="237"/>
      <c r="CP29" s="237"/>
      <c r="CQ29" s="237"/>
      <c r="CR29" s="237"/>
      <c r="CS29" s="237"/>
      <c r="CT29" s="237"/>
      <c r="CU29" s="237"/>
      <c r="CV29" s="237"/>
      <c r="CW29" s="237"/>
      <c r="CX29" s="237"/>
      <c r="CY29" s="237"/>
      <c r="CZ29" s="237"/>
      <c r="DA29" s="237"/>
      <c r="DB29" s="237"/>
      <c r="DC29" s="237"/>
      <c r="DD29" s="237"/>
      <c r="DE29" s="237"/>
      <c r="DF29" s="237"/>
      <c r="DG29" s="237"/>
      <c r="DH29" s="237"/>
      <c r="DI29" s="237"/>
      <c r="DJ29" s="237"/>
      <c r="DK29" s="237"/>
      <c r="DL29" s="237"/>
      <c r="DM29" s="237"/>
      <c r="DN29" s="237"/>
      <c r="DO29" s="237"/>
      <c r="DP29" s="237"/>
      <c r="DQ29" s="237"/>
      <c r="DR29" s="237"/>
      <c r="DS29" s="237"/>
      <c r="DT29" s="237"/>
      <c r="DU29" s="237"/>
      <c r="DV29" s="237"/>
      <c r="DW29" s="237"/>
      <c r="DX29" s="237"/>
      <c r="DY29" s="237"/>
      <c r="DZ29" s="237"/>
      <c r="EA29" s="237"/>
      <c r="EB29" s="237"/>
      <c r="EC29" s="237"/>
      <c r="ED29" s="237"/>
      <c r="EE29" s="237"/>
      <c r="EF29" s="237"/>
      <c r="EG29" s="237"/>
      <c r="EH29" s="237"/>
      <c r="EI29" s="237"/>
      <c r="EJ29" s="237"/>
      <c r="EK29" s="237"/>
      <c r="EL29" s="237"/>
      <c r="EM29" s="237"/>
      <c r="EN29" s="237"/>
      <c r="EO29" s="237"/>
      <c r="EP29" s="237"/>
      <c r="EQ29" s="237"/>
      <c r="ER29" s="237"/>
      <c r="ES29" s="237"/>
      <c r="ET29" s="237"/>
      <c r="EU29" s="237"/>
      <c r="EV29" s="237"/>
      <c r="EW29" s="237"/>
      <c r="EX29" s="237"/>
      <c r="EY29" s="237"/>
      <c r="EZ29" s="237"/>
      <c r="FA29" s="237"/>
      <c r="FB29" s="237"/>
      <c r="FC29" s="237"/>
      <c r="FD29" s="237"/>
      <c r="FE29" s="237"/>
      <c r="FF29" s="237"/>
      <c r="FG29" s="237"/>
      <c r="FH29" s="237"/>
      <c r="FI29" s="237"/>
      <c r="FJ29" s="237"/>
      <c r="FK29" s="237"/>
      <c r="FL29" s="237"/>
      <c r="FM29" s="237"/>
      <c r="FN29" s="237"/>
      <c r="FO29" s="237"/>
      <c r="FP29" s="237"/>
      <c r="FQ29" s="237"/>
      <c r="FR29" s="237"/>
      <c r="FS29" s="237"/>
      <c r="FT29" s="237"/>
      <c r="FU29" s="237"/>
      <c r="FV29" s="237"/>
      <c r="FW29" s="237"/>
      <c r="FX29" s="237"/>
      <c r="FY29" s="237"/>
      <c r="FZ29" s="237"/>
      <c r="GA29" s="237"/>
      <c r="GB29" s="237"/>
      <c r="GC29" s="237"/>
      <c r="GD29" s="237"/>
      <c r="GE29" s="237"/>
      <c r="GF29" s="237"/>
      <c r="GG29" s="237"/>
      <c r="GH29" s="237"/>
      <c r="GI29" s="237"/>
      <c r="GJ29" s="237"/>
      <c r="GK29" s="237"/>
      <c r="GL29" s="237"/>
      <c r="GM29" s="237"/>
      <c r="GN29" s="237"/>
      <c r="GO29" s="237"/>
      <c r="GP29" s="237"/>
      <c r="GQ29" s="237"/>
      <c r="GR29" s="237"/>
      <c r="GS29" s="237"/>
      <c r="GT29" s="237"/>
      <c r="GU29" s="237"/>
      <c r="GV29" s="237"/>
      <c r="GW29" s="237"/>
      <c r="GX29" s="237"/>
      <c r="GY29" s="237"/>
      <c r="GZ29" s="237"/>
      <c r="HA29" s="237"/>
      <c r="HB29" s="237"/>
      <c r="HC29" s="237"/>
      <c r="HD29" s="237"/>
      <c r="HE29" s="237"/>
      <c r="HF29" s="237"/>
      <c r="HG29" s="237"/>
      <c r="HH29" s="237"/>
      <c r="HI29" s="237"/>
      <c r="HJ29" s="237"/>
      <c r="HK29" s="237"/>
      <c r="HL29" s="237"/>
      <c r="HM29" s="237"/>
      <c r="HN29" s="237"/>
      <c r="HO29" s="237"/>
      <c r="HP29" s="237"/>
      <c r="HQ29" s="237"/>
      <c r="HR29" s="237"/>
      <c r="HS29" s="237"/>
      <c r="HT29" s="237"/>
      <c r="HU29" s="237"/>
      <c r="HV29" s="237"/>
      <c r="HW29" s="237"/>
      <c r="HX29" s="237"/>
      <c r="HY29" s="237"/>
      <c r="HZ29" s="237"/>
      <c r="IA29" s="237"/>
      <c r="IB29" s="237"/>
      <c r="IC29" s="237"/>
      <c r="ID29" s="237"/>
      <c r="IE29" s="237"/>
      <c r="IF29" s="237"/>
      <c r="IG29" s="237"/>
      <c r="IH29" s="237"/>
      <c r="II29" s="237"/>
      <c r="IJ29" s="237"/>
      <c r="IK29" s="237"/>
      <c r="IL29" s="237"/>
      <c r="IM29" s="237"/>
      <c r="IN29" s="237"/>
      <c r="IO29" s="237"/>
      <c r="IP29" s="237"/>
    </row>
    <row r="30" spans="2:250" ht="18.75" customHeight="1" x14ac:dyDescent="0.2">
      <c r="B30" s="528"/>
      <c r="C30" s="351" t="s">
        <v>37</v>
      </c>
      <c r="D30" s="468"/>
      <c r="E30" s="581"/>
      <c r="F30" s="582">
        <v>0</v>
      </c>
      <c r="G30" s="582"/>
      <c r="H30" s="575"/>
      <c r="I30" s="583"/>
      <c r="J30" s="575"/>
      <c r="K30" s="575"/>
      <c r="L30" s="273"/>
      <c r="M30" s="529"/>
      <c r="N30" s="529"/>
      <c r="O30" s="1206"/>
      <c r="P30" s="249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7"/>
      <c r="AO30" s="237"/>
      <c r="AP30" s="237"/>
      <c r="AQ30" s="237"/>
      <c r="AR30" s="237"/>
      <c r="AS30" s="237"/>
      <c r="AT30" s="237"/>
      <c r="AU30" s="237"/>
      <c r="AV30" s="237"/>
      <c r="AW30" s="237"/>
      <c r="AX30" s="237"/>
      <c r="AY30" s="237"/>
      <c r="AZ30" s="237"/>
      <c r="BA30" s="237"/>
      <c r="BB30" s="237"/>
      <c r="BC30" s="237"/>
      <c r="BD30" s="237"/>
      <c r="BE30" s="237"/>
      <c r="BF30" s="237"/>
      <c r="BG30" s="237"/>
      <c r="BH30" s="237"/>
      <c r="BI30" s="237"/>
      <c r="BJ30" s="237"/>
      <c r="BK30" s="237"/>
      <c r="BL30" s="237"/>
      <c r="BM30" s="237"/>
      <c r="BN30" s="237"/>
      <c r="BO30" s="237"/>
      <c r="BP30" s="237"/>
      <c r="BQ30" s="237"/>
      <c r="BR30" s="237"/>
      <c r="BS30" s="237"/>
      <c r="BT30" s="237"/>
      <c r="BU30" s="237"/>
      <c r="BV30" s="237"/>
      <c r="BW30" s="237"/>
      <c r="BX30" s="237"/>
      <c r="BY30" s="237"/>
      <c r="BZ30" s="237"/>
      <c r="CA30" s="237"/>
      <c r="CB30" s="237"/>
      <c r="CC30" s="237"/>
      <c r="CD30" s="237"/>
      <c r="CE30" s="237"/>
      <c r="CF30" s="237"/>
      <c r="CG30" s="237"/>
      <c r="CH30" s="237"/>
      <c r="CI30" s="237"/>
      <c r="CJ30" s="237"/>
      <c r="CK30" s="237"/>
      <c r="CL30" s="237"/>
      <c r="CM30" s="237"/>
      <c r="CN30" s="237"/>
      <c r="CO30" s="237"/>
      <c r="CP30" s="237"/>
      <c r="CQ30" s="237"/>
      <c r="CR30" s="237"/>
      <c r="CS30" s="237"/>
      <c r="CT30" s="237"/>
      <c r="CU30" s="237"/>
      <c r="CV30" s="237"/>
      <c r="CW30" s="237"/>
      <c r="CX30" s="237"/>
      <c r="CY30" s="237"/>
      <c r="CZ30" s="237"/>
      <c r="DA30" s="237"/>
      <c r="DB30" s="237"/>
      <c r="DC30" s="237"/>
      <c r="DD30" s="237"/>
      <c r="DE30" s="237"/>
      <c r="DF30" s="237"/>
      <c r="DG30" s="237"/>
      <c r="DH30" s="237"/>
      <c r="DI30" s="237"/>
      <c r="DJ30" s="237"/>
      <c r="DK30" s="237"/>
      <c r="DL30" s="237"/>
      <c r="DM30" s="237"/>
      <c r="DN30" s="237"/>
      <c r="DO30" s="237"/>
      <c r="DP30" s="237"/>
      <c r="DQ30" s="237"/>
      <c r="DR30" s="237"/>
      <c r="DS30" s="237"/>
      <c r="DT30" s="237"/>
      <c r="DU30" s="237"/>
      <c r="DV30" s="237"/>
      <c r="DW30" s="237"/>
      <c r="DX30" s="237"/>
      <c r="DY30" s="237"/>
      <c r="DZ30" s="237"/>
      <c r="EA30" s="237"/>
      <c r="EB30" s="237"/>
      <c r="EC30" s="237"/>
      <c r="ED30" s="237"/>
      <c r="EE30" s="237"/>
      <c r="EF30" s="237"/>
      <c r="EG30" s="237"/>
      <c r="EH30" s="237"/>
      <c r="EI30" s="237"/>
      <c r="EJ30" s="237"/>
      <c r="EK30" s="237"/>
      <c r="EL30" s="237"/>
      <c r="EM30" s="237"/>
      <c r="EN30" s="237"/>
      <c r="EO30" s="237"/>
      <c r="EP30" s="237"/>
      <c r="EQ30" s="237"/>
      <c r="ER30" s="237"/>
      <c r="ES30" s="237"/>
      <c r="ET30" s="237"/>
      <c r="EU30" s="237"/>
      <c r="EV30" s="237"/>
      <c r="EW30" s="237"/>
      <c r="EX30" s="237"/>
      <c r="EY30" s="237"/>
      <c r="EZ30" s="237"/>
      <c r="FA30" s="237"/>
      <c r="FB30" s="237"/>
      <c r="FC30" s="237"/>
      <c r="FD30" s="237"/>
      <c r="FE30" s="237"/>
      <c r="FF30" s="237"/>
      <c r="FG30" s="237"/>
      <c r="FH30" s="237"/>
      <c r="FI30" s="237"/>
      <c r="FJ30" s="237"/>
      <c r="FK30" s="237"/>
      <c r="FL30" s="237"/>
      <c r="FM30" s="237"/>
      <c r="FN30" s="237"/>
      <c r="FO30" s="237"/>
      <c r="FP30" s="237"/>
      <c r="FQ30" s="237"/>
      <c r="FR30" s="237"/>
      <c r="FS30" s="237"/>
      <c r="FT30" s="237"/>
      <c r="FU30" s="237"/>
      <c r="FV30" s="237"/>
      <c r="FW30" s="237"/>
      <c r="FX30" s="237"/>
      <c r="FY30" s="237"/>
      <c r="FZ30" s="237"/>
      <c r="GA30" s="237"/>
      <c r="GB30" s="237"/>
      <c r="GC30" s="237"/>
      <c r="GD30" s="237"/>
      <c r="GE30" s="237"/>
      <c r="GF30" s="237"/>
      <c r="GG30" s="237"/>
      <c r="GH30" s="237"/>
      <c r="GI30" s="237"/>
      <c r="GJ30" s="237"/>
      <c r="GK30" s="237"/>
      <c r="GL30" s="237"/>
      <c r="GM30" s="237"/>
      <c r="GN30" s="237"/>
      <c r="GO30" s="237"/>
      <c r="GP30" s="237"/>
      <c r="GQ30" s="237"/>
      <c r="GR30" s="237"/>
      <c r="GS30" s="237"/>
      <c r="GT30" s="237"/>
      <c r="GU30" s="237"/>
      <c r="GV30" s="237"/>
      <c r="GW30" s="237"/>
      <c r="GX30" s="237"/>
      <c r="GY30" s="237"/>
      <c r="GZ30" s="237"/>
      <c r="HA30" s="237"/>
      <c r="HB30" s="237"/>
      <c r="HC30" s="237"/>
      <c r="HD30" s="237"/>
      <c r="HE30" s="237"/>
      <c r="HF30" s="237"/>
      <c r="HG30" s="237"/>
      <c r="HH30" s="237"/>
      <c r="HI30" s="237"/>
      <c r="HJ30" s="237"/>
      <c r="HK30" s="237"/>
      <c r="HL30" s="237"/>
      <c r="HM30" s="237"/>
      <c r="HN30" s="237"/>
      <c r="HO30" s="237"/>
      <c r="HP30" s="237"/>
      <c r="HQ30" s="237"/>
      <c r="HR30" s="237"/>
      <c r="HS30" s="237"/>
      <c r="HT30" s="237"/>
      <c r="HU30" s="237"/>
      <c r="HV30" s="237"/>
      <c r="HW30" s="237"/>
      <c r="HX30" s="237"/>
      <c r="HY30" s="237"/>
      <c r="HZ30" s="237"/>
      <c r="IA30" s="237"/>
      <c r="IB30" s="237"/>
      <c r="IC30" s="237"/>
      <c r="ID30" s="237"/>
      <c r="IE30" s="237"/>
      <c r="IF30" s="237"/>
      <c r="IG30" s="237"/>
      <c r="IH30" s="237"/>
      <c r="II30" s="237"/>
      <c r="IJ30" s="237"/>
      <c r="IK30" s="237"/>
      <c r="IL30" s="237"/>
      <c r="IM30" s="237"/>
      <c r="IN30" s="237"/>
      <c r="IO30" s="237"/>
      <c r="IP30" s="237"/>
    </row>
    <row r="31" spans="2:250" ht="8.1" customHeight="1" x14ac:dyDescent="0.25">
      <c r="B31" s="1207"/>
      <c r="C31" s="1207"/>
      <c r="D31" s="1208"/>
      <c r="E31" s="587"/>
      <c r="F31" s="588"/>
      <c r="G31" s="1209"/>
      <c r="H31" s="590"/>
      <c r="I31" s="1210"/>
      <c r="J31" s="1210"/>
      <c r="K31" s="890"/>
      <c r="L31" s="890"/>
      <c r="M31" s="1209"/>
      <c r="N31" s="1211"/>
      <c r="O31" s="1211"/>
      <c r="P31" s="1212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237"/>
      <c r="AK31" s="237"/>
      <c r="AL31" s="237"/>
      <c r="AM31" s="237"/>
      <c r="AN31" s="237"/>
      <c r="AO31" s="237"/>
      <c r="AP31" s="237"/>
      <c r="AQ31" s="237"/>
      <c r="AR31" s="237"/>
      <c r="AS31" s="237"/>
      <c r="AT31" s="237"/>
      <c r="AU31" s="237"/>
      <c r="AV31" s="237"/>
      <c r="AW31" s="237"/>
      <c r="AX31" s="237"/>
      <c r="AY31" s="237"/>
      <c r="AZ31" s="237"/>
      <c r="BA31" s="237"/>
      <c r="BB31" s="237"/>
      <c r="BC31" s="237"/>
      <c r="BD31" s="237"/>
      <c r="BE31" s="237"/>
      <c r="BF31" s="237"/>
      <c r="BG31" s="237"/>
      <c r="BH31" s="237"/>
      <c r="BI31" s="237"/>
      <c r="BJ31" s="237"/>
      <c r="BK31" s="237"/>
      <c r="BL31" s="237"/>
      <c r="BM31" s="237"/>
      <c r="BN31" s="237"/>
      <c r="BO31" s="237"/>
      <c r="BP31" s="237"/>
      <c r="BQ31" s="237"/>
      <c r="BR31" s="237"/>
      <c r="BS31" s="237"/>
      <c r="BT31" s="237"/>
      <c r="BU31" s="237"/>
      <c r="BV31" s="237"/>
      <c r="BW31" s="237"/>
      <c r="BX31" s="237"/>
      <c r="BY31" s="237"/>
      <c r="BZ31" s="237"/>
      <c r="CA31" s="237"/>
      <c r="CB31" s="237"/>
      <c r="CC31" s="237"/>
      <c r="CD31" s="237"/>
      <c r="CE31" s="237"/>
      <c r="CF31" s="237"/>
      <c r="CG31" s="237"/>
      <c r="CH31" s="237"/>
      <c r="CI31" s="237"/>
      <c r="CJ31" s="237"/>
      <c r="CK31" s="237"/>
      <c r="CL31" s="237"/>
      <c r="CM31" s="237"/>
      <c r="CN31" s="237"/>
      <c r="CO31" s="237"/>
      <c r="CP31" s="237"/>
      <c r="CQ31" s="237"/>
      <c r="CR31" s="237"/>
      <c r="CS31" s="237"/>
      <c r="CT31" s="237"/>
      <c r="CU31" s="237"/>
      <c r="CV31" s="237"/>
      <c r="CW31" s="237"/>
      <c r="CX31" s="237"/>
      <c r="CY31" s="237"/>
      <c r="CZ31" s="237"/>
      <c r="DA31" s="237"/>
      <c r="DB31" s="237"/>
      <c r="DC31" s="237"/>
      <c r="DD31" s="237"/>
      <c r="DE31" s="237"/>
      <c r="DF31" s="237"/>
      <c r="DG31" s="237"/>
      <c r="DH31" s="237"/>
      <c r="DI31" s="237"/>
      <c r="DJ31" s="237"/>
      <c r="DK31" s="237"/>
      <c r="DL31" s="237"/>
      <c r="DM31" s="237"/>
      <c r="DN31" s="237"/>
      <c r="DO31" s="237"/>
      <c r="DP31" s="237"/>
      <c r="DQ31" s="237"/>
      <c r="DR31" s="237"/>
      <c r="DS31" s="237"/>
      <c r="DT31" s="237"/>
      <c r="DU31" s="237"/>
      <c r="DV31" s="237"/>
      <c r="DW31" s="237"/>
      <c r="DX31" s="237"/>
      <c r="DY31" s="237"/>
      <c r="DZ31" s="237"/>
      <c r="EA31" s="237"/>
      <c r="EB31" s="237"/>
      <c r="EC31" s="237"/>
      <c r="ED31" s="237"/>
      <c r="EE31" s="237"/>
      <c r="EF31" s="237"/>
      <c r="EG31" s="237"/>
      <c r="EH31" s="237"/>
      <c r="EI31" s="237"/>
      <c r="EJ31" s="237"/>
      <c r="EK31" s="237"/>
      <c r="EL31" s="237"/>
      <c r="EM31" s="237"/>
      <c r="EN31" s="237"/>
      <c r="EO31" s="237"/>
      <c r="EP31" s="237"/>
      <c r="EQ31" s="237"/>
      <c r="ER31" s="237"/>
      <c r="ES31" s="237"/>
      <c r="ET31" s="237"/>
      <c r="EU31" s="237"/>
      <c r="EV31" s="237"/>
      <c r="EW31" s="237"/>
      <c r="EX31" s="237"/>
      <c r="EY31" s="237"/>
      <c r="EZ31" s="237"/>
      <c r="FA31" s="237"/>
      <c r="FB31" s="237"/>
      <c r="FC31" s="237"/>
      <c r="FD31" s="237"/>
      <c r="FE31" s="237"/>
      <c r="FF31" s="237"/>
      <c r="FG31" s="237"/>
      <c r="FH31" s="237"/>
      <c r="FI31" s="237"/>
      <c r="FJ31" s="237"/>
      <c r="FK31" s="237"/>
      <c r="FL31" s="237"/>
      <c r="FM31" s="237"/>
      <c r="FN31" s="237"/>
      <c r="FO31" s="237"/>
      <c r="FP31" s="237"/>
      <c r="FQ31" s="237"/>
      <c r="FR31" s="237"/>
      <c r="FS31" s="237"/>
      <c r="FT31" s="237"/>
      <c r="FU31" s="237"/>
      <c r="FV31" s="237"/>
      <c r="FW31" s="237"/>
      <c r="FX31" s="237"/>
      <c r="FY31" s="237"/>
      <c r="FZ31" s="237"/>
      <c r="GA31" s="237"/>
      <c r="GB31" s="237"/>
      <c r="GC31" s="237"/>
      <c r="GD31" s="237"/>
      <c r="GE31" s="237"/>
      <c r="GF31" s="237"/>
      <c r="GG31" s="237"/>
      <c r="GH31" s="237"/>
      <c r="GI31" s="237"/>
      <c r="GJ31" s="237"/>
      <c r="GK31" s="237"/>
      <c r="GL31" s="237"/>
      <c r="GM31" s="237"/>
      <c r="GN31" s="237"/>
      <c r="GO31" s="237"/>
      <c r="GP31" s="237"/>
      <c r="GQ31" s="237"/>
      <c r="GR31" s="237"/>
      <c r="GS31" s="237"/>
      <c r="GT31" s="237"/>
      <c r="GU31" s="237"/>
      <c r="GV31" s="237"/>
      <c r="GW31" s="237"/>
      <c r="GX31" s="237"/>
      <c r="GY31" s="237"/>
      <c r="GZ31" s="237"/>
      <c r="HA31" s="237"/>
      <c r="HB31" s="237"/>
      <c r="HC31" s="237"/>
      <c r="HD31" s="237"/>
      <c r="HE31" s="237"/>
      <c r="HF31" s="237"/>
      <c r="HG31" s="237"/>
      <c r="HH31" s="237"/>
      <c r="HI31" s="237"/>
      <c r="HJ31" s="237"/>
      <c r="HK31" s="237"/>
      <c r="HL31" s="237"/>
      <c r="HM31" s="237"/>
      <c r="HN31" s="237"/>
      <c r="HO31" s="237"/>
      <c r="HP31" s="237"/>
      <c r="HQ31" s="237"/>
      <c r="HR31" s="237"/>
      <c r="HS31" s="237"/>
      <c r="HT31" s="237"/>
      <c r="HU31" s="237"/>
      <c r="HV31" s="237"/>
      <c r="HW31" s="237"/>
      <c r="HX31" s="237"/>
      <c r="HY31" s="237"/>
      <c r="HZ31" s="237"/>
      <c r="IA31" s="237"/>
      <c r="IB31" s="237"/>
      <c r="IC31" s="237"/>
      <c r="ID31" s="237"/>
      <c r="IE31" s="237"/>
      <c r="IF31" s="237"/>
      <c r="IG31" s="237"/>
      <c r="IH31" s="237"/>
      <c r="II31" s="237"/>
      <c r="IJ31" s="237"/>
      <c r="IK31" s="237"/>
      <c r="IL31" s="237"/>
      <c r="IM31" s="237"/>
      <c r="IN31" s="237"/>
      <c r="IO31" s="237"/>
      <c r="IP31" s="237"/>
    </row>
    <row r="32" spans="2:250" ht="20.100000000000001" customHeight="1" x14ac:dyDescent="0.2">
      <c r="B32" s="171" t="s">
        <v>43</v>
      </c>
      <c r="C32" s="172" t="s">
        <v>44</v>
      </c>
      <c r="D32" s="173"/>
      <c r="E32" s="174"/>
      <c r="F32" s="175" t="s">
        <v>86</v>
      </c>
      <c r="G32" s="176"/>
      <c r="H32" s="176"/>
      <c r="I32" s="176"/>
      <c r="J32" s="594"/>
      <c r="K32" s="178" t="s">
        <v>46</v>
      </c>
      <c r="L32" s="179"/>
      <c r="M32" s="179"/>
      <c r="N32" s="179"/>
      <c r="O32" s="180"/>
      <c r="P32" s="249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7"/>
      <c r="AO32" s="237"/>
      <c r="AP32" s="237"/>
      <c r="AQ32" s="237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237"/>
      <c r="BD32" s="237"/>
      <c r="BE32" s="237"/>
      <c r="BF32" s="237"/>
      <c r="BG32" s="237"/>
      <c r="BH32" s="237"/>
      <c r="BI32" s="237"/>
      <c r="BJ32" s="237"/>
      <c r="BK32" s="237"/>
      <c r="BL32" s="237"/>
      <c r="BM32" s="237"/>
      <c r="BN32" s="237"/>
      <c r="BO32" s="237"/>
      <c r="BP32" s="237"/>
      <c r="BQ32" s="237"/>
      <c r="BR32" s="237"/>
      <c r="BS32" s="237"/>
      <c r="BT32" s="237"/>
      <c r="BU32" s="237"/>
      <c r="BV32" s="237"/>
      <c r="BW32" s="237"/>
      <c r="BX32" s="237"/>
      <c r="BY32" s="237"/>
      <c r="BZ32" s="237"/>
      <c r="CA32" s="237"/>
      <c r="CB32" s="237"/>
      <c r="CC32" s="237"/>
      <c r="CD32" s="237"/>
      <c r="CE32" s="237"/>
      <c r="CF32" s="237"/>
      <c r="CG32" s="237"/>
      <c r="CH32" s="237"/>
      <c r="CI32" s="237"/>
      <c r="CJ32" s="237"/>
      <c r="CK32" s="237"/>
      <c r="CL32" s="237"/>
      <c r="CM32" s="237"/>
      <c r="CN32" s="237"/>
      <c r="CO32" s="237"/>
      <c r="CP32" s="237"/>
      <c r="CQ32" s="237"/>
      <c r="CR32" s="237"/>
      <c r="CS32" s="237"/>
      <c r="CT32" s="237"/>
      <c r="CU32" s="237"/>
      <c r="CV32" s="237"/>
      <c r="CW32" s="237"/>
      <c r="CX32" s="237"/>
      <c r="CY32" s="237"/>
      <c r="CZ32" s="237"/>
      <c r="DA32" s="237"/>
      <c r="DB32" s="237"/>
      <c r="DC32" s="237"/>
      <c r="DD32" s="237"/>
      <c r="DE32" s="237"/>
      <c r="DF32" s="237"/>
      <c r="DG32" s="237"/>
      <c r="DH32" s="237"/>
      <c r="DI32" s="237"/>
      <c r="DJ32" s="237"/>
      <c r="DK32" s="237"/>
      <c r="DL32" s="237"/>
      <c r="DM32" s="237"/>
      <c r="DN32" s="237"/>
      <c r="DO32" s="237"/>
      <c r="DP32" s="237"/>
      <c r="DQ32" s="237"/>
      <c r="DR32" s="237"/>
      <c r="DS32" s="237"/>
      <c r="DT32" s="237"/>
      <c r="DU32" s="237"/>
      <c r="DV32" s="237"/>
      <c r="DW32" s="237"/>
      <c r="DX32" s="237"/>
      <c r="DY32" s="237"/>
      <c r="DZ32" s="237"/>
      <c r="EA32" s="237"/>
      <c r="EB32" s="237"/>
      <c r="EC32" s="237"/>
      <c r="ED32" s="237"/>
      <c r="EE32" s="237"/>
      <c r="EF32" s="237"/>
      <c r="EG32" s="237"/>
      <c r="EH32" s="237"/>
      <c r="EI32" s="237"/>
      <c r="EJ32" s="237"/>
      <c r="EK32" s="237"/>
      <c r="EL32" s="237"/>
      <c r="EM32" s="237"/>
      <c r="EN32" s="237"/>
      <c r="EO32" s="237"/>
      <c r="EP32" s="237"/>
      <c r="EQ32" s="237"/>
      <c r="ER32" s="237"/>
      <c r="ES32" s="237"/>
      <c r="ET32" s="237"/>
      <c r="EU32" s="237"/>
      <c r="EV32" s="237"/>
      <c r="EW32" s="237"/>
      <c r="EX32" s="237"/>
      <c r="EY32" s="237"/>
      <c r="EZ32" s="237"/>
      <c r="FA32" s="237"/>
      <c r="FB32" s="237"/>
      <c r="FC32" s="237"/>
      <c r="FD32" s="237"/>
      <c r="FE32" s="237"/>
      <c r="FF32" s="237"/>
      <c r="FG32" s="237"/>
      <c r="FH32" s="237"/>
      <c r="FI32" s="237"/>
      <c r="FJ32" s="237"/>
      <c r="FK32" s="237"/>
      <c r="FL32" s="237"/>
      <c r="FM32" s="237"/>
      <c r="FN32" s="237"/>
      <c r="FO32" s="237"/>
      <c r="FP32" s="237"/>
      <c r="FQ32" s="237"/>
      <c r="FR32" s="237"/>
      <c r="FS32" s="237"/>
      <c r="FT32" s="237"/>
      <c r="FU32" s="237"/>
      <c r="FV32" s="237"/>
      <c r="FW32" s="237"/>
      <c r="FX32" s="237"/>
      <c r="FY32" s="237"/>
      <c r="FZ32" s="237"/>
      <c r="GA32" s="237"/>
      <c r="GB32" s="237"/>
      <c r="GC32" s="237"/>
      <c r="GD32" s="237"/>
      <c r="GE32" s="237"/>
      <c r="GF32" s="237"/>
      <c r="GG32" s="237"/>
      <c r="GH32" s="237"/>
      <c r="GI32" s="237"/>
      <c r="GJ32" s="237"/>
      <c r="GK32" s="237"/>
      <c r="GL32" s="237"/>
      <c r="GM32" s="237"/>
      <c r="GN32" s="237"/>
      <c r="GO32" s="237"/>
      <c r="GP32" s="237"/>
      <c r="GQ32" s="237"/>
      <c r="GR32" s="237"/>
      <c r="GS32" s="237"/>
      <c r="GT32" s="237"/>
      <c r="GU32" s="237"/>
      <c r="GV32" s="237"/>
      <c r="GW32" s="237"/>
      <c r="GX32" s="237"/>
      <c r="GY32" s="237"/>
      <c r="GZ32" s="237"/>
      <c r="HA32" s="237"/>
      <c r="HB32" s="237"/>
      <c r="HC32" s="237"/>
      <c r="HD32" s="237"/>
      <c r="HE32" s="237"/>
      <c r="HF32" s="237"/>
      <c r="HG32" s="237"/>
      <c r="HH32" s="237"/>
      <c r="HI32" s="237"/>
      <c r="HJ32" s="237"/>
      <c r="HK32" s="237"/>
      <c r="HL32" s="237"/>
      <c r="HM32" s="237"/>
      <c r="HN32" s="237"/>
      <c r="HO32" s="237"/>
      <c r="HP32" s="237"/>
      <c r="HQ32" s="237"/>
      <c r="HR32" s="237"/>
      <c r="HS32" s="237"/>
      <c r="HT32" s="237"/>
      <c r="HU32" s="237"/>
      <c r="HV32" s="237"/>
      <c r="HW32" s="237"/>
      <c r="HX32" s="237"/>
      <c r="HY32" s="237"/>
      <c r="HZ32" s="237"/>
      <c r="IA32" s="237"/>
      <c r="IB32" s="237"/>
      <c r="IC32" s="237"/>
      <c r="ID32" s="237"/>
      <c r="IE32" s="237"/>
      <c r="IF32" s="237"/>
      <c r="IG32" s="237"/>
      <c r="IH32" s="237"/>
      <c r="II32" s="237"/>
      <c r="IJ32" s="237"/>
      <c r="IK32" s="237"/>
      <c r="IL32" s="237"/>
      <c r="IM32" s="237"/>
      <c r="IN32" s="237"/>
      <c r="IO32" s="237"/>
      <c r="IP32" s="237"/>
    </row>
    <row r="33" spans="2:250" ht="24.75" customHeight="1" x14ac:dyDescent="0.2">
      <c r="B33" s="755" t="s">
        <v>289</v>
      </c>
      <c r="C33" s="893" t="s">
        <v>290</v>
      </c>
      <c r="D33" s="894"/>
      <c r="E33" s="894"/>
      <c r="F33" s="895" t="s">
        <v>291</v>
      </c>
      <c r="G33" s="858"/>
      <c r="H33" s="858"/>
      <c r="I33" s="147" t="s">
        <v>35</v>
      </c>
      <c r="J33" s="1213">
        <v>1</v>
      </c>
      <c r="K33" s="803" t="s">
        <v>292</v>
      </c>
      <c r="L33" s="696"/>
      <c r="M33" s="696"/>
      <c r="N33" s="696"/>
      <c r="O33" s="697"/>
      <c r="P33" s="249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  <c r="BG33" s="237"/>
      <c r="BH33" s="237"/>
      <c r="BI33" s="237"/>
      <c r="BJ33" s="237"/>
      <c r="BK33" s="237"/>
      <c r="BL33" s="237"/>
      <c r="BM33" s="237"/>
      <c r="BN33" s="237"/>
      <c r="BO33" s="237"/>
      <c r="BP33" s="237"/>
      <c r="BQ33" s="237"/>
      <c r="BR33" s="237"/>
      <c r="BS33" s="237"/>
      <c r="BT33" s="237"/>
      <c r="BU33" s="237"/>
      <c r="BV33" s="237"/>
      <c r="BW33" s="237"/>
      <c r="BX33" s="237"/>
      <c r="BY33" s="237"/>
      <c r="BZ33" s="237"/>
      <c r="CA33" s="237"/>
      <c r="CB33" s="237"/>
      <c r="CC33" s="237"/>
      <c r="CD33" s="237"/>
      <c r="CE33" s="237"/>
      <c r="CF33" s="237"/>
      <c r="CG33" s="237"/>
      <c r="CH33" s="237"/>
      <c r="CI33" s="237"/>
      <c r="CJ33" s="237"/>
      <c r="CK33" s="237"/>
      <c r="CL33" s="237"/>
      <c r="CM33" s="237"/>
      <c r="CN33" s="237"/>
      <c r="CO33" s="237"/>
      <c r="CP33" s="237"/>
      <c r="CQ33" s="237"/>
      <c r="CR33" s="237"/>
      <c r="CS33" s="237"/>
      <c r="CT33" s="237"/>
      <c r="CU33" s="237"/>
      <c r="CV33" s="237"/>
      <c r="CW33" s="237"/>
      <c r="CX33" s="237"/>
      <c r="CY33" s="237"/>
      <c r="CZ33" s="237"/>
      <c r="DA33" s="237"/>
      <c r="DB33" s="237"/>
      <c r="DC33" s="237"/>
      <c r="DD33" s="237"/>
      <c r="DE33" s="237"/>
      <c r="DF33" s="237"/>
      <c r="DG33" s="237"/>
      <c r="DH33" s="237"/>
      <c r="DI33" s="237"/>
      <c r="DJ33" s="237"/>
      <c r="DK33" s="237"/>
      <c r="DL33" s="237"/>
      <c r="DM33" s="237"/>
      <c r="DN33" s="237"/>
      <c r="DO33" s="237"/>
      <c r="DP33" s="237"/>
      <c r="DQ33" s="237"/>
      <c r="DR33" s="237"/>
      <c r="DS33" s="237"/>
      <c r="DT33" s="237"/>
      <c r="DU33" s="237"/>
      <c r="DV33" s="237"/>
      <c r="DW33" s="237"/>
      <c r="DX33" s="237"/>
      <c r="DY33" s="237"/>
      <c r="DZ33" s="237"/>
      <c r="EA33" s="237"/>
      <c r="EB33" s="237"/>
      <c r="EC33" s="237"/>
      <c r="ED33" s="237"/>
      <c r="EE33" s="237"/>
      <c r="EF33" s="237"/>
      <c r="EG33" s="237"/>
      <c r="EH33" s="237"/>
      <c r="EI33" s="237"/>
      <c r="EJ33" s="237"/>
      <c r="EK33" s="237"/>
      <c r="EL33" s="237"/>
      <c r="EM33" s="237"/>
      <c r="EN33" s="237"/>
      <c r="EO33" s="237"/>
      <c r="EP33" s="237"/>
      <c r="EQ33" s="237"/>
      <c r="ER33" s="237"/>
      <c r="ES33" s="237"/>
      <c r="ET33" s="237"/>
      <c r="EU33" s="237"/>
      <c r="EV33" s="237"/>
      <c r="EW33" s="237"/>
      <c r="EX33" s="237"/>
      <c r="EY33" s="237"/>
      <c r="EZ33" s="237"/>
      <c r="FA33" s="237"/>
      <c r="FB33" s="237"/>
      <c r="FC33" s="237"/>
      <c r="FD33" s="237"/>
      <c r="FE33" s="237"/>
      <c r="FF33" s="237"/>
      <c r="FG33" s="237"/>
      <c r="FH33" s="237"/>
      <c r="FI33" s="237"/>
      <c r="FJ33" s="237"/>
      <c r="FK33" s="237"/>
      <c r="FL33" s="237"/>
      <c r="FM33" s="237"/>
      <c r="FN33" s="237"/>
      <c r="FO33" s="237"/>
      <c r="FP33" s="237"/>
      <c r="FQ33" s="237"/>
      <c r="FR33" s="237"/>
      <c r="FS33" s="237"/>
      <c r="FT33" s="237"/>
      <c r="FU33" s="237"/>
      <c r="FV33" s="237"/>
      <c r="FW33" s="237"/>
      <c r="FX33" s="237"/>
      <c r="FY33" s="237"/>
      <c r="FZ33" s="237"/>
      <c r="GA33" s="237"/>
      <c r="GB33" s="237"/>
      <c r="GC33" s="237"/>
      <c r="GD33" s="237"/>
      <c r="GE33" s="237"/>
      <c r="GF33" s="237"/>
      <c r="GG33" s="237"/>
      <c r="GH33" s="237"/>
      <c r="GI33" s="237"/>
      <c r="GJ33" s="237"/>
      <c r="GK33" s="237"/>
      <c r="GL33" s="237"/>
      <c r="GM33" s="237"/>
      <c r="GN33" s="237"/>
      <c r="GO33" s="237"/>
      <c r="GP33" s="237"/>
      <c r="GQ33" s="237"/>
      <c r="GR33" s="237"/>
      <c r="GS33" s="237"/>
      <c r="GT33" s="237"/>
      <c r="GU33" s="237"/>
      <c r="GV33" s="237"/>
      <c r="GW33" s="237"/>
      <c r="GX33" s="237"/>
      <c r="GY33" s="237"/>
      <c r="GZ33" s="237"/>
      <c r="HA33" s="237"/>
      <c r="HB33" s="237"/>
      <c r="HC33" s="237"/>
      <c r="HD33" s="237"/>
      <c r="HE33" s="237"/>
      <c r="HF33" s="237"/>
      <c r="HG33" s="237"/>
      <c r="HH33" s="237"/>
      <c r="HI33" s="237"/>
      <c r="HJ33" s="237"/>
      <c r="HK33" s="237"/>
      <c r="HL33" s="237"/>
      <c r="HM33" s="237"/>
      <c r="HN33" s="237"/>
      <c r="HO33" s="237"/>
      <c r="HP33" s="237"/>
      <c r="HQ33" s="237"/>
      <c r="HR33" s="237"/>
      <c r="HS33" s="237"/>
      <c r="HT33" s="237"/>
      <c r="HU33" s="237"/>
      <c r="HV33" s="237"/>
      <c r="HW33" s="237"/>
      <c r="HX33" s="237"/>
      <c r="HY33" s="237"/>
      <c r="HZ33" s="237"/>
      <c r="IA33" s="237"/>
      <c r="IB33" s="237"/>
      <c r="IC33" s="237"/>
      <c r="ID33" s="237"/>
      <c r="IE33" s="237"/>
      <c r="IF33" s="237"/>
      <c r="IG33" s="237"/>
      <c r="IH33" s="237"/>
      <c r="II33" s="237"/>
      <c r="IJ33" s="237"/>
      <c r="IK33" s="237"/>
      <c r="IL33" s="237"/>
      <c r="IM33" s="237"/>
      <c r="IN33" s="237"/>
      <c r="IO33" s="237"/>
      <c r="IP33" s="237"/>
    </row>
    <row r="34" spans="2:250" ht="55.5" customHeight="1" x14ac:dyDescent="0.2">
      <c r="B34" s="151"/>
      <c r="C34" s="500"/>
      <c r="D34" s="500"/>
      <c r="E34" s="500"/>
      <c r="F34" s="222"/>
      <c r="G34" s="222"/>
      <c r="H34" s="222"/>
      <c r="I34" s="152" t="s">
        <v>37</v>
      </c>
      <c r="J34" s="278">
        <v>0</v>
      </c>
      <c r="K34" s="200"/>
      <c r="L34" s="200"/>
      <c r="M34" s="200"/>
      <c r="N34" s="200"/>
      <c r="O34" s="201"/>
      <c r="P34" s="249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7"/>
      <c r="AW34" s="237"/>
      <c r="AX34" s="237"/>
      <c r="AY34" s="237"/>
      <c r="AZ34" s="237"/>
      <c r="BA34" s="237"/>
      <c r="BB34" s="237"/>
      <c r="BC34" s="237"/>
      <c r="BD34" s="237"/>
      <c r="BE34" s="237"/>
      <c r="BF34" s="237"/>
      <c r="BG34" s="237"/>
      <c r="BH34" s="237"/>
      <c r="BI34" s="237"/>
      <c r="BJ34" s="237"/>
      <c r="BK34" s="237"/>
      <c r="BL34" s="237"/>
      <c r="BM34" s="237"/>
      <c r="BN34" s="237"/>
      <c r="BO34" s="237"/>
      <c r="BP34" s="237"/>
      <c r="BQ34" s="237"/>
      <c r="BR34" s="237"/>
      <c r="BS34" s="237"/>
      <c r="BT34" s="237"/>
      <c r="BU34" s="237"/>
      <c r="BV34" s="237"/>
      <c r="BW34" s="237"/>
      <c r="BX34" s="237"/>
      <c r="BY34" s="237"/>
      <c r="BZ34" s="237"/>
      <c r="CA34" s="237"/>
      <c r="CB34" s="237"/>
      <c r="CC34" s="237"/>
      <c r="CD34" s="237"/>
      <c r="CE34" s="237"/>
      <c r="CF34" s="237"/>
      <c r="CG34" s="237"/>
      <c r="CH34" s="237"/>
      <c r="CI34" s="237"/>
      <c r="CJ34" s="237"/>
      <c r="CK34" s="237"/>
      <c r="CL34" s="237"/>
      <c r="CM34" s="237"/>
      <c r="CN34" s="237"/>
      <c r="CO34" s="237"/>
      <c r="CP34" s="237"/>
      <c r="CQ34" s="237"/>
      <c r="CR34" s="237"/>
      <c r="CS34" s="237"/>
      <c r="CT34" s="237"/>
      <c r="CU34" s="237"/>
      <c r="CV34" s="237"/>
      <c r="CW34" s="237"/>
      <c r="CX34" s="237"/>
      <c r="CY34" s="237"/>
      <c r="CZ34" s="237"/>
      <c r="DA34" s="237"/>
      <c r="DB34" s="237"/>
      <c r="DC34" s="237"/>
      <c r="DD34" s="237"/>
      <c r="DE34" s="237"/>
      <c r="DF34" s="237"/>
      <c r="DG34" s="237"/>
      <c r="DH34" s="237"/>
      <c r="DI34" s="237"/>
      <c r="DJ34" s="237"/>
      <c r="DK34" s="237"/>
      <c r="DL34" s="237"/>
      <c r="DM34" s="237"/>
      <c r="DN34" s="237"/>
      <c r="DO34" s="237"/>
      <c r="DP34" s="237"/>
      <c r="DQ34" s="237"/>
      <c r="DR34" s="237"/>
      <c r="DS34" s="237"/>
      <c r="DT34" s="237"/>
      <c r="DU34" s="237"/>
      <c r="DV34" s="237"/>
      <c r="DW34" s="237"/>
      <c r="DX34" s="237"/>
      <c r="DY34" s="237"/>
      <c r="DZ34" s="237"/>
      <c r="EA34" s="237"/>
      <c r="EB34" s="237"/>
      <c r="EC34" s="237"/>
      <c r="ED34" s="237"/>
      <c r="EE34" s="237"/>
      <c r="EF34" s="237"/>
      <c r="EG34" s="237"/>
      <c r="EH34" s="237"/>
      <c r="EI34" s="237"/>
      <c r="EJ34" s="237"/>
      <c r="EK34" s="237"/>
      <c r="EL34" s="237"/>
      <c r="EM34" s="237"/>
      <c r="EN34" s="237"/>
      <c r="EO34" s="237"/>
      <c r="EP34" s="237"/>
      <c r="EQ34" s="237"/>
      <c r="ER34" s="237"/>
      <c r="ES34" s="237"/>
      <c r="ET34" s="237"/>
      <c r="EU34" s="237"/>
      <c r="EV34" s="237"/>
      <c r="EW34" s="237"/>
      <c r="EX34" s="237"/>
      <c r="EY34" s="237"/>
      <c r="EZ34" s="237"/>
      <c r="FA34" s="237"/>
      <c r="FB34" s="237"/>
      <c r="FC34" s="237"/>
      <c r="FD34" s="237"/>
      <c r="FE34" s="237"/>
      <c r="FF34" s="237"/>
      <c r="FG34" s="237"/>
      <c r="FH34" s="237"/>
      <c r="FI34" s="237"/>
      <c r="FJ34" s="237"/>
      <c r="FK34" s="237"/>
      <c r="FL34" s="237"/>
      <c r="FM34" s="237"/>
      <c r="FN34" s="237"/>
      <c r="FO34" s="237"/>
      <c r="FP34" s="237"/>
      <c r="FQ34" s="237"/>
      <c r="FR34" s="237"/>
      <c r="FS34" s="237"/>
      <c r="FT34" s="237"/>
      <c r="FU34" s="237"/>
      <c r="FV34" s="237"/>
      <c r="FW34" s="237"/>
      <c r="FX34" s="237"/>
      <c r="FY34" s="237"/>
      <c r="FZ34" s="237"/>
      <c r="GA34" s="237"/>
      <c r="GB34" s="237"/>
      <c r="GC34" s="237"/>
      <c r="GD34" s="237"/>
      <c r="GE34" s="237"/>
      <c r="GF34" s="237"/>
      <c r="GG34" s="237"/>
      <c r="GH34" s="237"/>
      <c r="GI34" s="237"/>
      <c r="GJ34" s="237"/>
      <c r="GK34" s="237"/>
      <c r="GL34" s="237"/>
      <c r="GM34" s="237"/>
      <c r="GN34" s="237"/>
      <c r="GO34" s="237"/>
      <c r="GP34" s="237"/>
      <c r="GQ34" s="237"/>
      <c r="GR34" s="237"/>
      <c r="GS34" s="237"/>
      <c r="GT34" s="237"/>
      <c r="GU34" s="237"/>
      <c r="GV34" s="237"/>
      <c r="GW34" s="237"/>
      <c r="GX34" s="237"/>
      <c r="GY34" s="237"/>
      <c r="GZ34" s="237"/>
      <c r="HA34" s="237"/>
      <c r="HB34" s="237"/>
      <c r="HC34" s="237"/>
      <c r="HD34" s="237"/>
      <c r="HE34" s="237"/>
      <c r="HF34" s="237"/>
      <c r="HG34" s="237"/>
      <c r="HH34" s="237"/>
      <c r="HI34" s="237"/>
      <c r="HJ34" s="237"/>
      <c r="HK34" s="237"/>
      <c r="HL34" s="237"/>
      <c r="HM34" s="237"/>
      <c r="HN34" s="237"/>
      <c r="HO34" s="237"/>
      <c r="HP34" s="237"/>
      <c r="HQ34" s="237"/>
      <c r="HR34" s="237"/>
      <c r="HS34" s="237"/>
      <c r="HT34" s="237"/>
      <c r="HU34" s="237"/>
      <c r="HV34" s="237"/>
      <c r="HW34" s="237"/>
      <c r="HX34" s="237"/>
      <c r="HY34" s="237"/>
      <c r="HZ34" s="237"/>
      <c r="IA34" s="237"/>
      <c r="IB34" s="237"/>
      <c r="IC34" s="237"/>
      <c r="ID34" s="237"/>
      <c r="IE34" s="237"/>
      <c r="IF34" s="237"/>
      <c r="IG34" s="237"/>
      <c r="IH34" s="237"/>
      <c r="II34" s="237"/>
      <c r="IJ34" s="237"/>
      <c r="IK34" s="237"/>
      <c r="IL34" s="237"/>
      <c r="IM34" s="237"/>
      <c r="IN34" s="237"/>
      <c r="IO34" s="237"/>
      <c r="IP34" s="237"/>
    </row>
    <row r="35" spans="2:250" ht="24.75" customHeight="1" x14ac:dyDescent="0.2">
      <c r="B35" s="600"/>
      <c r="C35" s="500"/>
      <c r="D35" s="500"/>
      <c r="E35" s="500"/>
      <c r="F35" s="222"/>
      <c r="G35" s="222"/>
      <c r="H35" s="222"/>
      <c r="I35" s="152" t="s">
        <v>35</v>
      </c>
      <c r="J35" s="278"/>
      <c r="K35" s="205" t="s">
        <v>57</v>
      </c>
      <c r="L35" s="206"/>
      <c r="M35" s="206"/>
      <c r="N35" s="206"/>
      <c r="O35" s="207"/>
      <c r="P35" s="249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37"/>
      <c r="BP35" s="237"/>
      <c r="BQ35" s="237"/>
      <c r="BR35" s="237"/>
      <c r="BS35" s="237"/>
      <c r="BT35" s="237"/>
      <c r="BU35" s="237"/>
      <c r="BV35" s="237"/>
      <c r="BW35" s="237"/>
      <c r="BX35" s="237"/>
      <c r="BY35" s="237"/>
      <c r="BZ35" s="237"/>
      <c r="CA35" s="237"/>
      <c r="CB35" s="237"/>
      <c r="CC35" s="237"/>
      <c r="CD35" s="237"/>
      <c r="CE35" s="237"/>
      <c r="CF35" s="237"/>
      <c r="CG35" s="237"/>
      <c r="CH35" s="237"/>
      <c r="CI35" s="237"/>
      <c r="CJ35" s="237"/>
      <c r="CK35" s="237"/>
      <c r="CL35" s="237"/>
      <c r="CM35" s="237"/>
      <c r="CN35" s="237"/>
      <c r="CO35" s="237"/>
      <c r="CP35" s="237"/>
      <c r="CQ35" s="237"/>
      <c r="CR35" s="237"/>
      <c r="CS35" s="237"/>
      <c r="CT35" s="237"/>
      <c r="CU35" s="237"/>
      <c r="CV35" s="237"/>
      <c r="CW35" s="237"/>
      <c r="CX35" s="237"/>
      <c r="CY35" s="237"/>
      <c r="CZ35" s="237"/>
      <c r="DA35" s="237"/>
      <c r="DB35" s="237"/>
      <c r="DC35" s="237"/>
      <c r="DD35" s="237"/>
      <c r="DE35" s="237"/>
      <c r="DF35" s="237"/>
      <c r="DG35" s="237"/>
      <c r="DH35" s="237"/>
      <c r="DI35" s="237"/>
      <c r="DJ35" s="237"/>
      <c r="DK35" s="237"/>
      <c r="DL35" s="237"/>
      <c r="DM35" s="237"/>
      <c r="DN35" s="237"/>
      <c r="DO35" s="237"/>
      <c r="DP35" s="237"/>
      <c r="DQ35" s="237"/>
      <c r="DR35" s="237"/>
      <c r="DS35" s="237"/>
      <c r="DT35" s="237"/>
      <c r="DU35" s="237"/>
      <c r="DV35" s="237"/>
      <c r="DW35" s="237"/>
      <c r="DX35" s="237"/>
      <c r="DY35" s="237"/>
      <c r="DZ35" s="237"/>
      <c r="EA35" s="237"/>
      <c r="EB35" s="237"/>
      <c r="EC35" s="237"/>
      <c r="ED35" s="237"/>
      <c r="EE35" s="237"/>
      <c r="EF35" s="237"/>
      <c r="EG35" s="237"/>
      <c r="EH35" s="237"/>
      <c r="EI35" s="237"/>
      <c r="EJ35" s="237"/>
      <c r="EK35" s="237"/>
      <c r="EL35" s="237"/>
      <c r="EM35" s="237"/>
      <c r="EN35" s="237"/>
      <c r="EO35" s="237"/>
      <c r="EP35" s="237"/>
      <c r="EQ35" s="237"/>
      <c r="ER35" s="237"/>
      <c r="ES35" s="237"/>
      <c r="ET35" s="237"/>
      <c r="EU35" s="237"/>
      <c r="EV35" s="237"/>
      <c r="EW35" s="237"/>
      <c r="EX35" s="237"/>
      <c r="EY35" s="237"/>
      <c r="EZ35" s="237"/>
      <c r="FA35" s="237"/>
      <c r="FB35" s="237"/>
      <c r="FC35" s="237"/>
      <c r="FD35" s="237"/>
      <c r="FE35" s="237"/>
      <c r="FF35" s="237"/>
      <c r="FG35" s="237"/>
      <c r="FH35" s="237"/>
      <c r="FI35" s="237"/>
      <c r="FJ35" s="237"/>
      <c r="FK35" s="237"/>
      <c r="FL35" s="237"/>
      <c r="FM35" s="237"/>
      <c r="FN35" s="237"/>
      <c r="FO35" s="237"/>
      <c r="FP35" s="237"/>
      <c r="FQ35" s="237"/>
      <c r="FR35" s="237"/>
      <c r="FS35" s="237"/>
      <c r="FT35" s="237"/>
      <c r="FU35" s="237"/>
      <c r="FV35" s="237"/>
      <c r="FW35" s="237"/>
      <c r="FX35" s="237"/>
      <c r="FY35" s="237"/>
      <c r="FZ35" s="237"/>
      <c r="GA35" s="237"/>
      <c r="GB35" s="237"/>
      <c r="GC35" s="237"/>
      <c r="GD35" s="237"/>
      <c r="GE35" s="237"/>
      <c r="GF35" s="237"/>
      <c r="GG35" s="237"/>
      <c r="GH35" s="237"/>
      <c r="GI35" s="237"/>
      <c r="GJ35" s="237"/>
      <c r="GK35" s="237"/>
      <c r="GL35" s="237"/>
      <c r="GM35" s="237"/>
      <c r="GN35" s="237"/>
      <c r="GO35" s="237"/>
      <c r="GP35" s="237"/>
      <c r="GQ35" s="237"/>
      <c r="GR35" s="237"/>
      <c r="GS35" s="237"/>
      <c r="GT35" s="237"/>
      <c r="GU35" s="237"/>
      <c r="GV35" s="237"/>
      <c r="GW35" s="237"/>
      <c r="GX35" s="237"/>
      <c r="GY35" s="237"/>
      <c r="GZ35" s="237"/>
      <c r="HA35" s="237"/>
      <c r="HB35" s="237"/>
      <c r="HC35" s="237"/>
      <c r="HD35" s="237"/>
      <c r="HE35" s="237"/>
      <c r="HF35" s="237"/>
      <c r="HG35" s="237"/>
      <c r="HH35" s="237"/>
      <c r="HI35" s="237"/>
      <c r="HJ35" s="237"/>
      <c r="HK35" s="237"/>
      <c r="HL35" s="237"/>
      <c r="HM35" s="237"/>
      <c r="HN35" s="237"/>
      <c r="HO35" s="237"/>
      <c r="HP35" s="237"/>
      <c r="HQ35" s="237"/>
      <c r="HR35" s="237"/>
      <c r="HS35" s="237"/>
      <c r="HT35" s="237"/>
      <c r="HU35" s="237"/>
      <c r="HV35" s="237"/>
      <c r="HW35" s="237"/>
      <c r="HX35" s="237"/>
      <c r="HY35" s="237"/>
      <c r="HZ35" s="237"/>
      <c r="IA35" s="237"/>
      <c r="IB35" s="237"/>
      <c r="IC35" s="237"/>
      <c r="ID35" s="237"/>
      <c r="IE35" s="237"/>
      <c r="IF35" s="237"/>
      <c r="IG35" s="237"/>
      <c r="IH35" s="237"/>
      <c r="II35" s="237"/>
      <c r="IJ35" s="237"/>
      <c r="IK35" s="237"/>
      <c r="IL35" s="237"/>
      <c r="IM35" s="237"/>
      <c r="IN35" s="237"/>
      <c r="IO35" s="237"/>
      <c r="IP35" s="237"/>
    </row>
    <row r="36" spans="2:250" ht="24.75" customHeight="1" x14ac:dyDescent="0.2">
      <c r="B36" s="151"/>
      <c r="C36" s="500"/>
      <c r="D36" s="500"/>
      <c r="E36" s="500"/>
      <c r="F36" s="222"/>
      <c r="G36" s="222"/>
      <c r="H36" s="222"/>
      <c r="I36" s="152" t="s">
        <v>37</v>
      </c>
      <c r="J36" s="278"/>
      <c r="K36" s="208"/>
      <c r="L36" s="209"/>
      <c r="M36" s="209"/>
      <c r="N36" s="209"/>
      <c r="O36" s="210"/>
      <c r="P36" s="249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O36" s="237"/>
      <c r="AP36" s="237"/>
      <c r="AQ36" s="237"/>
      <c r="AR36" s="237"/>
      <c r="AS36" s="237"/>
      <c r="AT36" s="237"/>
      <c r="AU36" s="237"/>
      <c r="AV36" s="237"/>
      <c r="AW36" s="237"/>
      <c r="AX36" s="237"/>
      <c r="AY36" s="237"/>
      <c r="AZ36" s="237"/>
      <c r="BA36" s="237"/>
      <c r="BB36" s="237"/>
      <c r="BC36" s="237"/>
      <c r="BD36" s="237"/>
      <c r="BE36" s="237"/>
      <c r="BF36" s="237"/>
      <c r="BG36" s="237"/>
      <c r="BH36" s="237"/>
      <c r="BI36" s="237"/>
      <c r="BJ36" s="237"/>
      <c r="BK36" s="237"/>
      <c r="BL36" s="237"/>
      <c r="BM36" s="237"/>
      <c r="BN36" s="237"/>
      <c r="BO36" s="237"/>
      <c r="BP36" s="237"/>
      <c r="BQ36" s="237"/>
      <c r="BR36" s="237"/>
      <c r="BS36" s="237"/>
      <c r="BT36" s="237"/>
      <c r="BU36" s="237"/>
      <c r="BV36" s="237"/>
      <c r="BW36" s="237"/>
      <c r="BX36" s="237"/>
      <c r="BY36" s="237"/>
      <c r="BZ36" s="237"/>
      <c r="CA36" s="237"/>
      <c r="CB36" s="237"/>
      <c r="CC36" s="237"/>
      <c r="CD36" s="237"/>
      <c r="CE36" s="237"/>
      <c r="CF36" s="237"/>
      <c r="CG36" s="237"/>
      <c r="CH36" s="237"/>
      <c r="CI36" s="237"/>
      <c r="CJ36" s="237"/>
      <c r="CK36" s="237"/>
      <c r="CL36" s="237"/>
      <c r="CM36" s="237"/>
      <c r="CN36" s="237"/>
      <c r="CO36" s="237"/>
      <c r="CP36" s="237"/>
      <c r="CQ36" s="237"/>
      <c r="CR36" s="237"/>
      <c r="CS36" s="237"/>
      <c r="CT36" s="237"/>
      <c r="CU36" s="237"/>
      <c r="CV36" s="237"/>
      <c r="CW36" s="237"/>
      <c r="CX36" s="237"/>
      <c r="CY36" s="237"/>
      <c r="CZ36" s="237"/>
      <c r="DA36" s="237"/>
      <c r="DB36" s="237"/>
      <c r="DC36" s="237"/>
      <c r="DD36" s="237"/>
      <c r="DE36" s="237"/>
      <c r="DF36" s="237"/>
      <c r="DG36" s="237"/>
      <c r="DH36" s="237"/>
      <c r="DI36" s="237"/>
      <c r="DJ36" s="237"/>
      <c r="DK36" s="237"/>
      <c r="DL36" s="237"/>
      <c r="DM36" s="237"/>
      <c r="DN36" s="237"/>
      <c r="DO36" s="237"/>
      <c r="DP36" s="237"/>
      <c r="DQ36" s="237"/>
      <c r="DR36" s="237"/>
      <c r="DS36" s="237"/>
      <c r="DT36" s="237"/>
      <c r="DU36" s="237"/>
      <c r="DV36" s="237"/>
      <c r="DW36" s="237"/>
      <c r="DX36" s="237"/>
      <c r="DY36" s="237"/>
      <c r="DZ36" s="237"/>
      <c r="EA36" s="237"/>
      <c r="EB36" s="237"/>
      <c r="EC36" s="237"/>
      <c r="ED36" s="237"/>
      <c r="EE36" s="237"/>
      <c r="EF36" s="237"/>
      <c r="EG36" s="237"/>
      <c r="EH36" s="237"/>
      <c r="EI36" s="237"/>
      <c r="EJ36" s="237"/>
      <c r="EK36" s="237"/>
      <c r="EL36" s="237"/>
      <c r="EM36" s="237"/>
      <c r="EN36" s="237"/>
      <c r="EO36" s="237"/>
      <c r="EP36" s="237"/>
      <c r="EQ36" s="237"/>
      <c r="ER36" s="237"/>
      <c r="ES36" s="237"/>
      <c r="ET36" s="237"/>
      <c r="EU36" s="237"/>
      <c r="EV36" s="237"/>
      <c r="EW36" s="237"/>
      <c r="EX36" s="237"/>
      <c r="EY36" s="237"/>
      <c r="EZ36" s="237"/>
      <c r="FA36" s="237"/>
      <c r="FB36" s="237"/>
      <c r="FC36" s="237"/>
      <c r="FD36" s="237"/>
      <c r="FE36" s="237"/>
      <c r="FF36" s="237"/>
      <c r="FG36" s="237"/>
      <c r="FH36" s="237"/>
      <c r="FI36" s="237"/>
      <c r="FJ36" s="237"/>
      <c r="FK36" s="237"/>
      <c r="FL36" s="237"/>
      <c r="FM36" s="237"/>
      <c r="FN36" s="237"/>
      <c r="FO36" s="237"/>
      <c r="FP36" s="237"/>
      <c r="FQ36" s="237"/>
      <c r="FR36" s="237"/>
      <c r="FS36" s="237"/>
      <c r="FT36" s="237"/>
      <c r="FU36" s="237"/>
      <c r="FV36" s="237"/>
      <c r="FW36" s="237"/>
      <c r="FX36" s="237"/>
      <c r="FY36" s="237"/>
      <c r="FZ36" s="237"/>
      <c r="GA36" s="237"/>
      <c r="GB36" s="237"/>
      <c r="GC36" s="237"/>
      <c r="GD36" s="237"/>
      <c r="GE36" s="237"/>
      <c r="GF36" s="237"/>
      <c r="GG36" s="237"/>
      <c r="GH36" s="237"/>
      <c r="GI36" s="237"/>
      <c r="GJ36" s="237"/>
      <c r="GK36" s="237"/>
      <c r="GL36" s="237"/>
      <c r="GM36" s="237"/>
      <c r="GN36" s="237"/>
      <c r="GO36" s="237"/>
      <c r="GP36" s="237"/>
      <c r="GQ36" s="237"/>
      <c r="GR36" s="237"/>
      <c r="GS36" s="237"/>
      <c r="GT36" s="237"/>
      <c r="GU36" s="237"/>
      <c r="GV36" s="237"/>
      <c r="GW36" s="237"/>
      <c r="GX36" s="237"/>
      <c r="GY36" s="237"/>
      <c r="GZ36" s="237"/>
      <c r="HA36" s="237"/>
      <c r="HB36" s="237"/>
      <c r="HC36" s="237"/>
      <c r="HD36" s="237"/>
      <c r="HE36" s="237"/>
      <c r="HF36" s="237"/>
      <c r="HG36" s="237"/>
      <c r="HH36" s="237"/>
      <c r="HI36" s="237"/>
      <c r="HJ36" s="237"/>
      <c r="HK36" s="237"/>
      <c r="HL36" s="237"/>
      <c r="HM36" s="237"/>
      <c r="HN36" s="237"/>
      <c r="HO36" s="237"/>
      <c r="HP36" s="237"/>
      <c r="HQ36" s="237"/>
      <c r="HR36" s="237"/>
      <c r="HS36" s="237"/>
      <c r="HT36" s="237"/>
      <c r="HU36" s="237"/>
      <c r="HV36" s="237"/>
      <c r="HW36" s="237"/>
      <c r="HX36" s="237"/>
      <c r="HY36" s="237"/>
      <c r="HZ36" s="237"/>
      <c r="IA36" s="237"/>
      <c r="IB36" s="237"/>
      <c r="IC36" s="237"/>
      <c r="ID36" s="237"/>
      <c r="IE36" s="237"/>
      <c r="IF36" s="237"/>
      <c r="IG36" s="237"/>
      <c r="IH36" s="237"/>
      <c r="II36" s="237"/>
      <c r="IJ36" s="237"/>
      <c r="IK36" s="237"/>
      <c r="IL36" s="237"/>
      <c r="IM36" s="237"/>
      <c r="IN36" s="237"/>
      <c r="IO36" s="237"/>
      <c r="IP36" s="237"/>
    </row>
    <row r="37" spans="2:250" ht="24.75" customHeight="1" x14ac:dyDescent="0.2">
      <c r="B37" s="151"/>
      <c r="C37" s="500"/>
      <c r="D37" s="500"/>
      <c r="E37" s="500"/>
      <c r="F37" s="222"/>
      <c r="G37" s="222"/>
      <c r="H37" s="222"/>
      <c r="I37" s="152" t="s">
        <v>35</v>
      </c>
      <c r="J37" s="278"/>
      <c r="K37" s="205" t="s">
        <v>293</v>
      </c>
      <c r="L37" s="214"/>
      <c r="M37" s="214"/>
      <c r="N37" s="214"/>
      <c r="O37" s="215"/>
      <c r="P37" s="249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7"/>
      <c r="AN37" s="237"/>
      <c r="AO37" s="237"/>
      <c r="AP37" s="237"/>
      <c r="AQ37" s="237"/>
      <c r="AR37" s="237"/>
      <c r="AS37" s="237"/>
      <c r="AT37" s="237"/>
      <c r="AU37" s="237"/>
      <c r="AV37" s="237"/>
      <c r="AW37" s="237"/>
      <c r="AX37" s="237"/>
      <c r="AY37" s="237"/>
      <c r="AZ37" s="237"/>
      <c r="BA37" s="237"/>
      <c r="BB37" s="237"/>
      <c r="BC37" s="237"/>
      <c r="BD37" s="237"/>
      <c r="BE37" s="237"/>
      <c r="BF37" s="237"/>
      <c r="BG37" s="237"/>
      <c r="BH37" s="237"/>
      <c r="BI37" s="237"/>
      <c r="BJ37" s="237"/>
      <c r="BK37" s="237"/>
      <c r="BL37" s="237"/>
      <c r="BM37" s="237"/>
      <c r="BN37" s="237"/>
      <c r="BO37" s="237"/>
      <c r="BP37" s="237"/>
      <c r="BQ37" s="237"/>
      <c r="BR37" s="237"/>
      <c r="BS37" s="237"/>
      <c r="BT37" s="237"/>
      <c r="BU37" s="237"/>
      <c r="BV37" s="237"/>
      <c r="BW37" s="237"/>
      <c r="BX37" s="237"/>
      <c r="BY37" s="237"/>
      <c r="BZ37" s="237"/>
      <c r="CA37" s="237"/>
      <c r="CB37" s="237"/>
      <c r="CC37" s="237"/>
      <c r="CD37" s="237"/>
      <c r="CE37" s="237"/>
      <c r="CF37" s="237"/>
      <c r="CG37" s="237"/>
      <c r="CH37" s="237"/>
      <c r="CI37" s="237"/>
      <c r="CJ37" s="237"/>
      <c r="CK37" s="237"/>
      <c r="CL37" s="237"/>
      <c r="CM37" s="237"/>
      <c r="CN37" s="237"/>
      <c r="CO37" s="237"/>
      <c r="CP37" s="237"/>
      <c r="CQ37" s="237"/>
      <c r="CR37" s="237"/>
      <c r="CS37" s="237"/>
      <c r="CT37" s="237"/>
      <c r="CU37" s="237"/>
      <c r="CV37" s="237"/>
      <c r="CW37" s="237"/>
      <c r="CX37" s="237"/>
      <c r="CY37" s="237"/>
      <c r="CZ37" s="237"/>
      <c r="DA37" s="237"/>
      <c r="DB37" s="237"/>
      <c r="DC37" s="237"/>
      <c r="DD37" s="237"/>
      <c r="DE37" s="237"/>
      <c r="DF37" s="237"/>
      <c r="DG37" s="237"/>
      <c r="DH37" s="237"/>
      <c r="DI37" s="237"/>
      <c r="DJ37" s="237"/>
      <c r="DK37" s="237"/>
      <c r="DL37" s="237"/>
      <c r="DM37" s="237"/>
      <c r="DN37" s="237"/>
      <c r="DO37" s="237"/>
      <c r="DP37" s="237"/>
      <c r="DQ37" s="237"/>
      <c r="DR37" s="237"/>
      <c r="DS37" s="237"/>
      <c r="DT37" s="237"/>
      <c r="DU37" s="237"/>
      <c r="DV37" s="237"/>
      <c r="DW37" s="237"/>
      <c r="DX37" s="237"/>
      <c r="DY37" s="237"/>
      <c r="DZ37" s="237"/>
      <c r="EA37" s="237"/>
      <c r="EB37" s="237"/>
      <c r="EC37" s="237"/>
      <c r="ED37" s="237"/>
      <c r="EE37" s="237"/>
      <c r="EF37" s="237"/>
      <c r="EG37" s="237"/>
      <c r="EH37" s="237"/>
      <c r="EI37" s="237"/>
      <c r="EJ37" s="237"/>
      <c r="EK37" s="237"/>
      <c r="EL37" s="237"/>
      <c r="EM37" s="237"/>
      <c r="EN37" s="237"/>
      <c r="EO37" s="237"/>
      <c r="EP37" s="237"/>
      <c r="EQ37" s="237"/>
      <c r="ER37" s="237"/>
      <c r="ES37" s="237"/>
      <c r="ET37" s="237"/>
      <c r="EU37" s="237"/>
      <c r="EV37" s="237"/>
      <c r="EW37" s="237"/>
      <c r="EX37" s="237"/>
      <c r="EY37" s="237"/>
      <c r="EZ37" s="237"/>
      <c r="FA37" s="237"/>
      <c r="FB37" s="237"/>
      <c r="FC37" s="237"/>
      <c r="FD37" s="237"/>
      <c r="FE37" s="237"/>
      <c r="FF37" s="237"/>
      <c r="FG37" s="237"/>
      <c r="FH37" s="237"/>
      <c r="FI37" s="237"/>
      <c r="FJ37" s="237"/>
      <c r="FK37" s="237"/>
      <c r="FL37" s="237"/>
      <c r="FM37" s="237"/>
      <c r="FN37" s="237"/>
      <c r="FO37" s="237"/>
      <c r="FP37" s="237"/>
      <c r="FQ37" s="237"/>
      <c r="FR37" s="237"/>
      <c r="FS37" s="237"/>
      <c r="FT37" s="237"/>
      <c r="FU37" s="237"/>
      <c r="FV37" s="237"/>
      <c r="FW37" s="237"/>
      <c r="FX37" s="237"/>
      <c r="FY37" s="237"/>
      <c r="FZ37" s="237"/>
      <c r="GA37" s="237"/>
      <c r="GB37" s="237"/>
      <c r="GC37" s="237"/>
      <c r="GD37" s="237"/>
      <c r="GE37" s="237"/>
      <c r="GF37" s="237"/>
      <c r="GG37" s="237"/>
      <c r="GH37" s="237"/>
      <c r="GI37" s="237"/>
      <c r="GJ37" s="237"/>
      <c r="GK37" s="237"/>
      <c r="GL37" s="237"/>
      <c r="GM37" s="237"/>
      <c r="GN37" s="237"/>
      <c r="GO37" s="237"/>
      <c r="GP37" s="237"/>
      <c r="GQ37" s="237"/>
      <c r="GR37" s="237"/>
      <c r="GS37" s="237"/>
      <c r="GT37" s="237"/>
      <c r="GU37" s="237"/>
      <c r="GV37" s="237"/>
      <c r="GW37" s="237"/>
      <c r="GX37" s="237"/>
      <c r="GY37" s="237"/>
      <c r="GZ37" s="237"/>
      <c r="HA37" s="237"/>
      <c r="HB37" s="237"/>
      <c r="HC37" s="237"/>
      <c r="HD37" s="237"/>
      <c r="HE37" s="237"/>
      <c r="HF37" s="237"/>
      <c r="HG37" s="237"/>
      <c r="HH37" s="237"/>
      <c r="HI37" s="237"/>
      <c r="HJ37" s="237"/>
      <c r="HK37" s="237"/>
      <c r="HL37" s="237"/>
      <c r="HM37" s="237"/>
      <c r="HN37" s="237"/>
      <c r="HO37" s="237"/>
      <c r="HP37" s="237"/>
      <c r="HQ37" s="237"/>
      <c r="HR37" s="237"/>
      <c r="HS37" s="237"/>
      <c r="HT37" s="237"/>
      <c r="HU37" s="237"/>
      <c r="HV37" s="237"/>
      <c r="HW37" s="237"/>
      <c r="HX37" s="237"/>
      <c r="HY37" s="237"/>
      <c r="HZ37" s="237"/>
      <c r="IA37" s="237"/>
      <c r="IB37" s="237"/>
      <c r="IC37" s="237"/>
      <c r="ID37" s="237"/>
      <c r="IE37" s="237"/>
      <c r="IF37" s="237"/>
      <c r="IG37" s="237"/>
      <c r="IH37" s="237"/>
      <c r="II37" s="237"/>
      <c r="IJ37" s="237"/>
      <c r="IK37" s="237"/>
      <c r="IL37" s="237"/>
      <c r="IM37" s="237"/>
      <c r="IN37" s="237"/>
      <c r="IO37" s="237"/>
      <c r="IP37" s="237"/>
    </row>
    <row r="38" spans="2:250" ht="24.75" customHeight="1" x14ac:dyDescent="0.2">
      <c r="B38" s="151"/>
      <c r="C38" s="500"/>
      <c r="D38" s="500"/>
      <c r="E38" s="500"/>
      <c r="F38" s="222"/>
      <c r="G38" s="222"/>
      <c r="H38" s="222"/>
      <c r="I38" s="152" t="s">
        <v>37</v>
      </c>
      <c r="J38" s="278"/>
      <c r="K38" s="216"/>
      <c r="L38" s="217"/>
      <c r="M38" s="217"/>
      <c r="N38" s="217"/>
      <c r="O38" s="218"/>
      <c r="P38" s="249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7"/>
      <c r="AS38" s="237"/>
      <c r="AT38" s="237"/>
      <c r="AU38" s="237"/>
      <c r="AV38" s="237"/>
      <c r="AW38" s="237"/>
      <c r="AX38" s="237"/>
      <c r="AY38" s="237"/>
      <c r="AZ38" s="237"/>
      <c r="BA38" s="237"/>
      <c r="BB38" s="237"/>
      <c r="BC38" s="237"/>
      <c r="BD38" s="237"/>
      <c r="BE38" s="237"/>
      <c r="BF38" s="237"/>
      <c r="BG38" s="237"/>
      <c r="BH38" s="237"/>
      <c r="BI38" s="237"/>
      <c r="BJ38" s="237"/>
      <c r="BK38" s="237"/>
      <c r="BL38" s="237"/>
      <c r="BM38" s="237"/>
      <c r="BN38" s="237"/>
      <c r="BO38" s="237"/>
      <c r="BP38" s="237"/>
      <c r="BQ38" s="237"/>
      <c r="BR38" s="237"/>
      <c r="BS38" s="237"/>
      <c r="BT38" s="237"/>
      <c r="BU38" s="237"/>
      <c r="BV38" s="237"/>
      <c r="BW38" s="237"/>
      <c r="BX38" s="237"/>
      <c r="BY38" s="237"/>
      <c r="BZ38" s="237"/>
      <c r="CA38" s="237"/>
      <c r="CB38" s="237"/>
      <c r="CC38" s="237"/>
      <c r="CD38" s="237"/>
      <c r="CE38" s="237"/>
      <c r="CF38" s="237"/>
      <c r="CG38" s="237"/>
      <c r="CH38" s="237"/>
      <c r="CI38" s="237"/>
      <c r="CJ38" s="237"/>
      <c r="CK38" s="237"/>
      <c r="CL38" s="237"/>
      <c r="CM38" s="237"/>
      <c r="CN38" s="237"/>
      <c r="CO38" s="237"/>
      <c r="CP38" s="237"/>
      <c r="CQ38" s="237"/>
      <c r="CR38" s="237"/>
      <c r="CS38" s="237"/>
      <c r="CT38" s="237"/>
      <c r="CU38" s="237"/>
      <c r="CV38" s="237"/>
      <c r="CW38" s="237"/>
      <c r="CX38" s="237"/>
      <c r="CY38" s="237"/>
      <c r="CZ38" s="237"/>
      <c r="DA38" s="237"/>
      <c r="DB38" s="237"/>
      <c r="DC38" s="237"/>
      <c r="DD38" s="237"/>
      <c r="DE38" s="237"/>
      <c r="DF38" s="237"/>
      <c r="DG38" s="237"/>
      <c r="DH38" s="237"/>
      <c r="DI38" s="237"/>
      <c r="DJ38" s="237"/>
      <c r="DK38" s="237"/>
      <c r="DL38" s="237"/>
      <c r="DM38" s="237"/>
      <c r="DN38" s="237"/>
      <c r="DO38" s="237"/>
      <c r="DP38" s="237"/>
      <c r="DQ38" s="237"/>
      <c r="DR38" s="237"/>
      <c r="DS38" s="237"/>
      <c r="DT38" s="237"/>
      <c r="DU38" s="237"/>
      <c r="DV38" s="237"/>
      <c r="DW38" s="237"/>
      <c r="DX38" s="237"/>
      <c r="DY38" s="237"/>
      <c r="DZ38" s="237"/>
      <c r="EA38" s="237"/>
      <c r="EB38" s="237"/>
      <c r="EC38" s="237"/>
      <c r="ED38" s="237"/>
      <c r="EE38" s="237"/>
      <c r="EF38" s="237"/>
      <c r="EG38" s="237"/>
      <c r="EH38" s="237"/>
      <c r="EI38" s="237"/>
      <c r="EJ38" s="237"/>
      <c r="EK38" s="237"/>
      <c r="EL38" s="237"/>
      <c r="EM38" s="237"/>
      <c r="EN38" s="237"/>
      <c r="EO38" s="237"/>
      <c r="EP38" s="237"/>
      <c r="EQ38" s="237"/>
      <c r="ER38" s="237"/>
      <c r="ES38" s="237"/>
      <c r="ET38" s="237"/>
      <c r="EU38" s="237"/>
      <c r="EV38" s="237"/>
      <c r="EW38" s="237"/>
      <c r="EX38" s="237"/>
      <c r="EY38" s="237"/>
      <c r="EZ38" s="237"/>
      <c r="FA38" s="237"/>
      <c r="FB38" s="237"/>
      <c r="FC38" s="237"/>
      <c r="FD38" s="237"/>
      <c r="FE38" s="237"/>
      <c r="FF38" s="237"/>
      <c r="FG38" s="237"/>
      <c r="FH38" s="237"/>
      <c r="FI38" s="237"/>
      <c r="FJ38" s="237"/>
      <c r="FK38" s="237"/>
      <c r="FL38" s="237"/>
      <c r="FM38" s="237"/>
      <c r="FN38" s="237"/>
      <c r="FO38" s="237"/>
      <c r="FP38" s="237"/>
      <c r="FQ38" s="237"/>
      <c r="FR38" s="237"/>
      <c r="FS38" s="237"/>
      <c r="FT38" s="237"/>
      <c r="FU38" s="237"/>
      <c r="FV38" s="237"/>
      <c r="FW38" s="237"/>
      <c r="FX38" s="237"/>
      <c r="FY38" s="237"/>
      <c r="FZ38" s="237"/>
      <c r="GA38" s="237"/>
      <c r="GB38" s="237"/>
      <c r="GC38" s="237"/>
      <c r="GD38" s="237"/>
      <c r="GE38" s="237"/>
      <c r="GF38" s="237"/>
      <c r="GG38" s="237"/>
      <c r="GH38" s="237"/>
      <c r="GI38" s="237"/>
      <c r="GJ38" s="237"/>
      <c r="GK38" s="237"/>
      <c r="GL38" s="237"/>
      <c r="GM38" s="237"/>
      <c r="GN38" s="237"/>
      <c r="GO38" s="237"/>
      <c r="GP38" s="237"/>
      <c r="GQ38" s="237"/>
      <c r="GR38" s="237"/>
      <c r="GS38" s="237"/>
      <c r="GT38" s="237"/>
      <c r="GU38" s="237"/>
      <c r="GV38" s="237"/>
      <c r="GW38" s="237"/>
      <c r="GX38" s="237"/>
      <c r="GY38" s="237"/>
      <c r="GZ38" s="237"/>
      <c r="HA38" s="237"/>
      <c r="HB38" s="237"/>
      <c r="HC38" s="237"/>
      <c r="HD38" s="237"/>
      <c r="HE38" s="237"/>
      <c r="HF38" s="237"/>
      <c r="HG38" s="237"/>
      <c r="HH38" s="237"/>
      <c r="HI38" s="237"/>
      <c r="HJ38" s="237"/>
      <c r="HK38" s="237"/>
      <c r="HL38" s="237"/>
      <c r="HM38" s="237"/>
      <c r="HN38" s="237"/>
      <c r="HO38" s="237"/>
      <c r="HP38" s="237"/>
      <c r="HQ38" s="237"/>
      <c r="HR38" s="237"/>
      <c r="HS38" s="237"/>
      <c r="HT38" s="237"/>
      <c r="HU38" s="237"/>
      <c r="HV38" s="237"/>
      <c r="HW38" s="237"/>
      <c r="HX38" s="237"/>
      <c r="HY38" s="237"/>
      <c r="HZ38" s="237"/>
      <c r="IA38" s="237"/>
      <c r="IB38" s="237"/>
      <c r="IC38" s="237"/>
      <c r="ID38" s="237"/>
      <c r="IE38" s="237"/>
      <c r="IF38" s="237"/>
      <c r="IG38" s="237"/>
      <c r="IH38" s="237"/>
      <c r="II38" s="237"/>
      <c r="IJ38" s="237"/>
      <c r="IK38" s="237"/>
      <c r="IL38" s="237"/>
      <c r="IM38" s="237"/>
      <c r="IN38" s="237"/>
      <c r="IO38" s="237"/>
      <c r="IP38" s="237"/>
    </row>
    <row r="39" spans="2:250" ht="30" customHeight="1" x14ac:dyDescent="0.2">
      <c r="B39" s="151"/>
      <c r="C39" s="500"/>
      <c r="D39" s="500"/>
      <c r="E39" s="500"/>
      <c r="F39" s="1214"/>
      <c r="G39" s="246"/>
      <c r="H39" s="247"/>
      <c r="I39" s="152" t="s">
        <v>35</v>
      </c>
      <c r="J39" s="278"/>
      <c r="K39" s="199" t="s">
        <v>57</v>
      </c>
      <c r="L39" s="532"/>
      <c r="M39" s="532"/>
      <c r="N39" s="532"/>
      <c r="O39" s="533"/>
      <c r="P39" s="249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  <c r="BM39" s="237"/>
      <c r="BN39" s="237"/>
      <c r="BO39" s="237"/>
      <c r="BP39" s="237"/>
      <c r="BQ39" s="237"/>
      <c r="BR39" s="237"/>
      <c r="BS39" s="237"/>
      <c r="BT39" s="237"/>
      <c r="BU39" s="237"/>
      <c r="BV39" s="237"/>
      <c r="BW39" s="237"/>
      <c r="BX39" s="237"/>
      <c r="BY39" s="237"/>
      <c r="BZ39" s="237"/>
      <c r="CA39" s="237"/>
      <c r="CB39" s="237"/>
      <c r="CC39" s="237"/>
      <c r="CD39" s="237"/>
      <c r="CE39" s="237"/>
      <c r="CF39" s="237"/>
      <c r="CG39" s="237"/>
      <c r="CH39" s="237"/>
      <c r="CI39" s="237"/>
      <c r="CJ39" s="237"/>
      <c r="CK39" s="237"/>
      <c r="CL39" s="237"/>
      <c r="CM39" s="237"/>
      <c r="CN39" s="237"/>
      <c r="CO39" s="237"/>
      <c r="CP39" s="237"/>
      <c r="CQ39" s="237"/>
      <c r="CR39" s="237"/>
      <c r="CS39" s="237"/>
      <c r="CT39" s="237"/>
      <c r="CU39" s="237"/>
      <c r="CV39" s="237"/>
      <c r="CW39" s="237"/>
      <c r="CX39" s="237"/>
      <c r="CY39" s="237"/>
      <c r="CZ39" s="237"/>
      <c r="DA39" s="237"/>
      <c r="DB39" s="237"/>
      <c r="DC39" s="237"/>
      <c r="DD39" s="237"/>
      <c r="DE39" s="237"/>
      <c r="DF39" s="237"/>
      <c r="DG39" s="237"/>
      <c r="DH39" s="237"/>
      <c r="DI39" s="237"/>
      <c r="DJ39" s="237"/>
      <c r="DK39" s="237"/>
      <c r="DL39" s="237"/>
      <c r="DM39" s="237"/>
      <c r="DN39" s="237"/>
      <c r="DO39" s="237"/>
      <c r="DP39" s="237"/>
      <c r="DQ39" s="237"/>
      <c r="DR39" s="237"/>
      <c r="DS39" s="237"/>
      <c r="DT39" s="237"/>
      <c r="DU39" s="237"/>
      <c r="DV39" s="237"/>
      <c r="DW39" s="237"/>
      <c r="DX39" s="237"/>
      <c r="DY39" s="237"/>
      <c r="DZ39" s="237"/>
      <c r="EA39" s="237"/>
      <c r="EB39" s="237"/>
      <c r="EC39" s="237"/>
      <c r="ED39" s="237"/>
      <c r="EE39" s="237"/>
      <c r="EF39" s="237"/>
      <c r="EG39" s="237"/>
      <c r="EH39" s="237"/>
      <c r="EI39" s="237"/>
      <c r="EJ39" s="237"/>
      <c r="EK39" s="237"/>
      <c r="EL39" s="237"/>
      <c r="EM39" s="237"/>
      <c r="EN39" s="237"/>
      <c r="EO39" s="237"/>
      <c r="EP39" s="237"/>
      <c r="EQ39" s="237"/>
      <c r="ER39" s="237"/>
      <c r="ES39" s="237"/>
      <c r="ET39" s="237"/>
      <c r="EU39" s="237"/>
      <c r="EV39" s="237"/>
      <c r="EW39" s="237"/>
      <c r="EX39" s="237"/>
      <c r="EY39" s="237"/>
      <c r="EZ39" s="237"/>
      <c r="FA39" s="237"/>
      <c r="FB39" s="237"/>
      <c r="FC39" s="237"/>
      <c r="FD39" s="237"/>
      <c r="FE39" s="237"/>
      <c r="FF39" s="237"/>
      <c r="FG39" s="237"/>
      <c r="FH39" s="237"/>
      <c r="FI39" s="237"/>
      <c r="FJ39" s="237"/>
      <c r="FK39" s="237"/>
      <c r="FL39" s="237"/>
      <c r="FM39" s="237"/>
      <c r="FN39" s="237"/>
      <c r="FO39" s="237"/>
      <c r="FP39" s="237"/>
      <c r="FQ39" s="237"/>
      <c r="FR39" s="237"/>
      <c r="FS39" s="237"/>
      <c r="FT39" s="237"/>
      <c r="FU39" s="237"/>
      <c r="FV39" s="237"/>
      <c r="FW39" s="237"/>
      <c r="FX39" s="237"/>
      <c r="FY39" s="237"/>
      <c r="FZ39" s="237"/>
      <c r="GA39" s="237"/>
      <c r="GB39" s="237"/>
      <c r="GC39" s="237"/>
      <c r="GD39" s="237"/>
      <c r="GE39" s="237"/>
      <c r="GF39" s="237"/>
      <c r="GG39" s="237"/>
      <c r="GH39" s="237"/>
      <c r="GI39" s="237"/>
      <c r="GJ39" s="237"/>
      <c r="GK39" s="237"/>
      <c r="GL39" s="237"/>
      <c r="GM39" s="237"/>
      <c r="GN39" s="237"/>
      <c r="GO39" s="237"/>
      <c r="GP39" s="237"/>
      <c r="GQ39" s="237"/>
      <c r="GR39" s="237"/>
      <c r="GS39" s="237"/>
      <c r="GT39" s="237"/>
      <c r="GU39" s="237"/>
      <c r="GV39" s="237"/>
      <c r="GW39" s="237"/>
      <c r="GX39" s="237"/>
      <c r="GY39" s="237"/>
      <c r="GZ39" s="237"/>
      <c r="HA39" s="237"/>
      <c r="HB39" s="237"/>
      <c r="HC39" s="237"/>
      <c r="HD39" s="237"/>
      <c r="HE39" s="237"/>
      <c r="HF39" s="237"/>
      <c r="HG39" s="237"/>
      <c r="HH39" s="237"/>
      <c r="HI39" s="237"/>
      <c r="HJ39" s="237"/>
      <c r="HK39" s="237"/>
      <c r="HL39" s="237"/>
      <c r="HM39" s="237"/>
      <c r="HN39" s="237"/>
      <c r="HO39" s="237"/>
      <c r="HP39" s="237"/>
      <c r="HQ39" s="237"/>
      <c r="HR39" s="237"/>
      <c r="HS39" s="237"/>
      <c r="HT39" s="237"/>
      <c r="HU39" s="237"/>
      <c r="HV39" s="237"/>
      <c r="HW39" s="237"/>
      <c r="HX39" s="237"/>
      <c r="HY39" s="237"/>
      <c r="HZ39" s="237"/>
      <c r="IA39" s="237"/>
      <c r="IB39" s="237"/>
      <c r="IC39" s="237"/>
      <c r="ID39" s="237"/>
      <c r="IE39" s="237"/>
      <c r="IF39" s="237"/>
      <c r="IG39" s="237"/>
      <c r="IH39" s="237"/>
      <c r="II39" s="237"/>
      <c r="IJ39" s="237"/>
      <c r="IK39" s="237"/>
      <c r="IL39" s="237"/>
      <c r="IM39" s="237"/>
      <c r="IN39" s="237"/>
      <c r="IO39" s="237"/>
      <c r="IP39" s="237"/>
    </row>
    <row r="40" spans="2:250" ht="30" customHeight="1" x14ac:dyDescent="0.2">
      <c r="B40" s="158"/>
      <c r="C40" s="503"/>
      <c r="D40" s="503"/>
      <c r="E40" s="503"/>
      <c r="F40" s="865"/>
      <c r="G40" s="866"/>
      <c r="H40" s="867"/>
      <c r="I40" s="159" t="s">
        <v>37</v>
      </c>
      <c r="J40" s="1215"/>
      <c r="K40" s="722"/>
      <c r="L40" s="722"/>
      <c r="M40" s="722"/>
      <c r="N40" s="722"/>
      <c r="O40" s="723"/>
      <c r="P40" s="249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7"/>
      <c r="AL40" s="237"/>
      <c r="AM40" s="237"/>
      <c r="AN40" s="237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7"/>
      <c r="BC40" s="237"/>
      <c r="BD40" s="237"/>
      <c r="BE40" s="237"/>
      <c r="BF40" s="237"/>
      <c r="BG40" s="237"/>
      <c r="BH40" s="237"/>
      <c r="BI40" s="237"/>
      <c r="BJ40" s="237"/>
      <c r="BK40" s="237"/>
      <c r="BL40" s="237"/>
      <c r="BM40" s="237"/>
      <c r="BN40" s="237"/>
      <c r="BO40" s="237"/>
      <c r="BP40" s="237"/>
      <c r="BQ40" s="237"/>
      <c r="BR40" s="237"/>
      <c r="BS40" s="237"/>
      <c r="BT40" s="237"/>
      <c r="BU40" s="237"/>
      <c r="BV40" s="237"/>
      <c r="BW40" s="237"/>
      <c r="BX40" s="237"/>
      <c r="BY40" s="237"/>
      <c r="BZ40" s="237"/>
      <c r="CA40" s="237"/>
      <c r="CB40" s="237"/>
      <c r="CC40" s="237"/>
      <c r="CD40" s="237"/>
      <c r="CE40" s="237"/>
      <c r="CF40" s="237"/>
      <c r="CG40" s="237"/>
      <c r="CH40" s="237"/>
      <c r="CI40" s="237"/>
      <c r="CJ40" s="237"/>
      <c r="CK40" s="237"/>
      <c r="CL40" s="237"/>
      <c r="CM40" s="237"/>
      <c r="CN40" s="237"/>
      <c r="CO40" s="237"/>
      <c r="CP40" s="237"/>
      <c r="CQ40" s="237"/>
      <c r="CR40" s="237"/>
      <c r="CS40" s="237"/>
      <c r="CT40" s="237"/>
      <c r="CU40" s="237"/>
      <c r="CV40" s="237"/>
      <c r="CW40" s="237"/>
      <c r="CX40" s="237"/>
      <c r="CY40" s="237"/>
      <c r="CZ40" s="237"/>
      <c r="DA40" s="237"/>
      <c r="DB40" s="237"/>
      <c r="DC40" s="237"/>
      <c r="DD40" s="237"/>
      <c r="DE40" s="237"/>
      <c r="DF40" s="237"/>
      <c r="DG40" s="237"/>
      <c r="DH40" s="237"/>
      <c r="DI40" s="237"/>
      <c r="DJ40" s="237"/>
      <c r="DK40" s="237"/>
      <c r="DL40" s="237"/>
      <c r="DM40" s="237"/>
      <c r="DN40" s="237"/>
      <c r="DO40" s="237"/>
      <c r="DP40" s="237"/>
      <c r="DQ40" s="237"/>
      <c r="DR40" s="237"/>
      <c r="DS40" s="237"/>
      <c r="DT40" s="237"/>
      <c r="DU40" s="237"/>
      <c r="DV40" s="237"/>
      <c r="DW40" s="237"/>
      <c r="DX40" s="237"/>
      <c r="DY40" s="237"/>
      <c r="DZ40" s="237"/>
      <c r="EA40" s="237"/>
      <c r="EB40" s="237"/>
      <c r="EC40" s="237"/>
      <c r="ED40" s="237"/>
      <c r="EE40" s="237"/>
      <c r="EF40" s="237"/>
      <c r="EG40" s="237"/>
      <c r="EH40" s="237"/>
      <c r="EI40" s="237"/>
      <c r="EJ40" s="237"/>
      <c r="EK40" s="237"/>
      <c r="EL40" s="237"/>
      <c r="EM40" s="237"/>
      <c r="EN40" s="237"/>
      <c r="EO40" s="237"/>
      <c r="EP40" s="237"/>
      <c r="EQ40" s="237"/>
      <c r="ER40" s="237"/>
      <c r="ES40" s="237"/>
      <c r="ET40" s="237"/>
      <c r="EU40" s="237"/>
      <c r="EV40" s="237"/>
      <c r="EW40" s="237"/>
      <c r="EX40" s="237"/>
      <c r="EY40" s="237"/>
      <c r="EZ40" s="237"/>
      <c r="FA40" s="237"/>
      <c r="FB40" s="237"/>
      <c r="FC40" s="237"/>
      <c r="FD40" s="237"/>
      <c r="FE40" s="237"/>
      <c r="FF40" s="237"/>
      <c r="FG40" s="237"/>
      <c r="FH40" s="237"/>
      <c r="FI40" s="237"/>
      <c r="FJ40" s="237"/>
      <c r="FK40" s="237"/>
      <c r="FL40" s="237"/>
      <c r="FM40" s="237"/>
      <c r="FN40" s="237"/>
      <c r="FO40" s="237"/>
      <c r="FP40" s="237"/>
      <c r="FQ40" s="237"/>
      <c r="FR40" s="237"/>
      <c r="FS40" s="237"/>
      <c r="FT40" s="237"/>
      <c r="FU40" s="237"/>
      <c r="FV40" s="237"/>
      <c r="FW40" s="237"/>
      <c r="FX40" s="237"/>
      <c r="FY40" s="237"/>
      <c r="FZ40" s="237"/>
      <c r="GA40" s="237"/>
      <c r="GB40" s="237"/>
      <c r="GC40" s="237"/>
      <c r="GD40" s="237"/>
      <c r="GE40" s="237"/>
      <c r="GF40" s="237"/>
      <c r="GG40" s="237"/>
      <c r="GH40" s="237"/>
      <c r="GI40" s="237"/>
      <c r="GJ40" s="237"/>
      <c r="GK40" s="237"/>
      <c r="GL40" s="237"/>
      <c r="GM40" s="237"/>
      <c r="GN40" s="237"/>
      <c r="GO40" s="237"/>
      <c r="GP40" s="237"/>
      <c r="GQ40" s="237"/>
      <c r="GR40" s="237"/>
      <c r="GS40" s="237"/>
      <c r="GT40" s="237"/>
      <c r="GU40" s="237"/>
      <c r="GV40" s="237"/>
      <c r="GW40" s="237"/>
      <c r="GX40" s="237"/>
      <c r="GY40" s="237"/>
      <c r="GZ40" s="237"/>
      <c r="HA40" s="237"/>
      <c r="HB40" s="237"/>
      <c r="HC40" s="237"/>
      <c r="HD40" s="237"/>
      <c r="HE40" s="237"/>
      <c r="HF40" s="237"/>
      <c r="HG40" s="237"/>
      <c r="HH40" s="237"/>
      <c r="HI40" s="237"/>
      <c r="HJ40" s="237"/>
      <c r="HK40" s="237"/>
      <c r="HL40" s="237"/>
      <c r="HM40" s="237"/>
      <c r="HN40" s="237"/>
      <c r="HO40" s="237"/>
      <c r="HP40" s="237"/>
      <c r="HQ40" s="237"/>
      <c r="HR40" s="237"/>
      <c r="HS40" s="237"/>
      <c r="HT40" s="237"/>
      <c r="HU40" s="237"/>
      <c r="HV40" s="237"/>
      <c r="HW40" s="237"/>
      <c r="HX40" s="237"/>
      <c r="HY40" s="237"/>
      <c r="HZ40" s="237"/>
      <c r="IA40" s="237"/>
      <c r="IB40" s="237"/>
      <c r="IC40" s="237"/>
      <c r="ID40" s="237"/>
      <c r="IE40" s="237"/>
      <c r="IF40" s="237"/>
      <c r="IG40" s="237"/>
      <c r="IH40" s="237"/>
      <c r="II40" s="237"/>
      <c r="IJ40" s="237"/>
      <c r="IK40" s="237"/>
      <c r="IL40" s="237"/>
      <c r="IM40" s="237"/>
      <c r="IN40" s="237"/>
      <c r="IO40" s="237"/>
      <c r="IP40" s="237"/>
    </row>
  </sheetData>
  <mergeCells count="87">
    <mergeCell ref="M19:M20"/>
    <mergeCell ref="N19:N20"/>
    <mergeCell ref="M21:M22"/>
    <mergeCell ref="M23:M24"/>
    <mergeCell ref="M25:M26"/>
    <mergeCell ref="N25:N26"/>
    <mergeCell ref="N23:N24"/>
    <mergeCell ref="N21:N22"/>
    <mergeCell ref="B39:B40"/>
    <mergeCell ref="C39:E40"/>
    <mergeCell ref="F39:H40"/>
    <mergeCell ref="K39:O40"/>
    <mergeCell ref="O19:O20"/>
    <mergeCell ref="O21:O22"/>
    <mergeCell ref="O23:O24"/>
    <mergeCell ref="O25:O26"/>
    <mergeCell ref="B35:B36"/>
    <mergeCell ref="C35:E36"/>
    <mergeCell ref="F35:H36"/>
    <mergeCell ref="K35:O36"/>
    <mergeCell ref="B37:B38"/>
    <mergeCell ref="C37:E38"/>
    <mergeCell ref="F37:H38"/>
    <mergeCell ref="K37:O38"/>
    <mergeCell ref="C32:E32"/>
    <mergeCell ref="F32:I32"/>
    <mergeCell ref="K32:O32"/>
    <mergeCell ref="B33:B34"/>
    <mergeCell ref="C33:E34"/>
    <mergeCell ref="F33:H34"/>
    <mergeCell ref="K33:O34"/>
    <mergeCell ref="B27:B28"/>
    <mergeCell ref="D27:D28"/>
    <mergeCell ref="M27:M28"/>
    <mergeCell ref="N27:N28"/>
    <mergeCell ref="O27:O28"/>
    <mergeCell ref="B29:B30"/>
    <mergeCell ref="D29:D30"/>
    <mergeCell ref="M29:M30"/>
    <mergeCell ref="N29:N30"/>
    <mergeCell ref="O29:O30"/>
    <mergeCell ref="B21:B22"/>
    <mergeCell ref="D21:D22"/>
    <mergeCell ref="B23:B24"/>
    <mergeCell ref="D23:D24"/>
    <mergeCell ref="B25:B26"/>
    <mergeCell ref="D25:D26"/>
    <mergeCell ref="B19:B20"/>
    <mergeCell ref="D19:D20"/>
    <mergeCell ref="B16:B18"/>
    <mergeCell ref="C16:C18"/>
    <mergeCell ref="D16:D18"/>
    <mergeCell ref="E16:E18"/>
    <mergeCell ref="F16:F18"/>
    <mergeCell ref="G16:J17"/>
    <mergeCell ref="L14:N14"/>
    <mergeCell ref="B15:G15"/>
    <mergeCell ref="L15:N15"/>
    <mergeCell ref="K16:L17"/>
    <mergeCell ref="M16:O16"/>
    <mergeCell ref="M17:M18"/>
    <mergeCell ref="N17:N18"/>
    <mergeCell ref="O17:O18"/>
    <mergeCell ref="B10:G10"/>
    <mergeCell ref="H10:J15"/>
    <mergeCell ref="K10:O10"/>
    <mergeCell ref="B11:G11"/>
    <mergeCell ref="L11:N11"/>
    <mergeCell ref="B12:G12"/>
    <mergeCell ref="L12:N12"/>
    <mergeCell ref="B13:G13"/>
    <mergeCell ref="L13:N13"/>
    <mergeCell ref="B14:G14"/>
    <mergeCell ref="C6:I6"/>
    <mergeCell ref="J6:O6"/>
    <mergeCell ref="B7:O7"/>
    <mergeCell ref="C8:G8"/>
    <mergeCell ref="B9:D9"/>
    <mergeCell ref="E9:O9"/>
    <mergeCell ref="B2:B5"/>
    <mergeCell ref="C2:I3"/>
    <mergeCell ref="J2:M2"/>
    <mergeCell ref="N2:O5"/>
    <mergeCell ref="J3:M3"/>
    <mergeCell ref="C4:I5"/>
    <mergeCell ref="J4:M4"/>
    <mergeCell ref="J5:M5"/>
  </mergeCells>
  <pageMargins left="1" right="1" top="1" bottom="1" header="0.25" footer="0.2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Agua Potable</vt:lpstr>
      <vt:lpstr>Saneamiento Básico</vt:lpstr>
      <vt:lpstr>PGIR</vt:lpstr>
      <vt:lpstr>SIMAP</vt:lpstr>
      <vt:lpstr>SIGAM</vt:lpstr>
      <vt:lpstr>Educacion ambiental</vt:lpstr>
      <vt:lpstr>CambioClimatico</vt:lpstr>
      <vt:lpstr>Gestión del Riesgo</vt:lpstr>
      <vt:lpstr>Bomberos</vt:lpstr>
      <vt:lpstr>Hoja1</vt:lpstr>
      <vt:lpstr>anexo 1 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EMIRO01</dc:creator>
  <cp:lastModifiedBy>ARGENIS01</cp:lastModifiedBy>
  <dcterms:created xsi:type="dcterms:W3CDTF">2022-05-16T16:53:53Z</dcterms:created>
  <dcterms:modified xsi:type="dcterms:W3CDTF">2022-05-26T20:49:54Z</dcterms:modified>
</cp:coreProperties>
</file>