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4.bin" ContentType="application/vnd.openxmlformats-officedocument.oleObject"/>
  <Override PartName="/xl/comments3.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 60\Desktop\Instrumentos a junio 30 de 2022 revisados por sectorialistas\PA\"/>
    </mc:Choice>
  </mc:AlternateContent>
  <bookViews>
    <workbookView xWindow="0" yWindow="0" windowWidth="21600" windowHeight="8430" firstSheet="6" activeTab="8"/>
  </bookViews>
  <sheets>
    <sheet name="SALUD PUBLICA" sheetId="2" r:id="rId1"/>
    <sheet name="CONTRATOS SALUDPUBLICA" sheetId="3" r:id="rId2"/>
    <sheet name="SALUD SEXUAL-VULNERABLES" sheetId="4" r:id="rId3"/>
    <sheet name="CONTRATOS SEXUAL-VULNERABLES" sheetId="5" r:id="rId4"/>
    <sheet name="AUTORIDADSANITARIA" sheetId="6" r:id="rId5"/>
    <sheet name="CONTRATOS AUTORIDADSANITARIA" sheetId="7" r:id="rId6"/>
    <sheet name=" PRESTACION SS" sheetId="8" r:id="rId7"/>
    <sheet name="CONTRATOS PSS" sheetId="9" r:id="rId8"/>
    <sheet name="MAITE" sheetId="10" r:id="rId9"/>
    <sheet name="CTOS MAITE" sheetId="11" r:id="rId10"/>
    <sheet name="Hoja1" sheetId="1" r:id="rId11"/>
  </sheets>
  <definedNames>
    <definedName name="_xlnm._FilterDatabase" localSheetId="4" hidden="1">AUTORIDADSANITARIA!$F$17:$K$17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8" i="11" l="1"/>
  <c r="G24" i="10"/>
  <c r="F24" i="10"/>
  <c r="D24" i="10"/>
  <c r="G23" i="10"/>
  <c r="F23" i="10"/>
  <c r="D23" i="10"/>
  <c r="E22" i="10"/>
  <c r="J21" i="10"/>
  <c r="E21" i="10"/>
  <c r="E23" i="10" s="1"/>
  <c r="E20" i="10"/>
  <c r="K19" i="10" s="1"/>
  <c r="L19" i="10" s="1"/>
  <c r="J19" i="10"/>
  <c r="E19" i="10"/>
  <c r="E18" i="10"/>
  <c r="E24" i="10" s="1"/>
  <c r="J17" i="10"/>
  <c r="E17" i="10"/>
  <c r="K17" i="10" s="1"/>
  <c r="E43" i="9"/>
  <c r="E49" i="9" s="1"/>
  <c r="E26" i="9"/>
  <c r="E13" i="9"/>
  <c r="K35" i="8"/>
  <c r="J35" i="8"/>
  <c r="I35" i="8"/>
  <c r="H35" i="8"/>
  <c r="D35" i="8"/>
  <c r="K34" i="8"/>
  <c r="J34" i="8"/>
  <c r="I34" i="8"/>
  <c r="H34" i="8"/>
  <c r="G34" i="8"/>
  <c r="D34" i="8"/>
  <c r="E33" i="8"/>
  <c r="N32" i="8"/>
  <c r="E32" i="8"/>
  <c r="O32" i="8" s="1"/>
  <c r="E31" i="8"/>
  <c r="O30" i="8" s="1"/>
  <c r="N30" i="8"/>
  <c r="H30" i="8"/>
  <c r="F30" i="8"/>
  <c r="E30" i="8"/>
  <c r="F29" i="8"/>
  <c r="F35" i="8" s="1"/>
  <c r="E29" i="8"/>
  <c r="N28" i="8"/>
  <c r="P28" i="8" s="1"/>
  <c r="F28" i="8"/>
  <c r="F34" i="8" s="1"/>
  <c r="E28" i="8"/>
  <c r="O28" i="8" s="1"/>
  <c r="E27" i="8"/>
  <c r="O26" i="8" s="1"/>
  <c r="P26" i="8" s="1"/>
  <c r="N26" i="8"/>
  <c r="E26" i="8"/>
  <c r="E25" i="8"/>
  <c r="N24" i="8"/>
  <c r="P24" i="8" s="1"/>
  <c r="E24" i="8"/>
  <c r="O24" i="8" s="1"/>
  <c r="E23" i="8"/>
  <c r="N22" i="8"/>
  <c r="E22" i="8"/>
  <c r="E34" i="8" s="1"/>
  <c r="G21" i="8"/>
  <c r="G35" i="8" s="1"/>
  <c r="E21" i="8"/>
  <c r="O20" i="8" s="1"/>
  <c r="P20" i="8" s="1"/>
  <c r="N20" i="8"/>
  <c r="E20" i="8"/>
  <c r="E58" i="7"/>
  <c r="E44" i="7"/>
  <c r="E34" i="7"/>
  <c r="E28" i="7"/>
  <c r="E13" i="7"/>
  <c r="E63" i="7" s="1"/>
  <c r="K57" i="6"/>
  <c r="J57" i="6"/>
  <c r="I57" i="6"/>
  <c r="H57" i="6"/>
  <c r="G57" i="6"/>
  <c r="F57" i="6"/>
  <c r="D57" i="6"/>
  <c r="K56" i="6"/>
  <c r="J56" i="6"/>
  <c r="I56" i="6"/>
  <c r="H56" i="6"/>
  <c r="G56" i="6"/>
  <c r="D56" i="6"/>
  <c r="E55" i="6"/>
  <c r="N54" i="6"/>
  <c r="E54" i="6"/>
  <c r="O54" i="6" s="1"/>
  <c r="E53" i="6"/>
  <c r="O52" i="6" s="1"/>
  <c r="P52" i="6" s="1"/>
  <c r="N52" i="6"/>
  <c r="E52" i="6"/>
  <c r="E51" i="6"/>
  <c r="N50" i="6"/>
  <c r="E50" i="6"/>
  <c r="E49" i="6"/>
  <c r="N48" i="6"/>
  <c r="E48" i="6"/>
  <c r="O48" i="6" s="1"/>
  <c r="E47" i="6"/>
  <c r="N46" i="6"/>
  <c r="E46" i="6"/>
  <c r="O46" i="6" s="1"/>
  <c r="E45" i="6"/>
  <c r="O44" i="6" s="1"/>
  <c r="N44" i="6"/>
  <c r="P44" i="6" s="1"/>
  <c r="E44" i="6"/>
  <c r="E43" i="6"/>
  <c r="N42" i="6"/>
  <c r="E42" i="6"/>
  <c r="O42" i="6" s="1"/>
  <c r="F41" i="6"/>
  <c r="E41" i="6"/>
  <c r="N40" i="6"/>
  <c r="F40" i="6"/>
  <c r="E40" i="6" s="1"/>
  <c r="O40" i="6" s="1"/>
  <c r="F39" i="6"/>
  <c r="E39" i="6" s="1"/>
  <c r="N38" i="6"/>
  <c r="F38" i="6"/>
  <c r="F56" i="6" s="1"/>
  <c r="E38" i="6"/>
  <c r="E37" i="6"/>
  <c r="N36" i="6"/>
  <c r="P36" i="6" s="1"/>
  <c r="E36" i="6"/>
  <c r="O36" i="6" s="1"/>
  <c r="E35" i="6"/>
  <c r="O34" i="6"/>
  <c r="P34" i="6" s="1"/>
  <c r="N34" i="6"/>
  <c r="E34" i="6"/>
  <c r="F33" i="6"/>
  <c r="E33" i="6"/>
  <c r="N32" i="6"/>
  <c r="E32" i="6"/>
  <c r="O32" i="6" s="1"/>
  <c r="F31" i="6"/>
  <c r="E31" i="6"/>
  <c r="N30" i="6"/>
  <c r="E30" i="6"/>
  <c r="O30" i="6" s="1"/>
  <c r="E29" i="6"/>
  <c r="N28" i="6"/>
  <c r="E28" i="6"/>
  <c r="O28" i="6" s="1"/>
  <c r="E27" i="6"/>
  <c r="N26" i="6"/>
  <c r="E26" i="6"/>
  <c r="O26" i="6" s="1"/>
  <c r="E25" i="6"/>
  <c r="N24" i="6"/>
  <c r="E24" i="6"/>
  <c r="E23" i="6"/>
  <c r="N22" i="6"/>
  <c r="E22" i="6"/>
  <c r="E21" i="6"/>
  <c r="N20" i="6"/>
  <c r="E20" i="6"/>
  <c r="E56" i="6" s="1"/>
  <c r="E19" i="6"/>
  <c r="N18" i="6"/>
  <c r="E18" i="6"/>
  <c r="E24" i="5"/>
  <c r="E20" i="5"/>
  <c r="E11" i="5"/>
  <c r="E6" i="5"/>
  <c r="E25" i="5" s="1"/>
  <c r="D90" i="4"/>
  <c r="G89" i="4"/>
  <c r="F89" i="4"/>
  <c r="D89" i="4"/>
  <c r="E88" i="4"/>
  <c r="K87" i="4" s="1"/>
  <c r="J87" i="4"/>
  <c r="E87" i="4"/>
  <c r="E86" i="4"/>
  <c r="J85" i="4"/>
  <c r="E85" i="4"/>
  <c r="K85" i="4" s="1"/>
  <c r="E84" i="4"/>
  <c r="J83" i="4"/>
  <c r="E83" i="4"/>
  <c r="K83" i="4" s="1"/>
  <c r="E82" i="4"/>
  <c r="J81" i="4"/>
  <c r="E81" i="4"/>
  <c r="K81" i="4" s="1"/>
  <c r="E80" i="4"/>
  <c r="J79" i="4"/>
  <c r="E79" i="4"/>
  <c r="E78" i="4"/>
  <c r="J77" i="4"/>
  <c r="L77" i="4" s="1"/>
  <c r="E77" i="4"/>
  <c r="K77" i="4" s="1"/>
  <c r="E76" i="4"/>
  <c r="J75" i="4"/>
  <c r="E75" i="4"/>
  <c r="K75" i="4" s="1"/>
  <c r="E74" i="4"/>
  <c r="K73" i="4" s="1"/>
  <c r="L73" i="4" s="1"/>
  <c r="J73" i="4"/>
  <c r="E73" i="4"/>
  <c r="E72" i="4"/>
  <c r="J71" i="4"/>
  <c r="E71" i="4"/>
  <c r="K71" i="4" s="1"/>
  <c r="E70" i="4"/>
  <c r="J69" i="4"/>
  <c r="E69" i="4"/>
  <c r="K69" i="4" s="1"/>
  <c r="E68" i="4"/>
  <c r="K67" i="4"/>
  <c r="J67" i="4"/>
  <c r="E67" i="4"/>
  <c r="E66" i="4"/>
  <c r="K65" i="4" s="1"/>
  <c r="J65" i="4"/>
  <c r="E65" i="4"/>
  <c r="E64" i="4"/>
  <c r="J63" i="4"/>
  <c r="E63" i="4"/>
  <c r="K63" i="4" s="1"/>
  <c r="G62" i="4"/>
  <c r="G90" i="4" s="1"/>
  <c r="F62" i="4"/>
  <c r="F90" i="4" s="1"/>
  <c r="E62" i="4"/>
  <c r="J61" i="4"/>
  <c r="E61" i="4"/>
  <c r="K61" i="4" s="1"/>
  <c r="E60" i="4"/>
  <c r="K59" i="4" s="1"/>
  <c r="J59" i="4"/>
  <c r="E59" i="4"/>
  <c r="E58" i="4"/>
  <c r="J57" i="4"/>
  <c r="E57" i="4"/>
  <c r="K57" i="4" s="1"/>
  <c r="E56" i="4"/>
  <c r="J55" i="4"/>
  <c r="E55" i="4"/>
  <c r="K55" i="4" s="1"/>
  <c r="E54" i="4"/>
  <c r="K53" i="4"/>
  <c r="J53" i="4"/>
  <c r="E53" i="4"/>
  <c r="E52" i="4"/>
  <c r="K51" i="4" s="1"/>
  <c r="J51" i="4"/>
  <c r="E51" i="4"/>
  <c r="E50" i="4"/>
  <c r="J49" i="4"/>
  <c r="E49" i="4"/>
  <c r="K49" i="4" s="1"/>
  <c r="E48" i="4"/>
  <c r="J47" i="4"/>
  <c r="E47" i="4"/>
  <c r="K47" i="4" s="1"/>
  <c r="E46" i="4"/>
  <c r="K45" i="4"/>
  <c r="J45" i="4"/>
  <c r="E45" i="4"/>
  <c r="E44" i="4"/>
  <c r="K43" i="4" s="1"/>
  <c r="J43" i="4"/>
  <c r="E43" i="4"/>
  <c r="E42" i="4"/>
  <c r="J41" i="4"/>
  <c r="E41" i="4"/>
  <c r="K41" i="4" s="1"/>
  <c r="E40" i="4"/>
  <c r="J39" i="4"/>
  <c r="E39" i="4"/>
  <c r="K39" i="4" s="1"/>
  <c r="E38" i="4"/>
  <c r="J37" i="4"/>
  <c r="E37" i="4"/>
  <c r="E36" i="4"/>
  <c r="J35" i="4"/>
  <c r="E35" i="4"/>
  <c r="E34" i="4"/>
  <c r="J33" i="4"/>
  <c r="E33" i="4"/>
  <c r="K33" i="4" s="1"/>
  <c r="E32" i="4"/>
  <c r="J31" i="4"/>
  <c r="E31" i="4"/>
  <c r="K31" i="4" s="1"/>
  <c r="E30" i="4"/>
  <c r="J29" i="4"/>
  <c r="E29" i="4"/>
  <c r="K29" i="4" s="1"/>
  <c r="E28" i="4"/>
  <c r="J27" i="4"/>
  <c r="E27" i="4"/>
  <c r="K27" i="4" s="1"/>
  <c r="E26" i="4"/>
  <c r="J25" i="4"/>
  <c r="E25" i="4"/>
  <c r="K25" i="4" s="1"/>
  <c r="E24" i="4"/>
  <c r="J23" i="4"/>
  <c r="E23" i="4"/>
  <c r="K23" i="4" s="1"/>
  <c r="E22" i="4"/>
  <c r="E90" i="4" s="1"/>
  <c r="K21" i="4"/>
  <c r="J21" i="4"/>
  <c r="E21" i="4"/>
  <c r="E20" i="4"/>
  <c r="K19" i="4" s="1"/>
  <c r="J19" i="4"/>
  <c r="E19" i="4"/>
  <c r="E18" i="4"/>
  <c r="J17" i="4"/>
  <c r="E17" i="4"/>
  <c r="K17" i="4" s="1"/>
  <c r="E209" i="3"/>
  <c r="E205" i="3"/>
  <c r="E201" i="3"/>
  <c r="E176" i="3"/>
  <c r="E177" i="3" s="1"/>
  <c r="E178" i="3" s="1"/>
  <c r="E169" i="3"/>
  <c r="E143" i="3"/>
  <c r="E137" i="3"/>
  <c r="E125" i="3"/>
  <c r="E94" i="3"/>
  <c r="E87" i="3"/>
  <c r="E75" i="3"/>
  <c r="E69" i="3"/>
  <c r="E61" i="3"/>
  <c r="E48" i="3"/>
  <c r="E25" i="3"/>
  <c r="H180" i="2"/>
  <c r="G180" i="2"/>
  <c r="F180" i="2"/>
  <c r="D180" i="2"/>
  <c r="H179" i="2"/>
  <c r="G179" i="2"/>
  <c r="F179" i="2"/>
  <c r="D179" i="2"/>
  <c r="E178" i="2"/>
  <c r="K177" i="2"/>
  <c r="E177" i="2"/>
  <c r="L177" i="2" s="1"/>
  <c r="E176" i="2"/>
  <c r="K175" i="2"/>
  <c r="E175" i="2"/>
  <c r="E174" i="2"/>
  <c r="L173" i="2"/>
  <c r="K173" i="2"/>
  <c r="M173" i="2" s="1"/>
  <c r="E173" i="2"/>
  <c r="E172" i="2"/>
  <c r="K171" i="2"/>
  <c r="E171" i="2"/>
  <c r="L171" i="2" s="1"/>
  <c r="E170" i="2"/>
  <c r="K169" i="2"/>
  <c r="E169" i="2"/>
  <c r="L169" i="2" s="1"/>
  <c r="E168" i="2"/>
  <c r="K167" i="2"/>
  <c r="E167" i="2"/>
  <c r="L167" i="2" s="1"/>
  <c r="E166" i="2"/>
  <c r="L165" i="2"/>
  <c r="K165" i="2"/>
  <c r="E165" i="2"/>
  <c r="E164" i="2"/>
  <c r="L163" i="2" s="1"/>
  <c r="K163" i="2"/>
  <c r="E163" i="2"/>
  <c r="E162" i="2"/>
  <c r="K161" i="2"/>
  <c r="E161" i="2"/>
  <c r="L161" i="2" s="1"/>
  <c r="E160" i="2"/>
  <c r="K159" i="2"/>
  <c r="E159" i="2"/>
  <c r="L159" i="2" s="1"/>
  <c r="E158" i="2"/>
  <c r="K157" i="2"/>
  <c r="E157" i="2"/>
  <c r="L157" i="2" s="1"/>
  <c r="M157" i="2" s="1"/>
  <c r="E156" i="2"/>
  <c r="K155" i="2"/>
  <c r="E155" i="2"/>
  <c r="L155" i="2" s="1"/>
  <c r="E154" i="2"/>
  <c r="K153" i="2"/>
  <c r="M153" i="2" s="1"/>
  <c r="E153" i="2"/>
  <c r="L153" i="2" s="1"/>
  <c r="E152" i="2"/>
  <c r="L151" i="2" s="1"/>
  <c r="K151" i="2"/>
  <c r="E151" i="2"/>
  <c r="E150" i="2"/>
  <c r="K149" i="2"/>
  <c r="E149" i="2"/>
  <c r="L149" i="2" s="1"/>
  <c r="E148" i="2"/>
  <c r="K147" i="2"/>
  <c r="E147" i="2"/>
  <c r="L147" i="2" s="1"/>
  <c r="E146" i="2"/>
  <c r="L145" i="2"/>
  <c r="K145" i="2"/>
  <c r="E145" i="2"/>
  <c r="E144" i="2"/>
  <c r="K143" i="2"/>
  <c r="M143" i="2" s="1"/>
  <c r="E143" i="2"/>
  <c r="L143" i="2" s="1"/>
  <c r="E142" i="2"/>
  <c r="K141" i="2"/>
  <c r="E141" i="2"/>
  <c r="L141" i="2" s="1"/>
  <c r="E140" i="2"/>
  <c r="K139" i="2"/>
  <c r="E139" i="2"/>
  <c r="L139" i="2" s="1"/>
  <c r="E138" i="2"/>
  <c r="L137" i="2" s="1"/>
  <c r="K137" i="2"/>
  <c r="E137" i="2"/>
  <c r="E136" i="2"/>
  <c r="K135" i="2"/>
  <c r="E135" i="2"/>
  <c r="L135" i="2" s="1"/>
  <c r="E134" i="2"/>
  <c r="K133" i="2"/>
  <c r="M133" i="2" s="1"/>
  <c r="E133" i="2"/>
  <c r="L133" i="2" s="1"/>
  <c r="E132" i="2"/>
  <c r="L131" i="2"/>
  <c r="M131" i="2" s="1"/>
  <c r="K131" i="2"/>
  <c r="E131" i="2"/>
  <c r="E130" i="2"/>
  <c r="K129" i="2"/>
  <c r="E129" i="2"/>
  <c r="L129" i="2" s="1"/>
  <c r="E128" i="2"/>
  <c r="K127" i="2"/>
  <c r="E127" i="2"/>
  <c r="L127" i="2" s="1"/>
  <c r="E126" i="2"/>
  <c r="K125" i="2"/>
  <c r="E125" i="2"/>
  <c r="L125" i="2" s="1"/>
  <c r="E124" i="2"/>
  <c r="L123" i="2" s="1"/>
  <c r="K123" i="2"/>
  <c r="E123" i="2"/>
  <c r="E122" i="2"/>
  <c r="K121" i="2"/>
  <c r="E121" i="2"/>
  <c r="L121" i="2" s="1"/>
  <c r="E120" i="2"/>
  <c r="K119" i="2"/>
  <c r="E119" i="2"/>
  <c r="L119" i="2" s="1"/>
  <c r="E118" i="2"/>
  <c r="K117" i="2"/>
  <c r="E117" i="2"/>
  <c r="L117" i="2" s="1"/>
  <c r="E116" i="2"/>
  <c r="L115" i="2" s="1"/>
  <c r="M115" i="2" s="1"/>
  <c r="K115" i="2"/>
  <c r="E115" i="2"/>
  <c r="E114" i="2"/>
  <c r="K113" i="2"/>
  <c r="E113" i="2"/>
  <c r="L113" i="2" s="1"/>
  <c r="E112" i="2"/>
  <c r="K111" i="2"/>
  <c r="M111" i="2" s="1"/>
  <c r="E111" i="2"/>
  <c r="L111" i="2" s="1"/>
  <c r="E110" i="2"/>
  <c r="K109" i="2"/>
  <c r="E109" i="2"/>
  <c r="E108" i="2"/>
  <c r="K107" i="2"/>
  <c r="E107" i="2"/>
  <c r="L107" i="2" s="1"/>
  <c r="E106" i="2"/>
  <c r="K105" i="2"/>
  <c r="E105" i="2"/>
  <c r="E104" i="2"/>
  <c r="K103" i="2"/>
  <c r="E103" i="2"/>
  <c r="L103" i="2" s="1"/>
  <c r="E102" i="2"/>
  <c r="L101" i="2"/>
  <c r="K101" i="2"/>
  <c r="E101" i="2"/>
  <c r="E100" i="2"/>
  <c r="L99" i="2" s="1"/>
  <c r="K99" i="2"/>
  <c r="E99" i="2"/>
  <c r="E98" i="2"/>
  <c r="K97" i="2"/>
  <c r="E97" i="2"/>
  <c r="L97" i="2" s="1"/>
  <c r="E96" i="2"/>
  <c r="K95" i="2"/>
  <c r="E95" i="2"/>
  <c r="L95" i="2" s="1"/>
  <c r="E94" i="2"/>
  <c r="L93" i="2" s="1"/>
  <c r="M93" i="2" s="1"/>
  <c r="K93" i="2"/>
  <c r="E93" i="2"/>
  <c r="E92" i="2"/>
  <c r="K91" i="2"/>
  <c r="E91" i="2"/>
  <c r="L91" i="2" s="1"/>
  <c r="E90" i="2"/>
  <c r="K89" i="2"/>
  <c r="E89" i="2"/>
  <c r="L89" i="2" s="1"/>
  <c r="E88" i="2"/>
  <c r="L87" i="2"/>
  <c r="K87" i="2"/>
  <c r="E87" i="2"/>
  <c r="E86" i="2"/>
  <c r="L85" i="2" s="1"/>
  <c r="K85" i="2"/>
  <c r="M85" i="2" s="1"/>
  <c r="E85" i="2"/>
  <c r="E84" i="2"/>
  <c r="K83" i="2"/>
  <c r="E83" i="2"/>
  <c r="L83" i="2" s="1"/>
  <c r="E82" i="2"/>
  <c r="K81" i="2"/>
  <c r="M81" i="2" s="1"/>
  <c r="E81" i="2"/>
  <c r="L81" i="2" s="1"/>
  <c r="E80" i="2"/>
  <c r="L79" i="2" s="1"/>
  <c r="M79" i="2" s="1"/>
  <c r="K79" i="2"/>
  <c r="E79" i="2"/>
  <c r="E78" i="2"/>
  <c r="K77" i="2"/>
  <c r="E77" i="2"/>
  <c r="L77" i="2" s="1"/>
  <c r="E76" i="2"/>
  <c r="K75" i="2"/>
  <c r="E75" i="2"/>
  <c r="L75" i="2" s="1"/>
  <c r="E74" i="2"/>
  <c r="L73" i="2" s="1"/>
  <c r="M73" i="2" s="1"/>
  <c r="K73" i="2"/>
  <c r="E73" i="2"/>
  <c r="E72" i="2"/>
  <c r="K71" i="2"/>
  <c r="M71" i="2" s="1"/>
  <c r="E71" i="2"/>
  <c r="L71" i="2" s="1"/>
  <c r="E70" i="2"/>
  <c r="K69" i="2"/>
  <c r="E69" i="2"/>
  <c r="L69" i="2" s="1"/>
  <c r="E68" i="2"/>
  <c r="K67" i="2"/>
  <c r="E67" i="2"/>
  <c r="L67" i="2" s="1"/>
  <c r="E66" i="2"/>
  <c r="L65" i="2" s="1"/>
  <c r="M65" i="2" s="1"/>
  <c r="K65" i="2"/>
  <c r="E65" i="2"/>
  <c r="E64" i="2"/>
  <c r="K63" i="2"/>
  <c r="E63" i="2"/>
  <c r="L63" i="2" s="1"/>
  <c r="E62" i="2"/>
  <c r="K61" i="2"/>
  <c r="E61" i="2"/>
  <c r="L61" i="2" s="1"/>
  <c r="E60" i="2"/>
  <c r="L59" i="2"/>
  <c r="K59" i="2"/>
  <c r="E59" i="2"/>
  <c r="E58" i="2"/>
  <c r="L57" i="2" s="1"/>
  <c r="K57" i="2"/>
  <c r="E57" i="2"/>
  <c r="E56" i="2"/>
  <c r="K55" i="2"/>
  <c r="E55" i="2"/>
  <c r="L55" i="2" s="1"/>
  <c r="E54" i="2"/>
  <c r="K53" i="2"/>
  <c r="E53" i="2"/>
  <c r="L53" i="2" s="1"/>
  <c r="E52" i="2"/>
  <c r="L51" i="2" s="1"/>
  <c r="M51" i="2" s="1"/>
  <c r="K51" i="2"/>
  <c r="E51" i="2"/>
  <c r="E50" i="2"/>
  <c r="K49" i="2"/>
  <c r="M49" i="2" s="1"/>
  <c r="E49" i="2"/>
  <c r="L49" i="2" s="1"/>
  <c r="E48" i="2"/>
  <c r="K47" i="2"/>
  <c r="E47" i="2"/>
  <c r="L47" i="2" s="1"/>
  <c r="E46" i="2"/>
  <c r="L45" i="2"/>
  <c r="K45" i="2"/>
  <c r="E45" i="2"/>
  <c r="E44" i="2"/>
  <c r="L43" i="2" s="1"/>
  <c r="K43" i="2"/>
  <c r="E43" i="2"/>
  <c r="E42" i="2"/>
  <c r="K41" i="2"/>
  <c r="E41" i="2"/>
  <c r="L41" i="2" s="1"/>
  <c r="E40" i="2"/>
  <c r="K39" i="2"/>
  <c r="E39" i="2"/>
  <c r="L39" i="2" s="1"/>
  <c r="E38" i="2"/>
  <c r="L37" i="2"/>
  <c r="M37" i="2" s="1"/>
  <c r="K37" i="2"/>
  <c r="E37" i="2"/>
  <c r="E36" i="2"/>
  <c r="K35" i="2"/>
  <c r="M35" i="2" s="1"/>
  <c r="E35" i="2"/>
  <c r="L35" i="2" s="1"/>
  <c r="E34" i="2"/>
  <c r="K33" i="2"/>
  <c r="E33" i="2"/>
  <c r="L33" i="2" s="1"/>
  <c r="E32" i="2"/>
  <c r="L31" i="2"/>
  <c r="K31" i="2"/>
  <c r="M31" i="2" s="1"/>
  <c r="E31" i="2"/>
  <c r="E30" i="2"/>
  <c r="L29" i="2" s="1"/>
  <c r="K29" i="2"/>
  <c r="E29" i="2"/>
  <c r="E28" i="2"/>
  <c r="K27" i="2"/>
  <c r="E27" i="2"/>
  <c r="L27" i="2" s="1"/>
  <c r="E26" i="2"/>
  <c r="K25" i="2"/>
  <c r="M25" i="2" s="1"/>
  <c r="E25" i="2"/>
  <c r="L25" i="2" s="1"/>
  <c r="E24" i="2"/>
  <c r="L23" i="2" s="1"/>
  <c r="K23" i="2"/>
  <c r="E23" i="2"/>
  <c r="E22" i="2"/>
  <c r="K21" i="2"/>
  <c r="E21" i="2"/>
  <c r="L21" i="2" s="1"/>
  <c r="E20" i="2"/>
  <c r="K19" i="2"/>
  <c r="M19" i="2" s="1"/>
  <c r="E19" i="2"/>
  <c r="L19" i="2" s="1"/>
  <c r="E18" i="2"/>
  <c r="L17" i="2" s="1"/>
  <c r="M17" i="2" s="1"/>
  <c r="K17" i="2"/>
  <c r="E17" i="2"/>
  <c r="E179" i="2" s="1"/>
  <c r="M21" i="2" l="1"/>
  <c r="M113" i="2"/>
  <c r="L17" i="10"/>
  <c r="M155" i="2"/>
  <c r="M53" i="2"/>
  <c r="M95" i="2"/>
  <c r="P26" i="6"/>
  <c r="M75" i="2"/>
  <c r="M127" i="2"/>
  <c r="M147" i="2"/>
  <c r="L71" i="4"/>
  <c r="M33" i="2"/>
  <c r="P54" i="6"/>
  <c r="M107" i="2"/>
  <c r="M161" i="2"/>
  <c r="P48" i="6"/>
  <c r="L69" i="4"/>
  <c r="M63" i="2"/>
  <c r="P46" i="6"/>
  <c r="M27" i="2"/>
  <c r="M141" i="2"/>
  <c r="M151" i="2"/>
  <c r="L25" i="4"/>
  <c r="L75" i="4"/>
  <c r="E57" i="6"/>
  <c r="O38" i="6"/>
  <c r="P38" i="6" s="1"/>
  <c r="M77" i="2"/>
  <c r="M149" i="2"/>
  <c r="M29" i="2"/>
  <c r="P30" i="8"/>
  <c r="P42" i="6"/>
  <c r="M97" i="2"/>
  <c r="M159" i="2"/>
  <c r="L33" i="4"/>
  <c r="M163" i="2"/>
  <c r="L57" i="4"/>
  <c r="P40" i="6"/>
  <c r="M129" i="2"/>
  <c r="L55" i="4"/>
  <c r="E210" i="3"/>
  <c r="K21" i="10"/>
  <c r="L21" i="10" s="1"/>
  <c r="E89" i="4"/>
  <c r="E180" i="2"/>
  <c r="O20" i="6"/>
  <c r="P20" i="6" s="1"/>
  <c r="O22" i="8"/>
  <c r="P22" i="8" s="1"/>
  <c r="E35" i="8"/>
</calcChain>
</file>

<file path=xl/comments1.xml><?xml version="1.0" encoding="utf-8"?>
<comments xmlns="http://schemas.openxmlformats.org/spreadsheetml/2006/main">
  <authors>
    <author>alcaldia</author>
  </authors>
  <commentList>
    <comment ref="A79" authorId="0" shapeId="0">
      <text>
        <r>
          <rPr>
            <b/>
            <sz val="9"/>
            <color indexed="81"/>
            <rFont val="Tahoma"/>
            <family val="2"/>
          </rPr>
          <t>alcaldia:</t>
        </r>
        <r>
          <rPr>
            <sz val="9"/>
            <color indexed="81"/>
            <rFont val="Tahoma"/>
            <family val="2"/>
          </rPr>
          <t xml:space="preserve">
CONFIRMAR SI SE INCLUYE
</t>
        </r>
      </text>
    </comment>
  </commentList>
</comments>
</file>

<file path=xl/comments2.xml><?xml version="1.0" encoding="utf-8"?>
<comments xmlns="http://schemas.openxmlformats.org/spreadsheetml/2006/main">
  <authors>
    <author>YefersonAseguramien</author>
    <author>Luffi</author>
    <author>alcaldia</author>
  </authors>
  <commentList>
    <comment ref="A34" authorId="0" shapeId="0">
      <text>
        <r>
          <rPr>
            <b/>
            <sz val="9"/>
            <color indexed="81"/>
            <rFont val="Tahoma"/>
            <family val="2"/>
          </rPr>
          <t>YefersonAseguramien:</t>
        </r>
        <r>
          <rPr>
            <sz val="9"/>
            <color indexed="81"/>
            <rFont val="Tahoma"/>
            <family val="2"/>
          </rPr>
          <t xml:space="preserve">
DAVID
</t>
        </r>
      </text>
    </comment>
    <comment ref="A36" authorId="0" shapeId="0">
      <text>
        <r>
          <rPr>
            <b/>
            <sz val="9"/>
            <color indexed="81"/>
            <rFont val="Tahoma"/>
            <family val="2"/>
          </rPr>
          <t>YefersonAseguramien:</t>
        </r>
        <r>
          <rPr>
            <sz val="9"/>
            <color indexed="81"/>
            <rFont val="Tahoma"/>
            <family val="2"/>
          </rPr>
          <t xml:space="preserve">
JENNY PAOLA</t>
        </r>
      </text>
    </comment>
    <comment ref="A38" authorId="0" shapeId="0">
      <text>
        <r>
          <rPr>
            <b/>
            <sz val="9"/>
            <color indexed="81"/>
            <rFont val="Tahoma"/>
            <family val="2"/>
          </rPr>
          <t>YefersonAseguramien:</t>
        </r>
        <r>
          <rPr>
            <sz val="9"/>
            <color indexed="81"/>
            <rFont val="Tahoma"/>
            <family val="2"/>
          </rPr>
          <t xml:space="preserve">
EDWIN Y KAREN  Y % DE PQR DE LOS AUDITORES EN EAPB</t>
        </r>
      </text>
    </comment>
    <comment ref="A40" authorId="0" shapeId="0">
      <text>
        <r>
          <rPr>
            <b/>
            <sz val="9"/>
            <color indexed="81"/>
            <rFont val="Tahoma"/>
            <family val="2"/>
          </rPr>
          <t>YefersonAseguramien:</t>
        </r>
        <r>
          <rPr>
            <sz val="9"/>
            <color indexed="81"/>
            <rFont val="Tahoma"/>
            <family val="2"/>
          </rPr>
          <t xml:space="preserve">
NAKARIT Y JULY MESA</t>
        </r>
      </text>
    </comment>
    <comment ref="A42" authorId="0" shapeId="0">
      <text>
        <r>
          <rPr>
            <b/>
            <sz val="9"/>
            <color indexed="81"/>
            <rFont val="Tahoma"/>
            <family val="2"/>
          </rPr>
          <t>YefersonAseguramien:</t>
        </r>
        <r>
          <rPr>
            <sz val="9"/>
            <color indexed="81"/>
            <rFont val="Tahoma"/>
            <family val="2"/>
          </rPr>
          <t xml:space="preserve">
PAOLA GALLO</t>
        </r>
      </text>
    </comment>
    <comment ref="A44" authorId="0" shapeId="0">
      <text>
        <r>
          <rPr>
            <b/>
            <sz val="9"/>
            <color indexed="81"/>
            <rFont val="Tahoma"/>
            <family val="2"/>
          </rPr>
          <t>YefersonAseguramien:</t>
        </r>
        <r>
          <rPr>
            <sz val="9"/>
            <color indexed="81"/>
            <rFont val="Tahoma"/>
            <family val="2"/>
          </rPr>
          <t xml:space="preserve">
ERIKA JULIETH E IGNACIO</t>
        </r>
      </text>
    </comment>
    <comment ref="A46" authorId="1" shapeId="0">
      <text>
        <r>
          <rPr>
            <b/>
            <sz val="9"/>
            <color indexed="81"/>
            <rFont val="Tahoma"/>
            <family val="2"/>
          </rPr>
          <t>Luffi:</t>
        </r>
        <r>
          <rPr>
            <sz val="9"/>
            <color indexed="81"/>
            <rFont val="Tahoma"/>
            <family val="2"/>
          </rPr>
          <t xml:space="preserve">
LINA MARCELA RIVERA -</t>
        </r>
      </text>
    </comment>
    <comment ref="A48" authorId="0" shapeId="0">
      <text>
        <r>
          <rPr>
            <b/>
            <sz val="9"/>
            <color indexed="81"/>
            <rFont val="Tahoma"/>
            <family val="2"/>
          </rPr>
          <t>YefersonAseguramien:</t>
        </r>
        <r>
          <rPr>
            <sz val="9"/>
            <color indexed="81"/>
            <rFont val="Tahoma"/>
            <family val="2"/>
          </rPr>
          <t xml:space="preserve">
LEONIDAS</t>
        </r>
      </text>
    </comment>
    <comment ref="A52" authorId="1" shapeId="0">
      <text>
        <r>
          <rPr>
            <b/>
            <sz val="9"/>
            <color indexed="81"/>
            <rFont val="Tahoma"/>
            <family val="2"/>
          </rPr>
          <t>Luffi:</t>
        </r>
        <r>
          <rPr>
            <sz val="9"/>
            <color indexed="81"/>
            <rFont val="Tahoma"/>
            <family val="2"/>
          </rPr>
          <t xml:space="preserve">
JOHANNA R Y FRO</t>
        </r>
      </text>
    </comment>
    <comment ref="A54" authorId="1" shapeId="0">
      <text>
        <r>
          <rPr>
            <b/>
            <sz val="9"/>
            <color indexed="81"/>
            <rFont val="Tahoma"/>
            <family val="2"/>
          </rPr>
          <t>Luffi:</t>
        </r>
        <r>
          <rPr>
            <sz val="9"/>
            <color indexed="81"/>
            <rFont val="Tahoma"/>
            <family val="2"/>
          </rPr>
          <t xml:space="preserve">
ROBERO</t>
        </r>
      </text>
    </comment>
    <comment ref="Q54" authorId="2" shapeId="0">
      <text>
        <r>
          <rPr>
            <b/>
            <sz val="9"/>
            <color indexed="81"/>
            <rFont val="Tahoma"/>
            <family val="2"/>
          </rPr>
          <t>alcaldia:</t>
        </r>
        <r>
          <rPr>
            <sz val="9"/>
            <color indexed="81"/>
            <rFont val="Tahoma"/>
            <family val="2"/>
          </rPr>
          <t xml:space="preserve">
SGP</t>
        </r>
      </text>
    </comment>
    <comment ref="Q55" authorId="2" shapeId="0">
      <text>
        <r>
          <rPr>
            <b/>
            <sz val="9"/>
            <color indexed="81"/>
            <rFont val="Tahoma"/>
            <family val="2"/>
          </rPr>
          <t>alcaldia:</t>
        </r>
        <r>
          <rPr>
            <sz val="9"/>
            <color indexed="81"/>
            <rFont val="Tahoma"/>
            <family val="2"/>
          </rPr>
          <t xml:space="preserve">
DPTO</t>
        </r>
      </text>
    </comment>
  </commentList>
</comments>
</file>

<file path=xl/comments3.xml><?xml version="1.0" encoding="utf-8"?>
<comments xmlns="http://schemas.openxmlformats.org/spreadsheetml/2006/main">
  <authors>
    <author>YefersonAseguramien</author>
    <author>Luffi</author>
  </authors>
  <commentList>
    <comment ref="A20" authorId="0" shapeId="0">
      <text>
        <r>
          <rPr>
            <b/>
            <sz val="9"/>
            <color indexed="81"/>
            <rFont val="Tahoma"/>
            <family val="2"/>
          </rPr>
          <t>YefersonAseguramien:</t>
        </r>
        <r>
          <rPr>
            <sz val="9"/>
            <color indexed="81"/>
            <rFont val="Tahoma"/>
            <family val="2"/>
          </rPr>
          <t xml:space="preserve">
GESTORES , LADY Y EL ING EVASION</t>
        </r>
      </text>
    </comment>
    <comment ref="A22" authorId="0" shapeId="0">
      <text>
        <r>
          <rPr>
            <b/>
            <sz val="9"/>
            <color indexed="81"/>
            <rFont val="Tahoma"/>
            <family val="2"/>
          </rPr>
          <t>YefersonAseguramien:</t>
        </r>
        <r>
          <rPr>
            <sz val="9"/>
            <color indexed="81"/>
            <rFont val="Tahoma"/>
            <family val="2"/>
          </rPr>
          <t xml:space="preserve">
MARIBEL</t>
        </r>
      </text>
    </comment>
    <comment ref="A24" authorId="0" shapeId="0">
      <text>
        <r>
          <rPr>
            <b/>
            <sz val="9"/>
            <color indexed="81"/>
            <rFont val="Tahoma"/>
            <family val="2"/>
          </rPr>
          <t>YefersonAseguramien:</t>
        </r>
        <r>
          <rPr>
            <sz val="9"/>
            <color indexed="81"/>
            <rFont val="Tahoma"/>
            <family val="2"/>
          </rPr>
          <t xml:space="preserve">
OSKAR, EDNA. CASTRO Y BERMUDEZ</t>
        </r>
      </text>
    </comment>
    <comment ref="F28" authorId="1" shapeId="0">
      <text>
        <r>
          <rPr>
            <b/>
            <sz val="9"/>
            <color indexed="81"/>
            <rFont val="Tahoma"/>
            <family val="2"/>
          </rPr>
          <t>Luffi:</t>
        </r>
        <r>
          <rPr>
            <sz val="9"/>
            <color indexed="81"/>
            <rFont val="Tahoma"/>
            <family val="2"/>
          </rPr>
          <t xml:space="preserve">
INCLUYE SUPERAVIT</t>
        </r>
      </text>
    </comment>
    <comment ref="J28" authorId="1" shapeId="0">
      <text>
        <r>
          <rPr>
            <b/>
            <sz val="9"/>
            <color indexed="81"/>
            <rFont val="Tahoma"/>
            <family val="2"/>
          </rPr>
          <t>Luffi:</t>
        </r>
        <r>
          <rPr>
            <sz val="9"/>
            <color indexed="81"/>
            <rFont val="Tahoma"/>
            <family val="2"/>
          </rPr>
          <t xml:space="preserve">
SUPERAVIT</t>
        </r>
      </text>
    </comment>
    <comment ref="F30" authorId="1" shapeId="0">
      <text>
        <r>
          <rPr>
            <b/>
            <sz val="9"/>
            <color indexed="81"/>
            <rFont val="Tahoma"/>
            <family val="2"/>
          </rPr>
          <t>Luffi:</t>
        </r>
        <r>
          <rPr>
            <sz val="9"/>
            <color indexed="81"/>
            <rFont val="Tahoma"/>
            <family val="2"/>
          </rPr>
          <t xml:space="preserve">
INCLUYE SUPERAVIT</t>
        </r>
      </text>
    </comment>
  </commentList>
</comments>
</file>

<file path=xl/sharedStrings.xml><?xml version="1.0" encoding="utf-8"?>
<sst xmlns="http://schemas.openxmlformats.org/spreadsheetml/2006/main" count="1791" uniqueCount="1060">
  <si>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</si>
  <si>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</si>
  <si>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</si>
  <si>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</si>
  <si>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</si>
  <si>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</si>
  <si>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SECRETARÍA / ENTIDAD: SALUD                                        GRUPO: SALUD PUBLICA</t>
  </si>
  <si>
    <t>FECHA DE PROGRAMACION:  ENERO 2021                                     FECHA DE SEGUIMIENTO: JUNIO 30 DE 2022</t>
  </si>
  <si>
    <r>
      <t xml:space="preserve">DIMENSIÓN: </t>
    </r>
    <r>
      <rPr>
        <sz val="11"/>
        <rFont val="Calibri"/>
        <family val="2"/>
        <scheme val="minor"/>
      </rPr>
      <t>IBAGUE SOCIOCULTURAL</t>
    </r>
  </si>
  <si>
    <r>
      <t xml:space="preserve">SECTOR: </t>
    </r>
    <r>
      <rPr>
        <sz val="11"/>
        <rFont val="Calibri"/>
        <family val="2"/>
        <scheme val="minor"/>
      </rPr>
      <t>SALUD Y PROTECCION SOCIAL</t>
    </r>
  </si>
  <si>
    <r>
      <t xml:space="preserve">OBJETIVOS: </t>
    </r>
    <r>
      <rPr>
        <sz val="11"/>
        <rFont val="Calibri"/>
        <family val="2"/>
        <scheme val="minor"/>
      </rPr>
      <t xml:space="preserve">  Disminuir las tasas de morbilidad, mortalidad y discapacidad por causas evitables en el municipio de Ibagué; </t>
    </r>
  </si>
  <si>
    <t xml:space="preserve">RELACION DE CONTRATOS Y CONVENIOS </t>
  </si>
  <si>
    <r>
      <t xml:space="preserve">PROGRAMA: </t>
    </r>
    <r>
      <rPr>
        <sz val="11"/>
        <rFont val="Calibri"/>
        <family val="2"/>
        <scheme val="minor"/>
      </rPr>
      <t>SALUD PUBLICA</t>
    </r>
  </si>
  <si>
    <t>NOMBRE / No</t>
  </si>
  <si>
    <t>OBJETO</t>
  </si>
  <si>
    <t>VALOR</t>
  </si>
  <si>
    <r>
      <t xml:space="preserve">NOMBRE  DEL PROYECTO POAI: </t>
    </r>
    <r>
      <rPr>
        <sz val="11"/>
        <rFont val="Calibri"/>
        <family val="2"/>
        <scheme val="minor"/>
      </rPr>
      <t xml:space="preserve"> FORTALECIMIENTO DE LA SALUD PÚBLICA PARA LOS IBAGUEREÑOS IBAGUÉ</t>
    </r>
    <r>
      <rPr>
        <b/>
        <sz val="11"/>
        <rFont val="Calibri"/>
        <family val="2"/>
        <scheme val="minor"/>
      </rPr>
      <t xml:space="preserve">
</t>
    </r>
  </si>
  <si>
    <t>SE RELACIONAN EN UN ADJUNTO</t>
  </si>
  <si>
    <r>
      <t>CODIGO BPIN:</t>
    </r>
    <r>
      <rPr>
        <sz val="11"/>
        <rFont val="Calibri"/>
        <family val="2"/>
        <scheme val="minor"/>
      </rPr>
      <t>2020730010007</t>
    </r>
  </si>
  <si>
    <r>
      <t xml:space="preserve">CODIGO PRESUPUESTAL: </t>
    </r>
    <r>
      <rPr>
        <sz val="11"/>
        <color theme="1"/>
        <rFont val="Calibri"/>
        <family val="2"/>
        <scheme val="minor"/>
      </rPr>
      <t>SERVICIOS PARA LA COMUNIDAD, SOCIALES Y PERSONALES (RECURSOS PROPIOS ICLD): 2.16.3.2.02.02.009-01; SERVICIOS PARA LA COMUNIDAD, SOCIALES Y PERSONALES (SGP SALUD PUBLICA): 2.16.3.2.02.02.009-26; SERVICIOS PARA LA COMUNIDAD, SOCIALES Y PERSONALES (SGP SALUD PUBLICA-SUPERAVIT): 2.16.3.2.02.02.009-65; SERVICIOS PARA LA COMUNIDAD, SOCIALES Y PERSONALES (DONACIONES COVID 19-FONDO COVID): 2.16.3.2.02.02.009-51;SERVICIOS PARA LA COMUNIDAD, SOCIALES Y PERSONALES (OTRAS TRANSFERENCIAS): 2.16.3.2.02.02.009-30</t>
    </r>
  </si>
  <si>
    <t xml:space="preserve">TOTAL </t>
  </si>
  <si>
    <t>PRINCIPALES ACTIVIDADES</t>
  </si>
  <si>
    <r>
      <t>PROG</t>
    </r>
    <r>
      <rPr>
        <b/>
        <sz val="11"/>
        <rFont val="Calibri"/>
        <family val="2"/>
        <scheme val="minor"/>
      </rPr>
      <t xml:space="preserve">  EJEC</t>
    </r>
  </si>
  <si>
    <t>UNIDAD DE MEDIDA</t>
  </si>
  <si>
    <t>CANT.</t>
  </si>
  <si>
    <t>COSTO TOTAL</t>
  </si>
  <si>
    <t xml:space="preserve">FUENTES DE FINANCIACION </t>
  </si>
  <si>
    <t>PROGRAMACION (dd/mm/aa)</t>
  </si>
  <si>
    <t>INDICADORES DE GESTION</t>
  </si>
  <si>
    <t>INDICE FISICO</t>
  </si>
  <si>
    <t>INDICE INVERSION</t>
  </si>
  <si>
    <t>EFICIENCIA</t>
  </si>
  <si>
    <t>R.P.</t>
  </si>
  <si>
    <t>SGP</t>
  </si>
  <si>
    <t>OTRAS TRANSFERENCIAS</t>
  </si>
  <si>
    <t xml:space="preserve">INICIO </t>
  </si>
  <si>
    <t>TERMINACION</t>
  </si>
  <si>
    <t>REALIZAR ASISTENCIA TECNICA AL 100% DE LAS JUNTAS ADMINISTRADORAS DE LOS ACUEDUCTOS URBANOS Y RURALES SOBRE LAS CONDICIONES SANITARIAS REQUERIDAS POR LA NORMATIVIDAD VIGENTE</t>
  </si>
  <si>
    <t>P</t>
  </si>
  <si>
    <t>Porcentaje de Asistencias técnicas realizadas</t>
  </si>
  <si>
    <t>E</t>
  </si>
  <si>
    <t>REALIZAR LA INSPECCIÓN, VIGILANCIA Y CONTROL A 102 ACUEDUCTOS URBANOS Y RURALES DEL MUNICIPIO DE IBAGUÉ CON EL FIN DE VERIFICAR LA CALIDAD DEL AGUA PARA CONSUMO HUMANO.</t>
  </si>
  <si>
    <t>N° Visitas  I.V.C realizadas a acueductos</t>
  </si>
  <si>
    <t>REALIZAR LA INSPECCIÓN, VIGILANCIA Y CONTROL AL 100% DE LAS PISCINAS DEL MUNICIPIO DE IBAGUÉ QUE LO SOLICITE Y EMITIR EL CONCEPTO SANITARIO.</t>
  </si>
  <si>
    <t>Porcentaje de cumplimiento de Visitas I.V.C solicitadas realizadas</t>
  </si>
  <si>
    <t>REALIZAR PROCESAMIENTO Y ANÁLISIS DE LAS MUESTRAS DE AGUAS (FÍSICO QUÍMICO Y MICROBIOLÓGICO) MÍNIMO A LOS 33 ACUEDUCTOS URBANOS Y RURALES DEL MUNICIPIO DE IBAGUÉ</t>
  </si>
  <si>
    <t>Número de analisis de muestras de aguas realizadas</t>
  </si>
  <si>
    <t>REALIZAR UN SEGUIMIENTO AL CUMPLIMIENTO DE LOS PLANES DE MEJORAMIENTO DE LOS 32 MAPAS DE RIESGO DE LA CALIDAD DEL AGUA PARA CONSUMO SEGÚN RESOLUCION 129 DEL 26 DE DICIEMBRE DE 2019 DEL MUNICIPIO DE IBAGUÉ</t>
  </si>
  <si>
    <t>Número de seguimientos  al cumplimiento del plan de mejoramiento realizados</t>
  </si>
  <si>
    <t>REALIZAR UNA ASISTENCIA TÉCNICA DIRIGIDA AL TALENTO HUMANO DE  LA ESE DEL MUNICIPIO DE IBAGUE ENFOCADA EN LOS DIEZ OBJETIVOS PARA LA IMPLEMENTACIÓN DEL PROGRAMA HOSPITAL VERDE</t>
  </si>
  <si>
    <t>Número de Asistencias Técnicas realizadas</t>
  </si>
  <si>
    <t>REALIZAR ASISTENCIA TÉCNICA AL 100%  DE LOS RESPONSABLES DE LOS ESTABLECIMIENTOS (EXCEPTO LOS QUE MANIPULAN, PROCESAN Y COMERCIALIZAN ALIMENTOS Y CLÍNICAS Y CONSULTORIOS VETERINARIOS Y AFINES) Y PISCINAS DEL MUNICIPIO DE IBAGUÉ QUE LO REQUIERAN SOBRE LAS CONDICIONES SANITARIAS EMITIDAS POR LA NORMATIVIDAD VIGENTE</t>
  </si>
  <si>
    <t>Porcentaje de Asistencias Técnicas</t>
  </si>
  <si>
    <t>REALIZAR UN ENCUENTRO CON LOS ENTES DE VIGILANCIA, ENTE TERRITORIAL MUNICIPAL, CAMARA DE COMERCIO, POLICÍA  Y REPRESENTANTES LEGALES Y/O ADMINISTRADORES DE  LOS ESTABLECIMIENTOS (EXCEPTO LOS QUE MANIPULAN, PROCESAN Y COMERCIALIZAN ALIMENTOS Y CLÍNICAS Y CONSULTORIOS VETERINARIOS Y AFINES)  DEL MUNICPIO DE IBAGUÉ QUE LO REQUIERA  PARA IMPARTIR LINEAMIENTOS SOBRE LA ADECUADA OPERATIVIDAD  Y CONSTRUIR UN PROCESO PARA MITIGAR LOS REQUERIMIENTOS.</t>
  </si>
  <si>
    <t>Número de Encuentros con los entes de vigilancia realizados</t>
  </si>
  <si>
    <t>REALIZAR VISITAS DE IVC AL 100% DE ESTABLECIMIENTOS COMERCIALES QUE SOLICITEN CONCEPTO SANITARIO</t>
  </si>
  <si>
    <t>porcentaje de Visitas I.V.C realizadas</t>
  </si>
  <si>
    <t>REALIZAR ASISTENCIA TÉCNICA AL 100% DE LOS REPRESENTANTES LEGALES, ADMINISTRADORES Y TRABAJADORES DE LAS ÓPTICAS CON Y SIN CONSULTORIO Y TALLERES ÓPTICOS DEL MUNICIPIO DE IBAGUÉ SOBRE LAS CONDICIONES SANITARIAS REQUERIDAS POR LA NORMATIVIDAD VIGENTE</t>
  </si>
  <si>
    <t>Porcentaje de cumplimiento de Asistencias técnicas solicitadas realizadas</t>
  </si>
  <si>
    <t>REALIZAR INSPECCIÓN, VIGILANCIA Y CONTROL AL 100% DE LOS PUNTOS CRÍTICOS DE RECOLECCIÓN DE RESIDUOS DEL MUNICIPIO DE IBAGUÉ REPORTADOS POR INTERASEO E IBAGUÉ LIMPIA CON EL FIN DE MITIGAR LA CARGA AMBIENTAL QUE GENERAN Y REDUCIR EL NÚMERO DE PUNTOS CRÍTICOS EN LA CIUDAD.</t>
  </si>
  <si>
    <t>DISEÑAR, PRODUCIR Y DIVULGAR UN MENSAJE RADIAL, PERIFONEO Y/O ANUNCIO PUBLICITARIO EN MATERIAL POP (VALLAS, FLAYERS, PENDONES, PASACALLES) Y/O DIGITALES PARA PROMOVER EL USO EFICIENTE Y RACIONAL DEL AGUA EN EL AMBITO RURAL Y URBANO</t>
  </si>
  <si>
    <t>Número de estrategias de comunicación en colectivas realizadas</t>
  </si>
  <si>
    <t>REALIZAR UNA SESION INFORMATIVA A LA POBLACION BENEFICIADA DE 7 ACUEDUCTOS URBANOS CON CONCEPTO SANITARIO DESFAVORABLE DEL 2020 PRIORIZADOS POR LA SECRETARIA DE SALUD SOBRE LAS BUENAS PRACTICAS DEL USO DEL AGUA.</t>
  </si>
  <si>
    <t>Cantidad de Sesiónes informativas realizadas</t>
  </si>
  <si>
    <t>DISEÑAR, PRODUCIR Y DIVULGAR UN MENSAJE RADIAL, PERIFONEO Y/O ANUNCIO PUBLICITARIO EN MATERIAL POP (VALLAS, FLAYERS, PENDONES, PASACALLES) Y/O DIGITALES PARA PROMOVER EL USO Y/O BUENAS PRACTICAS SANITARIAS EN LOS PISCINAS DEL MUNICIPIO DE IBAGUÉ Y OFRECER GARANTIAS A LOS VISITANTES</t>
  </si>
  <si>
    <t>Número de estrategias de comunicación en colectivas</t>
  </si>
  <si>
    <t>REALIZAR UNA SESION INFORMATIVA DIRIGIDA A LOS RESPONSABLES DE LOS ESTABLECIMIENTOS DEL MUNICIPIO DE IBAGUÉ CON CONCEPTO SANITARIO FAVORABLE CON REQUERIMIENTO EMITIDO EN 2019 PRIORIZADOS POR LA SECRETARIA DE SALUD CON EL FIN DE PROMOVER ACCIONES PARA PREVENIR RIESGOS RELACIONADAS CON LA ACTIVIDAD ECONOMICA QUE DESARROLLAN Y CONDUCIRLOS A MEJORAR LA CONDICIONES SANITARIAS QUE GARANTICEN EL FUNCIONAMIENTO.</t>
  </si>
  <si>
    <t>REALIZAR TRES  SESIONES  INFORMATIVAS EN SITIOS ESTRATEGICOS PRIORIZADOS  DIRIGIDA A LOS RESPONSABLES DE LOS ESTABLECIMIENTOS GENERADORES DE PUNTOS CRITICOS  CON EL FIN DE PROMOVER ACCIONES QUE PERMITAN REDUCIR  EL NÚMERO DE PUNTOS CRITICOS EN LA ZONA URBANA DEL MUNICIPIO DE IBAGUE, EN DONDE SE ENTREGARA UNA PIEZA INFORMATIVA INFORMATIVA QUE CONTENGA LA NORMATIVIDAD Y SANCIONES A LOS GENERADORES DE LOS PUNTOS CRITICOS.</t>
  </si>
  <si>
    <t xml:space="preserve">DETERMINAR EL COMPORTAMIENTO Y LOS CICLOS DEL AEDES AEGYPTI, ASI COMO LA DELIMITACION GEOGRAFICA Y CARACTERISTICAS DE LAS AREAS TANTO AMBIENTALES COMO SOCIODEMOGRAFICAS DE LOS FOCOS IDENTIFICADOS EN LAS 13 COMUNAS DEL MUNICIPIO DE IBAGUE. </t>
  </si>
  <si>
    <t>Número de Comunas caracterizadas</t>
  </si>
  <si>
    <t>DETERMINAR EL COMPORTAMIENTO Y LOS CICLOS DEL VECTOR RESPONSABLE DE LA LEISHMANIASIS CUTÁNEA, ASÍ COMO LA DELIMITACIÓN GEOGRÁFICA Y CARACTERÍSTICAS DE LAS ÁREAS TANTO AMBIENTALES COMO SOCIODEMOGRÁFICAS DE LOS FOCOS IDENTIFICADOS EN EL ÁREA RURAL DEL MUNICIPIO DE IBAGUÉ.</t>
  </si>
  <si>
    <t>p</t>
  </si>
  <si>
    <t>Número de Sectores Rurales caracterizados</t>
  </si>
  <si>
    <t xml:space="preserve">REALIZAR ASISTENCIA TÉCNICA A 27 IPS/EPS (10 EAPB Y 17 IPS) SOBRE LA IMPLEMENTACIÓN DE LAS GUÍAS DE PRÁCTICA CLÍNICA DE LEISHMANIASIS.  </t>
  </si>
  <si>
    <t>Número Asistencias técnicas realizadas en IPS/EPS</t>
  </si>
  <si>
    <t>ENTREGA DE 500 TOLDILLOS PARA LA PREVENCIÓN DE LA PICADURA POR ZANCUDO QUE TRANSMITE EL DENGUE EN LOS GRUPOS DE RIESGO DETERMINADOS POR LA SECRETARÍA DEL ÁREA URBANA</t>
  </si>
  <si>
    <t>Número entregas de toldillos realizadas</t>
  </si>
  <si>
    <t>DISEÑAR, PRODUCIR Y DIVULGAR UN MENSAJE RADIAL, PERIFONEO Y/O ANUNCIO PUBLICITARIO EN MATERIAL POP (VALLAS, FLAYERS, PENDONES, PASACALLES) PARA PROMOVER LAS ACCIONES DE PROMOCION Y PREVENCION DEL DENGUE EN LA POBLACION DE LAS 13 COMUNAS DEL MUNICIPIO DE IBAGUE</t>
  </si>
  <si>
    <t>Número entregas de elementos realizados</t>
  </si>
  <si>
    <t>DISTRIBUIR 1000 TOLDILLOS IMPREGNADOS CON INSECTICIDA A LA POBLACIÓN AFECTADA Y EN RIESGO DE CONTRAER LEISHMANIASIS CUTÁNEA PRIORIZADA POR LA SECRETARIA EN EL ÁREA RURAL Y RURAL DISPERSA DEL MUNICIPIO DE IBAGUÉ.</t>
  </si>
  <si>
    <t>DISEÑAR, PRODUCIR Y DIVULGAR UN MENSAJE RADIAL, PERIFONEO Y/O ANUNCIO PUBLICITARIO EN MATERIAL POP (VALLAS, FLAYERS, PENDONES, PASACALLES)  PARA PROMOVER LAS ACCIONES DE PROMOCION Y PREVENCION DE LA LEISHMANISIS CUTANEA EN LA POBLACION DE AREA RURAL Y RURAL DISPERSA</t>
  </si>
  <si>
    <t>REALIZAR AL 100% LAS VISITAS DE INSPECCION, VIGILANCIA Y CONTROL, A ESTABLECIMIENTOS VETERINARIOS (CLINICAS, CONSULTORIOS Y AFINES) QUE SOLICITEN CONCEPTO SANITARIO CON SOPORTE EN LA  LEY 9/1979. ACORDE A LOS LINEAMIENTOS DADOS POR EL MSPS.</t>
  </si>
  <si>
    <t>Porcentaje Visitas I.V.C  realizadas</t>
  </si>
  <si>
    <t>REALIZAR ASISTENCIA TÉCNICA A 27 IPS/EPS (10 EAPB Y 17 IPS) SOBRE LA IMPLEMENTACIÓN DE LAS GUÍAS DE PRÁCTICA CLÍNICA DE RABIA HUMANA.</t>
  </si>
  <si>
    <t>REALIZAR 100% DE VACUNACION ANTIRABICA EN FELINOS Y CANINOS RESIDENTES EN LA ZONA URBANA Y RURAL EN EL MUNICIPIO DE IBAGUE DE ACUERDO CON LOS LINEAMIENTOS DEL MSPS.</t>
  </si>
  <si>
    <t>Porcentaje de Vacunaciones realizadas</t>
  </si>
  <si>
    <t>DISEÑAR, PRODUCIR Y DIVULGAR UN (1) MENSAJE RADIAL, PERIFONEO Y/O ANUNCIO PUBLICITARIO EN MATERIAL POP (VALLAS, FLAYERS, PENDONES, PASACALLES) Y/O DIGITALES PARA INFORMAR A LOS PROPIETARIOS DE FELINOS Y CANINOS LA IMPORTANCIA DE TENENCIA RESPONSABLE DE MASCOTAS HACIENDO ENFASIS EN LA VACUNACION ANTIRRABICA  EL AMBITO RURAL Y URBANA.ADQUIRR LOS INSUMOS NECESARIOS PARA LA VACUNACION(CARNET,JERINGAS,,GUARDIANES)</t>
  </si>
  <si>
    <t>REALIZAR ASISTENCIAS TECNICAS A 40 IPS/EAPB (16 IPS, 13 CENTROS DE SALUD Y 11 EAPB) SOBRE LOS LINEAMIENTOS DEL PROGRAMA AMPLIADO DE INMUNIZACIONES</t>
  </si>
  <si>
    <t>REALIZAR INSPECCIÓN Y VIGILANCIA A 40 IPS/EAPB (16 IPS, 13 CENTROS DE SALUD Y 11 EAPB) EN LA IMPLEMENTACIÓN DE LOS LINEAMIENTOS DEL PROGRAMA AMPLIADO DE INMUNIZACIONES</t>
  </si>
  <si>
    <t>Número de Inspección y Vigilancia a IPS/EAPB</t>
  </si>
  <si>
    <t xml:space="preserve">REALIZAR LA PLANEACION, PROGRAMACION, ADQUISICION, ALMACENAMIENTO, CONTROL DE LA DISPONIBILIDAD, DISTRIBUCION Y DISPOSICION FINAL DE LOS BIOLOGICOS E INSUMOS DEL PROGRAMA AMPLIADO DE INMUNIZACIONES PARA EL MUNICIPIO.  </t>
  </si>
  <si>
    <t>Número de actividades realizadas</t>
  </si>
  <si>
    <t>FORTALECER LA GESTIÓN TÉCNICA Y OPERATIVA DEL PAI A PARTIR DEL SEGUIMIENTO Y ARTICULACIÓN CON ACTORES SOCIALES PARA EL LOGRO DE COBERTURAS EN VACUNACIÓN</t>
  </si>
  <si>
    <t>Número de Seguimientos realizados</t>
  </si>
  <si>
    <t>GESTIONAR MENSUALMENTE EL SEGUIMIENTO NOMINAL DE LA VACUNACION DE LA POBLACION OBJETO DEL PAI.</t>
  </si>
  <si>
    <t>Número de Gestiones Realizadas</t>
  </si>
  <si>
    <t>GESTIONAR MENSUALMENTE EL SEGUIMIENTO AL FUNCIONAMIENTO DEL SISTEMA DE INFORMACIÓN PAI-WEB</t>
  </si>
  <si>
    <t>REALIZAR 2 MONITOREOS RAPIDOS DE COBERTURA DE VACUNACION EN ZONA URBANA Y RURAL DEL MUNICIPIO DE IBAGUE EN EL AÑO, CON EL ANALISIS Y SOCIALIZACION DE LOS RESULTADOS .</t>
  </si>
  <si>
    <t>Número de Monitoreos realizados</t>
  </si>
  <si>
    <t>REALIZAR EL MONITOREO EN TIEMPO REAL DE LA TEMPERATURA DE LOS EQUIPOS QUE HACEN PARTE DEL CUARTO FRÍO MUNICPAL GARANTIZANDO LA CONSERVACIÓN Y MANTENIMIENTO DE LOS BIOLÓGICOS E INSUMOS DEL PAI</t>
  </si>
  <si>
    <t>DISEÑAR, PRODUCIR Y DIVULGAR UN MENSAJE RADIAL, PERIFONEO Y/O ANUNCIO PUBLICITARIO EN MATERIAL POP (VALLAS, FLAYERS, PENDONES, PASACALLES) Y/O DIGITALES PARA INFORMAR SOBRE LA IMPORTANCIA DE LA INMUNIZACION Y LA PARTICIPACION DE LA COMUNIDAD EN LAS JORNADAS DE VACUNACION EN EL AMBITO RURAL Y URBANA</t>
  </si>
  <si>
    <t>REALIZAR CANALIZACION DE LA POBLACION OBJETO PAI (3.300 NIÑOS) EN EL AREA URBANA CON EL FIN DE IDENTIFICAR CREENCIAS, ACTITUDES Y PRACTICA RELACIONADA CON EL PROCESO DE INMUNIZACION Y LA GESTION DE RIESGO EXISTENTE EN LA COMUNIDAD.</t>
  </si>
  <si>
    <t>Número de niños identificados</t>
  </si>
  <si>
    <t xml:space="preserve">REALIZAR UNA SESION INFORMATIVA DIRIGIDA A LAS MADRES COMUNITARIAS DE 20 HOGARES COMUNITARIOS EL AREA URBANA DEL MUNICIPIO DE IBAGUE SOBRE LA IMPORTANCIA DEL ESQUEMA COMPLETO DE VACUNACION, LA INTERPRETACION DEL CARNE DE VACUNACION Y LA GESTION PARA SU CUMPLIMIENTO .   </t>
  </si>
  <si>
    <t>Número Sesiónes Informativas realizadas</t>
  </si>
  <si>
    <t>REALIZAR ASISTENCIAS TECNICAS A 40 IPS/EAPB (16 IPS, 13 CENTROS DE SALUD Y 11 EAPB) SOBRE LOS LINEAMIENTOS PARA LA IMPLEMENTACION DE LA RUTA DE PROMOCION Y MANTENIMIENTO DE LA SALUD Y LAS GUIAS DE PRACTICA CLINICA DE TUBERCULOSIS Y LEPRA</t>
  </si>
  <si>
    <t>Número de Asistencias técnicas realizadas</t>
  </si>
  <si>
    <t>REALIZAR INSPECCIÓN Y VIGILANCIA A 40 IPS/EAPB (16 IPS, 13 CENTROS DE SALUD Y 11 EAPB) EN LA IMPLEMENTACIÓN DE RUTA DE PROMOCIÓN Y MANTENIMIENTO DE LA SALUD Y LAS GUÍAS DE PRACTICA CLÍNICA DE TUBERCULOSIS Y LEPRA.</t>
  </si>
  <si>
    <t>Número Inspecciónes y Vigilancias realizadas</t>
  </si>
  <si>
    <t>REALIZAR SEGUIMIENTO AL 100% DE LOS CASOS NUEVOS REPORTADOS CON DIAGNOSTICO DE TUBERCULOSIS CON RESIDENCIA EN IBAGUE SOBRE LA OPORTUNIDAD, ACCESIBILIDAD Y CALIDAD DE LA ATENCION</t>
  </si>
  <si>
    <t>Porcentaje de Seguimientos realizados a casos nuevos de Tuberculosis residentes en ibagué</t>
  </si>
  <si>
    <t>REALIZAR CANALIZACIÓN  DE LA POBLACIÓN DIAGNOSTICADA CON TUBERCULOSIS EN CONDICIÓN DE RIESGO, CONTEXTO DE VULNERABILIDAD Y/O PROBLEMAS PSICOSOCIALES, EN EL ÁREA URBANA, CON EL FIN DE  IDENTIFICAR CREENCIAS, ACTITUDES Y PRÁCTICAS RELACIONADAS CON ESTA ENFERMEDAD A NIVEL COMUNITARIO Y BUSQUEDA COMUNITARIA DE SINTOMÁTICO RESPIRATORIO Y DE PIEL</t>
  </si>
  <si>
    <t>Número  de CANALIZACIÓNES  DE LA POBLACIÓN DIAGNOSTICADA CON TUBERCULOSIS realizadas</t>
  </si>
  <si>
    <t>APLICAR UN INSTRUMENTO PARA DETECCION TEMPRANA DE 1900 SINTOMATICOS RESPIRATORIOS Y 1900 DE PIEL EN LA POBLACIÒN PRIVADA DE LA LIBERTAD DEL MUNICIPIO DE IBAGUE</t>
  </si>
  <si>
    <t>Número de Personas Detectadas</t>
  </si>
  <si>
    <t>DISEÑAR, PRODUCIR Y DIVULGAR UN MENSAJE RADIAL, PERIFONEO Y/O ANUNCIO PUBLICITARIO EN MATERIAL POP (VALLAS, FLAYERS, PENDONES, PASACALLES) Y/O DIGITALES PARA INFORMAR LAS ACCIONES DE PROMOCIÓN Y PREVENCIÓN DE TUBERCULOSIS Y LEPRA Y/O COVID 19 EN LA POBLACIÓN DEL ÁMBITO RURAL Y URBANO</t>
  </si>
  <si>
    <t>REALIZAR 4 REUNIONES ANUALES DEL COMITÉ DE ESTILOS DE VIDA SALUDABLE PARA SEGUIMIENTO PLAN DE ACCIÓN DE LA POLÍTICA PÚBLICA</t>
  </si>
  <si>
    <t>Número de reuniones realizadas</t>
  </si>
  <si>
    <t>REALIZAR ASISTENCIA TECNICA A 26 EPS EPS/IPS (11 EPS Y 15 IPS) EN LA IMPLEMENTACION DE LA RUTA DE PROMOCION Y MANTENIMIENTO DE LA SALUD EN EL COMPONENTE DE SALUD ORAL</t>
  </si>
  <si>
    <t>Número Asistencias técnicas a EPS/IPS Realizadas</t>
  </si>
  <si>
    <t>REALIZAR ASISTENCIA TÉCNICA A 26 EPS EPS/IPS (11 EPS Y 15 IPS) EN LA IMPLEMENTACIÓN DE LA RUTA DE CARDIOVASCULAR METABÓLICA MANIFIESTA (DIABETES E HIPERTENSIÓN)</t>
  </si>
  <si>
    <t>REALIZAR ASISTENCIA TECNICA A 26  EPS E IPS  SOBRE LOS LINEAMIENTOS PARA LA IMPLEMENTACION DE LA RUTA DE PROMOCION Y MANTENIMIENTO EN LAS INTERVENCIONES DE DETECCION TEMPRANA DE CANCER DE MAMA</t>
  </si>
  <si>
    <t>REALIZAR ASISTENCIA TÉCNICA A 26 EPS E IPS SOBRE LOS LINEAMIENTOS PARA LA IMPLEMENTACIÓN DE LA RUTA DE PROMOCIÓN Y MANTENIMIENTO CA PRÓSTATA</t>
  </si>
  <si>
    <t>REALIZAR ASISTENCIA TÉCNICA A 26 EPS E IPS SOBRE LOS LINEAMIENTOS PARA LA IMPLEMENTACIÓN DE LA RUTA DE PROMOCIÓN Y MANTENIMIENTO CA DE CUELLO DE ÚTERO</t>
  </si>
  <si>
    <t>REALIZAR UNA ESTRATEGIA DE INFORMACIÓN EN SALUD CON USO DE MEDIOS MASIVOS DE COMUNICACIÓN PARA INCENTIVAR A LA COMUNIDAD EN GENERAL LA REALIZACIÓN DE ACTIVIDAD FÍSICA</t>
  </si>
  <si>
    <t>PROMOCIONAR LOS CONSULTORIOS ROSADOS CON IPS PÚBLICAS Y PRIVADAS</t>
  </si>
  <si>
    <t>REALIZAR UNA ESTRATEGIA DE INFORMACION Y EDUCACION A LA COMUNIDAD EN GENERAL SOBRE PREVENCION  CANCER DE MAMA</t>
  </si>
  <si>
    <t>REALIZAR UNA ESTRATEGIA DE INFORMACION Y EDUCACION A LA COMUNIDAD EN GENERAL SOBRE PREVENCION  CANCER DE PROSTATA</t>
  </si>
  <si>
    <t>REALIZAR UNA ESTRATEGIA DE INFORMACION Y EDUCACION A LA COMUNIDAD EN GENERAL SOBRE PREVENCION  CANCER DE CUELLO DEL UTERO</t>
  </si>
  <si>
    <t>REALIZAR ASISTENCIA TÉCNICA A 26 EPS E IPS SOBRE LOS LINEAMIENTOS PARA LA IMPLEMENTACIÓN DE LA RUTA DE PROMOCIÓN Y MANTENIMIENTO DESNUTRICIÓN AGUDA</t>
  </si>
  <si>
    <t>SEGUIMIENTO AL 100% CASOS REPORTADOS AL SIVIGILA   DE NIÑOS CON DESNUTRICIÓN AGUDA</t>
  </si>
  <si>
    <t>Porcentaje de cumplimiento en Seguimiento atenciones en salud realizadas</t>
  </si>
  <si>
    <t>REALIZAR ASISTENCIA TÉCNICA AL TALENTO HUMANO 26 EPS E IPS SOBRE LA GUÍA DE ATENCIÓN DE BAJO PESO AL NACER</t>
  </si>
  <si>
    <t>REALIZAR VISITAS DE IVC CON EL PROPÓSITO DE EMITIR CONCEPTO SANITARIO AL 100% DE LOS ESTABLECIMIENTOS COMERCIALES QUE PROCESEN, MANIPULEN Y COMERCIALICEN ALIMENTOS QUE LO SOLICITEN</t>
  </si>
  <si>
    <t>porcentaje de cumplimiento en Número Visitas solicitadas</t>
  </si>
  <si>
    <t>REALIZAR UNA ESTRATEGIA DE INFORMACIÓN Y EDUCACIÓN A LA COMUNIDAD EN GENERAL SOBRE ALIMENTACIÓN SALUDABLE</t>
  </si>
  <si>
    <t>Número de estrategias Realizadas</t>
  </si>
  <si>
    <t>REALIZAR UNA ESTRATEGIA DE INFORMACIÓN Y EDUCACIÓN A LA COMUNIDAD EN GENERAL SOBRE LACTANCIA MATERNA Y BANCO DE LECHE HUMANA</t>
  </si>
  <si>
    <t>IMPLEMENTAR UNA ESTRATEGIA DE INFORMACIÓN EN SALUD CON USO MASIVO DE MEDIOS DE COMUNICACIÓN DIRIGIDA A LA COMUNIDAD DONDE SE INFORME SOBRE INOCUIDAD DE LOS ALIMENTOS, NORMATIVIDAD DE CONSERVACIÓN, PRODUCCIÓN Y MANIPULACIÓN DE ALIMENTOS Y BEBIDAS</t>
  </si>
  <si>
    <t>REALIZAR ACUERDO ADMINISTRATIVO PARA LA OPERATIVIDAD Y SEGUIMIENTO DEL SISTEMA DE EMERGENCIA MÉDICAS DE IBAGUÉ CON LA GOBERNACION DEL TOLIMA CRUET</t>
  </si>
  <si>
    <t>Número de Acuerdo Administrativos Realizados</t>
  </si>
  <si>
    <t>REALIZAR  2 REUNIONES  DE SEGUIMIENTO A LAS DOS UNIDADES INFORMATIVAS ( TERMINAL Y AEROPUERTO ) SOBRE EL REGLAMENTO SANITARIO INTERNACIONAL</t>
  </si>
  <si>
    <t>Cantidad de Reuniones de Seguimiento Realizadas</t>
  </si>
  <si>
    <t>REALIZAR UNA ESTRATEGIA DE EDUCACIÓN Y COMUNICACIÓN PARA LA SALUD DIRIGIDA A LA COMUNIDAD EN GENERAL CON EL FIN DE PROPENDER UNA ATENCIÓN ADECUADA Y OPORTUNA EN ACCIONES DE  PRIMER RESPONDIENTE , PREVENCIÓN DE LESIONES POR PÓLVORA Y PREVENCIÓN ACCIDENTES EN EL HOGAR,PRIMEROS AUXILIOS</t>
  </si>
  <si>
    <t>CONTAR CON UN EQUIPO EPIDEMIOLÓGICO MULTIDISCIPLINARIO Y LOGÍSTICO PARA LA IDENTIFICACIÓN, SEGUIMIENTO, CONSTRUCCIÓN Y ANÁLISIS DEL COMPORTAMIENTO DEL COVID 19 EN EL MUNICIPIO DE IBAGUE</t>
  </si>
  <si>
    <t>Número de equipos conformados</t>
  </si>
  <si>
    <t>DESARROLLAR ACCIONES DE SEGUIMIENTO AL CUMPLIMIENTO DEL  PROGRAMA DE PRUEBAS, RASTREO Y AISLAMIENTO SELECTIVO SOSTENIBLE- PRASS CONFORME A LOS LINEAMIENTOS NACIONALES EN EL MUNICIPIO DE IBAGUÉ</t>
  </si>
  <si>
    <t xml:space="preserve">Porcentaje de seguimientos  a los casos confirmados  COVID-19 </t>
  </si>
  <si>
    <t>DESARROLLO DE UNA ESTRATEGIA DE VIGILANCIA EPIDEMIOLÓGICA COMUNITARIA PARA LA VERIFICACION DE MEDIDAS DE BIOSEGURIDAD E IDENTIFICACION DE CASOS COVID-19</t>
  </si>
  <si>
    <t>Número de estrategias</t>
  </si>
  <si>
    <t>CONTAR CON UN EQUIPO MULTIDISCIPLINARIO Y LOGÍSTICO PARA LA IMPLEMENTACION DE LOS LINEAMIENTOS NACIONALES DEL PROCESO DE VACUNACION CONTRA EL COVID19 EN EL MUNICIPIO DE IBAGUE</t>
  </si>
  <si>
    <t>Porcentaje de implementación de lineamientos Nacionales covid 19</t>
  </si>
  <si>
    <t>CONTAR CON UN EQUIPO MULTIDISCIPLINARIO Y APOYO LOGÍSTICO PARA EL DESARROLLO DE ESTRATEGIÁS COVID-19 CONFORME A LOS LINEAMIENTOS NACIONALES EN EL MUNICIPIO DE IBAGUÉ.</t>
  </si>
  <si>
    <t>Número de Estrategias Desarrolladas</t>
  </si>
  <si>
    <t>REALIZAR VIGILANCIA EPIDEMIOLOGICA DE LOS EVENTOS DE INTERES EN SALUD Y GESTIÓN DE CASOS A NIVEL COMUNITARIO</t>
  </si>
  <si>
    <t>Porcentaje de Cumplimiento en Visitas realizadas</t>
  </si>
  <si>
    <t>REALIZAR ASISTENCIA TÉCNICA A LAS 10 EAPB PARA VERIFICAR LA ADHESIÓN AL MODELO DE ATENCIÓN INTEGRAL A TRASTORNOS POR USO DE SUSTANCIAS PSICOACTIVAS (MAITUS). VISITA DE DIAGNÓSTICO Y SEGUIMIENTO</t>
  </si>
  <si>
    <t>DESARROLLAR UN PROGRAMA DE FORMACIÓN EN PRIMEROS AUXILIOS EMOCIONALES DIRIGIDA A LOS ACTORES DEL SISTEMA, SECTORES Y COMUNIDAD EN GENERAL</t>
  </si>
  <si>
    <t>Número de Personas Formadas</t>
  </si>
  <si>
    <t>IMPLEMENTAR UN CENTRO DE ESCUCHA PARA LA INTERVENCIÓN Y ORIENTACIÓN A PERSONAS EN FASE AGUDA POR EVENTOS DE SALUD MENTAL. LINEA NARANJA, YO TE ESCUCHO.</t>
  </si>
  <si>
    <t>Número de Centros de Escucha implementados</t>
  </si>
  <si>
    <t>DESARROLLAR HABILIDADES DE CRIANZA EN 160 FAMILIAS CON ADOLESCENTES DE 10 A 14 AÑOS</t>
  </si>
  <si>
    <t>Número de familias capacitadas</t>
  </si>
  <si>
    <t>IMPLEMENTAR UNA ESTRATEGIA COLECTIVA DE PREVENCION DE CONSUMO DE ALCOHOL DIRIGIDO A 1200 DE GRADO 5TO SANAMENTE</t>
  </si>
  <si>
    <t>Número de jóvenes que completen la estrategia</t>
  </si>
  <si>
    <t>APLICAR UN PROGRAMA DE FORTALECIMIENTO DE SENTIDO DE VIDA DIRIGIDO A 800 ESTUDIANTES DE LOS GRADOS 8, 9 Y 10 DE LAS INSTITUCIONES EDUCATIVAS DEL MUNICIPIO DE IBAGUE</t>
  </si>
  <si>
    <t>APLICAR UN PROGRAMA DE FORTALECIMIENTO DE SENTIDO DE VIDA DIRIGIDO A 360 JOVENES DEL MUNICIPIO DE IBAGUE</t>
  </si>
  <si>
    <t xml:space="preserve">APLICAR  LA   “ENCUESTA DE CONDICIONES DE SALUD Y TRABAJO DEL SECTOR INFORMAL DEL COMERCIO” A PERSONAS DE LA ECONOMÍA INFORMAL- FOCALIZADAS POR PARTE DE LA SECRETARÍA DE SALUD DEPARTAMENTAL.
</t>
  </si>
  <si>
    <t>Porcentaje de encuestas Aplicadas</t>
  </si>
  <si>
    <t xml:space="preserve">ELABORAR UN PANORAMA DE RIESGOS PARA CADA UNA DE LOS SECTORES DE LA ECONOMÍA INFORMAL PREVIAMENTE CARACTERIZADOS
</t>
  </si>
  <si>
    <t>Número de Estrategias Implementadas</t>
  </si>
  <si>
    <t>DISEÑAR E IMPLEMENTAR UNA CAMPAÑA DE BUENAS PRÁCTICAS DE CUIDADO DE LA SALUD EN LA ECONOMÍA INFORMAL SEGÚN RIESGOS IDENTIFICADOS PARA CADA SECTOR QUE INCLUYA TODOS LOS ASPECTOS PARA LA PREVENCIÓN DE ENFERMEDADES DE ORIGEN OCUPACIONAL.</t>
  </si>
  <si>
    <t>Número de Campañas implementadas</t>
  </si>
  <si>
    <t>TOTAL  PLAN  DE  ACCION</t>
  </si>
  <si>
    <t>TOTAL</t>
  </si>
  <si>
    <t>METAS DE RESULTADO</t>
  </si>
  <si>
    <t>METAS DE PRODUCTO</t>
  </si>
  <si>
    <t>INDICADOR</t>
  </si>
  <si>
    <t>PLANEADO</t>
  </si>
  <si>
    <t>EJECUTADO</t>
  </si>
  <si>
    <t>SECRETARIO DESPACHO / GERENTE</t>
  </si>
  <si>
    <t>Disminuir a 165 la tasa de mortalidad ajustada por enfermedades del sistema circulatorio al 2023 en el municipio de Ibagué</t>
  </si>
  <si>
    <t>Implementar en un 25% la política pública de la dimensión vida saludable y condiciones no transmisibles (Cód KPT 1905031)</t>
  </si>
  <si>
    <t>Porcentaje de política pública implementada</t>
  </si>
  <si>
    <t>20%</t>
  </si>
  <si>
    <t>NOMBRE SECRETARIA DE SALUD MUNICIIPAL: JOHANA XIMENA ARANDA RIVERA</t>
  </si>
  <si>
    <t>Disminuir la tasa de mortalidad ajustada por tumor maligno de mama a 14 por cada 100.000 mujeres al 2023 en el municipio de Ibagué</t>
  </si>
  <si>
    <t>Implementar estrategia integral de atención de desarrollo de capacidades al talento humano, seguimiento y promoción de la ruta de acciones de prevención para la detección temprana de cáncer de mama (Cód KPT 1905019)</t>
  </si>
  <si>
    <t>Numero de EPS/IPS con estrategias implementadas</t>
  </si>
  <si>
    <t>26</t>
  </si>
  <si>
    <t xml:space="preserve">FIRMA: </t>
  </si>
  <si>
    <t>Disminuir la tasa de mortalidad ajustada por tumor maligno de próstata a 16 al 2023</t>
  </si>
  <si>
    <t>Implementar estrategia integral de atención de desarrollo de capacidades al talento humano, seguimiento y promoción de acciones de prevención en la detección temprana de cáncer de próstata. (Cód KPT 1905019)</t>
  </si>
  <si>
    <t>Consultorios rosados implementados en las IPS públicas y privadas de acuerdo con los lineamientos del MSPS. (Cód KPT 1905031)</t>
  </si>
  <si>
    <t>Número de consultorios rosados en funcionamiento</t>
  </si>
  <si>
    <t>Disminuir la tasa de mortalidad por tumor maligno del cuello del útero a 9,5 al 2023 en el municipio de Ibagué</t>
  </si>
  <si>
    <t>Implementar estrategia integral de atención de desarrollo de capacidades al talento humano, seguimiento y promoción de acciones de prevención en las 26 EPS/IPS (12 EPS y 14 IPS) en la implementación de la Ruta de promoción y mantenimiento de la salud en la detección temprana de cáncer de cuello del útero. (Cód KPT 1905019)</t>
  </si>
  <si>
    <t>NOMBRE DIRECTORA DE SALUD PÚBLICA:  NINI JOHANNA GARZÓN BRIÑEZ</t>
  </si>
  <si>
    <t>Al 2023 disminuir a 2,8 la tasa ajustada de mortalidad por tuberculosis en el municipio de Ibagué</t>
  </si>
  <si>
    <t>Implementar estrategia integral de atención de desarrollo de capacidades al talento humano, seguimiento y promoción de acciones de prevención en las 27 IPS/EAPB (11 EAPB y 16 IPS) en la implementación de la Ruta de promoción y mantenimiento de la salud en la guía de práctica clínica de tuberculosis (Cód KPT 1905019)</t>
  </si>
  <si>
    <t>Número de IPS/EAPB con estrategias implementadas</t>
  </si>
  <si>
    <t>27</t>
  </si>
  <si>
    <t xml:space="preserve">FIRMA:  </t>
  </si>
  <si>
    <t>Disminuir a 0,1 la incidencia de mortalidad por dengue grave a 2023 en el municipio de Ibagué</t>
  </si>
  <si>
    <t>Realizar e implementar una estrategia en salud para el seguimiento y desarrollo de capacidades al 100% de los focos de vectores (dengue, zika, chikungunya)  (Cód KPT 1903038)</t>
  </si>
  <si>
    <t>Porcentaje de focos con seguimiento</t>
  </si>
  <si>
    <t>100%</t>
  </si>
  <si>
    <t>Disminuir a 1 la incidencia de leishmaniasis cutánea al 2023 en el municipio de Ibagué</t>
  </si>
  <si>
    <t>Implementar estrategia integral de atención de desarrollo de capacidades al talento humano, seguimiento y promoción de acciones de prevención en las 27 IPS/EPS (10 EAPB y 17 IPS)  en guías de práctica clínica de leishmaniasis (Cód KPT 1903038)</t>
  </si>
  <si>
    <t>A 2023, se mantendrá en 0 la mortalidad por rabia humana</t>
  </si>
  <si>
    <t>Implementar estrategia integral de atención de desarrollo de capacidades al talento humano, seguimiento y promoción de acciones de prevención en las 27 IPS/EPS (10 EAPB y 17 IPS)  en guías de práctica clínica de rabia humana (Cód KPT 1903038)</t>
  </si>
  <si>
    <t>Porcentaje de IPS/EAPB con desarrollo de la estrategia</t>
  </si>
  <si>
    <t>70%</t>
  </si>
  <si>
    <t>A 2023, incrementar a 60% el número de establecimientos vigilados y controlados con concepto favorable.</t>
  </si>
  <si>
    <t>Desarrollar capacidades y realizar la inspección, control y vigilancia al 100% de los responsables de los establecimientos veterinarios (clínicas, consultorios y afines) que lo soliciten. (Cód KPT 1903038)</t>
  </si>
  <si>
    <t>Porcentaje de establecimientos veterinarios (clínicas, consultorios y afines)  con desarrollo de capacidades</t>
  </si>
  <si>
    <t>Alcanzar el 95% de cobertura en todos los biológicos que hacen parte del esquema nacional del Programa Ampliado de Inmunizaciones.</t>
  </si>
  <si>
    <t>40 IPS/EAPB (16 IPS, 13 centros de salud y 11 EAPB) con cumplimiento del Programa Ampliado de Inmunizaciones en mínimo un 90%. (Cód KPT 1905027)</t>
  </si>
  <si>
    <t>Numero de IPS/EAPB con cumplimiento del 90% del PAI</t>
  </si>
  <si>
    <t>Alcanzar el 95% de Cobertura de vacunación de BCG en nacidos vivos</t>
  </si>
  <si>
    <t>Implementar el Programa ampliado de inmunizaciones para la Cobertura de vacunación de BCG en nacidos vivos (Cód KPT 1905027)</t>
  </si>
  <si>
    <t xml:space="preserve">Número de programas ampliados de inmunizaciones implementados </t>
  </si>
  <si>
    <t>Alcanzar el 95% de Cobertura de vacunación con pentavalente (DPT, HB) 3 dosis en niños y niñas menores de 1 año</t>
  </si>
  <si>
    <t>Implementar el Programa ampliado de inmunizaciones para la Cobertura de vacunación con pentavalente (DPT, HB) 3 dosis en niños y niñas menores de 1 año (Cód KPT 1905027)</t>
  </si>
  <si>
    <t>Mantener la tasa de suicidios menor a 6,96 en el municipio de Ibagué</t>
  </si>
  <si>
    <t>Implementar la Política pública de Salud mental (Cód KPT 1905022)</t>
  </si>
  <si>
    <t>Numero de política pública implementadas</t>
  </si>
  <si>
    <t>Mantendrá la tasa de suicidios en niños y niñas de 6 a 11 años</t>
  </si>
  <si>
    <t>Implementar una estrategia colectiva para el fortalecimiento de relacionamiento parental dirigida a familias de 10 a 14 años (Cód KPT 1905020 - 1905021)</t>
  </si>
  <si>
    <t xml:space="preserve">Número de estrategias implementadas </t>
  </si>
  <si>
    <t>Mantendrá la tasa de suicidios en niños y niñas de 12 a 17 años</t>
  </si>
  <si>
    <t>Implementar una estrategia colectiva para el fortalecimiento de sentido de vida dirigida a adolescentes (Cód KPT 1905020 - 1905021)</t>
  </si>
  <si>
    <t>Mantendrá la tasa de suicidios en niños y niñas de 18 a 28 años</t>
  </si>
  <si>
    <t>Implementar una estrategia colectiva para el fortalecimiento de factores protectores dirigida a jóvenes (Cód KPT 1905020 - 1905021)</t>
  </si>
  <si>
    <t xml:space="preserve">Aumentar la edad de inicio de consumo de sustancias psicoactivas a 14 años. </t>
  </si>
  <si>
    <t>Implementar un plan territorial para la prevención de consumo de sustancias psicoactivas (Cód KPT 1905020)</t>
  </si>
  <si>
    <t>Número de planes territoriales implementados</t>
  </si>
  <si>
    <t>Aumentar el apoyo nutricional a NNA</t>
  </si>
  <si>
    <t xml:space="preserve">Desarrollar capacidades al Talento humano  de  las 27 IPS/EAPB (10 EAPB y 17 IPS) sobre la ruta de promoción y mantenimiento de la salud, guía de atención en salud  de desnutrición aguda </t>
  </si>
  <si>
    <t>Número de IPS/EAPB con desarrollo de capacidades</t>
  </si>
  <si>
    <t>Aumentar el porcentaje de instituciones que reportan el SIVIGILA será del 98%</t>
  </si>
  <si>
    <t xml:space="preserve">Realizar seguimiento al 100% de los casos notificados al SIVIGILA de los niños con desnutrición aguda (Cód KPT 1903016) </t>
  </si>
  <si>
    <t>Porcentaje de seguimiento  de niños con desnutrición</t>
  </si>
  <si>
    <t xml:space="preserve">Desarrollar 1 estrategia en salud dirigida a la población general con el fin de promover los factores protectores y prevenir las acciones que conlleven a la presentación de enfermedades por malnutrición (Cód KPT 1905019) </t>
  </si>
  <si>
    <t>Incrementar a 50% el número de establecimientos vigilados y controlados con concepto favorable.</t>
  </si>
  <si>
    <t>Desarrollar capacidades y procesos de vigilancia y control al 100% de los responsables de los establecimientos comerciales que procesen, manipulen y comercialicen alimentos que lo soliciten. (Cód KPT 1905019)</t>
  </si>
  <si>
    <t xml:space="preserve">Porcentaje de establecimientos comerciales que procesen, manipulen y comercialicen alimentos con desarrollo de capacidades. </t>
  </si>
  <si>
    <t>Disminuirá el porcentaje de bajo peso al nacer al 6,8% en el municipio de Ibagué</t>
  </si>
  <si>
    <t>Desarrollar una estrategia de capacidades al Talento humano, seguimiento y promover factores protectores de las 27 IPS/EAPB (10 EAPB y 17 IPS) sobre la guía de atención de bajo peso al nacer (Cód KPT 1905019)</t>
  </si>
  <si>
    <t>Numero de IPS/ EAPB con desarrollo de capacidades</t>
  </si>
  <si>
    <t>A 2023, el municipio de Ibagué contara con concepto sanitario en el 100% de los acueductos urbanos y rurales legalmente constituidos</t>
  </si>
  <si>
    <t xml:space="preserve">Desarrollar capacidades al 100% de las juntas administradoras de los acueductos urbanos y rurales sobre las condiciones sanitarias requeridas por la normatividad vigente (Cód KPT 1905019) </t>
  </si>
  <si>
    <t>Porcentaje de acueductos urbanos y rurales con desarrollo de capacidades</t>
  </si>
  <si>
    <t xml:space="preserve">Realizar la medición del IRCA al 100% de acueductos urbanos y rurales (Cód KPT 1903016) </t>
  </si>
  <si>
    <t>Porcentaje de acueductos urbanos y rurales con IRCA</t>
  </si>
  <si>
    <t xml:space="preserve">Actualizar los 32 mapas de riesgo de la calidad del agua para consumo humano según Resolución 129 del 26 de diciembre de 2019 (Cód KPT 1903016) </t>
  </si>
  <si>
    <t xml:space="preserve">Numero de mapas de riesgo de la calidad del agua para consumo humano actualizados </t>
  </si>
  <si>
    <t xml:space="preserve">Desarrollar capacidades al 100% a los responsables de los establecimientos (excepto los que manipulan, procesan y comercializan alimentos y clínicas y consultorios veterinarios y afines) y piscinas que lo requiera (Cód KPT 1905028) </t>
  </si>
  <si>
    <t>Porcentaje de establecimientos (excepto los que manipulan, procesan y comercializan alimentos y clínicas y consultorios veterinarios y afines)  que hayan solicitado orientación con desarrollo de capacidades</t>
  </si>
  <si>
    <t xml:space="preserve">Inspección vigilancia y control al 100% de establecimientos (excepto los que manipulan, procesan y comercializan alimentos y clínicas y consultorios veterinarios y afines)  que soliciten concepto sanitario (Cód KPT 1905028) </t>
  </si>
  <si>
    <t>Porcentaje de establecimientos comerciales con proceso de IVC</t>
  </si>
  <si>
    <t xml:space="preserve">Realizar la Inspección vigilancia y control al 100%  de las piscinas que soliciten concepto sanitario (Cód KPT 1903016) </t>
  </si>
  <si>
    <t>Porcentaje de piscinas con concepto sanitario</t>
  </si>
  <si>
    <t xml:space="preserve">Desarrollar 1 estrategia en salud dirigida a los responsables de los establecimientos con el fin de promover acciones para prevenir riesgos relacionadas con la actividad económica que desarrollan (Cód KPT 1905019) </t>
  </si>
  <si>
    <t xml:space="preserve">Desarrollar capacidades y vigilar al 100% a los usuarios de puntos críticos de recolección de residuos (Cód KPT 1905019) </t>
  </si>
  <si>
    <t>Porcentaje de los puntos críticos de recolección de residuos con desarrollo de capacidades</t>
  </si>
  <si>
    <t>A 2023, el municipio de Ibagué contara con una ESE certificada como hospital verde</t>
  </si>
  <si>
    <t xml:space="preserve">Desarrollo de capacidades al talento humano  y vigilancia de la ESE del municipio en implementación del programa hospital verde (Cód KPT 1905019) </t>
  </si>
  <si>
    <t>Número de ESEs con desarrollo de capacidades</t>
  </si>
  <si>
    <t>Mantener la tasa de  mortalidad por exposición a fuerzas de la naturaleza en 0,2</t>
  </si>
  <si>
    <t xml:space="preserve">Operativizar el Sistema de Emergencia Médicas de Ibagué en cumplimiento del acuerdo 003 del 2 de marzo del 2018. (Cód KPT 1905029) </t>
  </si>
  <si>
    <t>Número de Sistema de Emergencia Medicas operativizadas</t>
  </si>
  <si>
    <t>Mantener la tasa de  mortalidad por exposición a fuerzas de la naturaleza en 0,3</t>
  </si>
  <si>
    <t xml:space="preserve">Vigilar los dos puntos de entrada terrestre y aéreo en el cumplimiento del reglamento sanitario internacional (Cód KPT 1905029) </t>
  </si>
  <si>
    <t xml:space="preserve">Número puntos de entrada vigilados  </t>
  </si>
  <si>
    <t>Mantener la tasa de  mortalidad por exposición a fuerzas de la naturaleza en 0,4</t>
  </si>
  <si>
    <t>Desarrollar 1 estrategia en salud dirigida a la población general con el fin de promover acciones para afrontar situaciones de emergencias (Cód KPT 1905019)</t>
  </si>
  <si>
    <t>A 2023, el municipio de Ibagué contara con la matriz de identificación de peligros y valoración del riesgo de las economías informales priorizadas</t>
  </si>
  <si>
    <t xml:space="preserve">Desarrollar 1 estrategia de información en salud dirigida a las personas de la economía informal caracterizadas para mitigar el riesgo de aparición de enfermedades de origen ocupacional. (Cód KPT 1905025) </t>
  </si>
  <si>
    <r>
      <rPr>
        <b/>
        <sz val="11"/>
        <color rgb="FF000000"/>
        <rFont val="Calibri"/>
        <family val="2"/>
        <scheme val="minor"/>
      </rPr>
      <t>OBSERVACIONES</t>
    </r>
    <r>
      <rPr>
        <sz val="11"/>
        <color rgb="FF000000"/>
        <rFont val="Calibri"/>
        <family val="2"/>
        <scheme val="minor"/>
      </rPr>
      <t>: EN EL PRESUPUESTO DE SALUD PÚBLICA SE REGISTRAN LOS SIGUIENTES RUBROS: CÓDIGO PRESUPUESTAL 2.16.3.2.02.02.009-65 (SGP SALUD PUBLICA - SUPERAVIT)SE REGISTRA UN VALOR DE $81.290.761.oo CORRESPONDIENTE A RECURSOS COMPROMETIDOS EN LA VIGENCIA 2021 Y QUE AUN NO HAN SIDO LIQUIDADOS POR LOS CONTRATISTAS A CORTE DEL SEGUNDO TRIMESTRE DE 2022 DISTRIBUIDOS: $1.300.000.oo DE JHONATAN ANDRES RUIZ CALDERON- Y $ 79.990.761.oo DE GOBERNACIÓN DEL TOLIMA CONTRATO DE EXAMEN DE FISICO QUIMICO MICROBIOLOGICO DEL AGUA</t>
    </r>
  </si>
  <si>
    <t>RELACION DE CONTRATOS SALUD AMBIENTAL</t>
  </si>
  <si>
    <t xml:space="preserve">No. CONTRATO </t>
  </si>
  <si>
    <t>FECHA CONTRATO</t>
  </si>
  <si>
    <t>BENEFICIARIO</t>
  </si>
  <si>
    <t>DANIELA CUELLAR PERDOMO</t>
  </si>
  <si>
    <t>SS93-CONTRATAR LOS SERVICIOS PROFESIONALES PARA EL APOYO EN LA EJECUCIÓN DE LAS ACCIONES DE GESTIÓN DE LA SALUD PÚBLICA EN LA DIMENSIÓN DE SALUD AMBIENTAL VIGILANCIA A LA CALIDAD DE AGUA</t>
  </si>
  <si>
    <t>IVAN GUSTAVO GONZALEZ CESPEDES</t>
  </si>
  <si>
    <t>SS94-CONTRATAR LOS SERVICIOS PROFESIONALES PARA EL APOYO EN LA EJECUCIÓN DE LAS ACCIONES DE GESTIÓN DE LA SALUD PÚBLICA EN LA DIMENSIÓN DE SALUD AMBIENTAL VIGILANCIA A LA CALIDAD DE AGUA</t>
  </si>
  <si>
    <t>GUSTAVO ADOLFO CARDOZO CASTAÑO</t>
  </si>
  <si>
    <t>SS95-CONTRATAR LOS SERVICIOS DE APOYO A LA GESTIÓN PARA LA EJECUCION DE LAS ACCIONES DE GESTIÓN DE LA SALUD PÚBLICA EN LA DIMENSIÓN DE SALUD AMBIENTAL VIGILANCIA A LA CALIDAD DE AGUA</t>
  </si>
  <si>
    <t>LADY JULIETH LOZANO QUIROGA</t>
  </si>
  <si>
    <t>SS96-CONTRATAR LOS SERVICIOS DE APOYO A LA GESTIÓN PARA LA EJECUCIÓN DE LAS ACCIONES DE GESTIÓN DE LA SALUD PÚBLICA EN LA DIMENSIÓN DE SALUD AMBIENTAL IVC ESTABLECIMIENTOS PISCINAS</t>
  </si>
  <si>
    <t>MANUEL  SALVADOR CUERO VILLEGAS</t>
  </si>
  <si>
    <t>SS98-CONTRATAR LOS SERVICIOS PROFESIONALES PARA EL APOYO EN LA EJECUCIÓN DE LAS ACCIONES DE GESTIÓN DE LA SALUD PÚBLICA EN LA DIMENSIÓN DE SALUD AMBIENTAL VIGILANCIA A LA CALIDAD DE AGUA</t>
  </si>
  <si>
    <t>MARIA MONICA ROCHA CAICEDO</t>
  </si>
  <si>
    <t>SS99-CONTRATAR LOS SERVICIOS PROFESIONALES PARA EL APOYO EN LA EJECUCIÓN DE LAS ACCIONES DE GESTIÓN DE LA SALUD PÚBLICA EN LA DIMENSIÓN DE SALUD AMBIENTAL SEGUIMIENTO A LA IMPLEMENTACIÓN DEL PROGRAMA DE HOSPITALES VERDES</t>
  </si>
  <si>
    <t>LAURA MARIA MONTEALEGRE SANCHEZ</t>
  </si>
  <si>
    <t>SS101-CONTRATAR LOS SERVICIOS PROFESIONALES PARA EL APOYO EN LA EJECUCIÓN DE LAS ACCIONES DE GESTIÓN DE LA SALUD PÚBLICA EN LA DIMENSIÓN DE SALUD AMBIENTAL IVC ESTABLECIMIENTOS</t>
  </si>
  <si>
    <t>ANA LUCIA VASQUEZ OROZCO</t>
  </si>
  <si>
    <t>SS102-CONTRATAR LOS SERVICIOS PROFESIONALES PARA EL APOYO EN LA EJECUCIÓN DE LAS ACCIONES DE GESTIÓN DE LA SALUD PÚBLICA EN LA DIMENSIÓN DE SALUD AMBIENTAL IVC ESTABLECIMIENTOS</t>
  </si>
  <si>
    <t>JHON JAIRO DIAZ GARZON</t>
  </si>
  <si>
    <t>SS317-CONTRATAR LOS SERVICIOS PROFESIONALES DE APOYO EN LA EJECUCIÓN DE LAS ACCIONES DE GESTIÓN DE LA SALUD PÚBLICA EN LA DIMENSIÓN DE SALUD AMBIENTAL</t>
  </si>
  <si>
    <t>HECTOR FRANCISCO GORDILLO MORA</t>
  </si>
  <si>
    <t>SS105-CONTRATAR LOS SERVICIOS PROFESIONALES PARA EL APOYO EN LA EJECUCIÓN DE LAS ACCIONES DE GESTIÓN DE LA SALUD PÚBLICA EN LA DIMENSIÓN DE SALUD AMBIENTAL IVC ESTABLECIMIENTOS</t>
  </si>
  <si>
    <t>AUGUSTO ABRAHAM RAMIREZ VARON</t>
  </si>
  <si>
    <t>SS106-CONTRATAR LOS SERVICIOS PROFESIONALES PARA EL APOYO EN LA EJECUCIÓN DE LAS ACCIONES DE GESTIÓN DE LA SALUD PÚBLICA EN LA DIMENSIÓN DE SALUD AMBIENTAL IVC ESTABLECIMIENTOS</t>
  </si>
  <si>
    <t>LAURA ALEXANDRA HUERTAS RIOS</t>
  </si>
  <si>
    <t>SS109-CONTRATAR LOS SERVICIOS DE APOYO A LA GESTIÓN DE UN TECNÓLOGO PARA LA EJECUCIÓN DE LAS ACCIONES DE GESTIÓN DE LA SALUD PÚBLICA EN LA DIMENSIÓN DE SALUD AMBIENTAL IVC ESTABLECIMIENTOS DE COMERCIO</t>
  </si>
  <si>
    <t>JESUS ALBERTO LIZARAZO VASQUEZ</t>
  </si>
  <si>
    <t>SS110-CONTRATAR LOS SERVICIOS DE APOYO A LA GESTIÓN DE UN TECNÓLOGO PARA LA EJECUCIÓN DE LAS ACCIONES DE GESTIÓN DE LA SALUD PÚBLICA EN LA DIMENSIÓN DE SALUD AMBIENTAL IVC ESTABLECIMIENTOS DE COMERCIO</t>
  </si>
  <si>
    <t>CARLOS MAURICIO GOMEZ MUÑOZ</t>
  </si>
  <si>
    <t>SS112-CONTRATAR LOS SERVICIOS DE APOYO A LA GESTIÓN DE UN TECNÓLOGO PARA LA EJECUCIÓN DE LAS ACCIONES DE GESTIÓN DE LA SALUD PÚBLICA EN LA DIMENSIÓN DE SALUD AMBIENTAL IVC ESTABLECIMIENTOS DE COMERCIO</t>
  </si>
  <si>
    <t>SIMON DAVID URREA FLORIAN</t>
  </si>
  <si>
    <t>SS113-CONTRATAR LOS SERVICIOS DE APOYO A LA GESTIÓN DE UN TECNÓLOGO PARA LA EJECUCIÓN DE LAS ACCIONES DE GESTIÓN DE LA SALUD PÚBLICA EN LA DIMENSIÓN DE SALUD AMBIENTAL IVC ESTABLECIMIENTOS DE COMERCIO</t>
  </si>
  <si>
    <t>CARMEN  VIVIANA PRIETO MOSQUERA</t>
  </si>
  <si>
    <t>SS114-CONTRATAR LOS SERVICIOS DE APOYO A LA GESTIÓN DE UN TECNÓLOGO PARA LA EJECUCIÓN DE LAS ACCIONES DE GESTIÓN DE LA SALUD PÚBLICA EN LA DIMENSIÓN DE SALUD AMBIENTAL IVC ESTABLECIMIENTOS DE COMERCIO</t>
  </si>
  <si>
    <t>MILTON JAMES SANCHEZ CASTELLANOS</t>
  </si>
  <si>
    <t>SS115-CONTRATAR LOS SERVICIOS DE APOYO A LA GESTIÓN DE UN TECNÓLOGO PARA LA EJECUCIÓN DE LAS ACCIONES DE GESTIÓN DE LA SALUD PÚBLICA EN LA DIMENSIÓN DE SALUD AMBIENTAL IVC ESTABLECIMIENTOS DE COMERCIO</t>
  </si>
  <si>
    <t>GILMA PATRICIA  LOPERA  ROZO</t>
  </si>
  <si>
    <t>SS118-CONTRATAR LOS SERVICIOS PROFESIONALES DE UN OPTÓMETRA PARA EL APOYO EN LA EJECUCIÓN DE LAS ACCIONES DE GESTIÓN DE LA SALUD PÚBLICA EN LA DIMENSIÓN DE SALUD AMBIENTAL IVC ESTABLECIMIENTOS ÓPTICAS</t>
  </si>
  <si>
    <t>MAYRA ALEJANDRA CORTES AVILA</t>
  </si>
  <si>
    <t>SS119-CONTRATAR LOS SERVICIOS PROFESIONALES PARA EL APOYO EN LA EJECUCIÓN DE LAS ACCIONES DE GESTIÓN DE LA SALUD PÚBLICA EN LA DIMENSIÓN DE SALUD AMBIENTAL RESIDUOS PELIGROSOS</t>
  </si>
  <si>
    <t>CLAUDIA MARCELA FUENTES MEJIA</t>
  </si>
  <si>
    <t>SS120-CONTRATAR LOS SERVICIOS DE APOYO A LA GESTIÓN DE UN REGENTE DE FARMACIA PARA LA EJECUCIÓN DE LAS ACCIONES DE GESTIÓN DE LA SALUD PÚBLICA EN LA DIMENSIÓN DE SALUD AMBIENTAL IVC ESTABLECIMIENTOS RESIDUOS PELIGROSOS</t>
  </si>
  <si>
    <t>ANDREA CAROLINA MAHECHA RIVEROS</t>
  </si>
  <si>
    <t>SS121-CONTRATAR LOS SERVICIOS DE APOYO A LA GESTIÓN DE UN REGENTE DE FARMACIA PARA LA EJECUCIÓN DE LAS ACCIONES DE GESTIÓN DE LA SALUD PÚBLICA EN LA DIMENSIÓN DE SALUD AMBIENTAL IVC ESTABLECIMIENTOS RESIDUOS PELIGROSOS</t>
  </si>
  <si>
    <t>TOTAL  SALUD AMBIENTAL</t>
  </si>
  <si>
    <t>RELACION DE CONTRATOS VIDA SALUDABLE Y ENFERMEDADES TRANSMISIBLES (CONDICIONES ENDEMO-EPIDEMICAS)</t>
  </si>
  <si>
    <t>DIEGO FERNANDO MURILLO CASAS</t>
  </si>
  <si>
    <t>SS123-CONTRATAR LOS SERVICIOS PROFESIONALES CON ESPECIALIZACIÓN EN EPIDEMIOLOGÍA PARA EL APOYO EN LA EJECUCIÓN DE LAS ACCIONES DE GESTIÓN DE LA SALUD PÚBLICA EN LA DIMENSIÓN DE TRANSMISBLES PROGRAMA ETV</t>
  </si>
  <si>
    <t>EDY JOHANNA GONZALEZ GUTIERREZ</t>
  </si>
  <si>
    <t>SS124-CONTRATAR LOS SERVICIOS DE APOYO A LA GESTIÓN PARA LA EJECUCIÓN DE LAS ACCIONES DE GESTIÓN DE LA SALUD PÚBLICA EN LA DIMENSIÓN DE TRANSMISIBLES PROGRAMA ETV DENGUE</t>
  </si>
  <si>
    <t>IVONNE MARITZA TOVAR ROJAS</t>
  </si>
  <si>
    <t>SS125-CONTRATAR LOS SERVICIOS DE APOYO A LA GESTIÓN PARA LA EJECUCIÓN DE LAS ACCIONES DE GESTIÓN DE LA SALUD PÚBLICA EN LA DIMENSIÓN DE TRANSMISIBLES PROGRAMA ETV DENGUE</t>
  </si>
  <si>
    <t>CRISTIAN RENE MONROY CARMONA</t>
  </si>
  <si>
    <t>SS126-CONTRATAR LOS SERVICIOS DE APOYO A LA GESTIÓN PARA LA EJECUCIÓN DE LAS ACCIONES DE GESTIÓN DE LA SALUD PÚBLICA EN LA DIMENSIÓN DE TRANSMISIBLES PROGRAMA ETV DENGUE</t>
  </si>
  <si>
    <t>EDISON JABER CALDERON ESPITIA</t>
  </si>
  <si>
    <t>SS127-CONTRATAR LOS SERVICIOS DE APOYO A LA GESTIÓN PARA LA EJECUCIÓN DE LAS ACCIONES DE GESTIÓN DE LA SALUD PÚBLICA EN LA DIMENSIÓN DE TRANSMISIBLES PROGRAMA ETV DENGUE</t>
  </si>
  <si>
    <t>MARIA MAGDALENA GUAUQUE ROA</t>
  </si>
  <si>
    <t>SS128-CONTRATAR LOS SERVICIOS DE APOYO A LA GESTIÓN PARA LA EJECUCIÓN DE LAS ACCIONES DE GESTIÓN DE LA SALUD PÚBLICA EN LA DIMENSIÓN DE TRANSMISIBLES PROGRAMA ETV DENGUE</t>
  </si>
  <si>
    <t>NATHALY VIVIANA VANEGAS SUAREZ</t>
  </si>
  <si>
    <t>SS129-CONTRATAR LOS SERVICIOS DE APOYO A LA GESTIÓN PARA LA EJECUCIÓN DE LAS ACCIONES DE GESTIÓN DE LA SALUD PÚBLICA EN LA DIMENSIÓN DE TRANSMISIBLES PROGRAMA ETV DENGUE</t>
  </si>
  <si>
    <t>ANGELICA MARIA ESQUIVEL MONTEALEGRE</t>
  </si>
  <si>
    <t>SS130-CONTRATAR LOS SERVICIOS DE APOYO A LA GESTIÓN PARA LA EJECUCIÓN DE LAS ACCIONES DE GESTIÓN DE LA SALUD PÚBLICA EN LA DIMENSIÓN DE TRANSMISIBLES PROGRAMA ETV DENGUE</t>
  </si>
  <si>
    <t>DIEGO ALEJANDRO URREGO MEDINA</t>
  </si>
  <si>
    <t>SS131-CONTRATAR LOS SERVICIOS PROFESIONALES  PARA LA EJECUCIÓN DE LAS ACCIONES DE GESTIÓN DE LA SALUD PÚBLICA EN LA DIMENSIÓN DE TRANSMISIBLES PROGRAMA ETV</t>
  </si>
  <si>
    <t>JAVIER AMAYA MACHADO</t>
  </si>
  <si>
    <t>SS132-CONTRATAR LOS SERVICIOS DE APOYO A LA GESTIÓN PARA LA EJECUCIÓN DE LAS ACCIONES DE GESTIÓN DE LA SALUD PÚBLICA EN LA DIMENSIÓN DE TRANSMISIBLES PROGRAMA ETV LEISHMANIA</t>
  </si>
  <si>
    <t xml:space="preserve">LUZ ANGELICA RODRIGUEZ DEVIA </t>
  </si>
  <si>
    <t>SS133-CONTRATAR LOS SERVICIOS DE APOYO A LA GESTIÓN PARA LA EJECUCIÓN DE LAS ACCIONES DE GESTIÓN DE LA SALUD PÚBLICA EN LA DIMENSIÓN DE TRANSMISIBLES PROGRAMA ETV LEISHMANIA</t>
  </si>
  <si>
    <t>MARTHA BEATRIZ SANTOS ESPINOSA</t>
  </si>
  <si>
    <t>SS134-CONTRATAR LOS SERVICIOS DE APOYO A LA GESTIÓN PARA LA EJECUCIÓN DE LAS ACCIONES DE GESTIÓN DE LA SALUD PÚBLICA EN LA DIMENSIÓN DE TRANSMISIBLES PROGRAMA ETV LEISHMANIA</t>
  </si>
  <si>
    <t>JOSE MAURICIO ANGARITA LUGO</t>
  </si>
  <si>
    <t xml:space="preserve">SS137-CONTRATAR LOS SERVICIOS DE APOYO A LA GESTIÓN DE UN TÉCNICO EN SISTEMAS PARA LA EJECUCIÓN DE LAS ACCIONES DE GESTIÓN DE LA SALUD PÚBLICA EN LA DIMENSIÓN DE TRANSMISIBLES PROGRAMA ETV  </t>
  </si>
  <si>
    <t xml:space="preserve">DANIEL CASAS URUEÑA </t>
  </si>
  <si>
    <t>SS138-CONTRATAR LOS SERVICIOS DE UN PROFESIONAL EN ENFERMERÍA PARA LA EJECUCIÓN DE LAS ACCIONES DE GESTIÓN DE LA SALUD PÚBLICA EN LA DIMENSIÓN DE TRANSMISIBLES PROGRAMA ETV</t>
  </si>
  <si>
    <t>YAMILE DIAZ GONZALEZ</t>
  </si>
  <si>
    <t>SS139-PRESTACIÓN DE SERVICIOS PROFESIONALES DE MÉDICO VETERINARIO Y ZOOTECNISTA PARA FORTALECER ACTIVIDADES DE PROMOCIÓN Y PREVENCIÓN, VISITAS DE INSPECCIÓN, VIGILANCIA, CONTROL PARA PREVENCIÓN DEL RIESGO ZOONÓTICO A ESTABLECIMIENTOS Y COMUNIDAD EN EL MUNICIPIO DE IBAGUE.</t>
  </si>
  <si>
    <t>EDILMA ALEXANDRA CUESTA VELA</t>
  </si>
  <si>
    <t>SS140-PRESTACIÓN DE SERVICIOS PROFESIONALES DE MÉDICO VETERINARIO Y ZOOTECNISTA PARA FORTALECER ACTIVIDADES DE PROMOCIÓN Y PREVENCIÓN, VISITAS DE INSPECCIÓN, VIGILANCIA, CONTROL PARA PREVENCIÓN DEL RIESGO ZOONÓTICO A ESTABLECIMIENTOS Y COMUNIDAD EN EL MUNICIPIO DE IBAGUE.</t>
  </si>
  <si>
    <t xml:space="preserve">MARIA CONSUELO LEAL GOMEZ </t>
  </si>
  <si>
    <t>SS141-PRESTACIÓN DE SERVICIOS PROFESIONALES DE MÉDICO VETERINARIO Y ZOOTECNISTA PARA FORTALECER ACTIVIDADES DE PROMOCIÓN Y PREVENCIÓN, VISITAS DE INSPECCIÓN, VIGILANCIA, CONTROL PARA PREVENCIÓN DEL RIESGO ZOONÓTICO A ESTABLECIMIENTOS Y COMUNIDAD EN EL MUNICIPIO DE IBAGUE.</t>
  </si>
  <si>
    <t>JOHANA CAROLINA VELOZA GUIO</t>
  </si>
  <si>
    <t>SS142-PRESTACIÓN DE SERVICIOS PROFESIONALES DE MÉDICO VETERINARIO Y ZOOTECNISTA PARA FORTALECER ACTIVIDADES DE PROMOCIÓN Y PREVENCIÓN, VISITAS DE INSPECCIÓN, VIGILANCIA, CONTROL PARA PREVENCIÓN DEL RIESGO ZOONÓTICO A ESTABLECIMIENTOS Y COMUNIDAD EN EL MUNICIPIO DE IBAGUE.</t>
  </si>
  <si>
    <t>ANGELA TATIANA GONZALEZ BARRETO</t>
  </si>
  <si>
    <t>SS143-PRESTACIÓN DE SERVICIOS PROFESIONALES DE MÉDICO VETERINARIO Y ZOOTECNISTA PARA FORTALECER ACTIVIDADES DE PROMOCIÓN Y PREVENCIÓN, VISITAS DE INSPECCIÓN, VIGILANCIA, CONTROL PARA PREVENCIÓN DEL RIESGO ZOONÓTICO A ESTABLECIMIENTOS Y COMUNIDAD EN EL MUNICIPIO DE IBAGUE.</t>
  </si>
  <si>
    <t>JAVIER HUMBERTO RUBIANO LIBERATO</t>
  </si>
  <si>
    <t>SS144-PRESTACIÓN DE SERVICIOS PROFESIONALES DE MÉDICO VETERINARIO Y ZOOTECNISTA PARA FORTALECER ACTIVIDADES DE PROMOCIÓN Y PREVENCIÓN, VISITAS DE INSPECCIÓN, VIGILANCIA, CONTROL PARA PREVENCIÓN DEL RIESGO ZOONÓTICO A ESTABLECIMIENTOS Y COMUNIDAD EN EL MUNICIPIO DE IBAGUE.</t>
  </si>
  <si>
    <t>TOTAL VIDA SALUDABLE Y ENFERMEDADES TRANSMISIBLES (CONDICIONES ENDEMO EPIDEMICAS)</t>
  </si>
  <si>
    <t>RELACION DE CONTRATOS VIDA SALUDABLE Y ENFERMEDADES TRANSMISIBLES (GESTION DEL RIESGO EN ENFERMEDADES INMUNOPREVENIBLES)</t>
  </si>
  <si>
    <t>VICTORIA ALEJANDRA ORDOÑEZ RUIZ</t>
  </si>
  <si>
    <t>SS145-CONTRATAR LA PRESTACIÓN DE SERVICIOS DE UN PROFESIONAL PARA FORTALECER LA GESTIÓN EN SALUD PÚBLICA DE LOS PROCESOS DE GESTIÓN DEL CONOCIMIENTO  Y DESARROLLO DE CAPACIDADES EN EL COMPONENTE DE INMUNOPREVENIBLES</t>
  </si>
  <si>
    <t>JUAN CARLOS GUZMAN PEREZ</t>
  </si>
  <si>
    <t>SS146-PRESTACION DE SERVICIOS DE UN PROFESIONAL PARA APOYAR EL MANTENIMIENTO CORRECTIVO Y PREVENTIVO DE LOS EQUIPOS DE CADENA DE FRÍO , ASISTENCIA TÉCNICA A LAS IPS EN CADENA DE FRÍO</t>
  </si>
  <si>
    <t>KAREN DAYANA MARTINEZ MARTINEZ</t>
  </si>
  <si>
    <t>SS147-PRESTACIÓN DE SERVICIOS PROFESIONALES PARA FORTALECER LA GESTIÓN EN SALUD PÚBLICA EN LOS PROCESOS DE PLANEACIÓN INTEGRAL EN SALUD, Y COORDINACIÓN INTERSECTORIAL EN EL COMPONENTE DE INMUNOPREVENIBLES</t>
  </si>
  <si>
    <t>LUZ MARINA ROJAS VILLAQUIRAN</t>
  </si>
  <si>
    <t>SS148-PRESTACIÓN DE SERVICIOS DE APOYO A LA GESTIÓN PARA REALIZAR EL PROCESO DE ALMACENAMIENTO, DISTRIBUCIÓN Y CONSERVACIÓN DE LOS INSUMOS DE INTERÉS EN SALUD PÚBLICA DEL COMPONENTE DE INMUNOPREVENIBLES</t>
  </si>
  <si>
    <t>LEIDI MARIANA PINEDA MENDOZA</t>
  </si>
  <si>
    <t>SS149-PRESTACIÓN DE SERVICIOS DE APOYO A LA GESTIÓN PARA FORTALECER LA GESTIÓN TÉCNICA Y OPERATIVA DEL COMPONENTE DE INMUNOPREVENIBLES A TRAVÉS DE LA COORDINACIÓN Y DESARROLLO INTERSECTORIAL</t>
  </si>
  <si>
    <t>JOHANA PATRICIA DUCUARA BOCANEGRA</t>
  </si>
  <si>
    <t>SS150-PRESTACIÓN DE SERVICIOS DE APOYO A LA GESTIÓN PARA FORTALECER LA GESTIÓN TÉCNICA Y OPERATIVA DEL COMPONENTE DE INMUNOPREVENIBLES A TRAVÉS DE LA COORDINACIÓN Y DESARROLLO INTERSECTORIAL</t>
  </si>
  <si>
    <t>EVELIO MARTINEZ FLORES</t>
  </si>
  <si>
    <t xml:space="preserve">SS151-PRESTACIÓN DE SERVICIOS DE APOYO A LA GESTION PARA REALIZAR EL SEGUIMIENTO NOMINAL DE LA VACUNACIÓN DE LA POBLACIÓN OBJETO DEL PROGRAMA AMPLIADO DE INMUNZACIONES  </t>
  </si>
  <si>
    <t>LEONARDO SALCEDO POLO</t>
  </si>
  <si>
    <t xml:space="preserve">SS152-PRESTACIÓN DE SERVICIOS DE APOYO A LA GESTIÓN EN EL MANEJO DEL SISTEMAS DE INFORMACIÓN DEL PROGRAMA AMPLIADO DE INMUNIZACIONES (PAI) Y SUS COMPONENTES
</t>
  </si>
  <si>
    <t xml:space="preserve">JULIAN DUQUE JIMENEZ </t>
  </si>
  <si>
    <t>SS153-PRESTACIÓN DE SERVICIOS DE UN PROFESIONAL PARA FORTALECER  LA GESTION Y ADMINISTRACION DEL SISTEMA DE INFORMACION DEL PROGRAMA AMPLIADO DE INMUNIZACIONES (PAI).</t>
  </si>
  <si>
    <t>DAR SOLUCIONES SAS</t>
  </si>
  <si>
    <t>SS320-PRESTACIÓN DE SERVICIOS PARA MONITOREAR EN TIEMPO REAL LA TEMPERATURA DE LOS EQUIPOS DE LA CADENA DE FRIO DEL MUNICIPIO CON EL FIN DE GARANTIZAR LA CONSERVACIÓN Y ALMACENAMIENTO DE LOS BIOLÓGICOS E INSUMOS DEL COMPONENTE DE INMUNOPREVENIBLES A TRAVÉS DEL RECURSO TÉCNICO REQUERIDO
;</t>
  </si>
  <si>
    <t>TOTAL VIDA SALUDABLE Y ENFERMEDADES TRANSMISIBLES (GESTION DEL RIESGO EN ENFERMEDADES INMUNOPREVENIBLES)</t>
  </si>
  <si>
    <t>RELACION DE CONTRATOS VIDA SALUDABLE Y ENFERMEDADES TRANSMISIBLES (ENFERMEDADES EMERGENTES,REEMERGENTES Y DESATENDIDAS)</t>
  </si>
  <si>
    <t xml:space="preserve">EDNA AZUCENA RODRIGUEZ CONDE </t>
  </si>
  <si>
    <t>SS154-PRESTACIÓN DE SERVICIOS PROFESIONALES PARA APOYAR EL PROCESO DE INSPECCIÓN, VIGILANCIA Y CONTROL EN LOS DIFERENTES LABORATORIOS DEL MUNICIPIO Y LAS ACCIONES DE PROMOCIÓN Y PREVENCIÓN DEL PROGRAMA DE TUBERCULOSIS Y LEPRA.</t>
  </si>
  <si>
    <t>ANA ISABEL ARIZA LEONEL</t>
  </si>
  <si>
    <t>SS155-PRESTACIÓN DE SERVICIOS PROFESIONALES PARA  APOYAR LAS ACTIVIDADES DE DESARROLLO DE CAPACIDADES EN EL TALENTO HUMANO DEL SGSSS DEL COMPONENTE DE ENFERMEDADES REEMERGENTES,EMERGENTES Y DESATENDIDAS</t>
  </si>
  <si>
    <t>JULIANA GONZALEZ PINZON</t>
  </si>
  <si>
    <t>SS156-PRESTACIÓN DE SERVICIOS PROFESIONALES PARA FORTALECER LOS PROCESOS DE PLANEACIÓN INTEGRAL EN SALUD Y COORDINACIÓN INTERSECTORIAL DEL COMPONENTE DE ENFERMEDADES REEMERGENTES,EMERGENTES Y DESATENDIDAS</t>
  </si>
  <si>
    <t>ANA KATHERINE PRIETO TRIVIÑO</t>
  </si>
  <si>
    <t>SS157-PRESTACIÓN  DE SERVICIOS DE APOYO  A LA GESTIÓN PARA REALIZAR EL PROCESO DE VIGILANCIA EN SALUD PÚBLICA PARA EL SEGUIMIENTO DOMICILIARIO DE LOS PACIENTES QUE INGRESAN COMPONENTE DE ENFERMEDADES REEMERGENTES,EMERGENTES Y DESATENDIDAS</t>
  </si>
  <si>
    <t xml:space="preserve">REINA GIOVANA BUSTOS LOZANO </t>
  </si>
  <si>
    <t>SS158-PRESTACIÓN  DE SERVICIOS DE APOYO  A LA GESTIÓN PARA REALIZAR EL PROCESO DE ALMACENAMIENTO, DISTRIBUCIÓN Y CONSERVACIÓN DE MEDICAMENTOS DE INTERÉS EN SALUD PÚBLICA DEL COMPONENTE DE ENFERMEDADES REEMERGENTES,EMERGENTES Y DESATENDIDAS</t>
  </si>
  <si>
    <t>TOTAL VIDA SALUDABLE Y ENFERMEDADES TRANSMISIBLES (ENFERMEDADES EMERGENTES,REEMERGENTES Y DESATENDIDAS)</t>
  </si>
  <si>
    <t>RELACION DE CONTRATOS NO TRANSMISIBLES</t>
  </si>
  <si>
    <t>YENNY ALEJANDRA URUEÑA ORJUELA</t>
  </si>
  <si>
    <t>SS159-PRESTACION DE SERVICIOS PROFESIONALES DE UN ENFERMERO PARA GESTION RIESGO EN SALUD PÙBLICA DENTRO DEL PROGRAMA VIDA SALUDABLE Y CONDICIONES NO TRANSMISIBLES QUE DESARROLLA LA SECRETARIA DE SALUD MUNCIPAL DE IBAGUE</t>
  </si>
  <si>
    <t>LEIDY YINETH RAMOS ZARTA</t>
  </si>
  <si>
    <t>SS160-PRESTACIÓN DE SERVICIOS PROFESIONALES DE UN ODONTÓLOGO PARA LA GESTIÓN DEL RIESGO EN SALUD PÚBLICA EN EL PROGRAMA VIDA SALUDABLE Y CONDICIONES NO TRANSMISIBLES</t>
  </si>
  <si>
    <t xml:space="preserve">JAIME ARISTIDES VARGAS LEON </t>
  </si>
  <si>
    <t>SS161-PRESTACIÓN DE SERVICIOS PROFESIONALES PARA EL  PROCESAMIENTO DE INFORMACIÓN GENERADA EN EL PROGRAMA DE ENFERMEDADES CRÓNICAS NO TRANSMISIBLES DE LA SECRETARIA DE SALUD MUNICIPAL.</t>
  </si>
  <si>
    <t>TOTAL  VIDA SALUDABLE Y ENFERMEDADE NO TRANSMIBLES</t>
  </si>
  <si>
    <t>RELACION DE CONTRATOS SEGURIDAD ALIMENTARIA</t>
  </si>
  <si>
    <t>MARTHA ELIZABETH NIETO VEGA</t>
  </si>
  <si>
    <t>SS162-PRESTACIÓN DE SERVICIOS PROFESIONALES DE UNA NUTRICIONISTA DIETISTA PARA  GESTIÓN EN SALUD PÚBLICA EN NUTRICIÓN EN CUMPLIMIENTO  LAS ACTIVIVADES QUE DESARROLLA LA SECRETARIA DE SALUD MUNICIPAL.</t>
  </si>
  <si>
    <t>MARTHA CECILIA PATARROYO CASTAÑEDA</t>
  </si>
  <si>
    <t>SS163-PRESTACIÓN DE SERVICIOS PROFESIONALES DE UNA NUTRICIONISTA DIETISTA PARA  GESTIÓN EN SALUD PÚBLICA EN NUTRICIÓN EN CUMPLIMIENTO  LAS ACTIVIVADES QUE DESARROLLA LA SECRETARIA DE SALUD MUNICIPAL.</t>
  </si>
  <si>
    <t>BERMANIS SAVITH BECERRA IMITOLA</t>
  </si>
  <si>
    <t>SS164-PRESTACIÓN DE SERVICIOS PROFESIONALES DE UN INGENIERO DE ALIMENTOS PARA FORTALECER EL PROCESO DE INSPECCIÓN Y VIGILANCIA A LOS ESTABLECIMIENTOS PÚBLICOS DE ALTO RIESGO EN ALIMENTOS DEL MUNICIPIO DE IBAGUÉ.</t>
  </si>
  <si>
    <t>MARISOL CORDOBA ANGULO</t>
  </si>
  <si>
    <t>SS01-PRESTACIÓN DE SERVICIOS PROFESIONALES DE UN INGENIERO DE ALIMENTOS PARA FORTALECER EL PROCESO DE INSPECCIÓN Y VIGILANCIA A LOS ESTABLECIMIENTOS PÚBLICOS DE ALTO RIESGO EN ALIMENTOS DEL MUNICIPIO DE IBAGUÉ.</t>
  </si>
  <si>
    <t>DIANA ELIZABETH SALAS CLAVIJO</t>
  </si>
  <si>
    <t>SS02-PRESTACIÓN DE SERVICIOS PROFESIONALES DE UN INGENIERO DE ALIMENTOS PARA FORTALECER EL PROCESO DE INSPECCIÓN Y VIGILANCIA A LOS ESTABLECIMIENTOS PÚBLICOS DE ALTO RIESGO EN ALIMENTOS DEL MUNICIPIO DE IBAGUÉ.</t>
  </si>
  <si>
    <t>MARY ALEXANDRA PEÑA USMA</t>
  </si>
  <si>
    <t>SS03-PRESTACIÓN DE SERVICIOS PROFESIONALES DE UN INGENIERO DE ALIMENTOS PARA FORTALECER EL PROCESO DE INSPECCIÓN Y VIGILANCIA A LOS ESTABLECIMIENTOS PÚBLICOS DE ALTO RIESGO EN ALIMENTOS DEL MUNICIPIO DE IBAGUÉ.</t>
  </si>
  <si>
    <t>MARIA SCHENEIDER LIZCANO CELIS</t>
  </si>
  <si>
    <t>SS04-PRESTACIÓN DE SERVICIOS PROFESIONALES DE UN INGENIERO DE ALIMENTOS PARA FORTALECER EL PROCESO DE INSPECCIÓN Y VIGILANCIA A LOS ESTABLECIMIENTOS PÚBLICOS DE ALTO RIESGO EN ALIMENTOS DEL MUNICIPIO DE IBAGUÉ.</t>
  </si>
  <si>
    <t>SHARIK VANESSA QUIMBAYO MURILLO</t>
  </si>
  <si>
    <t>SS166-PRESTACIÓN DE SERVICIOS PROFESIONALES DE UN INGENIERO DE ALIMENTOS PARA FORTALECER EL PROCESO DE INSPECCIÓN Y VIGILANCIA A LOS ESTABLECIMIENTOS PÚBLICOS DE ALTO RIESGO EN ALIMENTOS DEL MUNICIPIO DE IBAGUÉ.</t>
  </si>
  <si>
    <t>DIANA MILENA RESTREPO RODRIGUEZ</t>
  </si>
  <si>
    <t>SS167-CONTRATAR LA PRESTACION DE SERVICIOS DE APOYO A LA GESTION PARA APOYAR LA CONSOLIDACION DE INFORMACION DEL PROGRAMA DE SEGURIDAD ALIMENTARIA DE LA SECRETARIA DE SALUD MUNICIPAL</t>
  </si>
  <si>
    <t>TOTAL  SEGURIDAD ALIMENTARIA</t>
  </si>
  <si>
    <t>RELACION DE CONTRATOS SALUD PUBLICA EN EMERGENCIAS Y DESASTRES</t>
  </si>
  <si>
    <t>JORGE EDUARDO DE LOS RIOS DUARTE</t>
  </si>
  <si>
    <t xml:space="preserve">SS169-PRESTACIÓN DE SERVICIOS PROFESIONALES DE MEDICO PARA OPERATIVIZAR EL SISTEMA DE EMERGENCIAS MEDICAS DE IBAGUÉ </t>
  </si>
  <si>
    <t>ALEX GEOVANNY YARA MORENO</t>
  </si>
  <si>
    <t xml:space="preserve">SS170-PRESTACIÓN DE SERVICIOS PROFESIONALES DE MEDICO PARA OPERATIVIZAR EL SISTEMA DE EMERGENCIAS MEDICAS DE IBAGUÉ </t>
  </si>
  <si>
    <t>YEISON ADOLFO CAMPOS GARCIA</t>
  </si>
  <si>
    <t xml:space="preserve">SS171-PRESTACIÓN DE SERVICIOS PROFESIONALES DE ENFERMERO PARA OPERATIVIZAR EL SISTEMA DE EMERGENCIAS MEDICAS DE IBAGUÉ </t>
  </si>
  <si>
    <t>YULI LILIANA RODRIGUEZ MORA</t>
  </si>
  <si>
    <t>SS173-PRESTACIÓN DE SERVICIOS PROFESIONALES PARA APOYAR LAS ACTIVIDADES DE LA DIMENSIÓN DE EMERGENCIAS Y DESASTRES</t>
  </si>
  <si>
    <t>SUB-TOTAL EMERGENCIAS Y DESASTRES</t>
  </si>
  <si>
    <t>RELACION DE CONTRATOS SALUD PUBLICA EN EMERGENCIAS Y DESASTRES - COVID-19</t>
  </si>
  <si>
    <t>EQUIPO EPIDEMIOLÓGICO</t>
  </si>
  <si>
    <t>EILEEN KATHERINE PORTELA ARAGON</t>
  </si>
  <si>
    <t>SS175-CONTRATAR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</si>
  <si>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JESSICA PAOLA CUESTA MARTINEZ</t>
  </si>
  <si>
    <t>SS176-CONTRATAR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</si>
  <si>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LEYDI JOHANA SANDOVAL HERNANDEZ</t>
  </si>
  <si>
    <t>SS177-CONTRATAR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</si>
  <si>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DIANA MARIA ESCANDON URUEÑA</t>
  </si>
  <si>
    <t>SS178-CONTRATAR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</si>
  <si>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ROSA CATALINA FERIA ZAPATA</t>
  </si>
  <si>
    <t>SS179-CONTRATAR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</si>
  <si>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 xml:space="preserve">YULIETH KATHERINNE PINZON BARBOSA </t>
  </si>
  <si>
    <t>SS180-CONTRATAR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</si>
  <si>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CESAR AUGUSTO JIMENEZ GALEANO</t>
  </si>
  <si>
    <t>SS181-CONTRATAR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</si>
  <si>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 xml:space="preserve">AURA ISABEL BERMUDEZ OTALORA </t>
  </si>
  <si>
    <t>SS182-CONTRATAR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</si>
  <si>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LUZ HELENA DEL PILAR TEJADA HENAO</t>
  </si>
  <si>
    <t>SS183-CONTRATAR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</si>
  <si>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RUTHDY CHAVARRO ORDOÑEZ</t>
  </si>
  <si>
    <t>SS184-CONTRATAR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</si>
  <si>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JULIANA CAROLINA GUARNIZO GUTIERREZ</t>
  </si>
  <si>
    <t>SS185-CONTRATAR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</si>
  <si>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 xml:space="preserve">MARYLUZ FLORIDO POVEDA </t>
  </si>
  <si>
    <t>SS186-CONTRATAR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</si>
  <si>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KAREN JAISURE CORREA TELLO</t>
  </si>
  <si>
    <t>SS187-CONTRATAR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</si>
  <si>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YENNY LIZETH CUELLAR DEVIA</t>
  </si>
  <si>
    <t>SS188-CONTRATAR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</si>
  <si>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ILSE ISAACS URQUHART</t>
  </si>
  <si>
    <t>SS189-CONTRATAR LOS SERVICIOS PROFESIONALES DE UN EPIDEMIÓLOGO PARA APOYO EN EL SEGUIMIENTO DE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</si>
  <si>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DIANA PAOLA LOPEZ SANCHEZ</t>
  </si>
  <si>
    <t>SS190-CONTRATAR LOS SERVICIOS DE UN PROFESIONAL EN ENFERMERÍA PARA EL APOYO DE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</si>
  <si>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YOHN EIVER ROA CARDENAS</t>
  </si>
  <si>
    <t>SS191-CONTRATAR LOS SERVICIOS DE UN PROFESIONAL EN ENFERMERÍA PARA EL APOYO DE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</si>
  <si>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MARELBY TOVAR ENCISO</t>
  </si>
  <si>
    <t>SS192-CONTRATAR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</si>
  <si>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JULIAN ANDRES PINEDA SANCHEZ</t>
  </si>
  <si>
    <t>SS193-CONTRATAR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</si>
  <si>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MARYORI JAULEYDY VELOZA TOVAR</t>
  </si>
  <si>
    <t>SS194-CONTRATAR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</si>
  <si>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JENIFER ALEJANDRA VASQUEZ FORERO</t>
  </si>
  <si>
    <t>SS195-CONTRATAR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</si>
  <si>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 xml:space="preserve">GINA VANESSA RODRIGUEZ LONDONO </t>
  </si>
  <si>
    <t>SS196-CONTRATAR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</si>
  <si>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ALBA MARINA MENDEZ HERRAN</t>
  </si>
  <si>
    <t>SS197-CONTRATAR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</si>
  <si>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PABLO ALBERTO LOPEZ BURGOS</t>
  </si>
  <si>
    <t>SS198-CONTRATAR LOS SERVICIOS DE UN PROFESIONAL MÉDICO ESPECIALIZADO EN PEDIATRÍA PARA EL APOYO DE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</si>
  <si>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JUAN PABLO ESCOBAR TOVAR</t>
  </si>
  <si>
    <t>SS199-CONTRATAR LOS SERVICIOS DE UN PROFESIONAL MÉDICO ESPECIALIZADO EN INFECTOLOGÍA PARA EL APOYO DE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ATENCION DEL COVID19</t>
  </si>
  <si>
    <t>HORACIO MOLANO ESPINOSA</t>
  </si>
  <si>
    <t>SS200-CONTRATAR LOS SERVICIOS DE UN PROFESIONAL ESPECIALIZADO PARA EL APOYO DE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</si>
  <si>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HANNA SUGEY NIETO BARRERA</t>
  </si>
  <si>
    <t>SS201-CONTRATO DE PRESTACIÓN DE SERVICIOS DE APOYO A LA GESTIÓN PARA CONTRIBUIR EN LA LOGÍSTICA DE LAS ACTIVIDADES ESTABLECIDAS POR LA SECRETARÍA DE SALUD DE IBAGUÉ PARA LA ATENCIÓN DE LA EMERGENCIA SANITARIA POR COVID-19.</t>
  </si>
  <si>
    <t>HAROLD TRUJILLO BOCANEGRA</t>
  </si>
  <si>
    <t>SS316-CONTRATAR LOS SERVICIOS DE UN PROFESIONAL MÉDICO ESPECIALIZADO EN NEUMOLOGIA PARA EL APOYO DE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ATENCION DEL COVID19</t>
  </si>
  <si>
    <t>SUB TOTAL EQUIPO EPIDEMIOLOGICO</t>
  </si>
  <si>
    <t>EQUIPO PROGRAMA PRASS</t>
  </si>
  <si>
    <t>ANGELA MARIA GARCIA ARIAS</t>
  </si>
  <si>
    <t>SS202-CONTRATAR LOS SERVICIOS PROFESIONALES DE UN EPIDEMIÓLOGO PARA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</si>
  <si>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HERNAN AUGUSTO SANCHEZ HERNANDEZ</t>
  </si>
  <si>
    <t>SS203-CONTRATAR LOS SERVICIOS DE UN PROFESIONAL EN EL AREA DE LA SALUD PARA EL APOYO EN EL SEGUIMIENTO DEL PROGRAMA DE PRUEBAS DE RASTREO Y AISLAMIENTO SELECTIVO SOSTENIBLE- PRASS EN EL MARCO DE LOS LINEAMIENTOS NACIONALES PARA INTERVENCION DEL COVID19.</t>
  </si>
  <si>
    <t>ANDREA DANIELA CELY</t>
  </si>
  <si>
    <t xml:space="preserve">SS204-CONTRATAR A UN PROFESIONAL EN ENFERMERÍA PARA EL APOYO EN LA EJECUCIÓN DE LAS ACCIONES DEL PROGRAMA DE PRUEBAS DE RASTREO Y AISLAMIENTO SELECTIVO SOSTENIBLE- PRASS EN EL MARCO DE LOS LINEAMIENTOS NACIONALES PARA INTERVENCIÓN DEL COVID19. </t>
  </si>
  <si>
    <t xml:space="preserve">JEFFERSON RODRIGO BARRERO TAFUR </t>
  </si>
  <si>
    <t xml:space="preserve">SS206-CONTRATAR A UN PROFESIONAL EN ENFERMERÍA PARA EL APOYO EN LA EJECUCIÓN DE LAS ACCIONES DEL PROGRAMA DE PRUEBAS DE RASTREO Y AISLAMIENTO SELECTIVO SOSTENIBLE- PRASS EN EL MARCO DE LOS LINEAMIENTOS NACIONALES PARA INTERVENCIÓN DEL COVID19. </t>
  </si>
  <si>
    <t>WILLIAM DANILO PARRA CAMPOS</t>
  </si>
  <si>
    <t>SS207- PRESTACION DE SERVICIOS DE APOYO A LA GESTION PARA EL DESARROLLO DE LA IMPLEMENTACION DE LA ESTRATEGIA PRASS (PRUEBA, RASTREO Y Y AISLAMIENTO SELECTIVO SOSTENIBLE) PARA EL FORTALECIMIENTO LAS ACCIONES DE SALUD PUBLICA EN EL MARCO DEL PLAN DE ACCION DEL MUNICIPIO DE IBAGUE FRENTE A LA PANDEMIA DEL COVID -19 </t>
  </si>
  <si>
    <t xml:space="preserve">LEIDI LORENA RIVERA QUINTERO </t>
  </si>
  <si>
    <t>SS209-CONTRATAR EL APOYO A LA GESTIÓN DE UN TÉCNICO AUXILAR DE ENFERMERÍA PARA EL APOYO EN LA EJECUCION DE LAS ACCIONES DEL PROGRAMA DE PRUEBAS DE RASTREO Y AISLAMIENTO SELECTIVO SOSTENIBLE- PRASS EN EL MARCO DE LOS LINEAMIENTOS NACIONALES PARA INTERVENCIÓN DEL COVID19.</t>
  </si>
  <si>
    <t>ANGELICA BEJARANO BARRERO</t>
  </si>
  <si>
    <t>SS210-CONTRATAR EL APOYO A LA GESTIÓN DE UN TÉCNICO AUXILAR DE ENFERMERÍA PARA EL APOYO EN LA EJECUCION DE LAS ACCIONES DEL PROGRAMA DE PRUEBAS DE RASTREO Y AISLAMIENTO SELECTIVO SOSTENIBLE- PRASS EN EL MARCO DE LOS LINEAMIENTOS NACIONALES PARA INTERVENCIÓN DEL COVID19.</t>
  </si>
  <si>
    <t>MARIA JAEL GONZALEZ ARTEAGA</t>
  </si>
  <si>
    <t>SS211-CONTRATAR EL APOYO A LA GESTIÓN DE UN TÉCNICO AUXILAR DE ENFERMERÍA PARA EL APOYO EN LA EJECUCION DE LAS ACCIONES DEL PROGRAMA DE PRUEBAS DE RASTREO Y AISLAMIENTO SELECTIVO SOSTENIBLE- PRASS EN EL MARCO DE LOS LINEAMIENTOS NACIONALES PARA INTERVENCIÓN DEL COVID19.</t>
  </si>
  <si>
    <t>FABIOLA GARCIA ZAMBRANO</t>
  </si>
  <si>
    <t>SS212-CONTRATAR EL APOYO A LA GESTIÓN DE UN TÉCNICO AUXILAR DE ENFERMERÍA PARA EL APOYO EN LA EJECUCION DE LAS ACCIONES DEL PROGRAMA DE PRUEBAS DE RASTREO Y AISLAMIENTO SELECTIVO SOSTENIBLE- PRASS EN EL MARCO DE LOS LINEAMIENTOS NACIONALES PARA INTERVENCIÓN DEL COVID19.</t>
  </si>
  <si>
    <t xml:space="preserve">MARLENY TIQUE CAPERA </t>
  </si>
  <si>
    <t>SS213-CONTRATAR EL APOYO A LA GESTIÓN DE UN TÉCNICO AUXILAR DE ENFERMERÍA PARA EL APOYO EN LA EJECUCION DE LAS ACCIONES DEL PROGRAMA DE PRUEBAS DE RASTREO Y AISLAMIENTO SELECTIVO SOSTENIBLE- PRASS EN EL MARCO DE LOS LINEAMIENTOS NACIONALES PARA INTERVENCIÓN DEL COVID19.</t>
  </si>
  <si>
    <t>SUB TOTAL EQUIPO PROGRAMA PRASS</t>
  </si>
  <si>
    <t>EQUIPO MEDIDAS BIOSEGURIDAD</t>
  </si>
  <si>
    <t>SANDRA MILENA SANTIAGO BUITRAGO</t>
  </si>
  <si>
    <t>SS214-CONTRATAR LOS SERVICIOS DE UN PROFESIONAL EN SALUD OCUPACIONAL PARA EL APOYO DE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</si>
  <si>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YESSICA ALEXANDRA BARRAGAN LUNA</t>
  </si>
  <si>
    <t>SS215-CONTRATAR LOS SERVICIOS DE UN PROFESIONAL EN SALUD OCUPACIONAL PARA EL APOYO DE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</si>
  <si>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AURAROCIO GALEANO VILLAMIZAR</t>
  </si>
  <si>
    <t>SS216-CONTRATAR LOS SERVICIOS DE UN PROFESIONAL EN SALUD OCUPACIONAL PARA EL APOYO DE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</si>
  <si>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PABLO ANDRES DIAZ HERNANDEZ</t>
  </si>
  <si>
    <t>SS218-CONTRATAR LOS SERVICIOS DE UN PROFESIONAL PARA EL APOYO DE LA EJECUCIÓN DE LAS ACCIONES DE GESTIÓN DE LA SALUD PÚBLICA  PARA LA ATENCIÓN DEL COVID19</t>
  </si>
  <si>
    <t>SUB TOTAL EQUIPO MEDIDAS BIOSEGURIDAD</t>
  </si>
  <si>
    <t>EQUIPO VACUNACIÓN</t>
  </si>
  <si>
    <t>ANA ARZUZA MENDOZA</t>
  </si>
  <si>
    <t>SS219-CONTRATAR LA PRESTACIÓN DE SERVICIOS DE UN PROFESIONAL EN EL ÁREA DE LA SALUD PARA COORDINAR LAS ACTIVIDADES ESTABLECIDAS POR LA SECRETARÍA DE SALUD MUNICIPAL PARA EL DESARROLLO DEL PLAN NACIONAL DE VACUNACIÓN EN ATENCIÓN DE LA EMERGENCIA SANITARIA PRO COVID 19</t>
  </si>
  <si>
    <t>CRISTIAN ALEXANDER PORTELA LONDOÑO</t>
  </si>
  <si>
    <t>SS220-PRESTACIÓN DE SERVICIOS PROFESIONALES PARA FORTALECER LA GESTIÓN Y DESARROLLO DEL PROGRAMA AMPLIADO DE INMUNIZACIONES Y DEL  PLAN NACIONAL DE VACUNACIÓN CONTRA EL COVID19 EN EL MUNICIPIO DE IBAGUÉ.</t>
  </si>
  <si>
    <t>ANDREA YAIKAANA FORERO GARZON</t>
  </si>
  <si>
    <t>SS221-PRESTACIÓN DE SERVICIOS PROFESIONALES PARA FORTALECER LA GESTIÓN Y DESARROLLO DEL PROGRAMA AMPLIADO DE INMUNIZACIONES Y DEL  PLAN NACIONAL DE VACUNACIÓN CONTRA EL COVID19 EN EL MUNICIPIO DE IBAGUÉ.</t>
  </si>
  <si>
    <t>EDNA ROCIO PEÑA BULLA</t>
  </si>
  <si>
    <t>SS222-PRESTACIÓN DE SERVICIOS PROFESIONALES PARA FORTALECER LA GESTIÓN Y DESARROLLO DEL PROGRAMA AMPLIADO DE INMUNIZACIONES Y DEL  PLAN NACIONAL DE VACUNACIÓN CONTRA EL COVID19 EN EL MUNICIPIO DE IBAGUÉ.</t>
  </si>
  <si>
    <t>NATALIA MARCELA MEJIA DUARTE</t>
  </si>
  <si>
    <t>SS223-PRESTACIÓN DE SERVICIOS PROFESIONALES PARA FORTALECER LA GESTIÓN Y DESARROLLO DEL PROGRAMA AMPLIADO DE INMUNIZACIONES Y DEL  PLAN NACIONAL DE VACUNACIÓN CONTRA EL COVID19 EN EL MUNICIPIO DE IBAGUÉ.</t>
  </si>
  <si>
    <t>ANA MARIA GONZALEZ HERRERA</t>
  </si>
  <si>
    <t>SS227-PRESTACIÓN DE SERVICIOS DE APOYO A LA GESTIÓN PARA DESARROLLAR ACCIONES ENCAMINADAS A LA PREVENCIÓN DE LAS ENFERMEDADES INMUNOPREVENIBLES EN EL MARCO DEL PROGRAMA AMPLIADO DE INMUNIZACIONES Y EL PLAN NACIONAL DE VACUNACIÓN CONTRA EL COVID19 EN EL MUNICIPIO DE IBAGUÉ</t>
  </si>
  <si>
    <t>ERIKA PATRICIA GONZALEZ GUZMAN</t>
  </si>
  <si>
    <t>SS229-PRESTACIÓN DE SERVICIOS DE APOYO A LA GESTIÓN PARA DESARROLLAR ACCIONES ENCAMINADAS A LA PREVENCIÓN DE LAS ENFERMEDADES INMUNOPREVENIBLES EN EL MARCO DEL PROGRAMA AMPLIADO DE INMUNIZACIONES Y EL PLAN NACIONAL DE VACUNACIÓN CONTRA EL COVID19 EN EL MUNICIPIO DE IBAGUÉ</t>
  </si>
  <si>
    <t>LUZ DARY CESPEDES CESPEDES</t>
  </si>
  <si>
    <t>SS230-PRESTACIÓN DE SERVICIOS DE APOYO A LA GESTIÓN PARA DESARROLLAR ACCIONES ENCAMINADAS A LA PREVENCIÓN DE LAS ENFERMEDADES INMUNOPREVENIBLES EN EL MARCO DEL PROGRAMA AMPLIADO DE INMUNIZACIONES Y EL PLAN NACIONAL DE VACUNACIÓN CONTRA EL COVID19 EN EL MUNICIPIO DE IBAGUÉ</t>
  </si>
  <si>
    <t>JENIFER CATALINA TORRES GUZMAN</t>
  </si>
  <si>
    <t>SS231-PRESTACIÓN DE SERVICIOS DE APOYO A LA GESTIÓN PARA DESARROLLAR ACCIONES ENCAMINADAS A LA PREVENCIÓN DE LAS ENFERMEDADES INMUNOPREVENIBLES EN EL MARCO DEL PROGRAMA AMPLIADO DE INMUNIZACIONES Y EL PLAN NACIONAL DE VACUNACIÓN CONTRA EL COVID19 EN EL MUNICIPIO DE IBAGUÉ</t>
  </si>
  <si>
    <t>TANIA ALEXANDRA CALLEJAS CUELLAR</t>
  </si>
  <si>
    <t>SS232-PRESTACIÓN DE SERVICIOS DE APOYO A LA GESTIÓN PARA DESARROLLAR ACCIONES ENCAMINADAS A LA PREVENCIÓN DE LAS ENFERMEDADES INMUNOPREVENIBLES EN EL MARCO DEL PROGRAMA AMPLIADO DE INMUNIZACIONES Y EL PLAN NACIONAL DE VACUNACIÓN CONTRA EL COVID19 EN EL MUNICIPIO DE IBAGUÉ</t>
  </si>
  <si>
    <t>YAMILE ALVAREZ CASTAÑO</t>
  </si>
  <si>
    <t>SS234-PRESTACIÓN DE SERVICIOS DE APOYO A LA GESTIÓN PARA DESARROLLAR ACCIONES ENCAMINADAS A LA PREVENCIÓN DE LAS ENFERMEDADES INMUNOPREVENIBLES EN EL MARCO DEL PROGRAMA AMPLIADO DE INMUNIZACIONES Y EL PLAN NACIONAL DE VACUNACIÓN CONTRA EL COVID19 EN EL MUNICIPIO DE IBAGUÉ</t>
  </si>
  <si>
    <t>EDWIN SABOGAL YATE</t>
  </si>
  <si>
    <t xml:space="preserve">SS236-PRESTACIÓN DE SERVICIOS DE APOYO A LA GESTIÓN PARA DESARROLLAR EL SEGUIMIENTO LOGÍSTICO DE LAS JORNADAS DE VACUNACIÓN DEL PROGRAMA AMPLIADO DE INMUNIZACIONES Y EL PLAN NACIONAL DE VACUNACIÓN CONTRA EL COVID19 EN EL MUNICIPIO DE IBAGUÉ. </t>
  </si>
  <si>
    <t>NATALIA BARRAGAN TOTENA</t>
  </si>
  <si>
    <t xml:space="preserve">SS237-PRESTACIÓN DE SERVICIOS DE APOYO A LA GESTIÓN PARA DESARROLLAR EL SEGUIMIENTO LOGÍSTICO DE LAS JORNADAS DE VACUNACIÓN DEL PROGRAMA AMPLIADO DE INMUNIZACIONES Y EL PLAN NACIONAL DE VACUNACIÓN CONTRA EL COVID19 EN EL MUNICIPIO DE IBAGUÉ. </t>
  </si>
  <si>
    <t>ALBERTO REINA RAMIREZ</t>
  </si>
  <si>
    <t xml:space="preserve">SS238-PRESTACIÓN DE SERVICIOS DE APOYO A LA GESTIÓN PARA DESARROLLAR EL SEGUIMIENTO LOGÍSTICO DE LAS JORNADAS DE VACUNACIÓN DEL PROGRAMA AMPLIADO DE INMUNIZACIONES Y EL PLAN NACIONAL DE VACUNACIÓN CONTRA EL COVID19 EN EL MUNICIPIO DE IBAGUÉ. </t>
  </si>
  <si>
    <t>LINA MARITZA BARBOSA MENDEZ</t>
  </si>
  <si>
    <t xml:space="preserve">SS239-PRESTACIÓN DE SERVICIOS DE APOYO A LA GESTIÓN PARA DESARROLLAR EL SEGUIMIENTO LOGÍSTICO DE LAS JORNADAS DE VACUNACIÓN DEL PROGRAMA AMPLIADO DE INMUNIZACIONES Y EL PLAN NACIONAL DE VACUNACIÓN CONTRA EL COVID19 EN EL MUNICIPIO DE IBAGUÉ. </t>
  </si>
  <si>
    <t>JAIME POSADA RAMIREZ</t>
  </si>
  <si>
    <t xml:space="preserve">SS240-PRESTACIÓN DE SERVICIOS DE APOYO A LA GESTIÓN PARA DESARROLLAR EL SEGUIMIENTO LOGÍSTICO DE LAS JORNADAS DE VACUNACIÓN DEL PROGRAMA AMPLIADO DE INMUNIZACIONES Y EL PLAN NACIONAL DE VACUNACIÓN CONTRA EL COVID19 EN EL MUNICIPIO DE IBAGUÉ. </t>
  </si>
  <si>
    <t>GILMA CONSTANZA RIOS AMAYA</t>
  </si>
  <si>
    <t xml:space="preserve">SS241-PRESTACIÓN DE SERVICIOS DE APOYO A LA GESTIÓN PARA DESARROLLAR EL SEGUIMIENTO LOGÍSTICO DE LAS JORNADAS DE VACUNACIÓN DEL PROGRAMA AMPLIADO DE INMUNIZACIONES Y EL PLAN NACIONAL DE VACUNACIÓN CONTRA EL COVID19 EN EL MUNICIPIO DE IBAGUÉ. </t>
  </si>
  <si>
    <t>MARIA MARGARITA ALVAREZ ORTIZ</t>
  </si>
  <si>
    <t xml:space="preserve">SS242-PRESTACIÓN DE SERVICIOS DE APOYO A LA GESTIÓN PARA DESARROLLAR EL SEGUIMIENTO LOGÍSTICO DE LAS JORNADAS DE VACUNACIÓN DEL PROGRAMA AMPLIADO DE INMUNIZACIONES Y EL PLAN NACIONAL DE VACUNACIÓN CONTRA EL COVID19 EN EL MUNICIPIO DE IBAGUÉ. </t>
  </si>
  <si>
    <t>OSWALDO SANDOVAL ESPINOSA</t>
  </si>
  <si>
    <t xml:space="preserve">SS244-PRESTACIÓN DE SERVICIOS DE APOYO A LA GESTIÓN PARA DESARROLLAR EL SEGUIMIENTO LOGÍSTICO DE LAS JORNADAS DE VACUNACIÓN DEL PROGRAMA AMPLIADO DE INMUNIZACIONES Y EL PLAN NACIONAL DE VACUNACIÓN CONTRA EL COVID19 EN EL MUNICIPIO DE IBAGUÉ. </t>
  </si>
  <si>
    <t>ISABEL CRISTINA URREA DE RODRIGUEZ</t>
  </si>
  <si>
    <t xml:space="preserve">SS245-PRESTACIÓN DE SERVICIOS DE APOYO A LA GESTIÓN PARA DESARROLLAR EL SEGUIMIENTO LOGÍSTICO DE LAS JORNADAS DE VACUNACIÓN DEL PROGRAMA AMPLIADO DE INMUNIZACIONES Y EL PLAN NACIONAL DE VACUNACIÓN CONTRA EL COVID19 EN EL MUNICIPIO DE IBAGUÉ. </t>
  </si>
  <si>
    <t>GLORIA CECILIA PEREZ MENDIETA</t>
  </si>
  <si>
    <t>SS246-PRESTACIÓN DE SERVICIOS DE UN PROFESIONAL PARA LA GESTIÓN DE LA DIRECCIÓN DE SALUD PÚBLICA EN EL  FORTALECIMIENTO AL SISTEMA DE INFORMACIÓN DEL PROGRAMA AMPLIADO DE INMUNIZACIONES (PAI) Y  EL PLAN NACIONAL DE VACUNACIÓN CONTRA EL COVID19 Y DEMÁS PROYECTOS DE LA SECRETARÍA DE SALUD DEL MUNICIPIO DE IBAGUÉ</t>
  </si>
  <si>
    <t>MARIA CAMILA LUNA HERNANDEZ</t>
  </si>
  <si>
    <t>SS247-PRESTACIÓN DE SERVICIOS DE APOYO A LA GESTIÓN PARA FORTALECER LA OPORTUNIDAD, CALIDAD E INTEGRALIDAD DE LA INFORMACIÓN GENERADA EN EL PROGRAMA AMPLIADO DE INMUNIZACIONES Y EL PLAN NACIONAL DE VACUNACIÓN CONTRA EL COVID19 EN EL MUNICIPIO DE IBAGUÉ.</t>
  </si>
  <si>
    <t>JHON ALEXANDER VASQUEZ CABEZAS</t>
  </si>
  <si>
    <t>SS248-PRESTACIÓN DE SERVICIOS DE APOYO A LA GESTIÓN PARA FORTALECER LA OPORTUNIDAD, CALIDAD E INTEGRALIDAD DE LA INFORMACIÓN GENERADA EN EL PROGRAMA AMPLIADO DE INMUNIZACIONES Y EL PLAN NACIONAL DE VACUNACIÓN CONTRA EL COVID19 EN EL MUNICIPIO DE IBAGUÉ.</t>
  </si>
  <si>
    <t xml:space="preserve">CARLOS ANDRES ESPIN ALAPE </t>
  </si>
  <si>
    <t>SS249-PRESTACIÓN DE SERVICIOS DE APOYO A LA GESTIÓN PARA FORTALECER LA OPORTUNIDAD, CALIDAD E INTEGRALIDAD DE LA INFORMACIÓN GENERADA EN EL PROGRAMA AMPLIADO DE INMUNIZACIONES Y EL PLAN NACIONAL DE VACUNACIÓN CONTRA EL COVID19 EN EL MUNICIPIO DE IBAGUÉ.</t>
  </si>
  <si>
    <t>SUB TOTAL EQUIPO VACUNACIÓN</t>
  </si>
  <si>
    <t>EQUIPO APOYO LOGÍSTICO</t>
  </si>
  <si>
    <t>RODRIGO OSPITIA GARZON</t>
  </si>
  <si>
    <t>SS250-CONTRATAR LOS SERVICIOS DE UN MÉDICO ESPECIALIZADO PARA EL APOYO DE LA EJECUCIÓN DE LAS ACCIONES DE GESTIÓN DE LA SALUD PÚBLICA EN LA DIMENSIÓN DE AUTORIDAD SANITARIA COMPONENTE VIGILANCIA EN SALUD PÚBLICA PARA GARANTIZAR LA OPERATIVIDAD DEL SISTEMA DE VIGILANCIA EN EL MUNICIPIO Y DAR CUMPLIMIENTO DE LOS LINEAMIENTOS NACIONALES PARA LA ATENCIÓN DEL COVID19.</t>
  </si>
  <si>
    <t>MONICA ALEXANDRA RIVERA VELASQUEZ</t>
  </si>
  <si>
    <t>SS251-CONTRATAR LOS SERVICIOS DE UN PROFESIONAL CON EXPERIENCIA EN AUDITORIA PARA EL DESARROLLO DE LAS ACCIONES DE GESTIÓN DE LA SALUD PÚBLICA  Y LAS ESTRATEGIAS COVID 19 CONFORME A LOS LINEAMIENTOS NACIONALES EN EL MUNICIPIO DE IBAGUE</t>
  </si>
  <si>
    <t>OSCAR IVAN ARAGON JIMENEZ</t>
  </si>
  <si>
    <t>SS254-CONTRATO DE PRESTACIÓN DE SERVICIOS DE APOYO A LA GESTIÓN PARA CONTRIBUIR EN LA LOGÍSTICA DE LAS ACTIVIDADES ESTABLECIDAS POR LA SECRETARÍA DE SALUD DE IBAGUÉ PARA LA ATENCIÓN DE LA EMERGENCIA SANITARIA POR COVID-19.</t>
  </si>
  <si>
    <t>GIOVANNY DAVID RAMIREZ MENDEZ</t>
  </si>
  <si>
    <t>SS255-CONTRATO DE PRESTACIÓN DE SERVICIOS DE APOYO A LA GESTIÓN PARA CONTRIBUIR EN LA LOGÍSTICA DE LAS ACTIVIDADES ESTABLECIDAS POR LA SECRETARÍA DE SALUD DE IBAGUÉ PARA LA ATENCIÓN DE LA EMERGENCIA SANITARIA POR COVID-19.</t>
  </si>
  <si>
    <t>HOLMAN BARREIRO TRUJILLO</t>
  </si>
  <si>
    <t>SS257-CONTRATO DE PRESTACIÓN DE SERVICIOS DE APOYO A LA GESTIÓN PARA CONTRIBUIR EN LA LOGÍSTICA DE LAS ACTIVIDADES ESTABLECIDAS POR LA SECRETARÍA DE SALUD DE IBAGUÉ PARA LA ATENCIÓN DE LA EMERGENCIA SANITARIA POR COVID-19.</t>
  </si>
  <si>
    <t>SUB TOTAL EQUIPO APOYO LOGÍSTICO</t>
  </si>
  <si>
    <t>SUB TOTAL COVID-19</t>
  </si>
  <si>
    <t>TOTAL EMERGENCIAS Y DESASTRES</t>
  </si>
  <si>
    <t>RELACION DE CONTRATOS CONVIVENCIA CIUDADANA Y SALUD MENTAL</t>
  </si>
  <si>
    <t>HEIDY LORENA MUNEVAR CAPERA</t>
  </si>
  <si>
    <t>SS262-PRESTACIÓN DE SERVICIOS PROFESIONALES DE UN PSICÓLOGO PARA LA INSPECCIÓN Y VIGILANCIA EN SALUD PÚBLICA DE LA DIMENSIÓN CONVIVENCIA SOCIAL Y SALUD MENTAL</t>
  </si>
  <si>
    <t>HECTOR FABIAN MORALES ORTIEZ</t>
  </si>
  <si>
    <t>SS263-PRESTACIÓN DE SERVICIOS PROFESIONALES DE UN PSICÓLOGO PARA LA INSPECCIÓN Y VIGILANCIA EN SALUD PÚBLICA DE LA DIMENSIÓN CONVIVENCIA SOCIAL Y SALUD MENTAL</t>
  </si>
  <si>
    <t xml:space="preserve">ANDREA JOHANNA MENDEZ MARIN </t>
  </si>
  <si>
    <t>SS264-PRESTACIÓN DE SERVICIOS PROFESIONALES DE UN PSICÓLOGO PARA LA INSPECCIÓN Y VIGILANCIA EN SALUD PÚBLICA DE LA DIMENSIÓN CONVIVENCIA SOCIAL Y SALUD MENTAL</t>
  </si>
  <si>
    <t>MONICA PAOLA CAMPOS OLIVEROS</t>
  </si>
  <si>
    <t>SS266-PRESTACIÓN DE SERVICIOS PROFESIONALES DE UN PSICÓLOGO PARA LA INSPECCIÓN Y VIGILANCIA EN SALUD PÚBLICA DE LA DIMENSIÓN CONVIVENCIA SOCIAL Y SALUD MENTAL</t>
  </si>
  <si>
    <t>ADRIANA MILENA PEREZ CAICEDO</t>
  </si>
  <si>
    <t>SS267-PRESTACIÓN DE SERVICIOS PROFESIONALES DE UN PSICÓLOGO PARA LA INSPECCIÓN Y VIGILANCIA EN SALUD PÚBLICA DE LA DIMENSIÓN CONVIVENCIA SOCIAL Y SALUD MENTAL</t>
  </si>
  <si>
    <t>JHONY GERMAN MARTINEZ CASTRO</t>
  </si>
  <si>
    <t>SS268-PRESTACIÓN DE SERVICIOS PROFESIONALES DE UN PSICÓLOGO PARA LA INSPECCIÓN Y VIGILANCIA EN SALUD PÚBLICA DE LA DIMENSIÓN CONVIVENCIA SOCIAL Y SALUD MENTAL</t>
  </si>
  <si>
    <t>GERMAN FRANCISCO DONCEL LEYES</t>
  </si>
  <si>
    <t>SS269-PRESTACIÓN DE SERVICIOS PROFESIONALES DE UN PSICÓLOGO PARA LA INSPECCIÓN Y VIGILANCIA EN SALUD PÚBLICA DE LA DIMENSIÓN CONVIVENCIA SOCIAL Y SALUD MENTAL</t>
  </si>
  <si>
    <t>NOHORA ANDREA MUÑETON LOZADA</t>
  </si>
  <si>
    <t>SS270-PRESTACIÓN DE SERVICIOS PROFESIONALES DE UN PSICÓLOGO PARA LA INSPECCIÓN Y VIGILANCIA EN SALUD PÚBLICA DE LA DIMENSIÓN CONVIVENCIA SOCIAL Y SALUD MENTAL</t>
  </si>
  <si>
    <t>DIANA CAROLINA GARCES AGUIRRE</t>
  </si>
  <si>
    <t>SS271-PRESTACIÓN DE SERVICIOS PROFESIONALES DE UN PSICÓLOGO PARA LA INSPECCIÓN Y VIGILANCIA EN SALUD PÚBLICA DE LA DIMENSIÓN CONVIVENCIA SOCIAL Y SALUD MENTAL</t>
  </si>
  <si>
    <t>ROCIO DEL PILAR NARANJO SICACHA</t>
  </si>
  <si>
    <t>SS272-PRESTACIÓN DE SERVICIOS PROFESIONALES DE UN PSICÓLOGO PARA LA INSPECCIÓN Y VIGILANCIA EN SALUD PÚBLICA DE LA DIMENSIÓN CONVIVENCIA SOCIAL Y SALUD MENTAL</t>
  </si>
  <si>
    <t xml:space="preserve">ANGIE LIZETH INGUILAN CHAMUCERO </t>
  </si>
  <si>
    <t>SS273-PRESTACIÓN DE SERVICIOS PROFESIONALES DE UN PSICÓLOGO PARA LA INSPECCIÓN Y VIGILANCIA EN SALUD PÚBLICA DE LA DIMENSIÓN CONVIVENCIA SOCIAL Y SALUD MENTAL</t>
  </si>
  <si>
    <t>MARIA MANUELA LOPEZ RODRIGUEZ</t>
  </si>
  <si>
    <t>SS274-PRESTACIÓN DE SERVICIOS PROFESIONALES DE UN PSICÓLOGO PARA LA INSPECCIÓN Y VIGILANCIA EN SALUD PÚBLICA DE LA DIMENSIÓN CONVIVENCIA SOCIAL Y SALUD MENTAL</t>
  </si>
  <si>
    <t>ROSELIN ALEJANDRA VILLALBA CARDENAS</t>
  </si>
  <si>
    <t>SS275-PRESTACIÓN DE SERVICIOS PROFESIONALES DE UN PSICÓLOGO PARA LA INSPECCIÓN Y VIGILANCIA EN SALUD PÚBLICA DE LA DIMENSIÓN CONVIVENCIA SOCIAL Y SALUD MENTAL</t>
  </si>
  <si>
    <t>MARIA JULIANA MARROQUIN GONZALEZ</t>
  </si>
  <si>
    <t>SS276-PRESTACIÓN DE SERVICIOS PROFESIONALES DE UN PSICÓLOGO PARA LA INSPECCIÓN Y VIGILANCIA EN SALUD PÚBLICA DE LA DIMENSIÓN CONVIVENCIA SOCIAL Y SALUD MENTAL</t>
  </si>
  <si>
    <t>ANDREA DEL PILAR ROLDAN DELGADO</t>
  </si>
  <si>
    <t>SS277-PRESTACIÓN DE SERVICIOS PROFESIONALES DE UN PSICÓLOGO PARA INSPECCIÓN Y VIGILANCIA A EAPBS EN EL MARCO DEL GESTIÓN DEL RIESGO EN SALUD MENTAL</t>
  </si>
  <si>
    <t>ERIKA ALEXANDRA APONTE BONILLA</t>
  </si>
  <si>
    <t>SS278-PRESTACIÓN DE SERVICIOS PROFESIONALES CON ESPECIALIZACIÓN PARA LA IMPLEMENTACIÓN DEL PROGRAMA DE FORMACIÓN EN PRIMEROS AUXILIOS PSICOLOGICOS</t>
  </si>
  <si>
    <t xml:space="preserve">JOHANELA CHAPARRO CHAUX </t>
  </si>
  <si>
    <t>SS279-PRESTACIÓN DE SERVICIOS PROFESIONALES DE UN PSICÓLOGO PARA LA IMPLEMENTACIÓN DE UN CENTRO DE ESCUCHA PARA LA INTERVENCIÓN Y ORIENTACIÓN A PERSONAS EN FASE AGUDA POR EVENTOS DE SALUD MENTAL</t>
  </si>
  <si>
    <t>NURY SMITH QUINTERO VILLEGAS</t>
  </si>
  <si>
    <t>SS280-PRESTACIÓN DE SERVICIOS PROFESIONALES DE UN PSICÓLOGO PARA LA IMPLEMENTACIÓN DE UN CENTRO DE ESCUCHA PARA LA INTERVENCIÓN Y ORIENTACIÓN A PERSONAS EN FASE AGUDA POR EVENTOS DE SALUD MENTAL</t>
  </si>
  <si>
    <t>CARMEN PATRICIA LASSO ARISTIZABAL</t>
  </si>
  <si>
    <t>SS281-PRESTACIÓN DE SERVICIOS PROFESIONALES DE UN PSICÓLOGO PARA LA IMPLEMENTACIÓN DE UN CENTRO DE ESCUCHA PARA LA INTERVENCIÓN Y ORIENTACIÓN A PERSONAS EN FASE AGUDA POR EVENTOS DE SALUD MENTAL</t>
  </si>
  <si>
    <t>JOHANNA CAROLINA LIZ DIAZ</t>
  </si>
  <si>
    <t>SS282-PRESTACIÓN DE SERVICIOS PROFESIONALES DE UN PSICÓLOGO PARA LA IMPLEMENTACIÓN DE UN CENTRO DE ESCUCHA PARA LA INTERVENCIÓN Y ORIENTACIÓN A PERSONAS EN FASE AGUDA POR EVENTOS DE SALUD MENTAL</t>
  </si>
  <si>
    <t>TOTAL SALUD MENTAL</t>
  </si>
  <si>
    <t>RELACION DE CONTRATOS SALUD Y AMBITO LABORAL</t>
  </si>
  <si>
    <t>PAOLA ANDREA RENTERIA REYES</t>
  </si>
  <si>
    <t>SS283-PRESTACIÓN DE SERVICIOS PROFESIONALES PARA GESTIÓN DEL RIESGO DE LA SALUD PUBLICA PARA LA DIMENSIÓN SALUD Y ÁMBITO LABORAL</t>
  </si>
  <si>
    <t>TOTAL AMBITO LABORAL</t>
  </si>
  <si>
    <t>PLAN DE INTERVENCIONES COLECTIVAS</t>
  </si>
  <si>
    <t>UNIDAD DE SALUD DE IBAGUE ESE</t>
  </si>
  <si>
    <t>CONTRATO INTERADMINISTRATIVO PARA LA EJECUCIÓN DEL PLAN DE INTERVENCIONES COLECTIVAS 2022 DE LA CIUDAD DE IBAGUE
;</t>
  </si>
  <si>
    <t>TOTAL CONTRATO PIC</t>
  </si>
  <si>
    <t>TOTAL CONTRATOS SALUD PUBLICA</t>
  </si>
  <si>
    <r>
      <rPr>
        <b/>
        <sz val="14"/>
        <rFont val="Arial"/>
        <family val="2"/>
      </rPr>
      <t>PROCESO:</t>
    </r>
    <r>
      <rPr>
        <sz val="14"/>
        <rFont val="Arial"/>
        <family val="2"/>
      </rPr>
      <t xml:space="preserve"> PLANEACION ESTRATEGICA Y TERRITORIAL</t>
    </r>
  </si>
  <si>
    <r>
      <rPr>
        <b/>
        <sz val="14"/>
        <rFont val="Arial"/>
        <family val="2"/>
      </rPr>
      <t>FORMATO:</t>
    </r>
    <r>
      <rPr>
        <sz val="14"/>
        <rFont val="Arial"/>
        <family val="2"/>
      </rPr>
      <t xml:space="preserve"> PLAN DE ACCION</t>
    </r>
  </si>
  <si>
    <t>FECHA DE PROGRAMACION:     ENERO 2022                                                          FECHA DE SEGUIMIENTO: JUNIO 30  DE 2022</t>
  </si>
  <si>
    <t>DIMENSIÓN: IBAGUESOCIOCULTURAL</t>
  </si>
  <si>
    <t>SECTOR: SALUD; SALUD Y PROTECCIÓN SOCIAL</t>
  </si>
  <si>
    <r>
      <t xml:space="preserve">OBJETIVO: </t>
    </r>
    <r>
      <rPr>
        <sz val="11"/>
        <color theme="1"/>
        <rFont val="Calibri"/>
        <family val="2"/>
        <scheme val="minor"/>
      </rPr>
      <t xml:space="preserve">Disminución en los índices de mortalidad y morbilidad que afectan directamente a las poblaciones vulnerables y a las mujeres en edad fértil.
</t>
    </r>
    <r>
      <rPr>
        <b/>
        <sz val="11"/>
        <color theme="1"/>
        <rFont val="Calibri"/>
        <family val="2"/>
        <scheme val="minor"/>
      </rPr>
      <t xml:space="preserve">
</t>
    </r>
  </si>
  <si>
    <t>PROGRAMA:  SALUD PÚBLICA</t>
  </si>
  <si>
    <r>
      <t>NOMBRE  DEL PROYECTO POAI:</t>
    </r>
    <r>
      <rPr>
        <sz val="11"/>
        <color theme="1"/>
        <rFont val="Calibri"/>
        <family val="2"/>
        <scheme val="minor"/>
      </rPr>
      <t xml:space="preserve"> FORTALECIMIENTO DE LOS DERECHOS SEXUALES Y REPRODUCTIVOS Y ATENCIÓN CON ENFOQUE DIFERENCIAL DEL MUNICIPIO DE IBAGUÉ</t>
    </r>
  </si>
  <si>
    <t>CODIGO BPIN:2020730010006</t>
  </si>
  <si>
    <r>
      <rPr>
        <b/>
        <sz val="11"/>
        <color theme="1"/>
        <rFont val="Calibri"/>
        <family val="2"/>
        <scheme val="minor"/>
      </rPr>
      <t>CODIGO PRESUPUESTAL Y RUBROS</t>
    </r>
    <r>
      <rPr>
        <sz val="11"/>
        <color theme="1"/>
        <rFont val="Calibri"/>
        <family val="2"/>
        <scheme val="minor"/>
      </rPr>
      <t>:SERVICIOS PARA LA COMUNIDAD, SOCIALES Y PERSONALES (RECURSOS PROPIOS ICLD): 2.16.3.2.02.02.009-01; SERVICIOS PARA LA COMUNIDAD, SOCIALES Y PERSONALES (SGP SALUD PUBLICA): 2.16.3.2.02.02.009-26;SERVICIOS PARA LA COMUNIDAD, SOCIALES Y PERSONALES (R.B. SGP - ASIGNACION - ATENCION INTEGRAL DE LA PRIMERA INFANCIA): 2.16.3.2.02.02.009-36</t>
    </r>
  </si>
  <si>
    <t>prog / ejecu</t>
  </si>
  <si>
    <t>CANTIDAD</t>
  </si>
  <si>
    <t xml:space="preserve">COSTO TOTAL                  </t>
  </si>
  <si>
    <t>FUENTES DE FINANCIACION</t>
  </si>
  <si>
    <t>REALIZAR ASISTENCIA TÉCNICA A 6 IPS DEL MUNICIPIO DE IBAGUÉ PARA LA IMPLEMENTACIÓN DE SERVICIOS AMIGABLES EN EL MARCO DE LA ESTRATEGIA DE ATENCIÓN EN SALUD DIFERENCIADA DE ADOLESCENTES Y JÓVENES</t>
  </si>
  <si>
    <t>Número asistencias técnicas realizadas</t>
  </si>
  <si>
    <t>REALIZAR DESARROLLO DE CAPACIDADES AL TALENTO HUMANO EN LAS 27 IPS/EAPB (10 EAPB Y 17 IPS) EN LA RUTA INTEGRAL DE PROMOCIÓN Y MANTENIMIENTO DE LA SALUD EN EL CURSO DE VIDA DE ADOLESCENCIA Y JUVENTUD</t>
  </si>
  <si>
    <t>Número de Desarrollo de Capacidades realizadas</t>
  </si>
  <si>
    <t>CONSTRUIR Y CONCERTAR LÍNEAS DE ACCIÓN CON LOS DIFERENTES ACTORES, SECTORES, INSITUCIONES Y COMUNIDAD DE LA POLÍTICA PÚBLICA DE SALUD SEXUAL Y REPRODUCTIVA DEL MUNICIPIO DE IBAGUÉ.</t>
  </si>
  <si>
    <t>Líneas de Acción Concretadas</t>
  </si>
  <si>
    <t xml:space="preserve">REALIZAR ASISTENCIA TÉCNICA A 27 IPS/EAPB (10 EAPB Y 17 IPS) SOBRE LOS LINEAMIENTOS PARA LA IMPLEMENTACIÓN DE LA RUTA INTEGRAL DE ATENCIÓN MATERNOPERINALTAL Y LAS GUÍAS DE PRÁCTICA CLÍNICA.
</t>
  </si>
  <si>
    <t>Número asistencias técnicas a IPS/EPB realizadas</t>
  </si>
  <si>
    <t>REALIZAR SEGUIMIENTO AL 100% DE LOS CASOS DE EMBARAZOS REPORTADOS DE ALTO RIESGO CON RESIDENCIA EN IBAGUÉ SOBRE LA OPORTUNIDAD, ACCESIBILIDAD Y CALIDAD DE LA ATENCIÓN</t>
  </si>
  <si>
    <t>Porcentaje de cumplimiento en el Seguimiento de Casos</t>
  </si>
  <si>
    <t>REALIZAR EL 100% DE UNIDADES DE ANÁLISIS DE LOS CASOS NOTIFICADOS AL SIVIGILA COMO MORTALIDAD MATERNA TEMPRANA CON LA IDENTIFICACIÓN DE LAS DEMORAS</t>
  </si>
  <si>
    <t>Porcentaje de cumplimiento en analisis de casos</t>
  </si>
  <si>
    <t>REALIZAR ASISTENCIA TÉCNICA A 27 IPS/EAPB (10 EAPB Y 17 IPS) SOBRE LOS LINEAMIENTOS PARA LA IMPLEMENTACION LA GUÍA DE ATENCIÓN A VÍCTIMAS DE VIOLENCIA DE GÉNERO Y VÍCTIMAS DE VIOLENCIA SEXUAL.</t>
  </si>
  <si>
    <t>Número asistencias técnicas a IPS/EPB Realizadas</t>
  </si>
  <si>
    <t>REALIZAR EL SEGUIMIENTO AL 100% DE LOS CASOS DE SÍFILIS GESTACIONAL  Y CONGÉNITA NOTIFICADOS EN EL SIVIGILA</t>
  </si>
  <si>
    <t>Porcentaje de Cumplimiento de las atenciones realizadas</t>
  </si>
  <si>
    <t xml:space="preserve">REALIZAR ASISTENCIA TECNICA A 27 IPS/EAPB (10 EAPB Y 17 IPS) SOBRE LOS LINEAMIENTOS PARA LA IMPLEMENTACION LA GUIA EN LA GUIA DE PRACTICA CLINICA DE VHI
</t>
  </si>
  <si>
    <t>REALIZAR UN DESARROLLO DE CAPACIDADES DIRIGIDO AL PERSONAL DEL ÁREA DE LA SALUD,  ORGANIZACIONES  E INSTITUCIONES EDUCATIVAS EN  LA RUTA INTEGRAL DE PROMOCIÓN Y MANTENIMIENTO DE LA SALUD EN EL CURSO DE VIDA DE ADOLESCENCIA Y JUVENTUD</t>
  </si>
  <si>
    <t>REALIZAR UNA CAPACITACIÓN DIRIGIDO AL PERSONAL DEL ÁREA DE LA SALUD Y ORGANIZACIONES  QUE LLEVA A CABO LA ATENCIÓN  A LAS  VÍCTIMAS DE VIOLENCIA DE GÉNERO Y VÍCTIMAS DE VIOLENCIA SEXUAL SOBRE LA RUTA DE ATENCION</t>
  </si>
  <si>
    <t>Número de capacitaciones realizadas</t>
  </si>
  <si>
    <t>DISEÑAR, PRODUCIR Y DIVULGAR UN MENSAJE RADIAL, PERIFONEO Y/O ANUNCIO PUBLICITARIO EN MATERIAL POP (VALLAS, FLAYERS, PENDONES, PASACALLES) Y/O DIGITALES PARA PROMOVER LA ASISTENCIA AL CONTROL PRENATAL Y CONSULTA PRECONCEPCIONAL Y PREVENCIÓN DEL EMBARAZO EN EL ADOLESCENTE EN EL ÁMBITO RURAL Y URBANA</t>
  </si>
  <si>
    <t>Número estrategias realizadas</t>
  </si>
  <si>
    <t>DISEÑAR, PRODUCIR Y DIVULGAR UN MENSAJE RADIAL, PERIFONEO Y/O ANUNCIO PUBLICITARIO EN MATERIAL POP (VALLAS, FLAYERS, PENDONES, PASACALLES) Y/O DIGITALES PARA PROMOVER FACTORES PROTECTORES Y PREVENIR LAS ACCIONES QUE CONLLEVEN A UNA SITUACIÓN DE VIOLENCIA DE GÉNERO EN EL ÁMBITO RURAL Y URBANA</t>
  </si>
  <si>
    <t>REALIZAR PROGRAMA RADIAL PARA PROMOVER LOS FACTORES PROTECTORES Y PREVENIR LAS ACCIONES QUE CONLLEVEN A UNA SITUACIÓN DE VIOLENCIA DE GÉNERO DE NIÑOS Y NIÑAS DE 0 A 5 AÑOS EN EL ÁMBITO RURAL Y URBANA</t>
  </si>
  <si>
    <t>Número emisiones radiales realizadas</t>
  </si>
  <si>
    <t>DISEÑAR, PRODUCIR Y DIVULGAR UN MENSAJE RADIAL, PERIFONEO Y/O ANUNCIO PUBLICITARIO EN MATERIAL POP (VALLAS, FLAYERS, PENDONES, PASACALLES) Y/O DIGITALES PARA PROMOVERLOS FACTORES PROTECTORES Y PREVENIR LAS ACCIONES QUE CONLLEVEN A UNA SITUACIÓN DE VIOLENCIA DE GÉNERO DE NIÑOS Y NIÑAS DE 12 A 17 AÑOS EN EL ÁMBITO RURAL Y URBANA</t>
  </si>
  <si>
    <t>DISEÑAR, PRODUCIR Y DIVULGAR UN MENSAJE RADIAL, PERIFONEO Y/O ANUNCIO PUBLICITARIO EN MATERIAL POP (VALLAS, FLAYERS, PENDONES, PASACALLES) Y/O DIGITALES PARA PROMOVER AS ACCIONES QUE CONLLEVEN A UNA SITUACIÓN DE VIOLENCIA DE PAREJA EN MENORES DE 18 AÑOS  EN EL ÁMBITO RURAL Y URBANA</t>
  </si>
  <si>
    <t>DISEÑAR, PRODUCIR Y DIVULGAR UN MENSAJE RADIAL, PERIFONEO Y/O ANUNCIO PUBLICITARIO EN MATERIAL POP (VALLAS, FLAYERS, PENDONES, PASACALLES) Y/O DIGITALES PARA PROMOVERLOS FACTORES PROTECTORES Y PREVENIR LAS ACCIONES QUE CONLLEVEN A UNA SITUACIÓN DE VIOLENCIA DE GÉNERO EN PERSONAS ENTRE LOS 18 AÑOS Y 28 AÑOS EN EL ÁMBITO RURAL Y URBANA</t>
  </si>
  <si>
    <t>DISEÑAR, PRODUCIR Y DIVULGAR UN MENSAJE RADIAL, PERIFONEO Y/O ANUNCIO PUBLICITARIO EN MATERIAL POP (VALLAS, FLAYERS, PENDONES, PASACALLES) Y/O DIGITALES PARA PROMOVER LOS FACTORES PROTECTORES Y PREVENIR LAS ACCIONES QUE CONLLEVEN A LA TRANSMISIÓN DE VIH EN EL ÁMBITO RURAL Y URBANA</t>
  </si>
  <si>
    <t>REALIZAR UNA SENSIBILIZACIÓN A LA POBLACIÓN GENERAL SOBRE SEXUALIDAD RESPONSABLE Y EJERCICIO PLENO DE LOS DERECHOS SEXUALES Y REPRODUCTIVOS</t>
  </si>
  <si>
    <t>Número de Sensibilizaciones Realizadas</t>
  </si>
  <si>
    <t>REALIZAR ASISTENCIAS TECNICAS A 27 IPS/EAPB (10 EAPB Y 17 IPS) EN LA IMPLEMENTACIÓN DE LA RUTA  PROMOCION Y MANTENIMIENTO DE LA SALUD EN EL CURSO DE VIDA DE PRIMERA INFANCIA E INFANCIA</t>
  </si>
  <si>
    <t>Número de asistencias técnicas a EPS/IPS Realizadas</t>
  </si>
  <si>
    <t>REALIZAR VISITAS DE INSPECCIÓN Y VIGILANCIA A 27 IPS/EAPB (10 EAPB Y 17 IPS)  EN LA IMPLEMENTACIÓN DE LA RUTA DE PROMOCION Y MANTENIMIENTO DE LA SALUD EN EL CURSO DE VIDA DE PRIMERA INFANCIA E INFANCIA.</t>
  </si>
  <si>
    <t>Número visitas a IPS/EAPB Realizadas</t>
  </si>
  <si>
    <t>REALIZAR  INSPECCIÓN Y VIGILANCIA A 27 IPS/EAPB (10 EAPB Y 17 IPS)  EN EL CUMPLIMIENTO DE LAS GUIAS DE PRACTICA CLINICA Y ESTRATEGIAS DE ATENCION PRIMARIA PARA LA PREVENCION, MANEJO Y CONTROL DE LA IRA</t>
  </si>
  <si>
    <t>REALIZAR ASISTENCIAS TÉCNICAS A 27 IPS/EAPB (10 EAPB Y 17 IPS) EN EL CUMPLIMIENTO DE LA IMPLEMENTACIÓN DE LAS GUÍAS DE PRÁCTICA CLÍNICA Y ESTRATEGIAS DE ATENCIÓN PRIMARIA PARA LA PREVENCIÓN, MANEJO Y CONTROL DE LA EDA</t>
  </si>
  <si>
    <t>Número de actividades desarrolladas</t>
  </si>
  <si>
    <t>REALIZAR  FORMACIÓN INTEGRAL DE PROFESIONALES DE LA SALUD QUE ATIENDEN LOS CURSOS DE VIDA DE INFANCIA, PRIMERA INFANCIA Y ADOLESCENCIA</t>
  </si>
  <si>
    <t>Numero de Formaciones Realizadas</t>
  </si>
  <si>
    <t>REALIZAR UNA ACTIVIDAD DE PREVENCIÓN Y CONTROL DE GEOHELMINTIASIS EN 5200 NIÑOS Y NIÑAS DEL CURSO DE VIDA DE INFANCIA Y PRIMERA INFANCIA EN EL ENTORNO EDUCATIVO</t>
  </si>
  <si>
    <t>Número de Niños y Niñas desparacitados (as)</t>
  </si>
  <si>
    <t>REALIZAR SEGUIMIENTO A LA ESTRATEGIA COLECTIVA QUE FOMENTE LAS ACCIONES PROTECTORAS Y SE PREVENGAN LAS CAUSALES DE MORTALIDAD INFANTIL</t>
  </si>
  <si>
    <t>Número de seguimientos realizaados</t>
  </si>
  <si>
    <t>REALIZAR VISITAS DE IVC A CENTROS DE ATENCION DE ADULTO MAYOR PARA VERIFICAR EL CUMPLIMIENTO DE ESTANDARES DE CALIDAD</t>
  </si>
  <si>
    <t>Número visitas I.V.C realizadas</t>
  </si>
  <si>
    <t>CAPACITAR AL  TALENTO HUMANO DE LAS 17 IPS Y 10 EAPB DEL MUNCIPIO   EN LOS LINEAMIENTOS PARA LA ATENCIÓN DIFERENCIAL A POBLACION CON DISCAPACIDAD Y EPILEPSIA EN EL MARCO DE LA NORMATIVIDAD VIGENTE</t>
  </si>
  <si>
    <t>Número capacitaciones a IPS/EAPB Realizadas</t>
  </si>
  <si>
    <t>REALIZAR ASISTENCIA TECNICA A LAS 10 EAPB PARA LA IDENTIFICACIÓN TEMPRANA DE TIPOS DE DISCAPACIDAD</t>
  </si>
  <si>
    <t>Número de asistencias técnicas a EAPB</t>
  </si>
  <si>
    <t>REALIZAR ASISTENCIA TÉNICA A LAS 10 EAPB PARA LA CALIFICACIÓN DE DISCAPACIDAD Y EL CARGUE DE INFORMACIÓN A LA PLATAFORMA DEL RLCPD</t>
  </si>
  <si>
    <t>DESARROLLAR ANUALMENTE TRES CICLOS DE INTERVENCIÓN A POBLACIÓN VICTIMA DEL CONFLICTO ARMADO QUE LO REQUIERA EN LAS DIFERENTES MODALIDADES DEL PAPSIVI</t>
  </si>
  <si>
    <t>Número intervenciones Realizadas</t>
  </si>
  <si>
    <t>CAPACITAR AL 80% DEL TALENTO HUMANO DE 10 IPS DEL MUNCIPIO   EN LAS GUIAS DE PRACTICA CLINICA DE LA ESTRATEGIA  MHGAP</t>
  </si>
  <si>
    <t>Número de IPS Capacitadas</t>
  </si>
  <si>
    <t>DESARROLLAR UNA INTERVENCION BASADA EN SENTIDO DE VIDA PARA RESIGNIFICAR EL SENTIDO DE VIDA DE 150 ADULTOS MAYORES</t>
  </si>
  <si>
    <t>Número de Adultos mayores Intervenidos</t>
  </si>
  <si>
    <t>REALIZAR 260 VISITAS DOMICILIARIAS POR EQUIPO INTERDISCIPLINARIO PARA FORMULAR PLANES CASEROS QUE COADYUVEN A MEJORAR LAS CALIDAD DE VIDA DE LAS PERSONAS CON DISCAPACIDAD POR MEDIO DE LA GESTIÓN INTERSECTORIAL</t>
  </si>
  <si>
    <t>Numero de Visitas domiciliarias</t>
  </si>
  <si>
    <t>DESARROLLAR UN PROGRAMA DE FORTALECIMIENTO DE FACTORES PROTECTORES PARA LAS COMUNIDADES ÉTNICAS QUE VIVEN EN EL MUNICIPIO DE IBAGUE</t>
  </si>
  <si>
    <t>Número de estrategias desarrolladas</t>
  </si>
  <si>
    <t>FORMAR A 150 VICTIMAS DEL CONFLICTO ARMADO EN MECAMISMOS ALTERNATIVOS DE RESOLUCIÓN DE CONFLICTOS ANUALMENTE</t>
  </si>
  <si>
    <t>Número de estrategias realizadas</t>
  </si>
  <si>
    <t>Disminuirá la proporción de incidencia de violencia de genero a 68 en el municipio de Ibagué</t>
  </si>
  <si>
    <t>Implementar una estrategia para el desarrollo de capacidades del talento humano, seguimiento y promoción de factores protectores y de prevención que conlleven a una situación de violencia de género y víctimas de violencia sexual en las  27 IPS/EAPB (10 EAPB y 17 IPS) (Cód KPT 1905019)</t>
  </si>
  <si>
    <t>Numero de IPS/EAPB con la estrategia implementada</t>
  </si>
  <si>
    <t>NOMBRE:  JOHANA XIMENA ARANDA RIVERA</t>
  </si>
  <si>
    <t>Mantendrá la Tasa de violencia contra niños y niñas de 0 a 5 años</t>
  </si>
  <si>
    <t>Desarrollar 1 estrategia en salud dirigida a la población general con el fin de promover los factores protectores y prevenir las acciones que conlleven a una situación de violencia de genero de niños y niñas de 0 a 18 años (Cód KPT 1905022)</t>
  </si>
  <si>
    <t xml:space="preserve">Número de estrategias </t>
  </si>
  <si>
    <t>Mantendrá la Tasa de violencia de pareja cuando la víctima esta entre los 18 años y 28 años</t>
  </si>
  <si>
    <t>Desarrollar 1 estrategia en salud dirigida a la población general con el fin de promover los factores protectores y prevenir las acciones que conlleven a una situación de violencia de género en personas entre los 18 años y 28 años (Cód KPT 1905022)</t>
  </si>
  <si>
    <t>Mantendrá por debajo de 23,48 la razón de mortalidad materna en el Municipio de Ibagué</t>
  </si>
  <si>
    <t>Implementar la estrategia integral en salud en las 27 IPS/EAPB (10 EAPB y 17 IPS) para la inspección, vigilancia, control, asistencia técnica y desarrollo de capacidades del talento humano en el marco de la ruta integral de atención a la población maternoperinatal (Cód KPT 1905019)</t>
  </si>
  <si>
    <t>FIRMA</t>
  </si>
  <si>
    <t>Realizar seguimiento al 100% de los casos de sífilis gestacional y congénita notificados en el SIVIGILA (Cód KPT 1905021)</t>
  </si>
  <si>
    <t>Porcentaje de casos notificados al SIVIGILA con seguimiento</t>
  </si>
  <si>
    <t>Disminuir en 1 la incidencia de Sífilis congénita a 2023 en el municipio de Ibagué</t>
  </si>
  <si>
    <t>Desarrollar 1 estrategia en salud dirigida a la población general con el fin de prevenir la aparición de la sífilis gestacional y congénita (Cód KPT 1905021)</t>
  </si>
  <si>
    <t>NOMBRE DIRECTORA DE SALUD PUBLICA:  NINI JOHANNA GARZÓN BRIÑEZ</t>
  </si>
  <si>
    <t>Disminuir la proporción de incidencia de VIH será menor a 26 en el municipio de Ibagué</t>
  </si>
  <si>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Cormobilidad TBC (Cód KPT 1905019)</t>
  </si>
  <si>
    <t>80% de implementación de la política pública de infancia y adolescencia</t>
  </si>
  <si>
    <t>Adaptar los servicios de salud en atención diferenciada de adolescente y jóvenes en el marco de servicios amigables en 6  IPS en municipio de Ibagué (Cód KPT 1905030)</t>
  </si>
  <si>
    <t>Numero de IPS con servicios de salud en atención diferenciada de adolescentes y jóvenes</t>
  </si>
  <si>
    <t>Desarrollar capacidades al talento humano y realizar seguimiento en las 27 IPS/EAPB (10 EAPB y 17 IPS) en la ruta integral de promoción y mantenimiento de la salud en el curso de vida de adolescencia y juventud (Cód KPT 1905019)</t>
  </si>
  <si>
    <t xml:space="preserve">FIRMA  </t>
  </si>
  <si>
    <t xml:space="preserve">Adoptar una política pública de salud sexual y reproductiva según lineamientos del Ministerio de Salud y Protección Social.   (Cód KPT 1905021) </t>
  </si>
  <si>
    <t xml:space="preserve">Número de políticas públicas adoptadas </t>
  </si>
  <si>
    <t>Desarrollar capacidades al talento humano, inspeccionar y vigilar a las 27 IPS/EAPB (10 EAPB y 17 IPS) en la implementación de la Ruta de Promoción y Mantenimiento de la Salud en el curso de vida de primera infancia e infancia (Cód KPT 1905019)</t>
  </si>
  <si>
    <t>Disminuirá la tasa de mortalidad en la niñez a 35 por cada 1000 nacidos vivos en el municipio de Ibagué</t>
  </si>
  <si>
    <t xml:space="preserve">Implementar una estrategia en salud dirigida a la población general con el objetivo que se fomenten las acciones protectoras y se prevengan las causales de mortalidad infantil (Cód KPT 1905019) </t>
  </si>
  <si>
    <t>Disminuir la tasa de mortalidad por IRA en menores de cinco años será de 10,5 por cada 1000 nacidos vivos en el municipio de Ibagué</t>
  </si>
  <si>
    <t xml:space="preserve">Realizar una estrategia de seguimiento y promoción de factores protectores a las 27 EPS/IPS (11 EPS y 16 IPS) en el cumplimiento de la implementación de las guías de práctica clínica y estrategias de atención primaria para la prevención, manejo y control de la IRA (Cód KPT 1903016) </t>
  </si>
  <si>
    <t>Disminuir la tasa de mortalidad por EDA en menores de cinco años será de 1 por cada 1000 nacidos vivos en el municipio de Ibagué</t>
  </si>
  <si>
    <t>Realizar una estrategia de seguimiento, y promoción de factores protectores y de prevención en las 27 EPS/IPS (11 EPS y 16 IPS) en el cumplimiento de la implementación de las guías de práctica clínica y estrategias de atención primaria para la prevención, manejo y control de la EDA (Cód KPT 1903016)</t>
  </si>
  <si>
    <t>Garantizar la asistencia, atención y orientación a la población víctima del conflicto armado en el municipio de Ibagué</t>
  </si>
  <si>
    <t xml:space="preserve">Implementar el programa de atención psicosocial para víctimas de conflicto armado PAPSIVI en sus 3 modalidades a 2000 personas (Cód KPT 1905022 - 1906030) </t>
  </si>
  <si>
    <t>Número de personas víctimas del conflicto armado atendidas por PAPSIVI</t>
  </si>
  <si>
    <t>A 2023, 3208 víctimas del conflicto armado habrán sido beneficiarias del programa de atención psicosocial para víctimas de conflicto armado PAPSIVI</t>
  </si>
  <si>
    <t xml:space="preserve">Desarrollar capacidades del talento humano de 10 IPS en el programa de acción para superar las brechas en salud mental mhGAP. (Cód KPT 1905019) </t>
  </si>
  <si>
    <t>Numero de IPS con formación en programa de acción para superar las brechas en salud mental mhGAP.</t>
  </si>
  <si>
    <t xml:space="preserve">Desarrollar una estrategia en salud dirigida a víctimas de conflicto armado con el propósito de fortalecer las habilidades para la resolución alternativa de conflictos (Cód KPT 1905019 - 1905022) </t>
  </si>
  <si>
    <t>Número de estrategias implementadas</t>
  </si>
  <si>
    <t>A 2023, el municipio de Ibagué contara con un plan de gestión de riesgo individual vigilado y gestión del riesgo colectivo implementado para personas en condición de discapacidad</t>
  </si>
  <si>
    <t>Implementar estrategia de acceso a servicios de salud e identificación temprana de tipos de discapacidad.</t>
  </si>
  <si>
    <t>Estrategia implementada </t>
  </si>
  <si>
    <t>Implementar Plan de acción integral para la población en condiciones de vulnerabilidad</t>
  </si>
  <si>
    <t xml:space="preserve">Implementar a 385 familias con personas en condición de discapacidad la estrategia de Rehabilitación Basada en Comunidad RBC como proceso de desarrollo local inclusivo de carácter intersectorial (Cód KPT 1906030) </t>
  </si>
  <si>
    <t>Número de familias con personas en condición de discapacidad con estrategia de Rehabilitación Basada en Comunidad RBC</t>
  </si>
  <si>
    <t>Brindar Atención a 5.000 personas con discapacidad del área urbana y rural</t>
  </si>
  <si>
    <t xml:space="preserve">Implementar una estrategia de educación en salud dirigida a cuidadores de personas en condición de discapacidad (Cód KPT 1905019) </t>
  </si>
  <si>
    <t xml:space="preserve">Desarrollo de capacidades al talento humano de 27 IPS/EPS (10 EAPB y 17 IPS)  en la atención individual diferencial efectiva y con calidad a la población con discapacidad y epilepsia (Cód KPT 1905019) </t>
  </si>
  <si>
    <t>Numero de IPS/EAPB con desarrollo de capacidades</t>
  </si>
  <si>
    <t xml:space="preserve">Implementar el sistema de información de registro de localización y caracterización de la población en condición de discapacidad (Cód KPT 1905015) </t>
  </si>
  <si>
    <t xml:space="preserve">Numero de sistema de información de registro de localización y caracterización de la población en condición de discapacidad implementadas  </t>
  </si>
  <si>
    <t>Beneficiar 27.000 adultos mayores en el marco de la implementación de la Política pública</t>
  </si>
  <si>
    <t xml:space="preserve">Implementar 1 estrategia en salud dirigida a la población adulta mayor con el propósito de fortalecer factores protectores y prevenir condiciones autolesivas, realizar acciones de seguimiento, vigilancia y el desarrollo de capacidades al talento humano de las 27 IPS/EPS (10 EAPB y 17 IPS)  (Cód KPT 1905019) </t>
  </si>
  <si>
    <t>Implementar un plan de acción integral para la población étnica del municipio de Ibagué</t>
  </si>
  <si>
    <t xml:space="preserve">Implementar una estrategia colectiva con enfoque diferencial dirigida a la población étnica residente en el municipio de Ibagué (Cód KPT 1905019) </t>
  </si>
  <si>
    <t xml:space="preserve">Estrategia colectiva implementada </t>
  </si>
  <si>
    <t xml:space="preserve">OBSERVACIONES:  </t>
  </si>
  <si>
    <t>RELACION DE CONTRATOS SEXUALIDAD DERECHOS SEXUALES Y REPRODUCTIVOS</t>
  </si>
  <si>
    <t>JERSON ANTONIO MOLINA CHAMORRO</t>
  </si>
  <si>
    <t>SS289 -PRESTACIÓN DE SERVICIOS PROFESIONALES EN ENFERMERÍA PARA REALIZAR EL SEGUIMIENTO A LAS ADOLESCENTES EMBARAZADAS Y LAS NOTIFICADAS DE ALTO RIESGO,  Y A LA IMPLEMENTACIÓN DE LA RUTA DE MATERNO EN ESTE GRUPO DE POBLACIÓN;  DE LA DIMENSIÓN SEXUALIDAD, DERECHOS SEXUALES Y REPRODUCTIVOS.</t>
  </si>
  <si>
    <t>NATALIA SALGUERO BARRIOS</t>
  </si>
  <si>
    <t>SS295-PRESTACIÓN DE SERVICIOS PROFESIONALES EN ENFERMERÍA PARA DESARROLLAR CAPACIDADES Y GESTIÓN DEL CONOCIMIENTO EN LOS COMPONENTES DE INFECCIONES DE TRANSMISIÓN SEXUAL: SÍFILIS POBLACIÓN GENERAL, SÍFILIS GESTACIONAL,  SÍFILIS CONGÉNITA HEPATITIS B-C-  Y VIH/SIDA, TRABAJANDO INTERSECTORIAL E INTER INSTITUCIONALMENTE, CON LOS ACTORES INVOLUCRADOS Y VIGILANCIA EPIDEMIOLÓGICA.</t>
  </si>
  <si>
    <t>TOTAL DERECHOS SEXUALES Y REPRODUCTIVOS</t>
  </si>
  <si>
    <t>RELACION DE CONTRATOS GESTION DIFERENCIAL DE POBLACIONES VULNERABLES - INFANCIA ADOLESCENCIA</t>
  </si>
  <si>
    <t>YOLMARY  CASTAÑO SALAZAR</t>
  </si>
  <si>
    <t>SS297-PRESTACIÓN DE SERVICIOS PROFESIONALES PARA LA FORTALECER LA GESTIÓN DE LA SALUD EN LOS PROCESOS DE ASISTENCIA TÉCNICA Y SEGUIMIENTO A LA IMPLEMENTACIÓN DE LA RUTA MATERNO- PERINATAL CON ENFOQUE EN LA ATENCIÓN PARA EL CUIDADO DEL RECIEN NACIDO</t>
  </si>
  <si>
    <t>MARIA ALEJANDRA ARANA CALDERON</t>
  </si>
  <si>
    <t>SS298-PRESTACIÓN DE SERVICIOS PROFESIONALES PARA FORTALECER LA GESTIÓN DE LA SALUD, EN EL ENTORNO INSTITUCIONAL Y COMUNITARIO QUE FAVOREZCA EL DESARROLLO INTEGRAL DE NIÑOS, NIÑAS Y ADOLESCENTES</t>
  </si>
  <si>
    <t>TOTAL POBLACIONES VULNERABLES - INFANCIA ADOLESCENCIA</t>
  </si>
  <si>
    <t>RELACION DE CONTRATOS GESTION DIFERENCIAL DE POBLACIONES VULNERABLES - ADULTO MAYOR-DISCAPACIDAD-DESPLAZADOS-ETNIAS</t>
  </si>
  <si>
    <t>PAOLA ALONSO BERMUDEZ</t>
  </si>
  <si>
    <t>SS305-PRESTACIÓN DE SERVICIOS PROFESIONALES DE UN GERONTÓLOGO PARA EL DESARROLLO DE CAPACIDADES EN LA ATENCIÓN DE ADULTOS MAYORES</t>
  </si>
  <si>
    <t>JULIO CESAR BERNAL PRADA</t>
  </si>
  <si>
    <t>SS306-PRESTACIÓN DE SERVICIO PROFESIONALES DE UN ENFERMERO PARA EL DESARROLLO DE CAPACIDADES EN LA ATENCIÓN A POBLACIÓN CON DISCAPACIDAD</t>
  </si>
  <si>
    <t>LUZ MIRTHA SALAZAR GUTIERREZ</t>
  </si>
  <si>
    <t>SS307-PRESTACIÓN DE SERVICIOS PROFESIONALES PARA LA IMPLEMENTACIÓN DEL PROGRAMA PAPSIVI PARA VICTIMAS DEL CONFLICTO ARMADO EN EL MUNICIPIO DE IBAGUÉ</t>
  </si>
  <si>
    <t>FREDY ALBERTO SANTA MARIA POLANCO</t>
  </si>
  <si>
    <t>SS308-PRESTACIÓN DE SERVICIOS PROFESIONALES PARA LA IMPLEMENTACIÓN DEL PROGRAMA PAPSIVI PARA VICTIMAS DEL CONFLICTO ARMADO EN EL MUNICIPIO DE IBAGUÉ</t>
  </si>
  <si>
    <t xml:space="preserve">OLGA LUCIA MORENO ORJUELA </t>
  </si>
  <si>
    <t>SS309-PRESTACIÓN DE SERVICIOS PROFESIONALES PARA LA IMPLEMENTACIÓN DEL PROGRAMA PAPSIVI PARA VICTIMAS DEL CONFLICTO ARMADO EN EL MUNICIPIO DE IBAGUÉ</t>
  </si>
  <si>
    <t>JORGE ANDRES JOYA VILLAMIL</t>
  </si>
  <si>
    <t>SS310-PRESTACIÓN DE SERVICIOS PROFESIONALES PARA LA IMPLEMENTACIÓN DEL PROGRAMA PAPSIVI PARA VICTIMAS DEL CONFLICTO ARMADO EN EL MUNICIPIO DE IBAGUÉ</t>
  </si>
  <si>
    <t>YALILE ACOSTA PALMA</t>
  </si>
  <si>
    <t>SS311-PRESTACIÓN DE SERVICIOS PROFESIONALES PARA LA IMPLEMENTACIÓN DEL PROGRAMA PAPSIVI PARA VICTIMAS DEL CONFLICTO ARMADO EN EL MUNICIPIO DE IBAGUÉ</t>
  </si>
  <si>
    <t>TOTAL POBLACIONES VULNERABLES - ADULTO MAYOR-DISCAPACIDAD-DESPLAZADOS-ETNIAS</t>
  </si>
  <si>
    <t>TOTAL PIC</t>
  </si>
  <si>
    <t>TOTAL DERECHOS SEXUALES REPRODUCTIVOS, VULNERABLES</t>
  </si>
  <si>
    <t>SECRETARÍA:  SALUD</t>
  </si>
  <si>
    <t>FECHA DE PROGRAMACION: ENERO 2022</t>
  </si>
  <si>
    <t xml:space="preserve">                 FECHA DE  SEGUIMIENTO: JUNIO 30 DE 2022</t>
  </si>
  <si>
    <r>
      <t xml:space="preserve">DIMENSIÓN: </t>
    </r>
    <r>
      <rPr>
        <sz val="11"/>
        <color theme="1"/>
        <rFont val="Calibri"/>
        <family val="2"/>
        <scheme val="minor"/>
      </rPr>
      <t xml:space="preserve"> IBAGUESOCIOCULTURAL</t>
    </r>
  </si>
  <si>
    <r>
      <t xml:space="preserve">SECTOR: </t>
    </r>
    <r>
      <rPr>
        <sz val="11"/>
        <color theme="1"/>
        <rFont val="Calibri"/>
        <family val="2"/>
        <scheme val="minor"/>
      </rPr>
      <t>SALUD Y PROTECCIÓN SOCIAL</t>
    </r>
  </si>
  <si>
    <t xml:space="preserve">OBJETIVO: Fortalecer el ejercicio de la autoridad Sanitaria. Mejorar el acceso a los servicios integrales de salud.
</t>
  </si>
  <si>
    <t>RELACION DE CONTRATOS Y/O CONVENIOS</t>
  </si>
  <si>
    <r>
      <t>PROGRAMA:</t>
    </r>
    <r>
      <rPr>
        <sz val="11"/>
        <color theme="1"/>
        <rFont val="Calibri"/>
        <family val="2"/>
        <scheme val="minor"/>
      </rPr>
      <t xml:space="preserve"> INSPECCIÓN, VIGILANCIA Y CONTROL</t>
    </r>
  </si>
  <si>
    <r>
      <t xml:space="preserve">NOMBRE  DEL PROYECTO POAI:  </t>
    </r>
    <r>
      <rPr>
        <sz val="11"/>
        <color theme="1"/>
        <rFont val="Calibri"/>
        <family val="2"/>
        <scheme val="minor"/>
      </rPr>
      <t>FORTALECIMIENTO DE LA AUTORIDAD SANITARIA DEL MUNICIPIO DE IBAGUE.</t>
    </r>
  </si>
  <si>
    <t>CODIGO BPIN: 2020730010008</t>
  </si>
  <si>
    <r>
      <t xml:space="preserve">CODIGO PRESUPUESTAL Y RUBROS: </t>
    </r>
    <r>
      <rPr>
        <sz val="11"/>
        <color theme="1"/>
        <rFont val="Calibri"/>
        <family val="2"/>
        <scheme val="minor"/>
      </rPr>
      <t>SERVICIOS PARA LA COMUNIDAD, SOCIALES Y PERSONALES (Recursos propios icld): 2.16.3.2.02.02.009-01;  SERVICIOS PARA LA COMUNIDAD, SOCIALES Y PERSONALES (Sgp salud publica): 2.16.3.2.02.02.009-26;</t>
    </r>
  </si>
  <si>
    <r>
      <t>PROG</t>
    </r>
    <r>
      <rPr>
        <b/>
        <sz val="11"/>
        <color theme="1"/>
        <rFont val="Calibri"/>
        <family val="2"/>
        <scheme val="minor"/>
      </rPr>
      <t xml:space="preserve">  EJEC</t>
    </r>
  </si>
  <si>
    <t xml:space="preserve">COSTO TOTAL PROGRAMADO       </t>
  </si>
  <si>
    <t>RP</t>
  </si>
  <si>
    <t>DPTO</t>
  </si>
  <si>
    <t>ADRESS</t>
  </si>
  <si>
    <t>COLJUEGOS</t>
  </si>
  <si>
    <t>OTROS</t>
  </si>
  <si>
    <t>REALIZAR ASISTENCIA TECNICA A LAS 57 UPGD DEL MUNICIPIO EN LA OPERATIVIDAD Y REPORTE DEL SIVIGILA</t>
  </si>
  <si>
    <t>NÚMERO DE ASISTENCIAS TECNICAS REALIZADAS</t>
  </si>
  <si>
    <t>REALIZAR SEGUIMIENTO AL 100% DE INVESTIGACIONES EPIDEIMIOLIGICAS DE CAMPO DE ACUERDO CON LOS LINEAMIENTOS DEL INS</t>
  </si>
  <si>
    <t>PORCENTAJE DE CUMPLIMIENTO EN SEGUIMIENTOS</t>
  </si>
  <si>
    <t>REALIZACION DEL 100% DE LAS UNIDADES DE ANALISIS DE LOS EVENTOS DE INTERES EN SALUD PUBLICA DE ACUERDO CON LOS LINEAMIENTOS DEL INS</t>
  </si>
  <si>
    <t>PORCENTAJE DE CUMPLIMIENTO EN LA REALIZACION DE LAS UNIDADES DE ANALISIS</t>
  </si>
  <si>
    <t>REALIZAR SEGUIMIENTO A LA ESTRATEGIA PARA EL CUMPLIMIENTO DE LOS LINEAMIENTOS NACIONALES DEL SIVIGILA</t>
  </si>
  <si>
    <t>PORCENTAJE DE CUMPLIMIENTO DE LOS LINEAMIENTOS</t>
  </si>
  <si>
    <t xml:space="preserve">SEGUIMIENTO AL 100% DE LA PLANEACION EN SALUD PUBLICA </t>
  </si>
  <si>
    <t>PORCENTAJE DE CUMPLIMIENTO EN CARGUE Y GESTIÓN DE PQRS</t>
  </si>
  <si>
    <t>DESARROLLAR UN PROGRAMA PARA FORTALECER LA VIGILANCIA EN SALUD PUBLICA</t>
  </si>
  <si>
    <t>NUMERO DE CONTRATOS</t>
  </si>
  <si>
    <t>DESARROLLAR LAS ACCIONES DE LA POLÍTICA PÚBLICA DE PARTICIPACIÓN SOCIAL Y COMUNITARIA EN SALUD</t>
  </si>
  <si>
    <t>POLITICA PUBLICA DE PARTICIPACION SOCIAL Y COMUNITARIA EN SALUD ADOPTADA</t>
  </si>
  <si>
    <t>FORTALECER LOS PROCESOS DE IVC EN SALUD PÚBLICA DEL MUNICIPIO</t>
  </si>
  <si>
    <t>NUMERO DE PROCESOS DE IVC FORTALECIDOS</t>
  </si>
  <si>
    <t>Fortalecer el aplicativo Amisalud, para el seguimiento línea de la auditoria</t>
  </si>
  <si>
    <t>NÚMERO DE APLICATIVOS FORTALECIDOS</t>
  </si>
  <si>
    <t>Realizar 6 procesos de audtoria a las EPS de régimes especiales y de excepción que operan en el municipio de Ibagué</t>
  </si>
  <si>
    <t>NÚMERO DE PROCESOS DE AUDITORIAS REALIZADAS</t>
  </si>
  <si>
    <t xml:space="preserve">Implementar una estrategia para la gestión, seguimiento, evaluación y cumplimiento de las PQR, derechos de petición, tutelas y solicitudes relacionadas con la dirección de Aseguramiento. </t>
  </si>
  <si>
    <t>NÚMERO DE ESTRATEGIAS IMPLEMENTADAS</t>
  </si>
  <si>
    <t>Realizar el 100% de las visitas de inspección y vigilancia a los prestadores de servicios de salud programadas  y solicitadas a la Secretaria de Salud Municipal.</t>
  </si>
  <si>
    <t>PORCENTAJE DE CUMPLIMIENTO EN VISITAS</t>
  </si>
  <si>
    <t>Realizar un evento masivo de desarrollo de capacidades dirigido al talento humano en salud adscrito a la red de prestadores de servicios de salud del municipio de Ibagué.</t>
  </si>
  <si>
    <t>NÚMERO DE EVENTOS MASIVOS REALIZADOS</t>
  </si>
  <si>
    <t>Implementar una estrategia para la gestión, seguimiento, evaluación y cumplimiento de las PQR, derechos de petición, tutelas y solicitudes relacionadas con el acceso a los servicios de salud.</t>
  </si>
  <si>
    <t>Gestionar el 100% de los requerimientos relacionados con la vulneración de los derechos a los usuarios, que sean solicitados a la secretaria de salud.</t>
  </si>
  <si>
    <t>PORCENTAJE DE REQUERIMIENTOS GESTIONADOS</t>
  </si>
  <si>
    <t>Garantizar a los prestadores de servicios de salud el pago del 100% de las atenciones de urgencias prestadas a la población sin aseguramiento residente del municipio de ibagué y que cumplen con los criterios de auditoria administrativa y de pertienencia.</t>
  </si>
  <si>
    <t>PORCENTAJE DE CUMPLIMIENTO EN LOS PAGOS DE LAS ATENCIONES DE URGENCIAS</t>
  </si>
  <si>
    <t>Realizar  asistencias técnicas a la red  prestadores de servicios de salud  del municipio de Ibagué que lo soliciten o lo requieran .</t>
  </si>
  <si>
    <t>NÚMERO DE ASISTENCIAS TÉCNICAS REALIZADAS</t>
  </si>
  <si>
    <t>Vigilar los procesos de cumplimiento de la gestión de la calidad de la Secretaria</t>
  </si>
  <si>
    <t>NUMERO DE PROCESOS VIGILADOS</t>
  </si>
  <si>
    <t>Desarrollar las acciones de la Política pública de Participación social y comunitaria en salud</t>
  </si>
  <si>
    <t>NUMERO DE ACCIONES DE POLÍTICAS DESARROLLADAS</t>
  </si>
  <si>
    <t>META DE RESULTADO</t>
  </si>
  <si>
    <t>META DE PRODUCTO</t>
  </si>
  <si>
    <t xml:space="preserve">SECRETARIO DESPACHO/GERENTE </t>
  </si>
  <si>
    <t xml:space="preserve">Implementar una estrategia para el cumplimiento de los lineamientos nacionales del SIVIGILA (Cód KPT 1903001) </t>
  </si>
  <si>
    <t>NOMBRE:  JOHANNA XIMENA ARANDA RIVERA</t>
  </si>
  <si>
    <t>El 70% de las IPS públicas y privadas habilitadas y priorizadas por el municipio fortalecidas en la prestación de servicios de salud con calidad.</t>
  </si>
  <si>
    <t xml:space="preserve">Desarrollar una estrategia para fortalecer la prestación de servicios de salud con calidad en las IPS públicas y privadas del Municipio (Cód KPT 1903016) </t>
  </si>
  <si>
    <t>Número de Estrategias desarrollas</t>
  </si>
  <si>
    <t>Vigilar el 100% de las EAPB que operan en el municipio de Ibagué</t>
  </si>
  <si>
    <t xml:space="preserve">Ejecutar auditoría según los lineamientos de la Superintendencia de Salud al 100% de las EAPB autorizados a operar en el municipio de Ibagué (Cód KPT 1903016) </t>
  </si>
  <si>
    <t>Porcentaje de EAPB auditadas</t>
  </si>
  <si>
    <t xml:space="preserve">Gestionar el 100% de los PQRS dirigidas a las EAPB que prestan atención en el municipio de Ibagué. (Cód KPT 1903028) </t>
  </si>
  <si>
    <t>Porcentaje de PQRs gestionadas</t>
  </si>
  <si>
    <t xml:space="preserve">Implementar una Política pública de Participación social y comunitaria en salud (Cód KPT 1905015) </t>
  </si>
  <si>
    <t>Número de políticas públicas implementadas</t>
  </si>
  <si>
    <t>NOMBRE DIRECTORA ASEGURAMIENTO:  CLAUDIA TERESA SOLANO DE A.</t>
  </si>
  <si>
    <t>Fortalecer los sistemas de calidad internos de la secretaria de saliud municipal</t>
  </si>
  <si>
    <t>Fortalecimiento de los sistemas de gestión de calidad de la secretaria de salud municipal</t>
  </si>
  <si>
    <t>Sistema de Gestión fortalecido e implementado</t>
  </si>
  <si>
    <t>Crear un centro de comando y control de la ciudad de Ibague</t>
  </si>
  <si>
    <t>Implementar un centro de comando y control en salud de la ciudad de Ibagué. (Observatorio de Salud Pública de la Ciudad)</t>
  </si>
  <si>
    <t>Número de Centros de Comando Implementados</t>
  </si>
  <si>
    <t>NOMBRE DIRECTORA PRESTACION DE SERVICIOS  Y CALIDAD:  NINI JOHANNA GARZÓN BRIÑEZ ( E )</t>
  </si>
  <si>
    <r>
      <rPr>
        <b/>
        <sz val="11"/>
        <color rgb="FF000000"/>
        <rFont val="Calibri"/>
        <family val="2"/>
        <scheme val="minor"/>
      </rPr>
      <t>OBSERVACIONES</t>
    </r>
    <r>
      <rPr>
        <sz val="11"/>
        <color rgb="FF000000"/>
        <rFont val="Calibri"/>
        <family val="2"/>
        <scheme val="minor"/>
      </rPr>
      <t>: EN EL PRESUPUESTO DE SALUD PÚBLICA SE REGISTRA CON CÓDIGO PRESUPUESTAL 2.16.3.2.02.02.009-65 (SGP SALUD PUBLICA - SUPERAVIT) UN VALOR DE $10.600.000.oo CORRESPONDIENTE A RECURSOS COMPROMETIDOS EN LA VIGENCIA 2020 DE JULIETA PEREZ  Y QUE AUN NO HA SIDO LIQUIDADO POR LA CONTRATISTA A CORTE DEL SEGUNDO TRIMESTRE DE 2022 DISTRIBUIDO.</t>
    </r>
  </si>
  <si>
    <t>RELACION DE CONTRATOS FORTALECIMIENTO AUTORIDAD SANITARIA</t>
  </si>
  <si>
    <t>FORTALECIMIENTO AUTORIDAD SANITARIA  DIRECCIÓN SALUD PÚBLICA</t>
  </si>
  <si>
    <t>HAYDITH PEÑA RIOJAS</t>
  </si>
  <si>
    <t>SS84-CONTRATAR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t>
  </si>
  <si>
    <t>RAFAEL CORTES CAÑON</t>
  </si>
  <si>
    <t>SS85-CONTRATAR LOS SERVICIOS DE APOYO A LA GESTIÓN PARA LA REALIZACIÓN DE  ACCIONES LOGÍSTICAS Y OPERATIVAS QUE CONTRIBUYAN A LA EJECUCIÓN DE LAS ACCIONES EN SALUD PÚBLICA.</t>
  </si>
  <si>
    <t>JUAN CAMILO MORENO BETANCOURT</t>
  </si>
  <si>
    <t xml:space="preserve">SS86-CONTRATAR LOS SERVICIOS DE UN PROFESIONAL DEL ÁREA DE LA SALUD CON ESPECIALIZACIÓN RELACIONADA CON ADMINISTRACIÓN PÚBLICA O POLÍTICAS PÚBLICAS PARA EL APOYO AL SEGUIMIENTO DEL PLAN TERRITORIAL DE SALUD, PLAN DE DESARROLLO Y PROYECTOS DE INVERSIÓN. </t>
  </si>
  <si>
    <t>MARICEL AGUIAR DELGADILLO</t>
  </si>
  <si>
    <t xml:space="preserve">SS87-CONTRATACIÓN DE UN PROFESIONAL EN LA SALUD CON ESPECIALIZACIÓN EN AUDITORIA PARA LA GESTIÓN, PROYECCIÓN Y CONSOLIDACIÓN DE RESPUESTAS A PETICIONES, QUEJAS, RECLAMOS, DERECHOS DE PETICIÓN Y/U OFICIOS REMITIDOS POR INSTITUCIONES, SECTORES, ENTES DE CONTROL, ENTES DESCENTRALIZADOS Y PARTICULARES QUE SEAN REQUERIDOS A LA SECRETARIA DE SALUD DE IBAGUÉ. </t>
  </si>
  <si>
    <t>IVAN MAURICIO RODRIGUEZ GARZON</t>
  </si>
  <si>
    <t xml:space="preserve">SS88-CONTRATAR LOS SERVICIOS DE APOYO A LA GESTIÓN DE UN TECNÓLOGO PARA EL APOYO EN EL SEGUIMIENTO AL CUMPLIMIENTO DEL PLAN TERRITORIAL DE SALUD, PLAN DE INTERVENCIONES COLECTIVAS, PLAN DE DESARROLLO Y PROYECTOS DE INVERSIÓN. </t>
  </si>
  <si>
    <t>KELIN ALEJANDRA  MARTINEZ ROA</t>
  </si>
  <si>
    <t>SS89-CONTRATAR LOS SERVICIOS DE APOYO A LA GESTION  PARA LA EJECUCIÓN Y SEGUIMIENTO DE LAS ACCIONES ADMINISTRATIVAS  DE LA DIRECCIÓN DE SALUD PÚBLICA</t>
  </si>
  <si>
    <t>PAOLA ANDREA BARRAGAN LOAIZA</t>
  </si>
  <si>
    <t xml:space="preserve">SS91-CONTRATACIÓN DE UN PROFESIONAL EN LA SALUD PARA EL APOYO AL SEGUIMIENTO A LA EJECUCIÓN DEL PLAN TERRITORIAL EN SALUD, PLAN DE ACCIÓN DE SALUD Y PLAN DE INTERVENCIONES COLECTIVAS DE LA DIRECCIÓN DE SALUD PÚBLICA  </t>
  </si>
  <si>
    <t>SANDRA MILENA LONDOÑO RODRIGUEZ</t>
  </si>
  <si>
    <t>SS92-CONTRATAR LA PRESTACIÓN DE SERVICIOS DE UN PROFESIONAL PARA EL APOYO EN EL SEGUIMIENTO DE LAS  ACTIVIDADES DE PLANEACIÓN EN SALUD, GESTIÓN DE LA SALUD PÚBLICA PARA EL CUMPLIMIENTO DEL PLAN DE DESARROLLO DE LA SECRETARÍA DE SALUD DE IBAGUE</t>
  </si>
  <si>
    <t>TOTAL FORTALECIMIENTO AUTORIDAD SANITARIA SALUD PÚBLICA</t>
  </si>
  <si>
    <t>22/01/2022</t>
  </si>
  <si>
    <t>DAVID  RICARDO LEAL PACHECO</t>
  </si>
  <si>
    <t>SS70-CONTRATAR LA PRESTACIÓN DE SERVICIOS DE UN PROFESIONAL EN INGENIERÍA DE SISTEMAS CON ESPECIALIZACIÓN  PARA EL APOYO EN EL PROCESO DE VIGILANCIA Y SEGUIMIENTO AL CUMPLIMIENTO DE LAS COMPETENCIAS DE LAS EAPB CON LA POBLACIÓN AFILIADA EN EL MUNICIPIO DE IBAGUÉ.
;</t>
  </si>
  <si>
    <t>CONTRATO</t>
  </si>
  <si>
    <t>FECHA</t>
  </si>
  <si>
    <t>$ VALOR</t>
  </si>
  <si>
    <t>25/01/2022</t>
  </si>
  <si>
    <t>JENNY PAOLA RUIZ BUITRAGO</t>
  </si>
  <si>
    <t>SS73-CONTRATAR LA PRESTACION DE SERVICIOS DE UN PROFESIONAL EN EL AREA DE LA SALUD CON ESPECIALIZACION EN AUDITORIA PARA EL APOYO EN EL PROCESO DE VIGILANCIA Y SEGUIMIENTO AL CUMPLIMIENTO DE LAS COMPETENCIAS DE LAS EAPB CON LA POBLACION AFILIADA EN EL MUNICIPIO DE IBAGUE.
;</t>
  </si>
  <si>
    <t>23/01/2022</t>
  </si>
  <si>
    <t>EDWIN FABIAN TAPIAS RODRIGUEZ</t>
  </si>
  <si>
    <t>SS74-CONTRATAR LA PRESTACION DE SERVICIOS DE UN PROFESIONAL EN DERECHO CON ESPECIALIZACION  PARA EL APOYO EN EL PROCESO DE VIGILANCIA Y SEGUIMIENTO AL CUMPLIMIENTO DE LAS COMPETENCIAS DE LAS EAPB CON LA POBLACION AFILIADA EN EL MUNICIPIO DE IBAGUE.
;</t>
  </si>
  <si>
    <t>28/01/2022</t>
  </si>
  <si>
    <t>KAREN STEPHANIA PACHECO ESPINOSA</t>
  </si>
  <si>
    <t>SS75-PRESTACION DE SERVICIOS PROFESIONALES PARA APOYAR LOS PROCESOS DE LA DIRECCIÓN DE ASEGURAMIENTO 
;</t>
  </si>
  <si>
    <t>% AUDITORES EPS</t>
  </si>
  <si>
    <t>NAKARITH YEZENIA OLAYA BENITEZ</t>
  </si>
  <si>
    <t>SS76-CONTRATAR LOS SERVICIOS DE UN PROFESIONAL EN SALUD CON ESPECIALIZACIÓN EN AUDITORIA DE CALIDAD EN SALUD PARA LA GESTIÓN DE LOS PROCESOS DE AUDITORÍA Y ASISTENCIA TÉCNICA DE LA DIRECCIÓN DE PRESTACIÓN DE SERVICIOS Y CALIDAD.;</t>
  </si>
  <si>
    <t>JULY JOHANA MESA GAITAN</t>
  </si>
  <si>
    <t>SS82-CONTRATAR LOS SERVICIOS DE UN PROFESIONAL EN SALUD CON ESPECIALIZACIÓN EN AUDITORIA DE CALIDAD EN SALUD PARA LA GESTIÓN DE LOS PROCESOS DE AUDITORÍA Y ASISTENCIA TÉCNICA DE LA DIRECCIÓN DE PRESTACIÓN DE SERVICIOS Y CALIDAD.
;</t>
  </si>
  <si>
    <t>21/01/2022</t>
  </si>
  <si>
    <t>PAOLA  GALLO BAQUERO</t>
  </si>
  <si>
    <t>SS77-CONTRATAR LOS SERVICIOS DE UN PROFESIONAL EN SALUD CON ESPECIALIZACIÓN EN AUDITORIA DE CALIDAD EN SALUD PARA LA GESTIÓN DE LOS PROCESOS DE AUDITORÍA Y ASISTENCIA TÉCNICA DE LA DIRECCIÓN DE PRESTACIÓN DE SERVICIOS Y CALIDAD.;</t>
  </si>
  <si>
    <t>ERIKA JULIETH HERNANDEZ TORRES</t>
  </si>
  <si>
    <t xml:space="preserve"> SS78-CONTRATAR LOS SERVICIOS DE UN PROFESIONAL EN ENFERMERIA, PARA GARANTIZAR LA ORGANIZACIÓN, GESTIÓN, SEGUIMIENTO, RESPUESTA, MONITOREO, Y GENERACIÓN DE INFORMES DE LAS PETICIONES, QUEJAS, RECLAMOS, SOLICITUDES Y/O DERECHOS DE PETICIÓN PRESENTADOS A LA SECRETARÍA DE SALUD POR LOS ACTORES DEL SISTEMA GENERAL DE SEGURIDAD SOCIAL EN SALUD
; ;</t>
  </si>
  <si>
    <t>IGNACIO AUGUSTO ARIAS DIAZ</t>
  </si>
  <si>
    <t>SS79-CONTRATAR LOS SERVICIOS DE UN TECNÓLOGO PARA GARANTIZAR LA ORGANIZACIÓN, GESTIÓN, SEGUIMIENTO, RESPUESTA, MONITOREO, Y GENERACIÓN DE INFORMES DE LAS PETICIONES, QUEJAS, RECLAMOS, SOLICITUDES Y/O DERECHOS DE PETICIÓN PRESENTADOS A LA SECRETARÍA DE SALUD POR LOS ACTORES DEL SISTEMA GENERAL DE SEGURIDAD SOCIAL EN SALUD
;</t>
  </si>
  <si>
    <t>26/01/2022</t>
  </si>
  <si>
    <t>LINA MARCELA RIVERA FLOREZ</t>
  </si>
  <si>
    <t>SS80-CONTRATAR LOS SERVICIOS DE UN PROFESIONAL EN SALUD CON ESPECIALIZACIÓN EN AUDITORIA DE CALIDAD EN SALUD PARA LA GESTIÓN DE LOS PROCESOS DE AUDITORÍA Y ASISTENCIA TÉCNICA DE LA DIRECCIÓN DE PRESTACIÓN DE SERVICIOS Y CALIDAD.
;</t>
  </si>
  <si>
    <t>LEONIDAS AUGUSTO SALAZAR CORTES</t>
  </si>
  <si>
    <t>SS81-CONTRATAR LOS SERVICIOS DE UN PROFESIONAL EN MEDICINA CON ESPECIALIZACIÓN EN AUDITORIA DE CALIDAD EN SALUD PARA LA GESTIÓN DE LOS PROCESOS DE AUDITORÍA Y ASISTENCIA TÉCNICA, DE LA DIRECCIÓN DE PRESTACIÓN DE SERVICIOS Y CALIDAD; ASÍ COMO  LA AUDITORIA DE PERTINENCIA MÉDICA A LAS ATENCIONES DE URGENCIAS  PRESTADAS A LA POBLACIÓN SIN ASEGURAMIENTO QUE SON PRESENTADAS A LA SECRETARÍA DE SALUD MUNICIPAL.
;</t>
  </si>
  <si>
    <t>27/01/2022</t>
  </si>
  <si>
    <t>MARIO ANDRES PERALTA  DELGADILLO</t>
  </si>
  <si>
    <t>SS72-CONTRATAR LA PRESTACION DE SERVICIOS DE UN PROFESIONAL EN AREAS FINANCIERAS PARA EL APOYO EN LOS PROCESOS DE VIGILANCIA Y SEGUIMIENTO AL CUMPLIMIENTO DE LAS COMPETENCIAS DE LAS EAPB CON LA POBLACION AFILIADA EN EL MUNICIPIO DE IBAGUE 
;</t>
  </si>
  <si>
    <t>JOHANNA ROCIO LOZANO CORTES</t>
  </si>
  <si>
    <t>SS71-CONTRATAR LA PRESTACION DE SERVICIOS DE UN PROFESIONAL EN EL AREA DE LA SALUD CON ESPECIALIZACION EN AUDITORIA PARA EL APOYO EN EL PROCESO DE VIGILANCIA Y SEGUIMIENTO AL CUMPLIMIENTO DE LAS COMPETENCIAS DE LAS EAPB CON LA POBLACION AFILIADA EN EL MUNICIPIO DE IBAGUE.
;</t>
  </si>
  <si>
    <t>ROBERTO  MOSQUERA ABELLO</t>
  </si>
  <si>
    <t>SS69-CONTRATAR LA PRESTACION DE SERVICIOS DE UN PROFESIONAL EN EL AREA DE LA SALUD CON ESPECIALIZACION EN AUDITORIA PARA EL APOYO EN EL PROCESO DE VIGILANCIA Y SEGUIMIENTO AL CUMPLIMIENTO DE LAS COMPETENCIAS DE LAS EAPB CON LA POBLACION AFILIADA EN EL MUNICIPIO DE IBAGUE.
;</t>
  </si>
  <si>
    <t>TOTAL AUTORIDAD SANITARIA</t>
  </si>
  <si>
    <t>FECHA DE PROGRAMACION: ENERO 2022                  FECHA DE  SEGUIMIENTO: JUNIO 2022</t>
  </si>
  <si>
    <r>
      <t xml:space="preserve">DIMENSIÓN: </t>
    </r>
    <r>
      <rPr>
        <sz val="11"/>
        <color theme="1"/>
        <rFont val="Calibri"/>
        <family val="2"/>
        <scheme val="minor"/>
      </rPr>
      <t>IBAGUESOCIOCULTURAL</t>
    </r>
  </si>
  <si>
    <t xml:space="preserve">OBJETIVO: Mejorar el acceso a los servicios integrales de salud.
</t>
  </si>
  <si>
    <r>
      <t>PROGRAMA:</t>
    </r>
    <r>
      <rPr>
        <sz val="11"/>
        <color theme="1"/>
        <rFont val="Calibri"/>
        <family val="2"/>
        <scheme val="minor"/>
      </rPr>
      <t xml:space="preserve"> PRESTACIÓN DE SERVICIOS DE SALUD</t>
    </r>
  </si>
  <si>
    <r>
      <t xml:space="preserve">NOMBRE  DEL PROYECTO POAI:  </t>
    </r>
    <r>
      <rPr>
        <sz val="11"/>
        <color theme="1"/>
        <rFont val="Calibri"/>
        <family val="2"/>
        <scheme val="minor"/>
      </rPr>
      <t>FORTALECIMIENTO DE LA PRESTACIÓN DE SERVICIOS DE SALUD DEL MUNICIPIO DE IBAGUE.</t>
    </r>
  </si>
  <si>
    <t>CODIGO BPPIM: 2020730010043</t>
  </si>
  <si>
    <t>CODIGO Y RUBRO PRESUPUESTAL:  SERVICIOS PARA LA COMUNIDAD, SOCIALES Y PERSONALES (RECURSOS PROPIOS ICLD): 2.16.3.2.02.02.009-01; SERVICIOS PARA LA COMUNIDAD, SOCIALES Y PERSONALES (SGP Salud Regimen subsidiado ): 2.16.3.2.02.02.009-19; SERVICIOS PARA LA COMUNIDAD, SOCIALES Y PERSONALES (Sgp salud prestacion de servicio ): 2.16.3.2.02.02.009-21; SERVICIOS PARA LA COMUNIDAD, SOCIALES Y PERSONALES (Adress ): 2.16.3.2.02.02.009-22;  SERVICIOS PARA LA COMUNIDAD, SOCIALES Y PERSONALES (Coljuegos ): 2.16.3.2.02.02.009-23; SERVICIOS PARA LA COMUNIDAD, SOCIALES Y PERSONALES (Transferencias Departamento): 2.16.3.2.02.02.009-24; SERVICIOS PARA LA COMUNIDAD, SOCIALES Y PERSONALES (COLJUEGOS-SUPERVAIT): 2.16.3.2.02.02.009-62; SERVICIOS PARA LA COMUNIDAD, SOCIALES Y PERSONALES (SGP REGIMEN SUBSIDIADO - SUPERAVIT): 2.16.3.2.02.02.009-63; SERVICIOS PARA LA COMUNIDAD, SOCIALES Y PERSONALES (SGP PRESTACION DE SERVICIO SALUD - SUPERAVIT): 2.16.3.2.02.02.009-64; 2.16.3.2.02.02.005-14 SERVICIOS DE LA CONSTRUCCIÓN</t>
  </si>
  <si>
    <t>COSTO TOTAL PROGRAMADO       (MILES DE PESOS)</t>
  </si>
  <si>
    <t>FUENTES DE FINANCIACION ( EN MILES DE $)</t>
  </si>
  <si>
    <t>Realizar acciones en salud para promover el aseguramiento</t>
  </si>
  <si>
    <t>Número de acciones en salud realizadas</t>
  </si>
  <si>
    <t>Gestionar el 100% de los requerimientos que ingresen   el Sistema de Afiliación Transaccional - SAT de la secretaria de salud de Ibagué.</t>
  </si>
  <si>
    <t>Porcentaje de cumplimiento en gestión de requerimientos</t>
  </si>
  <si>
    <t>Validar el Sistema de Información a la afiliación en salud  de los habitantes del municipio de Ibagué</t>
  </si>
  <si>
    <t>Número de Sistemas de Información validados</t>
  </si>
  <si>
    <t>Supervisar los giros a las EAPB de esfuerzo propio según los lineamientos nacionales</t>
  </si>
  <si>
    <t>Número de Giros realizados a las EAPB</t>
  </si>
  <si>
    <t>Implementar una estrategia de auditoria y seguimiento que fortalezca el desempeño institucional  de la E.S.E del municipio</t>
  </si>
  <si>
    <t>Realizar los 12 giros correspondientes al pago de la población afiliada al regimen subsidiado del municpio de Ibagué, según las obligaciones normativas</t>
  </si>
  <si>
    <t>Número de Giros Realizados</t>
  </si>
  <si>
    <t>Construcción y/o mantenimiento y/o mejoramiento de la infraestructura en salud de las unidades intermedia Salado y centro de salud Topacio</t>
  </si>
  <si>
    <t xml:space="preserve">Construcción Unidad </t>
  </si>
  <si>
    <t>Aumentar el porcentaje de cobertura de afiliación en un 95% para la población del municipio de Ibagué AL 2023</t>
  </si>
  <si>
    <t>Estrategia implementada para aumentar la cobertura de afiliación al SGSSS en el municipio de Ibagué (Cód KPT 1906032)</t>
  </si>
  <si>
    <t>Aumentar el porcentaje de cobertura de afiliación en un 80% para la población de infancia y adolescencia del municipio de Ibagué a 2023</t>
  </si>
  <si>
    <t>Estrategia implementada para aumentar la cobertura de afiliación infancia y adolescencia al SGSSS en el municipio de Ibagué</t>
  </si>
  <si>
    <t>Empresa Social del Estado del Municipio, fortalecida como prestador primario</t>
  </si>
  <si>
    <t>construcción y/o mantenimiento y/o mejoramiento de infraestructura de salud</t>
  </si>
  <si>
    <t>NOMBRE DIRECTORA PRESTACION SERVICIOS  SALUD:   NINI JOHANNA GARZÓN BRIÑEZ ( E )</t>
  </si>
  <si>
    <r>
      <rPr>
        <b/>
        <sz val="11"/>
        <color rgb="FF000000"/>
        <rFont val="Calibri"/>
        <family val="2"/>
        <scheme val="minor"/>
      </rPr>
      <t>OBSERVACIONES</t>
    </r>
    <r>
      <rPr>
        <sz val="11"/>
        <color rgb="FF000000"/>
        <rFont val="Calibri"/>
        <family val="2"/>
        <scheme val="minor"/>
      </rPr>
      <t>: Es importante manifestar que la Unidad de Salud de Ibague,  no cumplio criterios de monopolio de servicios trazadores por lo que el recurso destinado de $2,376,893,284 destinados por el MSP fueron suprimidos a finales del mes de febrero, por lo que se se eliminaran en reportes posteriores</t>
    </r>
  </si>
  <si>
    <t>JORGE  GOMEZ</t>
  </si>
  <si>
    <t>SS315-PRESTACION DE SERVICIOS DE APOYO A LA GESTION PARA FORTALECER LA DIRECCION DE ASEGURAMIENTO EN LAS ESTRATEGIAS DE PROMOCION A LA AFILIACION Y EDUCACION EN  TORNO AL SGSSS DE LA POBLACION DEL MUNICIPIO DE IBAGUE
;</t>
  </si>
  <si>
    <t>CARLOS ALBERTO MONTILLA CASTAÑO</t>
  </si>
  <si>
    <t>SS53-PRESTACION DE SERVICIOS DE APOYO A LA GESTION PARA FORTALECER LA DIRECCION DE ASEGURAMIENTO EN LAS ESTRATEGIAS DE PROMOCION A LA AFILIACION Y EDUCACION EN  TORNO AL SGSSS DE LA POBLACION DEL MUNICIPIO DE IBAGUE
;</t>
  </si>
  <si>
    <t>LADY JOHANNA CALLEJAS</t>
  </si>
  <si>
    <t>SS48-PRESTACION DE SERVICIOS PROFESIONALES PARA FORTALECER Y COORDINAR LA ESTRATEGIA DE PROMOCION A LA AFILIACIÓN Y ENTORNO AL SGSSS,  LOS PROCESOS ADMINISTRATIVOS Y DE ATENCION AL CIUDADANO DE LA DIRECCION DE ASEGURAMIENTO . 
;</t>
  </si>
  <si>
    <t>BELLANID  MADRIGAL MU¿¿OZ</t>
  </si>
  <si>
    <t>SS50-PRESTACION DE SERVICIOS DE APOYO A LA GESTION PARA FORTALECER LA DIRECCION DE ASEGURAMIENTO EN LAS ESTRATEGIAS DE PROMOCION A LA AFILIACION Y EDUCACION EN  TORNO AL SGSSS DE LA POBLACION DEL MUNICIPIO DE IBAGUE
;</t>
  </si>
  <si>
    <t>JOSE ANTONIO RODRIGUEZ</t>
  </si>
  <si>
    <t>SS49-PRESTACION DE SERVICIOS DE APOYO A LA GESTION PARA FORTALECER LA DIRECCION DE ASEGURAMIENTO EN LAS ESTRATEGIAS DE PROMOCION A LA AFILIACION Y EDUCACION EN  TORNO AL SGSSS DE LA POBLACION DEL MUNICIPIO DE IBAGUE
;</t>
  </si>
  <si>
    <t>CARLOS  ALFONSO PINTO</t>
  </si>
  <si>
    <t>SS52-PRESTACION DE SERVICIOS DE APOYO A LA GESTION PARA FORTALECER LA DIRECCION DE ASEGURAMIENTO EN LAS ESTRATEGIAS DE PROMOCION A LA AFILIACION Y EDUCACION EN  TORNO AL SGSSS DE LA POBLACION DEL MUNICIPIO DE IBAGUE
;</t>
  </si>
  <si>
    <t>LUZ MARLENY SALAZAR BORJA</t>
  </si>
  <si>
    <t>SS51-PRESTACION DE SERVICIOS DE APOYO A LA GESTION PARA FORTALECER LA DIRECCION DE ASEGURAMIENTO EN LAS ESTRATEGIAS DE PROMOCION A LA AFILIACION Y EDUCACION EN  TORNO AL SGSSS DE LA POBLACION DEL MUNICIPIO DE IBAGUE
;</t>
  </si>
  <si>
    <t>MARIBEL  GARAY CASTRO</t>
  </si>
  <si>
    <t>SS55-PRESTACION DE SERVICIOS PROFESIONALES ESPECIALIZADOS PARA APOYAR LA VERIFICACION INTEGRAL DE LAS BASES DE DAT0S DEL ASEGURAMIENTO EN EL MUNICIPIO DE IBAGUE; ANALISIS Y ENTREGA DE INFORMACIÓN DE LOS DIFERENTES AGENTES DEL SISTEMA
;</t>
  </si>
  <si>
    <t>20/01/2022</t>
  </si>
  <si>
    <t>CARLOS FERNEY CASTRO GOMEZ</t>
  </si>
  <si>
    <t xml:space="preserve"> SS58-PRESTACION DE SERVICIOS DE APOYO A LA GESTION DE UN TÉCNOLOGO  EN SISTEMAS PARA EL PROCESO  DE VALIDACION A LOS FORMULARIOS DE AFILIACION Y NOVEDADES AL REGIMEN  SUBSIDIADO, DIGITACION Y SEGUIMIENTO AL PROCESO DE SISTEMA TRANSACCIONAL, E IDENTIFICACION, NOTIFICACION Y SEGUIMIENTO DE POTENCIALES EVASORES Y ELUSORES DEL REGIMEN CONTRIBUTIVO.
; 
;</t>
  </si>
  <si>
    <t>OSCAR IVAN TRIANA PATI?O</t>
  </si>
  <si>
    <t>SS56-PRESTACION DE SERVICIOS DE APOYO A LA GESTION DE UN TECNICO  EN SISTEMAS PARA EL PROCESO  DE VALIDACION A LOS FORMULARIOS DE AFILIACION Y NOVEDADES AL REGIMEN  SUBSIDIADO, DIGITACION Y SEGUIMIENTO AL PROCESO DE SISTEMA TRANSACCIONAL. 
;</t>
  </si>
  <si>
    <t>EDNA YADYRA RIVAS HENRIQUEZ</t>
  </si>
  <si>
    <t>SS57-PRESTACION DE SERVICIOS DE APOYO A LA GESTION DE UN TECNICO  EN SISTEMAS PARA EL PROCESO  DE VALIDACION A LOS FORMULARIOS DE AFILIACION Y NOVEDADES AL REGIMEN  SUBSIDIADO, DIGITACION Y SEGUIMIENTO AL PROCESO DE SISTEMA TRANSACCIONAL. 
;</t>
  </si>
  <si>
    <t>CESAR FERNANDO BERMUDEZ AGREDO</t>
  </si>
  <si>
    <t xml:space="preserve"> SS59-PRESTACION DE SERVICIOS DE APOYO A LA GESTION DE UN TÉCNOLOGO  EN SISTEMAS PARA EL PROCESO  DE VALIDACION A LOS FORMULARIOS DE AFILIACION Y NOVEDADES AL REGIMEN  SUBSIDIADO, DIGITACION Y SEGUIMIENTO AL PROCESO DE SISTEMA TRANSACCIONAL, E IDENTIFICACION, NOTIFICACION Y SEGUIMIENTO DE POTENCIALES EVASORES Y ELUSORES DEL REGIMEN CONTRIBUTIVO.
; 
;</t>
  </si>
  <si>
    <t>EDNA  VARGAS MANCIPE</t>
  </si>
  <si>
    <t>SS68-PRESTACION DE SERVICIOS PROFESIONALES ESPECIALIZADOS PARA I.V.C.  DEL REGIMEN SUBSIDIADO, Y APOYO A LAS LABORES DE LA AUDITORIA, RELACIONADAS CON LA VALIDACION DE LA BASE DE DATOS UNICA DE AFILIADOS (BDUA)
;</t>
  </si>
  <si>
    <t>17/01/2022</t>
  </si>
  <si>
    <t>DIANA MARCELA HERRERA MORALES</t>
  </si>
  <si>
    <t>SS62-CONTRATAR LOS SERVICIOS DE UN PROFESIONAL EN SALUD CON ESPECIALIZACIÓN EN AUDITORIA DE CALIDAD EN SALUD PARA LA GESTIÓN DE LOS PROCESOS DE AUDITORÍA Y ASISTENCIA TÉCNICA DE LA DIRECCIÓN DE PRESTACIÓN DE SERVICIOS Y CALIDAD.
;</t>
  </si>
  <si>
    <t>ANDREA LIZETH CIFUENTES BOHORQUEZ</t>
  </si>
  <si>
    <t>SS67-CONTRATAR LOS SERVICIOS PROFESIONALES DE UN EPIDEMIÓLOGO PARA REALIZAR LA VERIFICACIÓN, SEGUIMIENTO Y MONITOREO A  LA EJECUCIÓN DE LOS PLANES E INDICADORES DE LOS DIFERENTES PROCESOS EN LAS INSTITUCIONES PÚBLICAS Y PRIVADAS DEL MUNICIPIO, EN EL MARCO DE LAS PROCESOS DE AUDITORIA DE LA DIRECCIÓN DE PRESTACIÓN DE SERVICIOS Y CALIDAD.
;</t>
  </si>
  <si>
    <t>MAIRA ALEJANDRA TORRES BARRETO</t>
  </si>
  <si>
    <t>SS63-CONTRATAR LOS SERVICIOS DE UN PROFESIONAL EN AREAS FINANCIERAS ESPECIALIZADO PARA FORTALECER LA PLANEACIÓN Y GESTIÓN FINANCIERA, Y LOS PROCESOS DE REVISIÓN DE FACTURAS,  LIQUIDACIÓN DE CONTRATOS  Y APOYO A LAS AUDITORIAS DE SEGUIMIENTO A LA ESE MUNICIPAL.
;</t>
  </si>
  <si>
    <t>AURA MARIA ACEVEDO FERNANDEZ</t>
  </si>
  <si>
    <t xml:space="preserve"> SS61-CONTRATAR LOS SERVICIOS DE UN PROFESIONAL EN SALUD CON ESPECIALIZACIÓN PARA LA GESTIÓN DE LOS PROCESOS DE AUDITORÍA Y ASISTENCIA TÉCNICA DE LA DIRECCIÓN DE PRESTACIÓN DE SERVICIOS Y CALIDAD.
; 
;</t>
  </si>
  <si>
    <t>LUIS FERNANDO GONZALEZ ACOSTA</t>
  </si>
  <si>
    <t>SS66-CONTRATAR LOS SERVICIOS PROFESIONALES DE UN EPIDEMIÓLOGO PARA REALIZAR LA VERIFICACIÓN, SEGUIMIENTO Y MONITOREO A  LA EJECUCIÓN DE LOS PLANES E INDICADORES DE LOS DIFERENTES PROCESOS EN LAS INSTITUCIONES PÚBLICAS Y PRIVADAS DEL MUNICIPIO, EN EL MARCO DE LAS PROCESOS DE AUDITORIA DE LA DIRECCIÓN DE PRESTACIÓN DE SERVICIOS Y CALIDAD.
;</t>
  </si>
  <si>
    <t>MONICA ALEJANDRA SANMIGUEL RAMIREZ</t>
  </si>
  <si>
    <t>SS65-CONTRATAR LOS SERVICIOS DE UN PROFESIONAL EN SALUD CON ESPECIALIZACIÓN EN GERENCIA DE SERVICIOS DE SALUD PARA LA GESTIÓN DE LOS PROCESOS DE AUDITORÍA Y ASISTENCIA TÉCNICA DE LA DIRECCIÓN DE PRESTACIÓN DE SERVICIOS Y CALIDAD.
;</t>
  </si>
  <si>
    <t>LEIDY MARCELA VILLANUEVA CRUZ</t>
  </si>
  <si>
    <t>SS64-CONTRATAR LOS SERVICIOS DE UN PROFESIONAL EN SALUD CON ESPECIALIZACIÓN, PARA LA GESTIÓN DE LOS PROCESOS DE AUDITORÍA Y ASISTENCIA TÉCNICA DE LA DIRECCIÓN DE PRESTACIÓN DE SERVICIOS Y CALIDAD.
;</t>
  </si>
  <si>
    <t xml:space="preserve"> SS60-CONTRIBUIR A FINANCIAR LOS GASTOS DE OPERACIÓN DE LA ESE, DESTINADOS A LA
PRESTACIÓN DE SER CIOS DE SALUD DE PRIMER NIVEL DE ATENCIÓN, HABILITADOS,
DIRIGIDOS A LA POBLACIÓN RESIDENTE EN EL MUNICIPIO DE IBAGUÉ. 
;</t>
  </si>
  <si>
    <t>N/A</t>
  </si>
  <si>
    <t>ASME SALUD.
COOMEVA
EPS MEDIMAS
ECOOPSOS
SANITAS
FAMISANAR
MALLAMAS
NUEVA EPS
PIJAO SALUD
SALUD TOTAL
SERVICIO OCCIDENTAL DE SALUD
COOSALUD
COMPARTA</t>
  </si>
  <si>
    <t>GARANTIZAR LA CONTINUIDAD DE LA AFILIACION DEL REGIMEN SUBSIDIADO Y/O DE LA POBLACION QUE POTENCIALMENTE SE PUEDA AFILIAR DURANTE EL PERIODO COMPRENDIDO ENTRE EL 01 DE ENERO A 31 DE DICIEMBRE DEL 2022 EN EL MUNICIPIO DE IBAGUE-TOLIMA.SEGUN RESOLUCION N0. 002 DE 2022.;</t>
  </si>
  <si>
    <r>
      <rPr>
        <b/>
        <sz val="12"/>
        <rFont val="Arial"/>
        <family val="2"/>
      </rPr>
      <t>PROCESO:</t>
    </r>
    <r>
      <rPr>
        <sz val="12"/>
        <rFont val="Arial"/>
        <family val="2"/>
      </rPr>
      <t xml:space="preserve"> PLANEACION ESTRATEGICA Y TERRITORIAL</t>
    </r>
  </si>
  <si>
    <r>
      <rPr>
        <b/>
        <sz val="12"/>
        <rFont val="Arial"/>
        <family val="2"/>
      </rPr>
      <t>FORMATO:</t>
    </r>
    <r>
      <rPr>
        <sz val="12"/>
        <rFont val="Arial"/>
        <family val="2"/>
      </rPr>
      <t xml:space="preserve"> PLAN DE ACCION</t>
    </r>
  </si>
  <si>
    <t>SECRETARÍA / ENTIDAD: SALUD                                      GRUPO: FORTALECIMIENTO D LA AUTORIDAD SANITARIA</t>
  </si>
  <si>
    <t>FECHA DE PROGRAMACION:    ENERO 2022              FECHA DE SEGUIMIENTO:   JUNIO 2022</t>
  </si>
  <si>
    <r>
      <t xml:space="preserve">DIMENSIÓN: DIMENSIÓN: </t>
    </r>
    <r>
      <rPr>
        <sz val="11"/>
        <rFont val="Calibri"/>
        <family val="2"/>
        <scheme val="minor"/>
      </rPr>
      <t>SOCIAL, IBAGUE, IMPULSA LA GARANTIA DEL DERECHO FUNDAMENTAL A LA SALUD; IBAGUESOCIOCULTURAL</t>
    </r>
  </si>
  <si>
    <r>
      <t xml:space="preserve">SECTOR: </t>
    </r>
    <r>
      <rPr>
        <sz val="11"/>
        <rFont val="Calibri"/>
        <family val="2"/>
        <scheme val="minor"/>
      </rPr>
      <t>SALUD Y PROTECCIÓN SOCIAL</t>
    </r>
  </si>
  <si>
    <r>
      <rPr>
        <b/>
        <sz val="11"/>
        <rFont val="Calibri"/>
        <family val="2"/>
        <scheme val="minor"/>
      </rPr>
      <t>OBJETIVO:</t>
    </r>
    <r>
      <rPr>
        <sz val="11"/>
        <rFont val="Calibri"/>
        <family val="2"/>
        <scheme val="minor"/>
      </rPr>
      <t>Aumentar los niveles de satisfacción de la Prestación de los Servicios de Salud a la Población Ibaguereña</t>
    </r>
  </si>
  <si>
    <r>
      <t xml:space="preserve">PROGRAMA: </t>
    </r>
    <r>
      <rPr>
        <sz val="11"/>
        <rFont val="Calibri"/>
        <family val="2"/>
        <scheme val="minor"/>
      </rPr>
      <t>MODELO DE ACCION INTEGRAL TERRITORIAL</t>
    </r>
  </si>
  <si>
    <t>No</t>
  </si>
  <si>
    <r>
      <t xml:space="preserve">NOMBRE  DEL PROYECTO POAI: </t>
    </r>
    <r>
      <rPr>
        <sz val="11"/>
        <rFont val="Calibri"/>
        <family val="2"/>
        <scheme val="minor"/>
      </rPr>
      <t>FORTALECIMIENTO DEL MODELO DE ATENCION EN SALUD INTEGRAL  HUMANIZADA EN EL MUNICIPIO DE IBAGUE</t>
    </r>
  </si>
  <si>
    <r>
      <t xml:space="preserve">CODIGO BPPIM: </t>
    </r>
    <r>
      <rPr>
        <sz val="11"/>
        <rFont val="Calibri"/>
        <family val="2"/>
        <scheme val="minor"/>
      </rPr>
      <t>2020730010023</t>
    </r>
  </si>
  <si>
    <r>
      <rPr>
        <b/>
        <sz val="11"/>
        <rFont val="Calibri"/>
        <family val="2"/>
        <scheme val="minor"/>
      </rPr>
      <t>CODIGO PRESUPUESTAL Y RUBROS</t>
    </r>
    <r>
      <rPr>
        <sz val="11"/>
        <rFont val="Calibri"/>
        <family val="2"/>
        <scheme val="minor"/>
      </rPr>
      <t xml:space="preserve">: SERVICIOS PARA LA COMUNIDAD, SOCIALES Y PERSONALES (RECURSOS PROPIOS ICLD): 2.16.3.2.02.02.009-01; </t>
    </r>
  </si>
  <si>
    <t>PROG  EJEC</t>
  </si>
  <si>
    <t>COSTO TOTAL ( MILES DE PESOS)</t>
  </si>
  <si>
    <t>Implementar una estrategia para fortalecer el desempeño adminsitrativo financiero y asistencial, con el propósito de garantizar la prestación de dos servicios de mediana complejidad.</t>
  </si>
  <si>
    <t>01/01/20212</t>
  </si>
  <si>
    <t>Implementar un plan de ación para la prestación de servicios de salud humaizados en la ESE  del Municipio</t>
  </si>
  <si>
    <t>Número de Planes de Acción Implementados</t>
  </si>
  <si>
    <t>Financiar el fortalecimiento de dotación de equipos biomédicos y/o industrales y/o mobiliria de 10 puestos de salud de la ESE del municipio de Ibagué.</t>
  </si>
  <si>
    <t>Número de puestos dotados</t>
  </si>
  <si>
    <t>Ofertar 2 servicios de mediana complejidad (Cód KPT 1906030)</t>
  </si>
  <si>
    <t>Número de servicios habilitados de mediana complejidad</t>
  </si>
  <si>
    <t>NOMBRE: JOHANNA XIMENA ARANDA RIVERA</t>
  </si>
  <si>
    <t>FIRMA:</t>
  </si>
  <si>
    <t>En el 2023 la E.S.E de orden Municipal tendrá implementado un programa de humanización en salud.</t>
  </si>
  <si>
    <t>Implementar una estrategia para la para la prestación de servicios de salud humanizados en la ESE  del Municipio</t>
  </si>
  <si>
    <t>NOMBRE DIRECTORA DE PRESTACION DE SERVICIOS Y CALIDAD:  NINI JOHANNA GARZÓN BRIÑEZ ( E )</t>
  </si>
  <si>
    <t>Dotar 18 puestos de salud rural de la ESE municipal de acuerdo a sus necesidades</t>
  </si>
  <si>
    <t>Número de puestos de salud dotados</t>
  </si>
  <si>
    <t>OBSERVACIONES:</t>
  </si>
  <si>
    <t>ACTIVIDAD</t>
  </si>
  <si>
    <t>CONTRATISTA</t>
  </si>
  <si>
    <t>SS83-CONVENIO INTERADMINISTRATIVO ENTRE LA SECRETARIA DE SALUD MUNICIPAL Y LA UNIDAD DE SALUD DE IBAGUÉ PARA FORTALECER EL DESEMPEÑO INSTITUCIONAL DE LA ESE EN EL MARCO DE LA IMPLEMENTACIÓN DE LAS RUTAS INTEGRALES DE ATENCIÓN EN SALUD DEL MODELO DE ACCIÓN TERRITORIAL- MAITE.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</si>
</sst>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 #,##0.00_-;\-&quot;$&quot;\ * #,##0.00_-;_-&quot;$&quot;\ * &quot;-&quot;??_-;_-@_-"/>
    <numFmt numFmtId="43" formatCode="_-* #,##0.00_-;\-* #,##0.00_-;_-* &quot;-&quot;??_-;_-@_-"/>
    <numFmt numFmtId="164" formatCode="_(* #,##0.00_);_(* \(#,##0.00\);_(* &quot;-&quot;??_);_(@_)"/>
    <numFmt numFmtId="165" formatCode="_(* #,##0_);_(* \(#,##0\);_(* &quot;-&quot;??_);_(@_)"/>
    <numFmt numFmtId="166" formatCode="&quot;$&quot;\ #,##0"/>
    <numFmt numFmtId="167" formatCode="dd/mm/yyyy;@"/>
    <numFmt numFmtId="168" formatCode="0.0%"/>
    <numFmt numFmtId="169" formatCode="_-* #,##0_-;\-* #,##0_-;_-* &quot;-&quot;??_-;_-@_-"/>
    <numFmt numFmtId="170" formatCode="#,##0.0_);\(#,##0.0\)"/>
    <numFmt numFmtId="171" formatCode="_-* #,##0.00\ _€_-;\-* #,##0.00\ _€_-;_-* &quot;-&quot;??\ _€_-;_-@_-"/>
    <numFmt numFmtId="172" formatCode="_-&quot;$&quot;\ * #,##0_-;\-&quot;$&quot;\ * #,##0_-;_-&quot;$&quot;\ * &quot;-&quot;??_-;_-@_-"/>
    <numFmt numFmtId="173" formatCode="_(* #,##0.000_);_(* \(#,##0.000\);_(* &quot;-&quot;??_);_(@_)"/>
    <numFmt numFmtId="174" formatCode="0;[Red]0"/>
    <numFmt numFmtId="175" formatCode="_-* #,##0\ _€_-;\-* #,##0\ _€_-;_-* &quot;-&quot;??\ _€_-;_-@_-"/>
    <numFmt numFmtId="176" formatCode="#,##0;[Red]#,##0"/>
    <numFmt numFmtId="177" formatCode="&quot;$&quot;\ #,##0_);[Red]\(&quot;$&quot;\ #,##0\)"/>
    <numFmt numFmtId="178" formatCode="\$#,##0_-"/>
    <numFmt numFmtId="179" formatCode="#,##0\ _€"/>
  </numFmts>
  <fonts count="3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6"/>
      <name val="Arial"/>
      <family val="2"/>
    </font>
    <font>
      <b/>
      <sz val="16"/>
      <name val="Arial"/>
      <family val="2"/>
    </font>
    <font>
      <b/>
      <sz val="11"/>
      <name val="Calibri"/>
      <family val="2"/>
      <scheme val="minor"/>
    </font>
    <font>
      <sz val="11"/>
      <name val="Calibri"/>
      <family val="2"/>
      <scheme val="minor"/>
    </font>
    <font>
      <sz val="12"/>
      <name val="Arial MT"/>
    </font>
    <font>
      <b/>
      <u/>
      <sz val="11"/>
      <name val="Calibri"/>
      <family val="2"/>
      <scheme val="minor"/>
    </font>
    <font>
      <sz val="11"/>
      <color indexed="8"/>
      <name val="Calibri"/>
      <family val="2"/>
    </font>
    <font>
      <sz val="11"/>
      <color rgb="FF000000"/>
      <name val="Calibri"/>
      <family val="2"/>
      <scheme val="minor"/>
    </font>
    <font>
      <b/>
      <sz val="11"/>
      <color rgb="FF000000"/>
      <name val="Calibri"/>
      <family val="2"/>
      <scheme val="minor"/>
    </font>
    <font>
      <b/>
      <sz val="11"/>
      <color indexed="8"/>
      <name val="Calibri"/>
      <family val="2"/>
      <scheme val="minor"/>
    </font>
    <font>
      <sz val="9"/>
      <name val="Arial"/>
      <family val="2"/>
    </font>
    <font>
      <b/>
      <sz val="10"/>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sz val="14"/>
      <name val="Arial"/>
      <family val="2"/>
    </font>
    <font>
      <b/>
      <sz val="14"/>
      <name val="Arial"/>
      <family val="2"/>
    </font>
    <font>
      <b/>
      <sz val="9"/>
      <color indexed="81"/>
      <name val="Tahoma"/>
      <family val="2"/>
    </font>
    <font>
      <sz val="9"/>
      <color indexed="81"/>
      <name val="Tahoma"/>
      <family val="2"/>
    </font>
    <font>
      <sz val="10"/>
      <color rgb="FF000000"/>
      <name val="Calibri"/>
      <family val="2"/>
    </font>
    <font>
      <b/>
      <u/>
      <sz val="11"/>
      <color theme="1"/>
      <name val="Calibri"/>
      <family val="2"/>
      <scheme val="minor"/>
    </font>
    <font>
      <sz val="8"/>
      <color theme="1"/>
      <name val="Calibri"/>
      <family val="2"/>
      <scheme val="minor"/>
    </font>
    <font>
      <sz val="8"/>
      <color theme="1"/>
      <name val="Arial"/>
      <family val="2"/>
    </font>
    <font>
      <b/>
      <sz val="8"/>
      <color theme="1"/>
      <name val="Arial"/>
      <family val="2"/>
    </font>
    <font>
      <sz val="9"/>
      <color rgb="FF000000"/>
      <name val="Calibri"/>
      <family val="2"/>
      <scheme val="minor"/>
    </font>
    <font>
      <sz val="9"/>
      <color rgb="FF000000"/>
      <name val="Calibri"/>
      <family val="2"/>
    </font>
    <font>
      <b/>
      <sz val="9"/>
      <color theme="1"/>
      <name val="Calibri"/>
      <family val="2"/>
      <scheme val="minor"/>
    </font>
    <font>
      <b/>
      <sz val="11"/>
      <color rgb="FF000000"/>
      <name val="Calibri"/>
      <family val="2"/>
    </font>
    <font>
      <sz val="8"/>
      <color rgb="FF000000"/>
      <name val="Calibri"/>
      <family val="2"/>
    </font>
    <font>
      <b/>
      <sz val="12"/>
      <color rgb="FF000000"/>
      <name val="Calibri"/>
      <family val="2"/>
    </font>
    <font>
      <sz val="12"/>
      <name val="Arial"/>
      <family val="2"/>
    </font>
    <font>
      <b/>
      <sz val="12"/>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bgColor auto="1"/>
      </patternFill>
    </fill>
    <fill>
      <patternFill patternType="solid">
        <fgColor rgb="FFFFC000"/>
        <bgColor indexed="64"/>
      </patternFill>
    </fill>
  </fills>
  <borders count="33">
    <border>
      <left/>
      <right/>
      <top/>
      <bottom/>
      <diagonal/>
    </border>
    <border>
      <left style="thin">
        <color indexed="64"/>
      </left>
      <right style="thin">
        <color auto="1"/>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
      <left style="medium">
        <color auto="1"/>
      </left>
      <right/>
      <top/>
      <bottom/>
      <diagonal/>
    </border>
    <border>
      <left/>
      <right style="medium">
        <color auto="1"/>
      </right>
      <top/>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indexed="64"/>
      </top>
      <bottom/>
      <diagonal/>
    </border>
    <border>
      <left/>
      <right style="medium">
        <color auto="1"/>
      </right>
      <top style="thin">
        <color auto="1"/>
      </top>
      <bottom style="thin">
        <color auto="1"/>
      </bottom>
      <diagonal/>
    </border>
    <border>
      <left/>
      <right style="medium">
        <color auto="1"/>
      </right>
      <top style="thin">
        <color auto="1"/>
      </top>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xf numFmtId="164"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71" fontId="1" fillId="0" borderId="0" applyFont="0" applyFill="0" applyBorder="0" applyAlignment="0" applyProtection="0"/>
    <xf numFmtId="164"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3"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830">
    <xf numFmtId="0" fontId="0" fillId="0" borderId="0" xfId="0"/>
    <xf numFmtId="0" fontId="4" fillId="0" borderId="0" xfId="4" applyFont="1"/>
    <xf numFmtId="2" fontId="6" fillId="0" borderId="8" xfId="0" applyNumberFormat="1" applyFont="1" applyBorder="1" applyAlignment="1">
      <alignment horizontal="center" vertical="center" wrapText="1"/>
    </xf>
    <xf numFmtId="2" fontId="6" fillId="0" borderId="8" xfId="0" applyNumberFormat="1" applyFont="1" applyBorder="1" applyAlignment="1">
      <alignment horizontal="center" vertical="center"/>
    </xf>
    <xf numFmtId="0" fontId="6" fillId="0" borderId="8" xfId="5" applyFont="1" applyBorder="1" applyAlignment="1">
      <alignment horizontal="center" vertical="center" wrapText="1"/>
    </xf>
    <xf numFmtId="165" fontId="6" fillId="0" borderId="8" xfId="6" applyNumberFormat="1" applyFont="1" applyFill="1" applyBorder="1" applyAlignment="1">
      <alignment horizontal="center" vertical="center" wrapText="1"/>
    </xf>
    <xf numFmtId="1" fontId="6" fillId="0" borderId="8" xfId="6" applyNumberFormat="1" applyFont="1" applyFill="1" applyBorder="1" applyAlignment="1">
      <alignment horizontal="center" vertical="center" wrapText="1"/>
    </xf>
    <xf numFmtId="0" fontId="6" fillId="0" borderId="8" xfId="0" applyFont="1" applyBorder="1" applyAlignment="1">
      <alignment horizontal="center" vertical="center" wrapText="1"/>
    </xf>
    <xf numFmtId="9" fontId="7" fillId="0" borderId="8" xfId="5" applyNumberFormat="1" applyFont="1" applyBorder="1" applyAlignment="1">
      <alignment horizontal="center" vertical="center" wrapText="1"/>
    </xf>
    <xf numFmtId="166" fontId="0" fillId="0" borderId="8" xfId="0" applyNumberFormat="1" applyBorder="1" applyAlignment="1">
      <alignment horizontal="center" vertical="center"/>
    </xf>
    <xf numFmtId="166" fontId="7" fillId="0" borderId="8" xfId="6" applyNumberFormat="1" applyFont="1" applyFill="1" applyBorder="1" applyAlignment="1">
      <alignment horizontal="center" vertical="center" wrapText="1"/>
    </xf>
    <xf numFmtId="3" fontId="0" fillId="0" borderId="0" xfId="0" applyNumberFormat="1"/>
    <xf numFmtId="168" fontId="7" fillId="0" borderId="8" xfId="5" applyNumberFormat="1" applyFont="1" applyBorder="1" applyAlignment="1">
      <alignment horizontal="center" vertical="center" wrapText="1"/>
    </xf>
    <xf numFmtId="0" fontId="7" fillId="0" borderId="8" xfId="5" applyFont="1" applyBorder="1" applyAlignment="1">
      <alignment horizontal="center" vertical="center" wrapText="1"/>
    </xf>
    <xf numFmtId="9" fontId="7" fillId="0" borderId="8" xfId="3" applyFont="1" applyFill="1" applyBorder="1" applyAlignment="1">
      <alignment horizontal="center" vertical="center" wrapText="1"/>
    </xf>
    <xf numFmtId="3" fontId="7" fillId="0" borderId="8" xfId="5" applyNumberFormat="1" applyFont="1" applyBorder="1" applyAlignment="1">
      <alignment horizontal="center" vertical="center" wrapText="1"/>
    </xf>
    <xf numFmtId="10" fontId="7" fillId="0" borderId="8" xfId="5" applyNumberFormat="1" applyFont="1" applyBorder="1" applyAlignment="1">
      <alignment horizontal="center" vertical="center" wrapText="1"/>
    </xf>
    <xf numFmtId="0" fontId="7" fillId="0" borderId="8" xfId="0" applyFont="1" applyBorder="1" applyAlignment="1">
      <alignment horizontal="center" vertical="center" wrapText="1"/>
    </xf>
    <xf numFmtId="0" fontId="6" fillId="0" borderId="7" xfId="0" applyFont="1" applyBorder="1" applyAlignment="1">
      <alignment horizontal="center" vertical="center"/>
    </xf>
    <xf numFmtId="166" fontId="7" fillId="0" borderId="8" xfId="1" applyNumberFormat="1" applyFont="1" applyFill="1" applyBorder="1" applyAlignment="1">
      <alignment horizontal="center" vertical="center"/>
    </xf>
    <xf numFmtId="1" fontId="0" fillId="0" borderId="0" xfId="0" applyNumberFormat="1"/>
    <xf numFmtId="1" fontId="7" fillId="0" borderId="8" xfId="3" applyNumberFormat="1" applyFont="1" applyFill="1" applyBorder="1" applyAlignment="1">
      <alignment horizontal="center" vertical="center" wrapText="1"/>
    </xf>
    <xf numFmtId="166" fontId="7" fillId="0" borderId="8" xfId="0" applyNumberFormat="1" applyFont="1" applyBorder="1" applyAlignment="1">
      <alignment horizontal="center" vertical="center"/>
    </xf>
    <xf numFmtId="1" fontId="7" fillId="0" borderId="8" xfId="3" applyNumberFormat="1" applyFont="1" applyFill="1" applyBorder="1" applyAlignment="1" applyProtection="1">
      <alignment horizontal="center" vertical="center" wrapText="1"/>
    </xf>
    <xf numFmtId="0" fontId="7" fillId="0" borderId="8" xfId="0" applyFont="1" applyBorder="1" applyAlignment="1">
      <alignment horizontal="center" vertical="center"/>
    </xf>
    <xf numFmtId="1" fontId="7" fillId="0" borderId="8" xfId="0" applyNumberFormat="1" applyFont="1" applyBorder="1" applyAlignment="1">
      <alignment horizontal="center" vertical="center" wrapText="1"/>
    </xf>
    <xf numFmtId="0" fontId="0" fillId="0" borderId="8" xfId="0" applyBorder="1" applyAlignment="1">
      <alignment horizontal="center" vertical="center" wrapText="1"/>
    </xf>
    <xf numFmtId="9" fontId="7" fillId="0" borderId="8" xfId="0" applyNumberFormat="1" applyFont="1" applyBorder="1" applyAlignment="1">
      <alignment horizontal="center" vertical="center" wrapText="1"/>
    </xf>
    <xf numFmtId="0" fontId="12"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166" fontId="7" fillId="2" borderId="8" xfId="7" applyNumberFormat="1" applyFont="1" applyFill="1" applyBorder="1" applyAlignment="1">
      <alignment horizontal="center" vertical="center"/>
    </xf>
    <xf numFmtId="1" fontId="7" fillId="0" borderId="5" xfId="0" applyNumberFormat="1" applyFont="1" applyBorder="1" applyAlignment="1">
      <alignment horizontal="center" vertical="center" wrapText="1"/>
    </xf>
    <xf numFmtId="166" fontId="7" fillId="2" borderId="5" xfId="7" applyNumberFormat="1" applyFont="1" applyFill="1" applyBorder="1" applyAlignment="1">
      <alignment horizontal="center" vertical="center"/>
    </xf>
    <xf numFmtId="0" fontId="2" fillId="0" borderId="8" xfId="0" applyFont="1" applyBorder="1" applyAlignment="1">
      <alignment horizontal="center" vertical="center"/>
    </xf>
    <xf numFmtId="0" fontId="0" fillId="0" borderId="8" xfId="0" applyBorder="1" applyAlignment="1">
      <alignment horizontal="center" vertical="center"/>
    </xf>
    <xf numFmtId="166" fontId="0" fillId="0" borderId="8" xfId="8" applyNumberFormat="1" applyFont="1" applyFill="1" applyBorder="1" applyAlignment="1">
      <alignment horizontal="center" vertical="center"/>
    </xf>
    <xf numFmtId="166" fontId="0" fillId="0" borderId="8" xfId="9" applyNumberFormat="1" applyFont="1" applyFill="1" applyBorder="1" applyAlignment="1">
      <alignment horizontal="center" vertical="center"/>
    </xf>
    <xf numFmtId="9" fontId="0" fillId="0" borderId="8" xfId="0" applyNumberFormat="1" applyBorder="1" applyAlignment="1">
      <alignment horizontal="center" vertical="center"/>
    </xf>
    <xf numFmtId="9" fontId="0" fillId="0" borderId="8" xfId="3" applyFont="1" applyFill="1" applyBorder="1" applyAlignment="1">
      <alignment horizontal="center" vertical="center"/>
    </xf>
    <xf numFmtId="1" fontId="0" fillId="0" borderId="8" xfId="0" applyNumberFormat="1" applyBorder="1" applyAlignment="1">
      <alignment horizontal="center" vertical="center"/>
    </xf>
    <xf numFmtId="0" fontId="2" fillId="0" borderId="8" xfId="0" applyFont="1" applyBorder="1" applyAlignment="1">
      <alignment horizontal="center" vertical="center" wrapText="1"/>
    </xf>
    <xf numFmtId="1" fontId="0" fillId="0" borderId="7" xfId="0" applyNumberFormat="1" applyBorder="1" applyAlignment="1">
      <alignment horizontal="center" vertical="center" wrapText="1"/>
    </xf>
    <xf numFmtId="166" fontId="0" fillId="0" borderId="8" xfId="10" applyNumberFormat="1" applyFont="1" applyFill="1" applyBorder="1" applyAlignment="1" applyProtection="1">
      <alignment horizontal="center" vertical="center"/>
    </xf>
    <xf numFmtId="9" fontId="0" fillId="0" borderId="7" xfId="3" applyFont="1" applyFill="1" applyBorder="1" applyAlignment="1">
      <alignment horizontal="center" vertical="center" wrapText="1"/>
    </xf>
    <xf numFmtId="1" fontId="0" fillId="0" borderId="7" xfId="3" applyNumberFormat="1" applyFont="1" applyFill="1" applyBorder="1" applyAlignment="1">
      <alignment horizontal="center" vertical="center" wrapText="1"/>
    </xf>
    <xf numFmtId="1" fontId="7" fillId="0" borderId="7" xfId="0" applyNumberFormat="1" applyFont="1" applyBorder="1" applyAlignment="1">
      <alignment horizontal="center" vertical="center" wrapText="1"/>
    </xf>
    <xf numFmtId="0" fontId="2" fillId="2" borderId="8" xfId="0" applyFont="1" applyFill="1" applyBorder="1" applyAlignment="1">
      <alignment horizontal="center" vertical="center" wrapText="1"/>
    </xf>
    <xf numFmtId="1" fontId="0" fillId="0" borderId="5" xfId="0" applyNumberFormat="1" applyBorder="1" applyAlignment="1">
      <alignment horizontal="center" vertical="center" wrapText="1"/>
    </xf>
    <xf numFmtId="166" fontId="0" fillId="2" borderId="8" xfId="11" applyNumberFormat="1" applyFont="1" applyFill="1" applyBorder="1" applyAlignment="1" applyProtection="1">
      <alignment horizontal="center" vertical="center"/>
    </xf>
    <xf numFmtId="3" fontId="0" fillId="0" borderId="8" xfId="11" applyNumberFormat="1" applyFont="1" applyFill="1" applyBorder="1" applyAlignment="1" applyProtection="1">
      <alignment horizontal="center" vertical="center"/>
    </xf>
    <xf numFmtId="9" fontId="0" fillId="0" borderId="8" xfId="3" applyFont="1" applyFill="1" applyBorder="1" applyAlignment="1" applyProtection="1">
      <alignment horizontal="center" vertical="center"/>
    </xf>
    <xf numFmtId="10" fontId="0" fillId="0" borderId="8" xfId="3" applyNumberFormat="1" applyFont="1" applyFill="1" applyBorder="1" applyAlignment="1" applyProtection="1">
      <alignment horizontal="center" vertical="center"/>
    </xf>
    <xf numFmtId="0" fontId="6" fillId="0" borderId="8" xfId="0" applyFont="1" applyBorder="1" applyAlignment="1">
      <alignment horizontal="center" vertical="center"/>
    </xf>
    <xf numFmtId="3" fontId="6" fillId="0" borderId="8" xfId="1" applyNumberFormat="1" applyFont="1" applyFill="1" applyBorder="1" applyAlignment="1">
      <alignment horizontal="center" vertical="center" wrapText="1"/>
    </xf>
    <xf numFmtId="167" fontId="0" fillId="0" borderId="8" xfId="5" applyNumberFormat="1" applyFont="1" applyBorder="1" applyAlignment="1">
      <alignment vertical="center" wrapText="1"/>
    </xf>
    <xf numFmtId="3" fontId="6" fillId="0" borderId="8" xfId="5" applyNumberFormat="1" applyFont="1" applyBorder="1" applyAlignment="1">
      <alignment horizontal="center" vertical="center" wrapText="1"/>
    </xf>
    <xf numFmtId="169" fontId="6" fillId="0" borderId="8" xfId="5" applyNumberFormat="1" applyFont="1" applyBorder="1" applyAlignment="1">
      <alignment horizontal="center" vertical="center" wrapText="1"/>
    </xf>
    <xf numFmtId="170" fontId="6" fillId="0" borderId="8" xfId="0" applyNumberFormat="1" applyFont="1" applyBorder="1" applyAlignment="1">
      <alignment horizontal="center" vertical="center"/>
    </xf>
    <xf numFmtId="1" fontId="6" fillId="0" borderId="5" xfId="0" applyNumberFormat="1" applyFont="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169" fontId="0" fillId="0" borderId="0" xfId="0" applyNumberFormat="1"/>
    <xf numFmtId="0" fontId="3" fillId="0" borderId="8" xfId="0" applyFont="1" applyBorder="1" applyAlignment="1">
      <alignment horizontal="justify" vertical="top" wrapText="1"/>
    </xf>
    <xf numFmtId="0" fontId="3" fillId="2" borderId="8" xfId="0" applyFont="1" applyFill="1" applyBorder="1" applyAlignment="1">
      <alignment horizontal="justify" vertical="top" wrapText="1"/>
    </xf>
    <xf numFmtId="9" fontId="3" fillId="0" borderId="8" xfId="0" applyNumberFormat="1" applyFont="1" applyBorder="1" applyAlignment="1">
      <alignment horizontal="center" vertical="center" wrapText="1"/>
    </xf>
    <xf numFmtId="9" fontId="7" fillId="0" borderId="8" xfId="0" applyNumberFormat="1" applyFont="1" applyBorder="1" applyAlignment="1">
      <alignment horizontal="center" vertical="center"/>
    </xf>
    <xf numFmtId="49" fontId="3" fillId="0" borderId="8" xfId="1" applyNumberFormat="1" applyFont="1" applyFill="1" applyBorder="1" applyAlignment="1">
      <alignment horizontal="center" vertical="center"/>
    </xf>
    <xf numFmtId="0" fontId="3" fillId="0" borderId="8" xfId="0" applyFont="1" applyBorder="1" applyAlignment="1">
      <alignment horizontal="center" vertical="center" wrapText="1"/>
    </xf>
    <xf numFmtId="0" fontId="14" fillId="0" borderId="8" xfId="0" applyFont="1" applyBorder="1" applyAlignment="1">
      <alignment horizontal="center" vertical="center" wrapText="1"/>
    </xf>
    <xf numFmtId="9" fontId="7" fillId="0" borderId="8" xfId="3" applyFont="1" applyBorder="1" applyAlignment="1">
      <alignment horizontal="center" vertical="center"/>
    </xf>
    <xf numFmtId="0" fontId="12" fillId="2" borderId="0" xfId="0" applyFont="1" applyFill="1" applyAlignment="1">
      <alignment vertical="top" wrapText="1"/>
    </xf>
    <xf numFmtId="14" fontId="0" fillId="0" borderId="0" xfId="0" applyNumberFormat="1"/>
    <xf numFmtId="0" fontId="16" fillId="0" borderId="0" xfId="0" applyFont="1"/>
    <xf numFmtId="0" fontId="17" fillId="4" borderId="8" xfId="0" applyFont="1" applyFill="1" applyBorder="1" applyAlignment="1">
      <alignment horizontal="center" vertical="center" wrapText="1"/>
    </xf>
    <xf numFmtId="3" fontId="17" fillId="4" borderId="8" xfId="12" applyNumberFormat="1" applyFont="1" applyFill="1" applyBorder="1" applyAlignment="1">
      <alignment horizontal="center" vertical="center" wrapText="1"/>
    </xf>
    <xf numFmtId="0" fontId="18" fillId="4" borderId="8" xfId="0" applyFont="1" applyFill="1" applyBorder="1" applyAlignment="1">
      <alignment horizontal="center" vertical="center" wrapText="1"/>
    </xf>
    <xf numFmtId="14" fontId="18" fillId="4" borderId="8" xfId="0" applyNumberFormat="1" applyFont="1" applyFill="1" applyBorder="1" applyAlignment="1">
      <alignment horizontal="center" vertical="center" wrapText="1"/>
    </xf>
    <xf numFmtId="0" fontId="18" fillId="4" borderId="8" xfId="0" applyFont="1" applyFill="1" applyBorder="1" applyAlignment="1">
      <alignment horizontal="left" vertical="center" wrapText="1"/>
    </xf>
    <xf numFmtId="172" fontId="18" fillId="4" borderId="8" xfId="2" applyNumberFormat="1" applyFont="1" applyFill="1" applyBorder="1" applyAlignment="1">
      <alignment horizontal="center" vertical="center" wrapText="1"/>
    </xf>
    <xf numFmtId="0" fontId="16" fillId="0" borderId="8" xfId="0" applyFont="1" applyBorder="1" applyAlignment="1">
      <alignment horizontal="center" vertical="center"/>
    </xf>
    <xf numFmtId="14" fontId="16" fillId="0" borderId="8" xfId="0" applyNumberFormat="1" applyFont="1" applyBorder="1" applyAlignment="1">
      <alignment vertical="center"/>
    </xf>
    <xf numFmtId="0" fontId="18" fillId="0" borderId="8" xfId="0" applyFont="1" applyBorder="1" applyAlignment="1">
      <alignment horizontal="left" vertical="center" wrapText="1"/>
    </xf>
    <xf numFmtId="0" fontId="18" fillId="0" borderId="8" xfId="0" applyFont="1" applyBorder="1" applyAlignment="1">
      <alignment horizontal="left" vertical="top" wrapText="1"/>
    </xf>
    <xf numFmtId="172" fontId="16" fillId="0" borderId="8" xfId="2" applyNumberFormat="1" applyFont="1" applyFill="1" applyBorder="1" applyAlignment="1">
      <alignment horizontal="center" vertical="center"/>
    </xf>
    <xf numFmtId="14" fontId="16" fillId="0" borderId="8" xfId="0" applyNumberFormat="1" applyFont="1" applyBorder="1" applyAlignment="1">
      <alignment horizontal="center" vertical="center"/>
    </xf>
    <xf numFmtId="14" fontId="18" fillId="0" borderId="8" xfId="0" applyNumberFormat="1" applyFont="1" applyBorder="1" applyAlignment="1">
      <alignment horizontal="center" vertical="center" wrapText="1"/>
    </xf>
    <xf numFmtId="14" fontId="16" fillId="0" borderId="5" xfId="0" applyNumberFormat="1" applyFont="1" applyBorder="1" applyAlignment="1">
      <alignment horizontal="center" vertical="center"/>
    </xf>
    <xf numFmtId="172" fontId="19" fillId="0" borderId="8" xfId="2" applyNumberFormat="1" applyFont="1" applyBorder="1" applyAlignment="1">
      <alignment horizontal="center" vertical="center"/>
    </xf>
    <xf numFmtId="0" fontId="18" fillId="0" borderId="8" xfId="0" applyFont="1" applyBorder="1" applyAlignment="1">
      <alignment horizontal="left" wrapText="1"/>
    </xf>
    <xf numFmtId="0" fontId="16" fillId="0" borderId="0" xfId="0" applyFont="1" applyAlignment="1">
      <alignment horizontal="left" vertical="center" wrapText="1"/>
    </xf>
    <xf numFmtId="14" fontId="0" fillId="0" borderId="8" xfId="0" applyNumberFormat="1" applyBorder="1" applyAlignment="1">
      <alignment horizontal="center" vertical="center"/>
    </xf>
    <xf numFmtId="172" fontId="19" fillId="0" borderId="8" xfId="2" applyNumberFormat="1" applyFont="1" applyFill="1" applyBorder="1" applyAlignment="1">
      <alignment horizontal="center" vertical="center" wrapText="1"/>
    </xf>
    <xf numFmtId="0" fontId="16" fillId="0" borderId="8" xfId="0" applyFont="1" applyBorder="1" applyAlignment="1">
      <alignment horizontal="center" vertical="center" wrapText="1"/>
    </xf>
    <xf numFmtId="14" fontId="16" fillId="0" borderId="8" xfId="0" applyNumberFormat="1" applyFont="1" applyBorder="1" applyAlignment="1">
      <alignment horizontal="center" vertical="center" wrapText="1"/>
    </xf>
    <xf numFmtId="172" fontId="16" fillId="0" borderId="8" xfId="2" applyNumberFormat="1" applyFont="1" applyFill="1" applyBorder="1" applyAlignment="1">
      <alignment horizontal="center" vertical="center" wrapText="1"/>
    </xf>
    <xf numFmtId="14" fontId="0" fillId="0" borderId="1" xfId="0" applyNumberFormat="1" applyBorder="1" applyAlignment="1">
      <alignment vertical="center"/>
    </xf>
    <xf numFmtId="0" fontId="16" fillId="0" borderId="8" xfId="0" applyFont="1" applyBorder="1" applyAlignment="1">
      <alignment horizontal="left" vertical="center" wrapText="1"/>
    </xf>
    <xf numFmtId="0" fontId="16" fillId="0" borderId="8" xfId="0" applyFont="1" applyBorder="1" applyAlignment="1">
      <alignment horizontal="left" vertical="top" wrapText="1"/>
    </xf>
    <xf numFmtId="172" fontId="16" fillId="0" borderId="8" xfId="2" applyNumberFormat="1" applyFont="1" applyBorder="1" applyAlignment="1">
      <alignment horizontal="center" vertical="center"/>
    </xf>
    <xf numFmtId="172" fontId="19" fillId="0" borderId="8" xfId="2" applyNumberFormat="1" applyFont="1" applyBorder="1" applyAlignment="1">
      <alignment horizontal="center"/>
    </xf>
    <xf numFmtId="0" fontId="16" fillId="0" borderId="8" xfId="0" applyFont="1" applyBorder="1" applyAlignment="1">
      <alignment horizontal="left" wrapText="1"/>
    </xf>
    <xf numFmtId="0" fontId="16" fillId="0" borderId="8" xfId="0" applyFont="1" applyBorder="1" applyAlignment="1">
      <alignment vertical="center" wrapText="1"/>
    </xf>
    <xf numFmtId="14" fontId="16" fillId="0" borderId="1" xfId="0" applyNumberFormat="1" applyFont="1" applyBorder="1" applyAlignment="1">
      <alignment vertical="center"/>
    </xf>
    <xf numFmtId="0" fontId="16" fillId="0" borderId="0" xfId="0" applyFont="1" applyAlignment="1">
      <alignment vertical="center"/>
    </xf>
    <xf numFmtId="172" fontId="19" fillId="0" borderId="8" xfId="2" applyNumberFormat="1"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xf>
    <xf numFmtId="37" fontId="16" fillId="0" borderId="0" xfId="0" applyNumberFormat="1" applyFont="1"/>
    <xf numFmtId="0" fontId="5" fillId="0" borderId="0" xfId="4" applyFont="1"/>
    <xf numFmtId="0" fontId="1" fillId="2" borderId="0" xfId="0" applyFont="1" applyFill="1" applyAlignment="1">
      <alignment horizontal="center"/>
    </xf>
    <xf numFmtId="0" fontId="2" fillId="0" borderId="8" xfId="0" applyFont="1" applyBorder="1" applyAlignment="1">
      <alignment horizontal="left" vertical="center"/>
    </xf>
    <xf numFmtId="2" fontId="2" fillId="0" borderId="24" xfId="0" applyNumberFormat="1" applyFont="1" applyBorder="1" applyAlignment="1">
      <alignment vertical="center" wrapText="1"/>
    </xf>
    <xf numFmtId="0" fontId="0" fillId="0" borderId="0" xfId="0" applyAlignment="1">
      <alignment horizontal="left"/>
    </xf>
    <xf numFmtId="2" fontId="2" fillId="0" borderId="8" xfId="0" applyNumberFormat="1" applyFont="1" applyBorder="1" applyAlignment="1">
      <alignment horizontal="center" vertical="center" wrapText="1"/>
    </xf>
    <xf numFmtId="2" fontId="2" fillId="0" borderId="24" xfId="0" applyNumberFormat="1" applyFont="1" applyBorder="1" applyAlignment="1">
      <alignment horizontal="center" vertical="center"/>
    </xf>
    <xf numFmtId="0" fontId="2" fillId="0" borderId="8" xfId="5" applyFont="1" applyBorder="1" applyAlignment="1">
      <alignment horizontal="center" vertical="center" wrapText="1"/>
    </xf>
    <xf numFmtId="165" fontId="2" fillId="0" borderId="8" xfId="13" applyNumberFormat="1" applyFont="1" applyFill="1" applyBorder="1" applyAlignment="1">
      <alignment horizontal="center" vertical="center" wrapText="1"/>
    </xf>
    <xf numFmtId="0" fontId="2" fillId="0" borderId="0" xfId="5" applyFont="1" applyAlignment="1">
      <alignment horizontal="left" vertical="center" wrapText="1"/>
    </xf>
    <xf numFmtId="1" fontId="0" fillId="0" borderId="8" xfId="5" applyNumberFormat="1" applyFont="1" applyBorder="1" applyAlignment="1">
      <alignment horizontal="center" vertical="center" wrapText="1"/>
    </xf>
    <xf numFmtId="166" fontId="0" fillId="0" borderId="8" xfId="2" applyNumberFormat="1" applyFont="1" applyFill="1" applyBorder="1" applyAlignment="1">
      <alignment horizontal="center" vertical="center"/>
    </xf>
    <xf numFmtId="9" fontId="0" fillId="0" borderId="8" xfId="3" applyFont="1" applyFill="1" applyBorder="1" applyAlignment="1">
      <alignment horizontal="center" vertical="center" wrapText="1"/>
    </xf>
    <xf numFmtId="1" fontId="0" fillId="0" borderId="8" xfId="3" applyNumberFormat="1" applyFont="1" applyFill="1" applyBorder="1" applyAlignment="1">
      <alignment horizontal="center" vertical="center" wrapText="1"/>
    </xf>
    <xf numFmtId="0" fontId="0" fillId="0" borderId="0" xfId="5" applyFont="1" applyAlignment="1">
      <alignment horizontal="left"/>
    </xf>
    <xf numFmtId="166" fontId="0" fillId="0" borderId="8" xfId="2" applyNumberFormat="1" applyFont="1" applyFill="1" applyBorder="1" applyAlignment="1" applyProtection="1">
      <alignment horizontal="center" vertical="center"/>
    </xf>
    <xf numFmtId="174" fontId="7" fillId="0" borderId="8" xfId="0" applyNumberFormat="1" applyFont="1" applyBorder="1" applyAlignment="1">
      <alignment horizontal="center" vertical="center" wrapText="1"/>
    </xf>
    <xf numFmtId="3" fontId="2" fillId="0" borderId="8" xfId="2" applyNumberFormat="1" applyFont="1" applyFill="1" applyBorder="1" applyAlignment="1">
      <alignment horizontal="center" vertical="center"/>
    </xf>
    <xf numFmtId="2" fontId="2" fillId="0" borderId="8" xfId="5" applyNumberFormat="1" applyFont="1" applyBorder="1" applyAlignment="1">
      <alignment horizontal="center" vertical="center"/>
    </xf>
    <xf numFmtId="10" fontId="2" fillId="0" borderId="8" xfId="5" applyNumberFormat="1" applyFont="1" applyBorder="1" applyAlignment="1">
      <alignment horizontal="center" vertical="center"/>
    </xf>
    <xf numFmtId="170" fontId="6" fillId="0" borderId="14" xfId="0" applyNumberFormat="1" applyFont="1" applyBorder="1" applyAlignment="1">
      <alignment horizontal="center" vertical="center"/>
    </xf>
    <xf numFmtId="0" fontId="3" fillId="0" borderId="8" xfId="0" applyFont="1" applyBorder="1" applyAlignment="1">
      <alignment vertical="top" wrapText="1"/>
    </xf>
    <xf numFmtId="0" fontId="3" fillId="0" borderId="8" xfId="0" applyFont="1" applyBorder="1" applyAlignment="1">
      <alignment horizontal="center" vertical="center"/>
    </xf>
    <xf numFmtId="10" fontId="2" fillId="0" borderId="8" xfId="14" applyNumberFormat="1" applyFont="1" applyFill="1" applyBorder="1" applyAlignment="1">
      <alignment horizontal="left" vertical="center"/>
    </xf>
    <xf numFmtId="2" fontId="2" fillId="0" borderId="8" xfId="14" applyNumberFormat="1" applyFont="1" applyFill="1" applyBorder="1" applyAlignment="1">
      <alignment horizontal="left" vertical="center"/>
    </xf>
    <xf numFmtId="0" fontId="3" fillId="0" borderId="8" xfId="0" applyFont="1" applyBorder="1" applyAlignment="1">
      <alignment vertical="top"/>
    </xf>
    <xf numFmtId="0" fontId="12" fillId="0" borderId="0" xfId="0" applyFont="1" applyAlignment="1">
      <alignment vertical="top" wrapText="1"/>
    </xf>
    <xf numFmtId="3" fontId="0" fillId="0" borderId="0" xfId="5" applyNumberFormat="1" applyFont="1" applyAlignment="1">
      <alignment horizontal="right" vertical="justify"/>
    </xf>
    <xf numFmtId="1" fontId="0" fillId="0" borderId="0" xfId="5" applyNumberFormat="1" applyFont="1" applyAlignment="1">
      <alignment horizontal="left"/>
    </xf>
    <xf numFmtId="165" fontId="0" fillId="0" borderId="0" xfId="13" applyNumberFormat="1" applyFont="1" applyFill="1" applyAlignment="1">
      <alignment horizontal="center"/>
    </xf>
    <xf numFmtId="165" fontId="0" fillId="0" borderId="0" xfId="13" applyNumberFormat="1" applyFont="1" applyFill="1" applyAlignment="1">
      <alignment horizontal="left"/>
    </xf>
    <xf numFmtId="10" fontId="0" fillId="0" borderId="0" xfId="14" applyNumberFormat="1" applyFont="1" applyFill="1" applyAlignment="1">
      <alignment horizontal="left"/>
    </xf>
    <xf numFmtId="10" fontId="0" fillId="0" borderId="0" xfId="5" applyNumberFormat="1" applyFont="1" applyAlignment="1">
      <alignment horizontal="left"/>
    </xf>
    <xf numFmtId="2" fontId="0" fillId="0" borderId="0" xfId="5" applyNumberFormat="1" applyFont="1" applyAlignment="1">
      <alignment horizontal="left"/>
    </xf>
    <xf numFmtId="0" fontId="0" fillId="0" borderId="0" xfId="5" applyFont="1" applyAlignment="1">
      <alignment horizontal="left" vertical="justify"/>
    </xf>
    <xf numFmtId="0" fontId="17" fillId="4" borderId="8" xfId="0" applyFont="1" applyFill="1" applyBorder="1" applyAlignment="1">
      <alignment horizontal="left" vertical="center" wrapText="1"/>
    </xf>
    <xf numFmtId="0" fontId="24" fillId="0" borderId="8" xfId="0" applyFont="1" applyBorder="1" applyAlignment="1">
      <alignment horizontal="left" vertical="center" wrapText="1"/>
    </xf>
    <xf numFmtId="0" fontId="24" fillId="0" borderId="8" xfId="0" applyFont="1" applyBorder="1" applyAlignment="1">
      <alignment horizontal="left" vertical="top" wrapText="1"/>
    </xf>
    <xf numFmtId="172" fontId="0" fillId="0" borderId="8" xfId="2" applyNumberFormat="1" applyFont="1" applyBorder="1" applyAlignment="1">
      <alignment horizontal="center" vertical="center"/>
    </xf>
    <xf numFmtId="172" fontId="2" fillId="0" borderId="8" xfId="2" applyNumberFormat="1" applyFont="1" applyBorder="1" applyAlignment="1">
      <alignment horizontal="center" vertical="center"/>
    </xf>
    <xf numFmtId="3" fontId="16" fillId="0" borderId="8" xfId="0" applyNumberFormat="1" applyFont="1" applyBorder="1" applyAlignment="1">
      <alignment horizontal="center" vertical="center"/>
    </xf>
    <xf numFmtId="37" fontId="19" fillId="0" borderId="8" xfId="0" applyNumberFormat="1" applyFont="1" applyBorder="1" applyAlignment="1">
      <alignment horizontal="center" vertical="center"/>
    </xf>
    <xf numFmtId="0" fontId="1" fillId="2" borderId="0" xfId="0" applyFont="1" applyFill="1" applyAlignment="1">
      <alignment horizontal="left"/>
    </xf>
    <xf numFmtId="169" fontId="1" fillId="2" borderId="0" xfId="1" applyNumberFormat="1" applyFont="1" applyFill="1" applyBorder="1" applyAlignment="1">
      <alignment horizontal="left"/>
    </xf>
    <xf numFmtId="175" fontId="1" fillId="2" borderId="0" xfId="0" applyNumberFormat="1" applyFont="1" applyFill="1" applyAlignment="1">
      <alignment horizontal="left"/>
    </xf>
    <xf numFmtId="0" fontId="1" fillId="2" borderId="8" xfId="0" applyFont="1" applyFill="1" applyBorder="1" applyAlignment="1">
      <alignment horizontal="left"/>
    </xf>
    <xf numFmtId="0" fontId="1" fillId="2" borderId="8" xfId="0" applyFont="1" applyFill="1" applyBorder="1"/>
    <xf numFmtId="0" fontId="2" fillId="2" borderId="0" xfId="0" applyFont="1" applyFill="1" applyAlignment="1">
      <alignment horizontal="left"/>
    </xf>
    <xf numFmtId="171" fontId="1" fillId="2" borderId="0" xfId="12" applyFont="1" applyFill="1" applyBorder="1" applyAlignment="1">
      <alignment horizontal="left"/>
    </xf>
    <xf numFmtId="175" fontId="1" fillId="2" borderId="0" xfId="12" applyNumberFormat="1" applyFont="1" applyFill="1" applyBorder="1" applyAlignment="1">
      <alignment horizontal="left"/>
    </xf>
    <xf numFmtId="171" fontId="1" fillId="2" borderId="8" xfId="12" applyFont="1" applyFill="1" applyBorder="1" applyAlignment="1">
      <alignment horizontal="left"/>
    </xf>
    <xf numFmtId="171" fontId="1" fillId="2" borderId="8" xfId="12" applyFont="1" applyFill="1" applyBorder="1" applyAlignment="1">
      <alignment horizontal="right"/>
    </xf>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xf numFmtId="0" fontId="2" fillId="2" borderId="8" xfId="0" applyFont="1" applyFill="1" applyBorder="1" applyAlignment="1">
      <alignment horizontal="center"/>
    </xf>
    <xf numFmtId="0" fontId="2" fillId="2" borderId="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xf>
    <xf numFmtId="2" fontId="2" fillId="2" borderId="0" xfId="0" applyNumberFormat="1" applyFont="1" applyFill="1" applyAlignment="1">
      <alignment horizontal="left" vertical="center" wrapText="1"/>
    </xf>
    <xf numFmtId="0" fontId="1" fillId="2" borderId="0" xfId="0" applyFont="1" applyFill="1" applyAlignment="1">
      <alignment horizontal="left" vertical="top"/>
    </xf>
    <xf numFmtId="0" fontId="1" fillId="2" borderId="0" xfId="0" applyFont="1" applyFill="1" applyAlignment="1">
      <alignment horizontal="left" vertical="center"/>
    </xf>
    <xf numFmtId="0" fontId="2" fillId="2" borderId="0" xfId="0" applyFont="1" applyFill="1" applyAlignment="1">
      <alignment horizontal="left" vertical="center"/>
    </xf>
    <xf numFmtId="169" fontId="2" fillId="2" borderId="0" xfId="1" applyNumberFormat="1" applyFont="1" applyFill="1" applyBorder="1" applyAlignment="1">
      <alignment horizontal="left"/>
    </xf>
    <xf numFmtId="171" fontId="2" fillId="2" borderId="0" xfId="12" applyFont="1" applyFill="1" applyBorder="1" applyAlignment="1">
      <alignment horizontal="left"/>
    </xf>
    <xf numFmtId="175" fontId="2" fillId="2" borderId="0" xfId="12" applyNumberFormat="1" applyFont="1" applyFill="1" applyBorder="1" applyAlignment="1">
      <alignment horizontal="left"/>
    </xf>
    <xf numFmtId="171" fontId="2" fillId="2" borderId="8" xfId="12" applyFont="1" applyFill="1" applyBorder="1" applyAlignment="1">
      <alignment horizontal="left"/>
    </xf>
    <xf numFmtId="171" fontId="2" fillId="2" borderId="8" xfId="12" applyFont="1" applyFill="1" applyBorder="1" applyAlignment="1">
      <alignment horizontal="right"/>
    </xf>
    <xf numFmtId="0" fontId="2" fillId="2" borderId="14" xfId="0" applyFont="1" applyFill="1" applyBorder="1" applyAlignment="1">
      <alignment horizontal="left" vertical="center"/>
    </xf>
    <xf numFmtId="0" fontId="2" fillId="2" borderId="8" xfId="0" applyFont="1" applyFill="1" applyBorder="1" applyAlignment="1">
      <alignment horizontal="center" vertical="center"/>
    </xf>
    <xf numFmtId="171" fontId="2" fillId="2" borderId="8" xfId="12" applyFont="1" applyFill="1" applyBorder="1" applyAlignment="1">
      <alignment horizontal="center" vertical="center"/>
    </xf>
    <xf numFmtId="10" fontId="2" fillId="2" borderId="8" xfId="15" applyNumberFormat="1" applyFont="1" applyFill="1" applyBorder="1" applyAlignment="1">
      <alignment horizontal="center" vertical="center" wrapText="1"/>
    </xf>
    <xf numFmtId="10" fontId="2" fillId="2" borderId="8" xfId="15" applyNumberFormat="1" applyFont="1" applyFill="1" applyBorder="1" applyAlignment="1">
      <alignment horizontal="center" vertical="center"/>
    </xf>
    <xf numFmtId="175" fontId="2" fillId="2" borderId="0" xfId="0" applyNumberFormat="1" applyFont="1" applyFill="1" applyAlignment="1">
      <alignment horizontal="left"/>
    </xf>
    <xf numFmtId="174" fontId="2" fillId="2" borderId="0" xfId="1" applyNumberFormat="1" applyFont="1" applyFill="1" applyBorder="1" applyAlignment="1">
      <alignment horizontal="left"/>
    </xf>
    <xf numFmtId="171" fontId="2" fillId="2" borderId="8" xfId="12" applyFont="1" applyFill="1" applyBorder="1" applyAlignment="1">
      <alignment horizontal="center"/>
    </xf>
    <xf numFmtId="0" fontId="1" fillId="2" borderId="8" xfId="0" applyFont="1" applyFill="1" applyBorder="1" applyAlignment="1">
      <alignment horizontal="center" vertical="center"/>
    </xf>
    <xf numFmtId="3" fontId="1" fillId="2" borderId="8" xfId="0" applyNumberFormat="1" applyFont="1" applyFill="1" applyBorder="1" applyAlignment="1">
      <alignment horizontal="center" vertical="center" wrapText="1"/>
    </xf>
    <xf numFmtId="166" fontId="1" fillId="2" borderId="8" xfId="0" applyNumberFormat="1" applyFont="1" applyFill="1" applyBorder="1" applyAlignment="1">
      <alignment horizontal="right" vertical="center" wrapText="1"/>
    </xf>
    <xf numFmtId="166" fontId="1" fillId="2" borderId="8" xfId="0" applyNumberFormat="1" applyFont="1" applyFill="1" applyBorder="1" applyAlignment="1">
      <alignment horizontal="right" vertical="center"/>
    </xf>
    <xf numFmtId="0" fontId="1" fillId="2" borderId="8" xfId="0" applyFont="1" applyFill="1" applyBorder="1" applyAlignment="1">
      <alignment horizontal="center" vertical="center" wrapText="1"/>
    </xf>
    <xf numFmtId="9" fontId="1" fillId="2" borderId="8" xfId="0" applyNumberFormat="1" applyFont="1" applyFill="1" applyBorder="1" applyAlignment="1">
      <alignment horizontal="center" vertical="center" wrapText="1"/>
    </xf>
    <xf numFmtId="176" fontId="1" fillId="2" borderId="0" xfId="0" applyNumberFormat="1" applyFont="1" applyFill="1" applyAlignment="1">
      <alignment horizontal="left" vertical="center"/>
    </xf>
    <xf numFmtId="1" fontId="1" fillId="2" borderId="8" xfId="0" applyNumberFormat="1" applyFont="1" applyFill="1" applyBorder="1" applyAlignment="1">
      <alignment horizontal="center" vertical="center" wrapText="1"/>
    </xf>
    <xf numFmtId="174" fontId="1" fillId="2" borderId="8" xfId="0" applyNumberFormat="1" applyFont="1" applyFill="1" applyBorder="1" applyAlignment="1">
      <alignment horizontal="center" vertical="center" wrapText="1"/>
    </xf>
    <xf numFmtId="1" fontId="1" fillId="2" borderId="8" xfId="1" applyNumberFormat="1" applyFont="1" applyFill="1" applyBorder="1" applyAlignment="1">
      <alignment horizontal="center" vertical="center" wrapText="1"/>
    </xf>
    <xf numFmtId="0" fontId="1" fillId="0" borderId="8" xfId="0" applyFont="1" applyBorder="1" applyAlignment="1">
      <alignment horizontal="center" vertical="center" wrapText="1"/>
    </xf>
    <xf numFmtId="166" fontId="1" fillId="0" borderId="8" xfId="0" applyNumberFormat="1" applyFont="1" applyBorder="1" applyAlignment="1">
      <alignment horizontal="right" vertical="center" wrapText="1"/>
    </xf>
    <xf numFmtId="166" fontId="1" fillId="0" borderId="8" xfId="0" applyNumberFormat="1" applyFont="1" applyBorder="1" applyAlignment="1">
      <alignment horizontal="right" vertical="center"/>
    </xf>
    <xf numFmtId="0" fontId="2" fillId="0" borderId="0" xfId="0" applyFont="1" applyAlignment="1">
      <alignment horizontal="left" vertical="center"/>
    </xf>
    <xf numFmtId="169" fontId="1" fillId="0" borderId="0" xfId="1" applyNumberFormat="1" applyFont="1" applyFill="1" applyBorder="1" applyAlignment="1">
      <alignment horizontal="left"/>
    </xf>
    <xf numFmtId="171" fontId="1" fillId="0" borderId="0" xfId="12" applyFont="1" applyFill="1" applyBorder="1" applyAlignment="1">
      <alignment horizontal="left"/>
    </xf>
    <xf numFmtId="175" fontId="1" fillId="0" borderId="0" xfId="12" applyNumberFormat="1" applyFont="1" applyFill="1" applyBorder="1" applyAlignment="1">
      <alignment horizontal="left"/>
    </xf>
    <xf numFmtId="171" fontId="1" fillId="0" borderId="8" xfId="12" applyFont="1" applyFill="1" applyBorder="1" applyAlignment="1">
      <alignment horizontal="left"/>
    </xf>
    <xf numFmtId="171" fontId="1" fillId="0" borderId="8" xfId="12" applyFont="1" applyFill="1" applyBorder="1" applyAlignment="1">
      <alignment horizontal="right"/>
    </xf>
    <xf numFmtId="169" fontId="2" fillId="2" borderId="0" xfId="1" applyNumberFormat="1" applyFont="1" applyFill="1" applyBorder="1" applyAlignment="1">
      <alignment horizontal="left" vertical="center"/>
    </xf>
    <xf numFmtId="3" fontId="2" fillId="2" borderId="8" xfId="0" applyNumberFormat="1" applyFont="1" applyFill="1" applyBorder="1" applyAlignment="1">
      <alignment horizontal="right" vertical="center" wrapText="1"/>
    </xf>
    <xf numFmtId="176" fontId="2" fillId="2" borderId="0" xfId="0" applyNumberFormat="1" applyFont="1" applyFill="1" applyAlignment="1">
      <alignment horizontal="left"/>
    </xf>
    <xf numFmtId="0" fontId="2" fillId="2" borderId="8" xfId="0" applyFont="1" applyFill="1" applyBorder="1"/>
    <xf numFmtId="170" fontId="6" fillId="2" borderId="8" xfId="0" applyNumberFormat="1" applyFont="1" applyFill="1" applyBorder="1" applyAlignment="1">
      <alignment horizontal="left" vertical="center"/>
    </xf>
    <xf numFmtId="0" fontId="6" fillId="2" borderId="8" xfId="0" applyFont="1" applyFill="1" applyBorder="1" applyAlignment="1">
      <alignment horizontal="left" vertical="center"/>
    </xf>
    <xf numFmtId="0" fontId="11" fillId="2" borderId="14" xfId="0" applyFont="1" applyFill="1" applyBorder="1" applyAlignment="1">
      <alignment horizontal="left" vertical="top" wrapText="1"/>
    </xf>
    <xf numFmtId="0" fontId="11" fillId="2" borderId="8" xfId="0" applyFont="1" applyFill="1" applyBorder="1" applyAlignment="1">
      <alignment horizontal="left" vertical="center" wrapText="1"/>
    </xf>
    <xf numFmtId="2" fontId="2" fillId="2" borderId="0" xfId="0" applyNumberFormat="1" applyFont="1" applyFill="1" applyAlignment="1">
      <alignment horizontal="left" vertical="center"/>
    </xf>
    <xf numFmtId="1" fontId="3" fillId="0" borderId="8" xfId="0" applyNumberFormat="1" applyFont="1" applyBorder="1" applyAlignment="1">
      <alignment horizontal="center" vertical="center" wrapText="1"/>
    </xf>
    <xf numFmtId="0" fontId="12" fillId="2" borderId="30" xfId="0" applyFont="1" applyFill="1" applyBorder="1" applyAlignment="1">
      <alignment vertical="top" wrapText="1"/>
    </xf>
    <xf numFmtId="0" fontId="12" fillId="2" borderId="1" xfId="0" applyFont="1" applyFill="1" applyBorder="1" applyAlignment="1">
      <alignment vertical="top" wrapText="1"/>
    </xf>
    <xf numFmtId="0" fontId="1" fillId="2" borderId="1" xfId="0" applyFont="1" applyFill="1" applyBorder="1" applyAlignment="1">
      <alignment horizontal="left"/>
    </xf>
    <xf numFmtId="0" fontId="1" fillId="2" borderId="1" xfId="0" applyFont="1" applyFill="1" applyBorder="1"/>
    <xf numFmtId="0" fontId="1" fillId="2" borderId="0" xfId="0" applyFont="1" applyFill="1"/>
    <xf numFmtId="0" fontId="1" fillId="2" borderId="8" xfId="0" applyFont="1" applyFill="1" applyBorder="1" applyAlignment="1">
      <alignment horizontal="center"/>
    </xf>
    <xf numFmtId="0" fontId="1" fillId="2" borderId="8" xfId="0" applyFont="1" applyFill="1" applyBorder="1" applyAlignment="1">
      <alignment horizontal="left" vertical="center"/>
    </xf>
    <xf numFmtId="0" fontId="1" fillId="2" borderId="5" xfId="0" applyFont="1" applyFill="1" applyBorder="1" applyAlignment="1">
      <alignment horizontal="left"/>
    </xf>
    <xf numFmtId="0" fontId="16" fillId="2" borderId="0" xfId="0" applyFont="1" applyFill="1" applyAlignment="1">
      <alignment vertical="center"/>
    </xf>
    <xf numFmtId="169" fontId="16" fillId="2" borderId="0" xfId="1" applyNumberFormat="1" applyFont="1" applyFill="1" applyAlignment="1">
      <alignment vertical="center"/>
    </xf>
    <xf numFmtId="0" fontId="17" fillId="2" borderId="8" xfId="0" applyFont="1" applyFill="1" applyBorder="1" applyAlignment="1">
      <alignment horizontal="center" vertical="center" wrapText="1"/>
    </xf>
    <xf numFmtId="3" fontId="17" fillId="2" borderId="8" xfId="12" applyNumberFormat="1" applyFont="1" applyFill="1" applyBorder="1" applyAlignment="1">
      <alignment horizontal="center" vertical="center" wrapText="1"/>
    </xf>
    <xf numFmtId="14" fontId="16" fillId="0" borderId="1" xfId="0" applyNumberFormat="1" applyFont="1" applyBorder="1" applyAlignment="1">
      <alignment horizontal="center" vertical="center"/>
    </xf>
    <xf numFmtId="172" fontId="16" fillId="2" borderId="8" xfId="2" applyNumberFormat="1" applyFont="1" applyFill="1" applyBorder="1" applyAlignment="1">
      <alignment horizontal="center" vertical="center" wrapText="1"/>
    </xf>
    <xf numFmtId="37" fontId="16" fillId="2" borderId="0" xfId="0" applyNumberFormat="1" applyFont="1" applyFill="1" applyAlignment="1">
      <alignment vertical="center"/>
    </xf>
    <xf numFmtId="0" fontId="18" fillId="2" borderId="0" xfId="0" applyFont="1" applyFill="1" applyAlignment="1">
      <alignment vertical="center"/>
    </xf>
    <xf numFmtId="3" fontId="16" fillId="2" borderId="0" xfId="0" applyNumberFormat="1" applyFont="1" applyFill="1" applyAlignment="1">
      <alignment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3" fontId="16" fillId="0" borderId="0" xfId="0" applyNumberFormat="1" applyFont="1" applyAlignment="1">
      <alignment vertical="center"/>
    </xf>
    <xf numFmtId="37" fontId="16" fillId="0" borderId="0" xfId="0" applyNumberFormat="1" applyFont="1" applyAlignment="1">
      <alignment vertical="center"/>
    </xf>
    <xf numFmtId="169" fontId="16" fillId="0" borderId="0" xfId="1" applyNumberFormat="1" applyFont="1" applyFill="1" applyAlignment="1">
      <alignment vertical="center"/>
    </xf>
    <xf numFmtId="0" fontId="16" fillId="2" borderId="8" xfId="0" applyFont="1" applyFill="1" applyBorder="1" applyAlignment="1">
      <alignment vertical="center"/>
    </xf>
    <xf numFmtId="0" fontId="16" fillId="2" borderId="8" xfId="0" applyFont="1" applyFill="1" applyBorder="1" applyAlignment="1">
      <alignment horizontal="center" vertical="center"/>
    </xf>
    <xf numFmtId="0" fontId="18" fillId="2" borderId="8" xfId="0" applyFont="1" applyFill="1" applyBorder="1" applyAlignment="1">
      <alignment horizontal="left" vertical="center" wrapText="1"/>
    </xf>
    <xf numFmtId="172" fontId="16" fillId="2" borderId="8" xfId="2" applyNumberFormat="1" applyFont="1" applyFill="1" applyBorder="1" applyAlignment="1">
      <alignment horizontal="center" vertical="center"/>
    </xf>
    <xf numFmtId="0" fontId="16" fillId="2" borderId="11" xfId="0" applyFont="1" applyFill="1" applyBorder="1" applyAlignment="1">
      <alignment vertical="center"/>
    </xf>
    <xf numFmtId="0" fontId="16" fillId="2" borderId="11" xfId="0" applyFont="1" applyFill="1" applyBorder="1" applyAlignment="1">
      <alignment horizontal="center" vertical="center"/>
    </xf>
    <xf numFmtId="0" fontId="17" fillId="2" borderId="11" xfId="0" applyFont="1" applyFill="1" applyBorder="1" applyAlignment="1">
      <alignment horizontal="center" vertical="center" wrapText="1"/>
    </xf>
    <xf numFmtId="0" fontId="18" fillId="2" borderId="11" xfId="0" applyFont="1" applyFill="1" applyBorder="1" applyAlignment="1">
      <alignment horizontal="left" vertical="center" wrapText="1"/>
    </xf>
    <xf numFmtId="165" fontId="16" fillId="2" borderId="11" xfId="1" applyNumberFormat="1" applyFont="1" applyFill="1" applyBorder="1" applyAlignment="1">
      <alignment horizontal="center" vertical="center"/>
    </xf>
    <xf numFmtId="0" fontId="17" fillId="2" borderId="8" xfId="0" applyFont="1" applyFill="1" applyBorder="1" applyAlignment="1">
      <alignment horizontal="center"/>
    </xf>
    <xf numFmtId="0" fontId="17" fillId="2" borderId="8" xfId="0" applyFont="1" applyFill="1" applyBorder="1" applyAlignment="1">
      <alignment horizontal="center" vertical="center"/>
    </xf>
    <xf numFmtId="0" fontId="16" fillId="2" borderId="8" xfId="0" applyFont="1" applyFill="1" applyBorder="1"/>
    <xf numFmtId="0" fontId="16" fillId="2" borderId="8" xfId="0" applyFont="1" applyFill="1" applyBorder="1" applyAlignment="1">
      <alignment horizontal="center"/>
    </xf>
    <xf numFmtId="0" fontId="16" fillId="2" borderId="0" xfId="0" applyFont="1" applyFill="1"/>
    <xf numFmtId="0" fontId="18" fillId="2" borderId="0" xfId="0" applyFont="1" applyFill="1" applyAlignment="1">
      <alignment horizontal="center" vertical="center" wrapText="1"/>
    </xf>
    <xf numFmtId="0" fontId="16" fillId="2" borderId="0" xfId="0" applyFont="1" applyFill="1" applyAlignment="1">
      <alignment vertical="center" wrapText="1"/>
    </xf>
    <xf numFmtId="0" fontId="16" fillId="2" borderId="0" xfId="0" applyFont="1" applyFill="1" applyAlignment="1">
      <alignment horizontal="center" vertical="center"/>
    </xf>
    <xf numFmtId="0" fontId="18" fillId="2" borderId="8" xfId="0" applyFont="1" applyFill="1" applyBorder="1" applyAlignment="1">
      <alignment horizontal="center" vertical="center" wrapText="1"/>
    </xf>
    <xf numFmtId="0" fontId="17" fillId="2" borderId="6" xfId="0" applyFont="1" applyFill="1" applyBorder="1" applyAlignment="1">
      <alignment horizontal="center" vertical="center" wrapText="1"/>
    </xf>
    <xf numFmtId="172" fontId="19" fillId="2" borderId="8" xfId="2" applyNumberFormat="1" applyFont="1" applyFill="1" applyBorder="1" applyAlignment="1">
      <alignment horizontal="center" vertical="center"/>
    </xf>
    <xf numFmtId="0" fontId="17" fillId="2" borderId="8" xfId="0" applyFont="1" applyFill="1" applyBorder="1" applyAlignment="1">
      <alignment horizontal="left" vertical="center" wrapText="1"/>
    </xf>
    <xf numFmtId="172" fontId="19" fillId="2" borderId="8" xfId="2" applyNumberFormat="1" applyFont="1" applyFill="1" applyBorder="1" applyAlignment="1">
      <alignment horizontal="right" vertical="center" wrapText="1"/>
    </xf>
    <xf numFmtId="0" fontId="18" fillId="2" borderId="8" xfId="0" applyFont="1" applyFill="1" applyBorder="1" applyAlignment="1">
      <alignment horizontal="left" vertical="top" wrapText="1"/>
    </xf>
    <xf numFmtId="0" fontId="17" fillId="0" borderId="8" xfId="0" applyFont="1" applyBorder="1" applyAlignment="1">
      <alignment horizontal="center" vertical="center" wrapText="1"/>
    </xf>
    <xf numFmtId="172" fontId="17" fillId="2" borderId="8" xfId="2" applyNumberFormat="1" applyFont="1" applyFill="1" applyBorder="1" applyAlignment="1">
      <alignment horizontal="center" vertical="center"/>
    </xf>
    <xf numFmtId="0" fontId="16" fillId="5" borderId="8" xfId="0" applyFont="1" applyFill="1" applyBorder="1" applyAlignment="1">
      <alignment horizontal="center" vertical="center"/>
    </xf>
    <xf numFmtId="169" fontId="1" fillId="2" borderId="0" xfId="1" applyNumberFormat="1" applyFont="1" applyFill="1" applyBorder="1"/>
    <xf numFmtId="175" fontId="1" fillId="2" borderId="0" xfId="0" applyNumberFormat="1" applyFont="1" applyFill="1"/>
    <xf numFmtId="0" fontId="2" fillId="2" borderId="0" xfId="0" applyFont="1" applyFill="1" applyAlignment="1">
      <alignment horizontal="center"/>
    </xf>
    <xf numFmtId="169" fontId="1" fillId="2" borderId="0" xfId="1" applyNumberFormat="1" applyFont="1" applyFill="1" applyBorder="1" applyAlignment="1">
      <alignment horizontal="right"/>
    </xf>
    <xf numFmtId="171" fontId="1" fillId="2" borderId="0" xfId="12" applyFont="1" applyFill="1" applyBorder="1" applyAlignment="1">
      <alignment horizontal="right"/>
    </xf>
    <xf numFmtId="175" fontId="1" fillId="2" borderId="0" xfId="12" applyNumberFormat="1" applyFont="1" applyFill="1" applyBorder="1" applyAlignment="1">
      <alignment horizontal="right"/>
    </xf>
    <xf numFmtId="0" fontId="0" fillId="2" borderId="0" xfId="0" applyFill="1"/>
    <xf numFmtId="0" fontId="2" fillId="2" borderId="5" xfId="0" applyFont="1" applyFill="1" applyBorder="1"/>
    <xf numFmtId="0" fontId="2" fillId="2" borderId="6" xfId="0" applyFont="1" applyFill="1" applyBorder="1"/>
    <xf numFmtId="0" fontId="2" fillId="2" borderId="7" xfId="0" applyFont="1" applyFill="1" applyBorder="1"/>
    <xf numFmtId="0" fontId="1" fillId="2" borderId="7" xfId="0" applyFont="1" applyFill="1" applyBorder="1" applyAlignment="1">
      <alignment horizontal="justify" vertical="center"/>
    </xf>
    <xf numFmtId="0" fontId="1" fillId="2" borderId="8" xfId="0" applyFont="1" applyFill="1" applyBorder="1" applyAlignment="1">
      <alignment horizontal="justify" vertical="center"/>
    </xf>
    <xf numFmtId="0" fontId="1" fillId="2" borderId="5" xfId="0" applyFont="1" applyFill="1" applyBorder="1" applyAlignment="1">
      <alignment horizontal="justify" vertical="center"/>
    </xf>
    <xf numFmtId="0" fontId="2" fillId="2" borderId="5" xfId="0" applyFont="1" applyFill="1" applyBorder="1" applyAlignment="1">
      <alignment horizontal="center" vertical="center"/>
    </xf>
    <xf numFmtId="171" fontId="2" fillId="2" borderId="0" xfId="12" applyFont="1" applyFill="1" applyAlignment="1">
      <alignment horizontal="center" vertical="center"/>
    </xf>
    <xf numFmtId="0" fontId="28" fillId="2" borderId="8" xfId="0" applyFont="1" applyFill="1" applyBorder="1" applyAlignment="1">
      <alignment horizontal="center" vertical="center"/>
    </xf>
    <xf numFmtId="9" fontId="27" fillId="2" borderId="8" xfId="0" applyNumberFormat="1" applyFont="1" applyFill="1" applyBorder="1" applyAlignment="1">
      <alignment horizontal="center" vertical="center" wrapText="1"/>
    </xf>
    <xf numFmtId="166" fontId="26" fillId="2" borderId="8" xfId="0" applyNumberFormat="1" applyFont="1" applyFill="1" applyBorder="1" applyAlignment="1">
      <alignment horizontal="right" vertical="center" wrapText="1"/>
    </xf>
    <xf numFmtId="166" fontId="27" fillId="2" borderId="8" xfId="16" applyNumberFormat="1" applyFont="1" applyFill="1" applyBorder="1" applyAlignment="1" applyProtection="1">
      <alignment horizontal="right" vertical="center" wrapText="1"/>
    </xf>
    <xf numFmtId="166" fontId="27" fillId="2" borderId="8" xfId="16" applyNumberFormat="1" applyFont="1" applyFill="1" applyBorder="1" applyAlignment="1">
      <alignment horizontal="right" vertical="center"/>
    </xf>
    <xf numFmtId="166" fontId="27" fillId="2" borderId="8" xfId="17" applyNumberFormat="1" applyFont="1" applyFill="1" applyBorder="1" applyAlignment="1">
      <alignment horizontal="right" vertical="center" wrapText="1"/>
    </xf>
    <xf numFmtId="166" fontId="27" fillId="2" borderId="8" xfId="18" applyNumberFormat="1" applyFont="1" applyFill="1" applyBorder="1" applyAlignment="1">
      <alignment horizontal="right" vertical="center" wrapText="1"/>
    </xf>
    <xf numFmtId="166" fontId="27" fillId="2" borderId="8" xfId="19" applyNumberFormat="1" applyFont="1" applyFill="1" applyBorder="1" applyAlignment="1">
      <alignment horizontal="right" vertical="center" wrapText="1"/>
    </xf>
    <xf numFmtId="166" fontId="27" fillId="2" borderId="8" xfId="20" applyNumberFormat="1" applyFont="1" applyFill="1" applyBorder="1" applyAlignment="1">
      <alignment horizontal="right" vertical="center" wrapText="1"/>
    </xf>
    <xf numFmtId="166" fontId="27" fillId="2" borderId="8" xfId="12" applyNumberFormat="1" applyFont="1" applyFill="1" applyBorder="1" applyAlignment="1">
      <alignment horizontal="right" vertical="center"/>
    </xf>
    <xf numFmtId="166" fontId="27" fillId="2" borderId="8" xfId="0" applyNumberFormat="1" applyFont="1" applyFill="1" applyBorder="1" applyAlignment="1">
      <alignment horizontal="right" vertical="center"/>
    </xf>
    <xf numFmtId="166" fontId="27" fillId="2" borderId="8" xfId="21" applyNumberFormat="1" applyFont="1" applyFill="1" applyBorder="1" applyAlignment="1" applyProtection="1">
      <alignment horizontal="right" vertical="center"/>
    </xf>
    <xf numFmtId="9" fontId="27" fillId="2" borderId="8" xfId="3" applyFont="1" applyFill="1" applyBorder="1" applyAlignment="1">
      <alignment horizontal="center" vertical="center" wrapText="1"/>
    </xf>
    <xf numFmtId="166" fontId="27" fillId="2" borderId="8" xfId="16" applyNumberFormat="1" applyFont="1" applyFill="1" applyBorder="1" applyAlignment="1" applyProtection="1">
      <alignment horizontal="right" vertical="center"/>
    </xf>
    <xf numFmtId="166" fontId="27" fillId="0" borderId="8" xfId="16" applyNumberFormat="1" applyFont="1" applyFill="1" applyBorder="1" applyAlignment="1">
      <alignment horizontal="right" vertical="center"/>
    </xf>
    <xf numFmtId="0" fontId="27" fillId="2" borderId="8" xfId="0" applyFont="1" applyFill="1" applyBorder="1" applyAlignment="1">
      <alignment horizontal="center" vertical="center" wrapText="1"/>
    </xf>
    <xf numFmtId="166" fontId="27" fillId="2" borderId="9" xfId="21" applyNumberFormat="1" applyFont="1" applyFill="1" applyBorder="1" applyAlignment="1" applyProtection="1">
      <alignment horizontal="right" vertical="center"/>
    </xf>
    <xf numFmtId="177" fontId="29" fillId="2" borderId="8" xfId="0" applyNumberFormat="1" applyFont="1" applyFill="1" applyBorder="1" applyAlignment="1">
      <alignment horizontal="right" vertical="center"/>
    </xf>
    <xf numFmtId="178" fontId="30" fillId="2" borderId="8" xfId="0" applyNumberFormat="1" applyFont="1" applyFill="1" applyBorder="1" applyAlignment="1">
      <alignment horizontal="center" vertical="center"/>
    </xf>
    <xf numFmtId="175" fontId="14" fillId="2" borderId="8" xfId="22" applyNumberFormat="1" applyFont="1" applyFill="1" applyBorder="1" applyAlignment="1">
      <alignment horizontal="center" vertical="center" wrapText="1"/>
    </xf>
    <xf numFmtId="176" fontId="2" fillId="2" borderId="8"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176" fontId="2" fillId="2" borderId="6" xfId="0" applyNumberFormat="1" applyFont="1" applyFill="1" applyBorder="1" applyAlignment="1">
      <alignment horizontal="center" vertical="center" wrapText="1"/>
    </xf>
    <xf numFmtId="176" fontId="31" fillId="2" borderId="6"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170" fontId="6" fillId="2" borderId="8" xfId="0" applyNumberFormat="1" applyFont="1" applyFill="1" applyBorder="1" applyAlignment="1">
      <alignment horizontal="center" vertical="center"/>
    </xf>
    <xf numFmtId="0" fontId="6" fillId="2" borderId="8" xfId="0" applyFont="1" applyFill="1" applyBorder="1" applyAlignment="1">
      <alignment horizontal="center" vertical="center"/>
    </xf>
    <xf numFmtId="176" fontId="0" fillId="2" borderId="0" xfId="0" applyNumberFormat="1" applyFill="1"/>
    <xf numFmtId="0" fontId="11" fillId="2" borderId="8" xfId="0" applyFont="1" applyFill="1" applyBorder="1" applyAlignment="1">
      <alignment horizontal="justify" vertical="top" wrapText="1"/>
    </xf>
    <xf numFmtId="0" fontId="11" fillId="2" borderId="8" xfId="0" applyFont="1" applyFill="1" applyBorder="1" applyAlignment="1">
      <alignment vertical="center" wrapText="1"/>
    </xf>
    <xf numFmtId="0" fontId="11" fillId="2" borderId="8" xfId="0" applyFont="1" applyFill="1" applyBorder="1" applyAlignment="1">
      <alignment horizontal="center" vertical="center" wrapText="1"/>
    </xf>
    <xf numFmtId="0" fontId="11" fillId="2" borderId="8" xfId="0" applyFont="1" applyFill="1" applyBorder="1" applyAlignment="1">
      <alignment horizontal="justify" vertical="center" wrapText="1"/>
    </xf>
    <xf numFmtId="0" fontId="32" fillId="2" borderId="0" xfId="0" applyFont="1" applyFill="1" applyAlignment="1">
      <alignment horizontal="center"/>
    </xf>
    <xf numFmtId="0" fontId="32" fillId="2" borderId="0" xfId="0" applyFont="1" applyFill="1" applyAlignment="1">
      <alignment horizontal="center" vertical="center" wrapText="1"/>
    </xf>
    <xf numFmtId="0" fontId="0" fillId="2" borderId="8" xfId="0" applyFill="1" applyBorder="1" applyAlignment="1">
      <alignment horizontal="center" vertical="center"/>
    </xf>
    <xf numFmtId="0" fontId="0" fillId="2" borderId="8" xfId="0" applyFill="1" applyBorder="1" applyAlignment="1">
      <alignment vertical="center"/>
    </xf>
    <xf numFmtId="0" fontId="33" fillId="2" borderId="8" xfId="0" applyFont="1" applyFill="1" applyBorder="1" applyAlignment="1">
      <alignment vertical="center" wrapText="1"/>
    </xf>
    <xf numFmtId="176" fontId="0" fillId="2" borderId="8" xfId="1" applyNumberFormat="1" applyFont="1" applyFill="1" applyBorder="1" applyAlignment="1">
      <alignment vertical="center"/>
    </xf>
    <xf numFmtId="176" fontId="2" fillId="2" borderId="8" xfId="0" applyNumberFormat="1" applyFont="1" applyFill="1" applyBorder="1"/>
    <xf numFmtId="0" fontId="2" fillId="2" borderId="0" xfId="0" applyFont="1" applyFill="1"/>
    <xf numFmtId="0" fontId="33" fillId="5" borderId="8" xfId="0" applyFont="1" applyFill="1" applyBorder="1" applyAlignment="1">
      <alignment vertical="center" wrapText="1"/>
    </xf>
    <xf numFmtId="176" fontId="0" fillId="5" borderId="8" xfId="1" applyNumberFormat="1" applyFont="1" applyFill="1" applyBorder="1" applyAlignment="1">
      <alignment vertical="center"/>
    </xf>
    <xf numFmtId="0" fontId="0" fillId="2" borderId="8" xfId="0" applyFill="1" applyBorder="1" applyAlignment="1">
      <alignment vertical="center" wrapText="1"/>
    </xf>
    <xf numFmtId="0" fontId="33" fillId="0" borderId="8" xfId="0" applyFont="1" applyBorder="1" applyAlignment="1">
      <alignment vertical="center" wrapText="1"/>
    </xf>
    <xf numFmtId="169" fontId="0" fillId="2" borderId="8" xfId="1" applyNumberFormat="1" applyFont="1" applyFill="1" applyBorder="1" applyAlignment="1">
      <alignment vertical="center"/>
    </xf>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vertical="center" wrapText="1"/>
    </xf>
    <xf numFmtId="0" fontId="5" fillId="0" borderId="0" xfId="4" applyFont="1" applyAlignment="1">
      <alignment horizontal="center"/>
    </xf>
    <xf numFmtId="0" fontId="6"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14" fontId="6" fillId="2" borderId="8" xfId="0" applyNumberFormat="1" applyFont="1" applyFill="1" applyBorder="1" applyAlignment="1">
      <alignment horizontal="center" vertical="center" wrapText="1"/>
    </xf>
    <xf numFmtId="0" fontId="6" fillId="2" borderId="5" xfId="0" applyFont="1" applyFill="1" applyBorder="1" applyAlignment="1">
      <alignment vertical="center" wrapText="1"/>
    </xf>
    <xf numFmtId="0" fontId="6" fillId="2" borderId="7" xfId="0" applyFont="1" applyFill="1" applyBorder="1" applyAlignment="1">
      <alignment vertical="center" wrapText="1"/>
    </xf>
    <xf numFmtId="37" fontId="16" fillId="2" borderId="0" xfId="0" applyNumberFormat="1" applyFont="1" applyFill="1" applyAlignment="1">
      <alignment horizontal="center" vertical="center" wrapText="1"/>
    </xf>
    <xf numFmtId="0" fontId="6" fillId="2" borderId="1" xfId="0" applyFont="1" applyFill="1" applyBorder="1" applyAlignment="1">
      <alignment horizontal="center" vertical="center" wrapText="1"/>
    </xf>
    <xf numFmtId="169" fontId="6" fillId="2" borderId="1" xfId="23" applyNumberFormat="1" applyFont="1" applyFill="1" applyBorder="1" applyAlignment="1">
      <alignment horizontal="center" vertical="center" wrapText="1"/>
    </xf>
    <xf numFmtId="166" fontId="7" fillId="2" borderId="1" xfId="2" applyNumberFormat="1" applyFont="1" applyFill="1" applyBorder="1" applyAlignment="1">
      <alignment horizontal="center" vertical="center" wrapText="1"/>
    </xf>
    <xf numFmtId="166" fontId="7" fillId="2" borderId="8" xfId="2" applyNumberFormat="1" applyFont="1" applyFill="1" applyBorder="1" applyAlignment="1">
      <alignment horizontal="center" vertical="center" wrapText="1"/>
    </xf>
    <xf numFmtId="179" fontId="7" fillId="2" borderId="0" xfId="21" applyNumberFormat="1" applyFont="1" applyFill="1" applyBorder="1" applyAlignment="1" applyProtection="1">
      <alignment horizontal="right" vertical="center"/>
    </xf>
    <xf numFmtId="3" fontId="7" fillId="2" borderId="8" xfId="2" applyNumberFormat="1" applyFont="1" applyFill="1" applyBorder="1" applyAlignment="1">
      <alignment horizontal="center" vertical="center"/>
    </xf>
    <xf numFmtId="166" fontId="7" fillId="2" borderId="8" xfId="2" applyNumberFormat="1" applyFont="1" applyFill="1" applyBorder="1" applyAlignment="1">
      <alignment horizontal="center" vertical="center"/>
    </xf>
    <xf numFmtId="179" fontId="6" fillId="2" borderId="8" xfId="12" applyNumberFormat="1" applyFont="1" applyFill="1" applyBorder="1" applyAlignment="1">
      <alignment horizontal="center" vertical="center"/>
    </xf>
    <xf numFmtId="179" fontId="6" fillId="2" borderId="0" xfId="12" applyNumberFormat="1" applyFont="1" applyFill="1" applyBorder="1" applyAlignment="1">
      <alignment horizontal="center" vertical="center"/>
    </xf>
    <xf numFmtId="169" fontId="6" fillId="0" borderId="8" xfId="0" applyNumberFormat="1" applyFont="1" applyBorder="1" applyAlignment="1">
      <alignment horizontal="center" vertical="center"/>
    </xf>
    <xf numFmtId="0" fontId="12" fillId="2" borderId="0" xfId="0" applyFont="1" applyFill="1" applyAlignment="1">
      <alignment horizontal="left" vertical="center" wrapText="1"/>
    </xf>
    <xf numFmtId="0" fontId="12" fillId="2" borderId="0" xfId="0" applyFont="1" applyFill="1" applyAlignment="1">
      <alignment vertical="center" wrapText="1"/>
    </xf>
    <xf numFmtId="0" fontId="32" fillId="0" borderId="8" xfId="0" applyFont="1" applyBorder="1" applyAlignment="1">
      <alignment horizontal="center"/>
    </xf>
    <xf numFmtId="0" fontId="32" fillId="0" borderId="0" xfId="0" applyFont="1" applyAlignment="1">
      <alignment horizontal="center"/>
    </xf>
    <xf numFmtId="0" fontId="0" fillId="0" borderId="8" xfId="0" applyBorder="1"/>
    <xf numFmtId="0" fontId="0" fillId="0" borderId="8" xfId="0" applyBorder="1" applyAlignment="1">
      <alignment vertical="center" wrapText="1"/>
    </xf>
    <xf numFmtId="0" fontId="32" fillId="0" borderId="8" xfId="0" applyFont="1" applyBorder="1"/>
    <xf numFmtId="165" fontId="32" fillId="0" borderId="8" xfId="0" applyNumberFormat="1" applyFont="1" applyBorder="1"/>
    <xf numFmtId="0" fontId="32" fillId="0" borderId="0" xfId="0" applyFont="1"/>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3" fillId="2" borderId="8" xfId="0" applyFont="1" applyFill="1" applyBorder="1" applyAlignment="1">
      <alignment horizontal="justify" vertical="top"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 fontId="6" fillId="0" borderId="8" xfId="0" applyNumberFormat="1" applyFont="1" applyBorder="1" applyAlignment="1">
      <alignment horizontal="left" vertical="center"/>
    </xf>
    <xf numFmtId="1" fontId="6" fillId="0" borderId="5" xfId="0" applyNumberFormat="1" applyFont="1" applyBorder="1" applyAlignment="1">
      <alignment horizontal="left" vertical="center"/>
    </xf>
    <xf numFmtId="1" fontId="6" fillId="0" borderId="6" xfId="0" applyNumberFormat="1" applyFont="1" applyBorder="1" applyAlignment="1">
      <alignment horizontal="left" vertical="center"/>
    </xf>
    <xf numFmtId="1" fontId="6" fillId="0" borderId="7" xfId="0" applyNumberFormat="1" applyFont="1" applyBorder="1" applyAlignment="1">
      <alignment horizontal="left" vertical="center"/>
    </xf>
    <xf numFmtId="1" fontId="6" fillId="0" borderId="2" xfId="0" applyNumberFormat="1" applyFont="1" applyBorder="1" applyAlignment="1">
      <alignment horizontal="left" vertical="center"/>
    </xf>
    <xf numFmtId="1" fontId="6" fillId="0" borderId="3" xfId="0" applyNumberFormat="1" applyFont="1" applyBorder="1" applyAlignment="1">
      <alignment horizontal="left" vertical="center"/>
    </xf>
    <xf numFmtId="1" fontId="6" fillId="0" borderId="4" xfId="0" applyNumberFormat="1" applyFont="1" applyBorder="1" applyAlignment="1">
      <alignment horizontal="left" vertical="center"/>
    </xf>
    <xf numFmtId="1" fontId="6" fillId="0" borderId="16" xfId="0" applyNumberFormat="1" applyFont="1" applyBorder="1" applyAlignment="1">
      <alignment horizontal="left" vertical="center"/>
    </xf>
    <xf numFmtId="1" fontId="6" fillId="0" borderId="0" xfId="0" applyNumberFormat="1" applyFont="1" applyAlignment="1">
      <alignment horizontal="left" vertical="center"/>
    </xf>
    <xf numFmtId="1" fontId="6" fillId="0" borderId="15" xfId="0" applyNumberFormat="1" applyFont="1" applyBorder="1" applyAlignment="1">
      <alignment horizontal="left" vertical="center"/>
    </xf>
    <xf numFmtId="1" fontId="6" fillId="0" borderId="10" xfId="0" applyNumberFormat="1" applyFont="1" applyBorder="1" applyAlignment="1">
      <alignment horizontal="left" vertical="center"/>
    </xf>
    <xf numFmtId="1" fontId="6" fillId="0" borderId="11" xfId="0" applyNumberFormat="1" applyFont="1" applyBorder="1" applyAlignment="1">
      <alignment horizontal="left" vertical="center"/>
    </xf>
    <xf numFmtId="1" fontId="6" fillId="0" borderId="12" xfId="0" applyNumberFormat="1" applyFont="1" applyBorder="1" applyAlignment="1">
      <alignment horizontal="lef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2" fontId="6" fillId="0" borderId="1" xfId="5" applyNumberFormat="1" applyFont="1" applyBorder="1" applyAlignment="1">
      <alignment horizontal="center" vertical="center"/>
    </xf>
    <xf numFmtId="2" fontId="6" fillId="0" borderId="13" xfId="5" applyNumberFormat="1" applyFont="1" applyBorder="1" applyAlignment="1">
      <alignment horizontal="center" vertical="center"/>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2" fontId="6" fillId="0" borderId="5" xfId="0" applyNumberFormat="1" applyFont="1" applyBorder="1" applyAlignment="1">
      <alignment horizontal="left" vertical="center"/>
    </xf>
    <xf numFmtId="2" fontId="6" fillId="0" borderId="6" xfId="0" applyNumberFormat="1" applyFont="1" applyBorder="1" applyAlignment="1">
      <alignment horizontal="left" vertical="center"/>
    </xf>
    <xf numFmtId="2" fontId="6" fillId="0" borderId="7" xfId="0" applyNumberFormat="1" applyFont="1" applyBorder="1" applyAlignment="1">
      <alignment horizontal="left"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0" fillId="0" borderId="8" xfId="0" applyBorder="1" applyAlignment="1">
      <alignment horizontal="justify" vertical="center" wrapText="1"/>
    </xf>
    <xf numFmtId="0" fontId="0" fillId="2" borderId="1" xfId="0" applyFill="1" applyBorder="1" applyAlignment="1">
      <alignment horizontal="center" vertical="center" wrapText="1"/>
    </xf>
    <xf numFmtId="0" fontId="0" fillId="2" borderId="13" xfId="0" applyFill="1" applyBorder="1" applyAlignment="1">
      <alignment horizontal="center" vertical="center" wrapText="1"/>
    </xf>
    <xf numFmtId="167" fontId="0" fillId="0" borderId="1" xfId="5" applyNumberFormat="1" applyFont="1" applyBorder="1" applyAlignment="1">
      <alignment horizontal="center" vertical="center" wrapText="1"/>
    </xf>
    <xf numFmtId="167" fontId="0" fillId="0" borderId="13" xfId="5" applyNumberFormat="1" applyFont="1" applyBorder="1" applyAlignment="1">
      <alignment horizontal="center" vertical="center" wrapText="1"/>
    </xf>
    <xf numFmtId="9" fontId="6" fillId="0" borderId="1" xfId="3" applyFont="1" applyBorder="1" applyAlignment="1">
      <alignment horizontal="center" vertical="center"/>
    </xf>
    <xf numFmtId="9" fontId="6" fillId="0" borderId="13" xfId="3" applyFont="1" applyBorder="1" applyAlignment="1">
      <alignment horizontal="center" vertical="center"/>
    </xf>
    <xf numFmtId="0" fontId="0" fillId="0" borderId="1" xfId="0" applyBorder="1" applyAlignment="1">
      <alignment horizontal="left" vertical="top" wrapText="1"/>
    </xf>
    <xf numFmtId="0" fontId="0" fillId="0" borderId="13" xfId="0" applyBorder="1" applyAlignment="1">
      <alignment horizontal="left" vertical="top" wrapText="1"/>
    </xf>
    <xf numFmtId="0" fontId="0" fillId="0" borderId="1" xfId="0" applyBorder="1" applyAlignment="1">
      <alignment vertical="top" wrapText="1"/>
    </xf>
    <xf numFmtId="0" fontId="0" fillId="0" borderId="13" xfId="0" applyBorder="1" applyAlignment="1">
      <alignment vertical="top" wrapText="1"/>
    </xf>
    <xf numFmtId="0" fontId="11" fillId="0" borderId="8" xfId="0" applyFont="1" applyBorder="1" applyAlignment="1">
      <alignment horizontal="justify" vertical="center" wrapText="1"/>
    </xf>
    <xf numFmtId="0" fontId="0" fillId="0" borderId="1" xfId="0" applyBorder="1" applyAlignment="1">
      <alignment horizontal="justify" vertical="center" wrapText="1"/>
    </xf>
    <xf numFmtId="0" fontId="0" fillId="0" borderId="13" xfId="0" applyBorder="1" applyAlignment="1">
      <alignment horizontal="justify" vertical="center" wrapText="1"/>
    </xf>
    <xf numFmtId="0" fontId="11" fillId="0" borderId="4" xfId="0" applyFont="1" applyBorder="1" applyAlignment="1">
      <alignment horizontal="left" vertical="center" wrapText="1"/>
    </xf>
    <xf numFmtId="0" fontId="11" fillId="0" borderId="12" xfId="0" applyFont="1" applyBorder="1" applyAlignment="1">
      <alignment horizontal="left"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11" fillId="0" borderId="14" xfId="0" applyFont="1" applyBorder="1" applyAlignment="1">
      <alignment horizontal="justify" vertical="center"/>
    </xf>
    <xf numFmtId="0" fontId="0" fillId="0" borderId="13" xfId="0"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justify" vertical="center" wrapText="1"/>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7" fillId="0" borderId="8" xfId="0" applyFont="1" applyBorder="1" applyAlignment="1">
      <alignment horizontal="left" vertical="center" wrapText="1"/>
    </xf>
    <xf numFmtId="0" fontId="11" fillId="0" borderId="8" xfId="0" applyFont="1" applyBorder="1" applyAlignment="1">
      <alignment horizontal="left" vertical="center" wrapText="1"/>
    </xf>
    <xf numFmtId="0" fontId="7" fillId="0" borderId="1" xfId="0" applyFont="1" applyBorder="1" applyAlignment="1">
      <alignment horizontal="left" vertical="center" wrapText="1"/>
    </xf>
    <xf numFmtId="0" fontId="7" fillId="0" borderId="13" xfId="0" applyFont="1" applyBorder="1" applyAlignment="1">
      <alignment horizontal="left" vertical="center" wrapText="1"/>
    </xf>
    <xf numFmtId="0" fontId="7" fillId="0" borderId="1"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8"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13" xfId="0" applyFont="1" applyBorder="1" applyAlignment="1">
      <alignment horizontal="left" vertical="center" wrapText="1"/>
    </xf>
    <xf numFmtId="0" fontId="0" fillId="0" borderId="8" xfId="0"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7" fillId="2" borderId="8"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justify" vertical="top" wrapText="1"/>
    </xf>
    <xf numFmtId="0" fontId="6" fillId="0" borderId="8" xfId="5" applyFont="1" applyBorder="1" applyAlignment="1">
      <alignment horizontal="center" vertical="center" wrapText="1"/>
    </xf>
    <xf numFmtId="165" fontId="6" fillId="0" borderId="8" xfId="6" applyNumberFormat="1"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13" xfId="0" applyFont="1" applyBorder="1" applyAlignment="1">
      <alignment horizontal="center" vertical="top" wrapText="1"/>
    </xf>
    <xf numFmtId="0" fontId="9" fillId="0" borderId="8" xfId="5" applyFont="1" applyBorder="1" applyAlignment="1">
      <alignment horizontal="center" vertical="center" wrapText="1"/>
    </xf>
    <xf numFmtId="1" fontId="6" fillId="0" borderId="1" xfId="5" applyNumberFormat="1" applyFont="1" applyBorder="1" applyAlignment="1">
      <alignment horizontal="center" vertical="center" wrapText="1"/>
    </xf>
    <xf numFmtId="1" fontId="6" fillId="0" borderId="9" xfId="5" applyNumberFormat="1" applyFont="1" applyBorder="1" applyAlignment="1">
      <alignment horizontal="center" vertical="center" wrapText="1"/>
    </xf>
    <xf numFmtId="1" fontId="6" fillId="0" borderId="13" xfId="5" applyNumberFormat="1" applyFont="1" applyBorder="1" applyAlignment="1">
      <alignment horizontal="center" vertical="center" wrapText="1"/>
    </xf>
    <xf numFmtId="165" fontId="6" fillId="0" borderId="2" xfId="6" applyNumberFormat="1" applyFont="1" applyFill="1" applyBorder="1" applyAlignment="1">
      <alignment horizontal="center" vertical="center" wrapText="1"/>
    </xf>
    <xf numFmtId="165" fontId="6" fillId="0" borderId="3" xfId="6" applyNumberFormat="1" applyFont="1" applyFill="1" applyBorder="1" applyAlignment="1">
      <alignment horizontal="center" vertical="center" wrapText="1"/>
    </xf>
    <xf numFmtId="165" fontId="6" fillId="0" borderId="4" xfId="6" applyNumberFormat="1" applyFont="1" applyFill="1" applyBorder="1" applyAlignment="1">
      <alignment horizontal="center" vertical="center" wrapText="1"/>
    </xf>
    <xf numFmtId="165" fontId="6" fillId="0" borderId="10" xfId="6" applyNumberFormat="1" applyFont="1" applyFill="1" applyBorder="1" applyAlignment="1">
      <alignment horizontal="center" vertical="center" wrapText="1"/>
    </xf>
    <xf numFmtId="165" fontId="6" fillId="0" borderId="11" xfId="6" applyNumberFormat="1" applyFont="1" applyFill="1" applyBorder="1" applyAlignment="1">
      <alignment horizontal="center" vertical="center" wrapText="1"/>
    </xf>
    <xf numFmtId="165" fontId="6" fillId="0" borderId="12" xfId="6" applyNumberFormat="1" applyFont="1" applyFill="1" applyBorder="1" applyAlignment="1">
      <alignment horizontal="center" vertical="center" wrapText="1"/>
    </xf>
    <xf numFmtId="0" fontId="2" fillId="0" borderId="5" xfId="0" applyFont="1" applyBorder="1" applyAlignment="1">
      <alignment horizontal="justify" vertical="top"/>
    </xf>
    <xf numFmtId="0" fontId="2" fillId="0" borderId="6" xfId="0" applyFont="1" applyBorder="1" applyAlignment="1">
      <alignment horizontal="justify" vertical="top"/>
    </xf>
    <xf numFmtId="0" fontId="2" fillId="0" borderId="7" xfId="0" applyFont="1" applyBorder="1" applyAlignment="1">
      <alignment horizontal="justify" vertical="top"/>
    </xf>
    <xf numFmtId="2" fontId="6" fillId="0" borderId="5"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7" xfId="0" applyNumberFormat="1" applyFont="1" applyBorder="1" applyAlignment="1">
      <alignment horizontal="center" vertical="center"/>
    </xf>
    <xf numFmtId="0" fontId="6" fillId="0" borderId="0" xfId="0" applyFont="1" applyAlignment="1">
      <alignment horizontal="center"/>
    </xf>
    <xf numFmtId="0" fontId="6" fillId="0" borderId="8" xfId="0" applyFont="1" applyBorder="1" applyAlignment="1">
      <alignment horizontal="left"/>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xf>
    <xf numFmtId="1" fontId="6" fillId="0" borderId="1" xfId="0" applyNumberFormat="1" applyFont="1" applyBorder="1" applyAlignment="1">
      <alignment horizontal="justify" vertical="top" wrapText="1"/>
    </xf>
    <xf numFmtId="1" fontId="6" fillId="0" borderId="9" xfId="0" applyNumberFormat="1" applyFont="1" applyBorder="1" applyAlignment="1">
      <alignment horizontal="justify" vertical="top" wrapText="1"/>
    </xf>
    <xf numFmtId="1" fontId="6" fillId="0" borderId="13" xfId="0" applyNumberFormat="1" applyFont="1" applyBorder="1" applyAlignment="1">
      <alignment horizontal="justify" vertical="top" wrapText="1"/>
    </xf>
    <xf numFmtId="2" fontId="6" fillId="0" borderId="5"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2" fontId="6" fillId="0" borderId="7" xfId="0" applyNumberFormat="1" applyFont="1" applyBorder="1" applyAlignment="1">
      <alignment horizontal="center" vertical="center" wrapText="1"/>
    </xf>
    <xf numFmtId="0" fontId="6" fillId="0" borderId="1" xfId="0" applyFont="1" applyBorder="1" applyAlignment="1">
      <alignment horizontal="left" vertical="center" wrapText="1"/>
    </xf>
    <xf numFmtId="2" fontId="6" fillId="0" borderId="8" xfId="0" applyNumberFormat="1" applyFont="1" applyBorder="1" applyAlignment="1">
      <alignment horizontal="center" vertical="center"/>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4" fillId="0" borderId="1" xfId="4" applyFont="1" applyBorder="1" applyAlignment="1">
      <alignment horizontal="center"/>
    </xf>
    <xf numFmtId="0" fontId="4" fillId="0" borderId="9" xfId="4" applyFont="1" applyBorder="1" applyAlignment="1">
      <alignment horizontal="center"/>
    </xf>
    <xf numFmtId="0" fontId="4" fillId="0" borderId="13" xfId="4" applyFont="1" applyBorder="1" applyAlignment="1">
      <alignment horizontal="center"/>
    </xf>
    <xf numFmtId="0" fontId="4" fillId="0" borderId="2" xfId="4" applyFont="1" applyBorder="1" applyAlignment="1">
      <alignment horizontal="center" vertic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2" xfId="4" applyFont="1" applyBorder="1" applyAlignment="1">
      <alignment horizontal="center" vertical="center"/>
    </xf>
    <xf numFmtId="0" fontId="5" fillId="0" borderId="5" xfId="4" applyFont="1" applyBorder="1" applyAlignment="1">
      <alignment horizontal="left"/>
    </xf>
    <xf numFmtId="0" fontId="5" fillId="0" borderId="6" xfId="4" applyFont="1" applyBorder="1" applyAlignment="1">
      <alignment horizontal="left"/>
    </xf>
    <xf numFmtId="0" fontId="5" fillId="0" borderId="7" xfId="4" applyFont="1" applyBorder="1" applyAlignment="1">
      <alignment horizontal="left"/>
    </xf>
    <xf numFmtId="0" fontId="4" fillId="0" borderId="8" xfId="4" applyFont="1" applyBorder="1" applyAlignment="1">
      <alignment horizontal="center"/>
    </xf>
    <xf numFmtId="2" fontId="6" fillId="0" borderId="1" xfId="0" applyNumberFormat="1" applyFont="1" applyBorder="1" applyAlignment="1">
      <alignment horizontal="center" vertical="center" wrapText="1"/>
    </xf>
    <xf numFmtId="2" fontId="6" fillId="0" borderId="13"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 fontId="7" fillId="0" borderId="3"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2" fontId="7" fillId="0" borderId="11"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3" fontId="0" fillId="0" borderId="13" xfId="0" applyNumberFormat="1" applyBorder="1" applyAlignment="1">
      <alignment horizontal="center" vertical="center" wrapText="1"/>
    </xf>
    <xf numFmtId="0" fontId="19" fillId="0" borderId="8" xfId="0" applyFont="1" applyBorder="1" applyAlignment="1">
      <alignment horizontal="center" vertical="center"/>
    </xf>
    <xf numFmtId="0" fontId="15" fillId="3" borderId="8"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9" fillId="3" borderId="8" xfId="0" applyFont="1" applyFill="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9" fillId="0" borderId="8" xfId="0" applyFont="1" applyBorder="1" applyAlignment="1">
      <alignment horizontal="left" vertical="center" wrapText="1"/>
    </xf>
    <xf numFmtId="0" fontId="15" fillId="3" borderId="8" xfId="0" applyFont="1" applyFill="1" applyBorder="1" applyAlignment="1">
      <alignment horizontal="center" wrapText="1"/>
    </xf>
    <xf numFmtId="0" fontId="12" fillId="2" borderId="8" xfId="0" applyFont="1" applyFill="1" applyBorder="1" applyAlignment="1">
      <alignment horizontal="left" vertical="top" wrapText="1"/>
    </xf>
    <xf numFmtId="0" fontId="3" fillId="2" borderId="8" xfId="0" applyFont="1" applyFill="1" applyBorder="1" applyAlignment="1">
      <alignment horizontal="justify" vertical="top"/>
    </xf>
    <xf numFmtId="10" fontId="2" fillId="0" borderId="8" xfId="14" applyNumberFormat="1" applyFont="1" applyFill="1" applyBorder="1" applyAlignment="1">
      <alignment horizontal="left" vertical="center"/>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1" fontId="2" fillId="0" borderId="1" xfId="0" applyNumberFormat="1" applyFont="1" applyBorder="1" applyAlignment="1">
      <alignment horizontal="center" vertical="center"/>
    </xf>
    <xf numFmtId="1" fontId="2" fillId="0" borderId="13"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2" fontId="0" fillId="0" borderId="1" xfId="5" applyNumberFormat="1" applyFont="1" applyBorder="1" applyAlignment="1">
      <alignment horizontal="center" vertical="center"/>
    </xf>
    <xf numFmtId="2" fontId="0" fillId="0" borderId="13" xfId="5" applyNumberFormat="1" applyFont="1" applyBorder="1" applyAlignment="1">
      <alignment horizontal="center" vertical="center"/>
    </xf>
    <xf numFmtId="0" fontId="0" fillId="0" borderId="7" xfId="0" applyBorder="1" applyAlignment="1">
      <alignment horizontal="justify" vertical="center" wrapText="1"/>
    </xf>
    <xf numFmtId="14" fontId="0" fillId="0" borderId="1" xfId="0" applyNumberFormat="1" applyBorder="1" applyAlignment="1">
      <alignment horizontal="center" vertical="center"/>
    </xf>
    <xf numFmtId="14" fontId="0" fillId="0" borderId="13" xfId="0" applyNumberFormat="1" applyBorder="1" applyAlignment="1">
      <alignment horizontal="center" vertical="center"/>
    </xf>
    <xf numFmtId="14" fontId="0" fillId="0" borderId="1" xfId="0" applyNumberFormat="1" applyBorder="1" applyAlignment="1">
      <alignment horizontal="center" vertical="center" wrapText="1"/>
    </xf>
    <xf numFmtId="14" fontId="0" fillId="0" borderId="13" xfId="0" applyNumberFormat="1" applyBorder="1" applyAlignment="1">
      <alignment horizontal="center" vertical="center" wrapText="1"/>
    </xf>
    <xf numFmtId="10" fontId="0" fillId="0" borderId="1" xfId="5" applyNumberFormat="1" applyFont="1" applyBorder="1" applyAlignment="1">
      <alignment horizontal="center" vertical="center"/>
    </xf>
    <xf numFmtId="10" fontId="0" fillId="0" borderId="13" xfId="5" applyNumberFormat="1" applyFont="1" applyBorder="1" applyAlignment="1">
      <alignment horizontal="center" vertical="center"/>
    </xf>
    <xf numFmtId="0" fontId="0" fillId="0" borderId="4" xfId="0" applyBorder="1" applyAlignment="1">
      <alignment horizontal="justify" vertical="top" wrapText="1"/>
    </xf>
    <xf numFmtId="0" fontId="0" fillId="0" borderId="12" xfId="0" applyBorder="1" applyAlignment="1">
      <alignment horizontal="justify" vertical="top" wrapText="1"/>
    </xf>
    <xf numFmtId="0" fontId="7" fillId="0" borderId="8" xfId="0" applyFont="1" applyBorder="1" applyAlignment="1">
      <alignment horizontal="center" vertical="top" wrapText="1"/>
    </xf>
    <xf numFmtId="0" fontId="7" fillId="0" borderId="4" xfId="0" applyFont="1" applyBorder="1" applyAlignment="1">
      <alignment horizontal="left" vertical="top" wrapText="1"/>
    </xf>
    <xf numFmtId="0" fontId="7" fillId="0" borderId="12" xfId="0" applyFont="1" applyBorder="1" applyAlignment="1">
      <alignment horizontal="left" vertical="top" wrapText="1"/>
    </xf>
    <xf numFmtId="0" fontId="7" fillId="0" borderId="1" xfId="5" applyFont="1" applyBorder="1" applyAlignment="1">
      <alignment horizontal="justify" vertical="center" wrapText="1"/>
    </xf>
    <xf numFmtId="0" fontId="7" fillId="0" borderId="13" xfId="5" applyFont="1" applyBorder="1" applyAlignment="1">
      <alignment horizontal="justify" vertical="center" wrapText="1"/>
    </xf>
    <xf numFmtId="0" fontId="0" fillId="0" borderId="1" xfId="5" applyFont="1" applyBorder="1" applyAlignment="1">
      <alignment horizontal="justify" vertical="top" wrapText="1"/>
    </xf>
    <xf numFmtId="0" fontId="0" fillId="0" borderId="13" xfId="5" applyFont="1" applyBorder="1" applyAlignment="1">
      <alignment horizontal="justify" vertical="top" wrapText="1"/>
    </xf>
    <xf numFmtId="0" fontId="7" fillId="0" borderId="1" xfId="5" applyFont="1" applyBorder="1" applyAlignment="1">
      <alignment horizontal="left" vertical="center" wrapText="1"/>
    </xf>
    <xf numFmtId="0" fontId="7" fillId="0" borderId="13" xfId="5" applyFont="1" applyBorder="1" applyAlignment="1">
      <alignment horizontal="left" vertical="center"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justify" vertical="top" wrapText="1"/>
    </xf>
    <xf numFmtId="0" fontId="0" fillId="0" borderId="13" xfId="0" applyBorder="1" applyAlignment="1">
      <alignment horizontal="justify" vertical="top" wrapText="1"/>
    </xf>
    <xf numFmtId="0" fontId="7" fillId="0" borderId="15" xfId="0" applyFont="1" applyBorder="1" applyAlignment="1">
      <alignment horizontal="left" vertical="top" wrapText="1"/>
    </xf>
    <xf numFmtId="0" fontId="2" fillId="0" borderId="14" xfId="5" applyFont="1" applyBorder="1" applyAlignment="1">
      <alignment horizontal="center" vertical="center"/>
    </xf>
    <xf numFmtId="0" fontId="2" fillId="0" borderId="8" xfId="5" applyFont="1" applyBorder="1" applyAlignment="1">
      <alignment horizontal="center" vertical="center" wrapText="1"/>
    </xf>
    <xf numFmtId="1" fontId="2" fillId="0" borderId="8" xfId="5" applyNumberFormat="1" applyFont="1" applyBorder="1" applyAlignment="1">
      <alignment horizontal="center" vertical="center" wrapText="1"/>
    </xf>
    <xf numFmtId="165" fontId="2" fillId="0" borderId="8" xfId="13" applyNumberFormat="1" applyFont="1" applyFill="1" applyBorder="1" applyAlignment="1">
      <alignment horizontal="center" vertical="center" wrapText="1"/>
    </xf>
    <xf numFmtId="0" fontId="2" fillId="0" borderId="24" xfId="5" applyFont="1" applyBorder="1" applyAlignment="1">
      <alignment horizontal="center" vertical="center" wrapText="1"/>
    </xf>
    <xf numFmtId="10" fontId="2" fillId="0" borderId="8" xfId="5" applyNumberFormat="1" applyFont="1" applyBorder="1" applyAlignment="1">
      <alignment horizontal="center" vertical="center" wrapText="1"/>
    </xf>
    <xf numFmtId="2" fontId="2" fillId="0" borderId="24" xfId="5" applyNumberFormat="1" applyFont="1" applyBorder="1" applyAlignment="1">
      <alignment horizontal="center" vertical="center" wrapText="1"/>
    </xf>
    <xf numFmtId="0" fontId="2" fillId="0" borderId="17"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2" fillId="0" borderId="8" xfId="0" applyFont="1" applyBorder="1" applyAlignment="1">
      <alignment horizontal="left"/>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 fillId="0" borderId="14"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14" xfId="0" applyFont="1" applyBorder="1" applyAlignment="1">
      <alignment horizontal="left" vertical="center" wrapText="1"/>
    </xf>
    <xf numFmtId="2" fontId="2" fillId="0" borderId="5" xfId="0" applyNumberFormat="1" applyFont="1" applyBorder="1" applyAlignment="1">
      <alignment horizontal="center" vertical="center"/>
    </xf>
    <xf numFmtId="2" fontId="2" fillId="0" borderId="7" xfId="0" applyNumberFormat="1" applyFont="1" applyBorder="1" applyAlignment="1">
      <alignment horizontal="center" vertical="center"/>
    </xf>
    <xf numFmtId="0" fontId="2" fillId="0" borderId="2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173" fontId="0" fillId="0" borderId="8" xfId="13" applyNumberFormat="1" applyFont="1" applyFill="1" applyBorder="1" applyAlignment="1" applyProtection="1">
      <alignment horizontal="center" vertical="center"/>
    </xf>
    <xf numFmtId="0" fontId="0" fillId="0" borderId="25" xfId="0" applyBorder="1" applyAlignment="1">
      <alignment horizontal="justify" vertical="top" wrapText="1"/>
    </xf>
    <xf numFmtId="0" fontId="0" fillId="0" borderId="6" xfId="0" applyBorder="1" applyAlignment="1">
      <alignment horizontal="justify" vertical="top"/>
    </xf>
    <xf numFmtId="0" fontId="0" fillId="0" borderId="7" xfId="0" applyBorder="1" applyAlignment="1">
      <alignment horizontal="justify" vertical="top"/>
    </xf>
    <xf numFmtId="0" fontId="20" fillId="0" borderId="2"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10" xfId="4" applyFont="1" applyBorder="1" applyAlignment="1">
      <alignment horizontal="center" vertical="center" wrapText="1"/>
    </xf>
    <xf numFmtId="0" fontId="20" fillId="0" borderId="11" xfId="4" applyFont="1" applyBorder="1" applyAlignment="1">
      <alignment horizontal="center" vertical="center" wrapText="1"/>
    </xf>
    <xf numFmtId="0" fontId="5" fillId="0" borderId="8" xfId="4" applyFont="1" applyBorder="1" applyAlignment="1">
      <alignment horizontal="left"/>
    </xf>
    <xf numFmtId="2" fontId="5" fillId="0" borderId="8" xfId="4" applyNumberFormat="1" applyFont="1" applyBorder="1" applyAlignment="1">
      <alignment horizontal="center"/>
    </xf>
    <xf numFmtId="0" fontId="1" fillId="2" borderId="0" xfId="0" applyFont="1" applyFill="1" applyAlignment="1">
      <alignment horizont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2" fillId="2" borderId="8" xfId="0" applyFont="1" applyFill="1" applyBorder="1" applyAlignment="1">
      <alignment horizontal="left" vertical="center"/>
    </xf>
    <xf numFmtId="0" fontId="2" fillId="2" borderId="24" xfId="0" applyFont="1" applyFill="1" applyBorder="1" applyAlignment="1">
      <alignment horizontal="left" vertical="center"/>
    </xf>
    <xf numFmtId="0" fontId="12" fillId="2" borderId="5" xfId="0"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7" xfId="0" applyFont="1" applyFill="1" applyBorder="1" applyAlignment="1">
      <alignment horizontal="center" vertical="top"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2" xfId="0" applyFont="1" applyFill="1" applyBorder="1" applyAlignment="1">
      <alignment horizontal="left" vertical="center"/>
    </xf>
    <xf numFmtId="0" fontId="11" fillId="2" borderId="8"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31" xfId="0" applyFont="1" applyFill="1" applyBorder="1" applyAlignment="1">
      <alignment horizontal="left" vertical="center"/>
    </xf>
    <xf numFmtId="2" fontId="2" fillId="2" borderId="8" xfId="0" applyNumberFormat="1" applyFont="1" applyFill="1" applyBorder="1" applyAlignment="1">
      <alignment horizontal="left" vertical="center"/>
    </xf>
    <xf numFmtId="2" fontId="2" fillId="2" borderId="24" xfId="0" applyNumberFormat="1" applyFont="1" applyFill="1" applyBorder="1" applyAlignment="1">
      <alignment horizontal="left" vertical="center"/>
    </xf>
    <xf numFmtId="0" fontId="1" fillId="2" borderId="1"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8" xfId="0" applyFont="1" applyFill="1" applyBorder="1" applyAlignment="1">
      <alignment horizontal="left"/>
    </xf>
    <xf numFmtId="0" fontId="2" fillId="2" borderId="24" xfId="0" applyFont="1" applyFill="1" applyBorder="1" applyAlignment="1">
      <alignment horizontal="left"/>
    </xf>
    <xf numFmtId="0" fontId="11" fillId="2" borderId="30"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3" xfId="0" applyFont="1" applyFill="1" applyBorder="1" applyAlignment="1">
      <alignment horizontal="left" vertical="center" wrapText="1"/>
    </xf>
    <xf numFmtId="14" fontId="0" fillId="2" borderId="1" xfId="0" applyNumberFormat="1" applyFill="1" applyBorder="1" applyAlignment="1">
      <alignment horizontal="center" vertical="center"/>
    </xf>
    <xf numFmtId="14" fontId="0" fillId="2" borderId="13" xfId="0" applyNumberFormat="1" applyFill="1" applyBorder="1" applyAlignment="1">
      <alignment horizontal="center" vertical="center"/>
    </xf>
    <xf numFmtId="14" fontId="0" fillId="2" borderId="1" xfId="0" applyNumberFormat="1" applyFill="1" applyBorder="1" applyAlignment="1">
      <alignment horizontal="center" vertical="center" wrapText="1"/>
    </xf>
    <xf numFmtId="14" fontId="0" fillId="2" borderId="13" xfId="0" applyNumberFormat="1" applyFill="1" applyBorder="1" applyAlignment="1">
      <alignment horizontal="center" vertical="center" wrapText="1"/>
    </xf>
    <xf numFmtId="9" fontId="1" fillId="2" borderId="1" xfId="3" applyFont="1" applyFill="1" applyBorder="1" applyAlignment="1">
      <alignment horizontal="center" vertical="center"/>
    </xf>
    <xf numFmtId="9" fontId="1" fillId="2" borderId="13" xfId="3" applyFont="1" applyFill="1" applyBorder="1" applyAlignment="1">
      <alignment horizontal="center" vertical="center"/>
    </xf>
    <xf numFmtId="0" fontId="11" fillId="2" borderId="30" xfId="0" applyFont="1" applyFill="1" applyBorder="1" applyAlignment="1">
      <alignment horizontal="left" vertical="top" wrapText="1"/>
    </xf>
    <xf numFmtId="0" fontId="11" fillId="2" borderId="22" xfId="0" applyFont="1" applyFill="1" applyBorder="1" applyAlignment="1">
      <alignment horizontal="left" vertical="top" wrapText="1"/>
    </xf>
    <xf numFmtId="0" fontId="26" fillId="2" borderId="8" xfId="0" applyFont="1" applyFill="1" applyBorder="1" applyAlignment="1">
      <alignment horizontal="left" vertical="center" wrapText="1"/>
    </xf>
    <xf numFmtId="0" fontId="11" fillId="0" borderId="30" xfId="0" applyFont="1" applyBorder="1" applyAlignment="1">
      <alignment horizontal="left" vertical="top" wrapText="1"/>
    </xf>
    <xf numFmtId="0" fontId="11" fillId="0" borderId="22" xfId="0" applyFont="1" applyBorder="1" applyAlignment="1">
      <alignment horizontal="left" vertical="top" wrapText="1"/>
    </xf>
    <xf numFmtId="0" fontId="26" fillId="0" borderId="8" xfId="0" applyFont="1" applyBorder="1" applyAlignment="1">
      <alignment horizontal="left" vertical="center" wrapText="1"/>
    </xf>
    <xf numFmtId="0" fontId="0" fillId="0" borderId="4" xfId="0" applyBorder="1" applyAlignment="1">
      <alignment horizontal="left" vertical="center" wrapText="1"/>
    </xf>
    <xf numFmtId="0" fontId="0" fillId="0" borderId="12" xfId="0" applyBorder="1" applyAlignment="1">
      <alignment horizontal="left" vertical="center" wrapText="1"/>
    </xf>
    <xf numFmtId="171" fontId="26" fillId="0" borderId="1" xfId="12" applyFont="1" applyFill="1" applyBorder="1" applyAlignment="1">
      <alignment horizontal="center" vertical="center" wrapText="1"/>
    </xf>
    <xf numFmtId="171" fontId="26" fillId="0" borderId="13" xfId="12" applyFont="1" applyFill="1" applyBorder="1" applyAlignment="1">
      <alignment horizontal="center" vertical="center" wrapText="1"/>
    </xf>
    <xf numFmtId="171" fontId="26" fillId="0" borderId="1" xfId="12" applyFont="1" applyFill="1" applyBorder="1" applyAlignment="1">
      <alignment horizontal="center" vertical="top" wrapText="1"/>
    </xf>
    <xf numFmtId="171" fontId="26" fillId="0" borderId="13" xfId="12" applyFont="1" applyFill="1" applyBorder="1" applyAlignment="1">
      <alignment horizontal="center" vertical="top" wrapText="1"/>
    </xf>
    <xf numFmtId="171" fontId="26" fillId="0" borderId="1" xfId="12" applyFont="1" applyFill="1" applyBorder="1" applyAlignment="1">
      <alignment horizontal="left" vertical="center" wrapText="1"/>
    </xf>
    <xf numFmtId="171" fontId="26" fillId="0" borderId="13" xfId="12" applyFont="1" applyFill="1" applyBorder="1" applyAlignment="1">
      <alignment horizontal="left" vertical="center" wrapText="1"/>
    </xf>
    <xf numFmtId="0" fontId="1" fillId="0" borderId="14" xfId="0" applyFont="1" applyBorder="1" applyAlignment="1">
      <alignment horizontal="left" vertical="center" wrapText="1"/>
    </xf>
    <xf numFmtId="171" fontId="26" fillId="2" borderId="8" xfId="12"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22" xfId="0" applyFont="1" applyBorder="1" applyAlignment="1">
      <alignment horizontal="left" vertical="center" wrapText="1"/>
    </xf>
    <xf numFmtId="0" fontId="2" fillId="2" borderId="27" xfId="0" applyFont="1" applyFill="1" applyBorder="1" applyAlignment="1">
      <alignment horizontal="left" vertical="center" wrapText="1"/>
    </xf>
    <xf numFmtId="0" fontId="2" fillId="2" borderId="27" xfId="0" applyFont="1" applyFill="1" applyBorder="1" applyAlignment="1">
      <alignment horizontal="left"/>
    </xf>
    <xf numFmtId="0" fontId="2" fillId="2" borderId="29" xfId="0" applyFont="1" applyFill="1" applyBorder="1" applyAlignment="1">
      <alignment horizontal="left"/>
    </xf>
    <xf numFmtId="0" fontId="2" fillId="2" borderId="26" xfId="0" applyFont="1" applyFill="1" applyBorder="1" applyAlignment="1">
      <alignment horizontal="left" vertical="center"/>
    </xf>
    <xf numFmtId="0" fontId="25" fillId="2" borderId="27"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2" borderId="8" xfId="0" applyFill="1" applyBorder="1" applyAlignment="1">
      <alignment horizontal="left" vertical="center" wrapText="1"/>
    </xf>
    <xf numFmtId="0" fontId="1" fillId="2" borderId="8" xfId="0"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16"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2"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4" fillId="2" borderId="1" xfId="4" applyFont="1" applyFill="1" applyBorder="1" applyAlignment="1">
      <alignment horizontal="left"/>
    </xf>
    <xf numFmtId="0" fontId="4" fillId="2" borderId="9" xfId="4" applyFont="1" applyFill="1" applyBorder="1" applyAlignment="1">
      <alignment horizontal="left"/>
    </xf>
    <xf numFmtId="0" fontId="4" fillId="2" borderId="13" xfId="4" applyFont="1" applyFill="1" applyBorder="1" applyAlignment="1">
      <alignment horizontal="left"/>
    </xf>
    <xf numFmtId="0" fontId="20" fillId="2" borderId="2" xfId="4" applyFont="1" applyFill="1" applyBorder="1" applyAlignment="1">
      <alignment horizontal="left" vertical="center"/>
    </xf>
    <xf numFmtId="0" fontId="20" fillId="2" borderId="3" xfId="4" applyFont="1" applyFill="1" applyBorder="1" applyAlignment="1">
      <alignment horizontal="left" vertical="center"/>
    </xf>
    <xf numFmtId="0" fontId="20" fillId="2" borderId="4" xfId="4" applyFont="1" applyFill="1" applyBorder="1" applyAlignment="1">
      <alignment horizontal="left" vertical="center"/>
    </xf>
    <xf numFmtId="0" fontId="20" fillId="2" borderId="10" xfId="4" applyFont="1" applyFill="1" applyBorder="1" applyAlignment="1">
      <alignment horizontal="left" vertical="center"/>
    </xf>
    <xf numFmtId="0" fontId="20" fillId="2" borderId="11" xfId="4" applyFont="1" applyFill="1" applyBorder="1" applyAlignment="1">
      <alignment horizontal="left" vertical="center"/>
    </xf>
    <xf numFmtId="0" fontId="20" fillId="2" borderId="12" xfId="4" applyFont="1" applyFill="1" applyBorder="1" applyAlignment="1">
      <alignment horizontal="left" vertical="center"/>
    </xf>
    <xf numFmtId="0" fontId="5" fillId="2" borderId="5" xfId="4" applyFont="1" applyFill="1" applyBorder="1" applyAlignment="1">
      <alignment horizontal="left"/>
    </xf>
    <xf numFmtId="0" fontId="5" fillId="2" borderId="6" xfId="4" applyFont="1" applyFill="1" applyBorder="1" applyAlignment="1">
      <alignment horizontal="left"/>
    </xf>
    <xf numFmtId="0" fontId="5" fillId="2" borderId="7" xfId="4" applyFont="1" applyFill="1" applyBorder="1" applyAlignment="1">
      <alignment horizontal="left"/>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16" xfId="0" applyFont="1" applyFill="1" applyBorder="1" applyAlignment="1">
      <alignment horizontal="left"/>
    </xf>
    <xf numFmtId="0" fontId="1" fillId="2" borderId="15" xfId="0" applyFont="1" applyFill="1" applyBorder="1" applyAlignment="1">
      <alignment horizontal="left"/>
    </xf>
    <xf numFmtId="0" fontId="1" fillId="2" borderId="10" xfId="0" applyFont="1" applyFill="1" applyBorder="1" applyAlignment="1">
      <alignment horizontal="left"/>
    </xf>
    <xf numFmtId="0" fontId="1" fillId="2" borderId="12"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17" fillId="3" borderId="8"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5" fillId="2" borderId="8" xfId="0" applyFont="1" applyFill="1" applyBorder="1" applyAlignment="1">
      <alignment horizontal="center"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3" borderId="8" xfId="0" applyFont="1" applyFill="1" applyBorder="1" applyAlignment="1">
      <alignment horizontal="center" vertical="center" wrapText="1"/>
    </xf>
    <xf numFmtId="0" fontId="11" fillId="2" borderId="8" xfId="0" applyFont="1" applyFill="1" applyBorder="1" applyAlignment="1">
      <alignment horizontal="left" vertical="top" wrapText="1"/>
    </xf>
    <xf numFmtId="0" fontId="2" fillId="2" borderId="7"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2" fillId="2" borderId="4" xfId="0" applyFont="1" applyFill="1" applyBorder="1" applyAlignment="1">
      <alignment horizontal="left" vertical="center"/>
    </xf>
    <xf numFmtId="0" fontId="2" fillId="2" borderId="12" xfId="0" applyFont="1" applyFill="1" applyBorder="1" applyAlignment="1">
      <alignment horizontal="left" vertical="center"/>
    </xf>
    <xf numFmtId="2" fontId="1" fillId="2" borderId="1" xfId="0" applyNumberFormat="1" applyFont="1" applyFill="1" applyBorder="1" applyAlignment="1">
      <alignment horizontal="center" vertical="center"/>
    </xf>
    <xf numFmtId="2" fontId="1" fillId="2" borderId="13" xfId="0" applyNumberFormat="1" applyFont="1" applyFill="1" applyBorder="1" applyAlignment="1">
      <alignment horizontal="center" vertical="center"/>
    </xf>
    <xf numFmtId="0" fontId="27" fillId="2" borderId="1" xfId="0" applyFont="1" applyFill="1" applyBorder="1" applyAlignment="1">
      <alignment horizontal="left" vertical="center" wrapText="1"/>
    </xf>
    <xf numFmtId="0" fontId="27" fillId="2" borderId="13" xfId="0" applyFont="1" applyFill="1" applyBorder="1" applyAlignment="1">
      <alignment horizontal="left" vertical="center" wrapText="1"/>
    </xf>
    <xf numFmtId="0" fontId="27" fillId="0" borderId="1" xfId="0" applyFont="1" applyBorder="1" applyAlignment="1">
      <alignment horizontal="center" vertical="center" wrapText="1"/>
    </xf>
    <xf numFmtId="0" fontId="27" fillId="0" borderId="13" xfId="0" applyFont="1" applyBorder="1" applyAlignment="1">
      <alignment horizontal="center" vertical="center" wrapText="1"/>
    </xf>
    <xf numFmtId="9" fontId="1" fillId="2" borderId="1" xfId="0" applyNumberFormat="1" applyFont="1" applyFill="1" applyBorder="1" applyAlignment="1">
      <alignment horizontal="center" vertical="center"/>
    </xf>
    <xf numFmtId="0" fontId="27" fillId="2" borderId="8" xfId="0" applyFont="1" applyFill="1" applyBorder="1" applyAlignment="1">
      <alignment horizontal="justify" vertical="center" wrapText="1"/>
    </xf>
    <xf numFmtId="0" fontId="27" fillId="2" borderId="8" xfId="0" applyFont="1" applyFill="1" applyBorder="1" applyAlignment="1">
      <alignment horizontal="justify" vertical="center"/>
    </xf>
    <xf numFmtId="0" fontId="27" fillId="2" borderId="1"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8" xfId="0" applyFont="1" applyFill="1" applyBorder="1" applyAlignment="1">
      <alignment horizontal="left" vertical="center" wrapText="1"/>
    </xf>
    <xf numFmtId="0" fontId="0" fillId="2" borderId="14" xfId="0" applyFill="1" applyBorder="1" applyAlignment="1">
      <alignment horizontal="justify" vertical="top" wrapText="1"/>
    </xf>
    <xf numFmtId="0" fontId="1" fillId="2" borderId="8" xfId="0" applyFont="1" applyFill="1" applyBorder="1" applyAlignment="1">
      <alignment horizontal="justify" vertical="top"/>
    </xf>
    <xf numFmtId="0" fontId="1" fillId="2" borderId="24" xfId="0" applyFont="1" applyFill="1" applyBorder="1" applyAlignment="1">
      <alignment horizontal="justify" vertical="top"/>
    </xf>
    <xf numFmtId="0" fontId="1" fillId="2" borderId="14" xfId="0" applyFont="1" applyFill="1" applyBorder="1" applyAlignment="1">
      <alignment horizontal="justify" vertical="top"/>
    </xf>
    <xf numFmtId="0" fontId="25" fillId="2" borderId="8" xfId="0" applyFont="1" applyFill="1" applyBorder="1" applyAlignment="1">
      <alignment horizontal="center" vertical="center" wrapText="1"/>
    </xf>
    <xf numFmtId="0" fontId="2" fillId="2" borderId="8" xfId="0" applyFont="1" applyFill="1" applyBorder="1" applyAlignment="1">
      <alignment horizontal="center"/>
    </xf>
    <xf numFmtId="0" fontId="2" fillId="2" borderId="5" xfId="0" applyFont="1" applyFill="1" applyBorder="1" applyAlignment="1">
      <alignment horizontal="center" vertical="center"/>
    </xf>
    <xf numFmtId="0" fontId="2" fillId="2" borderId="9" xfId="0" applyFont="1" applyFill="1" applyBorder="1" applyAlignment="1">
      <alignment horizontal="left"/>
    </xf>
    <xf numFmtId="0" fontId="2" fillId="2" borderId="13" xfId="0" applyFont="1" applyFill="1" applyBorder="1" applyAlignment="1">
      <alignment horizontal="left" vertical="center" wrapText="1"/>
    </xf>
    <xf numFmtId="0" fontId="0" fillId="2" borderId="2" xfId="0"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2" borderId="16" xfId="0" applyFont="1" applyFill="1" applyBorder="1" applyAlignment="1">
      <alignment horizontal="left" wrapText="1"/>
    </xf>
    <xf numFmtId="0" fontId="1" fillId="2" borderId="0" xfId="0" applyFont="1" applyFill="1" applyAlignment="1">
      <alignment horizontal="left" wrapText="1"/>
    </xf>
    <xf numFmtId="0" fontId="1" fillId="2" borderId="15" xfId="0" applyFont="1" applyFill="1" applyBorder="1" applyAlignment="1">
      <alignment horizontal="left" wrapText="1"/>
    </xf>
    <xf numFmtId="0" fontId="1" fillId="2" borderId="10" xfId="0" applyFont="1" applyFill="1" applyBorder="1" applyAlignment="1">
      <alignment horizontal="left" wrapText="1"/>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2" fontId="2"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xf>
    <xf numFmtId="0" fontId="2" fillId="2" borderId="8" xfId="0" applyFont="1" applyFill="1" applyBorder="1" applyAlignment="1">
      <alignment horizontal="justify" vertical="center" wrapText="1"/>
    </xf>
    <xf numFmtId="0" fontId="4" fillId="2" borderId="8" xfId="4" applyFont="1" applyFill="1" applyBorder="1" applyAlignment="1">
      <alignment horizontal="center"/>
    </xf>
    <xf numFmtId="0" fontId="20" fillId="2" borderId="8" xfId="4" applyFont="1" applyFill="1" applyBorder="1" applyAlignment="1">
      <alignment horizontal="center" vertical="center"/>
    </xf>
    <xf numFmtId="0" fontId="5" fillId="2" borderId="8" xfId="4" applyFont="1" applyFill="1" applyBorder="1" applyAlignment="1">
      <alignment horizontal="left"/>
    </xf>
    <xf numFmtId="0" fontId="1" fillId="2" borderId="8" xfId="0" applyFont="1" applyFill="1" applyBorder="1" applyAlignment="1">
      <alignment horizontal="center"/>
    </xf>
    <xf numFmtId="0" fontId="34" fillId="2" borderId="11"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32" fillId="2" borderId="11" xfId="0" applyFont="1" applyFill="1" applyBorder="1" applyAlignment="1">
      <alignment horizontal="center" vertical="center" wrapText="1"/>
    </xf>
    <xf numFmtId="0" fontId="12" fillId="2" borderId="8"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3" xfId="0" applyFont="1" applyFill="1" applyBorder="1" applyAlignment="1">
      <alignment horizontal="left" vertical="center" wrapText="1"/>
    </xf>
    <xf numFmtId="169" fontId="11" fillId="0" borderId="1" xfId="0" applyNumberFormat="1" applyFont="1" applyBorder="1" applyAlignment="1">
      <alignment horizontal="center" vertical="center" wrapText="1"/>
    </xf>
    <xf numFmtId="169" fontId="11" fillId="0" borderId="13" xfId="0" applyNumberFormat="1" applyFont="1" applyBorder="1" applyAlignment="1">
      <alignment horizontal="center" vertical="center" wrapText="1"/>
    </xf>
    <xf numFmtId="0" fontId="0" fillId="0" borderId="1" xfId="0" applyBorder="1" applyAlignment="1">
      <alignment horizontal="center" vertical="center"/>
    </xf>
    <xf numFmtId="0" fontId="0" fillId="0" borderId="13" xfId="0" applyBorder="1" applyAlignment="1">
      <alignment horizontal="center" vertical="center"/>
    </xf>
    <xf numFmtId="0" fontId="6" fillId="2" borderId="8"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9" fontId="6" fillId="2" borderId="1" xfId="3" applyFont="1" applyFill="1" applyBorder="1" applyAlignment="1">
      <alignment horizontal="center" vertical="center" wrapText="1"/>
    </xf>
    <xf numFmtId="9" fontId="6" fillId="2" borderId="13" xfId="3"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14" fontId="6" fillId="2" borderId="8" xfId="0" applyNumberFormat="1" applyFont="1" applyFill="1" applyBorder="1" applyAlignment="1">
      <alignment horizontal="center" vertical="center" wrapText="1"/>
    </xf>
    <xf numFmtId="0" fontId="6" fillId="2" borderId="0" xfId="0" applyFont="1" applyFill="1" applyAlignment="1">
      <alignment horizontal="center"/>
    </xf>
    <xf numFmtId="0" fontId="6" fillId="2" borderId="8" xfId="0" applyFont="1" applyFill="1" applyBorder="1"/>
    <xf numFmtId="0" fontId="7" fillId="2" borderId="1"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6" fillId="2" borderId="8" xfId="0" applyFont="1" applyFill="1" applyBorder="1" applyAlignment="1">
      <alignment horizontal="left" wrapText="1"/>
    </xf>
    <xf numFmtId="14" fontId="7" fillId="2" borderId="1" xfId="0" applyNumberFormat="1"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0" fontId="18" fillId="2" borderId="8" xfId="0" applyFont="1" applyFill="1" applyBorder="1" applyAlignment="1">
      <alignment horizontal="center" vertical="center" wrapText="1"/>
    </xf>
    <xf numFmtId="37" fontId="16" fillId="2" borderId="1" xfId="0" applyNumberFormat="1" applyFont="1" applyFill="1" applyBorder="1" applyAlignment="1">
      <alignment horizontal="center" vertical="center" wrapText="1"/>
    </xf>
    <xf numFmtId="37" fontId="16" fillId="2" borderId="13" xfId="0" applyNumberFormat="1" applyFont="1" applyFill="1" applyBorder="1" applyAlignment="1">
      <alignment horizontal="center" vertical="center" wrapText="1"/>
    </xf>
    <xf numFmtId="0" fontId="35" fillId="0" borderId="2" xfId="4" applyFont="1" applyBorder="1" applyAlignment="1">
      <alignment horizontal="center" vertical="center"/>
    </xf>
    <xf numFmtId="0" fontId="35" fillId="0" borderId="3" xfId="4" applyFont="1" applyBorder="1" applyAlignment="1">
      <alignment horizontal="center" vertical="center"/>
    </xf>
    <xf numFmtId="0" fontId="35" fillId="0" borderId="4" xfId="4" applyFont="1" applyBorder="1" applyAlignment="1">
      <alignment horizontal="center" vertical="center"/>
    </xf>
    <xf numFmtId="0" fontId="35" fillId="0" borderId="10" xfId="4" applyFont="1" applyBorder="1" applyAlignment="1">
      <alignment horizontal="center" vertical="center"/>
    </xf>
    <xf numFmtId="0" fontId="35" fillId="0" borderId="11" xfId="4" applyFont="1" applyBorder="1" applyAlignment="1">
      <alignment horizontal="center" vertical="center"/>
    </xf>
    <xf numFmtId="0" fontId="35" fillId="0" borderId="12" xfId="4" applyFont="1" applyBorder="1" applyAlignment="1">
      <alignment horizontal="center" vertical="center"/>
    </xf>
    <xf numFmtId="0" fontId="5" fillId="0" borderId="5" xfId="4" applyFont="1" applyBorder="1"/>
    <xf numFmtId="0" fontId="5" fillId="0" borderId="6" xfId="4" applyFont="1" applyBorder="1"/>
    <xf numFmtId="0" fontId="5" fillId="0" borderId="8" xfId="4" applyFont="1" applyBorder="1" applyAlignment="1">
      <alignment horizontal="center"/>
    </xf>
    <xf numFmtId="0" fontId="37" fillId="0" borderId="1" xfId="0" applyFont="1" applyBorder="1" applyAlignment="1">
      <alignment horizontal="center" vertical="center" wrapText="1"/>
    </xf>
    <xf numFmtId="0" fontId="33" fillId="2" borderId="1"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3" xfId="0" applyFont="1" applyFill="1" applyBorder="1" applyAlignment="1">
      <alignment horizontal="center" vertical="center" wrapText="1"/>
    </xf>
    <xf numFmtId="165" fontId="0" fillId="0" borderId="1" xfId="1" applyNumberFormat="1" applyFont="1" applyBorder="1" applyAlignment="1">
      <alignment horizontal="center" vertical="center"/>
    </xf>
    <xf numFmtId="165" fontId="0" fillId="0" borderId="9" xfId="1" applyNumberFormat="1" applyFont="1" applyBorder="1" applyAlignment="1">
      <alignment horizontal="center" vertical="center"/>
    </xf>
    <xf numFmtId="165" fontId="0" fillId="0" borderId="13" xfId="1" applyNumberFormat="1" applyFont="1" applyBorder="1" applyAlignment="1">
      <alignment horizontal="center" vertical="center"/>
    </xf>
    <xf numFmtId="0" fontId="32" fillId="0" borderId="5" xfId="0" applyFont="1" applyBorder="1" applyAlignment="1">
      <alignment horizontal="center"/>
    </xf>
    <xf numFmtId="0" fontId="32" fillId="0" borderId="6" xfId="0" applyFont="1" applyBorder="1" applyAlignment="1">
      <alignment horizontal="center"/>
    </xf>
    <xf numFmtId="0" fontId="32" fillId="0" borderId="7" xfId="0" applyFont="1" applyBorder="1" applyAlignment="1">
      <alignment horizontal="center"/>
    </xf>
  </cellXfs>
  <cellStyles count="24">
    <cellStyle name="Millares" xfId="1" builtinId="3"/>
    <cellStyle name="Millares 13 13 2" xfId="11"/>
    <cellStyle name="Millares 132 2 2" xfId="13"/>
    <cellStyle name="Millares 137 5" xfId="6"/>
    <cellStyle name="Millares 137 5 2" xfId="9"/>
    <cellStyle name="Millares 138 2 2" xfId="10"/>
    <cellStyle name="Millares 2" xfId="12"/>
    <cellStyle name="Millares 24" xfId="7"/>
    <cellStyle name="Millares 24 2" xfId="23"/>
    <cellStyle name="Millares 25" xfId="8"/>
    <cellStyle name="Millares 3" xfId="22"/>
    <cellStyle name="Millares 3 3" xfId="21"/>
    <cellStyle name="Millares 4" xfId="16"/>
    <cellStyle name="Moneda" xfId="2" builtinId="4"/>
    <cellStyle name="Normal" xfId="0" builtinId="0"/>
    <cellStyle name="Normal 2" xfId="5"/>
    <cellStyle name="Normal 2 2" xfId="4"/>
    <cellStyle name="Normal 23 2" xfId="18"/>
    <cellStyle name="Normal 25" xfId="19"/>
    <cellStyle name="Normal 26 33" xfId="20"/>
    <cellStyle name="Normal 27 34" xfId="17"/>
    <cellStyle name="Porcentaje" xfId="3" builtinId="5"/>
    <cellStyle name="Porcentual 10 18" xfId="15"/>
    <cellStyle name="Porcentual 2" xfId="1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3667125</xdr:colOff>
          <xdr:row>3</xdr:row>
          <xdr:rowOff>161925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132063</xdr:colOff>
      <xdr:row>0</xdr:row>
      <xdr:rowOff>54741</xdr:rowOff>
    </xdr:from>
    <xdr:to>
      <xdr:col>12</xdr:col>
      <xdr:colOff>853965</xdr:colOff>
      <xdr:row>3</xdr:row>
      <xdr:rowOff>76638</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7163" y="54741"/>
          <a:ext cx="721902"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3667125</xdr:colOff>
          <xdr:row>3</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105896</xdr:colOff>
      <xdr:row>0</xdr:row>
      <xdr:rowOff>118007</xdr:rowOff>
    </xdr:from>
    <xdr:to>
      <xdr:col>11</xdr:col>
      <xdr:colOff>772583</xdr:colOff>
      <xdr:row>3</xdr:row>
      <xdr:rowOff>139904</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7446" y="118007"/>
          <a:ext cx="666687"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0</xdr:row>
          <xdr:rowOff>47625</xdr:rowOff>
        </xdr:from>
        <xdr:to>
          <xdr:col>0</xdr:col>
          <xdr:colOff>1533525</xdr:colOff>
          <xdr:row>3</xdr:row>
          <xdr:rowOff>200025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582146</xdr:colOff>
      <xdr:row>0</xdr:row>
      <xdr:rowOff>75675</xdr:rowOff>
    </xdr:from>
    <xdr:to>
      <xdr:col>15</xdr:col>
      <xdr:colOff>142207</xdr:colOff>
      <xdr:row>3</xdr:row>
      <xdr:rowOff>97572</xdr:rowOff>
    </xdr:to>
    <xdr:pic>
      <xdr:nvPicPr>
        <xdr:cNvPr id="3"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55396" y="75675"/>
          <a:ext cx="779261"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1</xdr:col>
          <xdr:colOff>9525</xdr:colOff>
          <xdr:row>3</xdr:row>
          <xdr:rowOff>161925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272583</xdr:colOff>
      <xdr:row>0</xdr:row>
      <xdr:rowOff>135206</xdr:rowOff>
    </xdr:from>
    <xdr:to>
      <xdr:col>15</xdr:col>
      <xdr:colOff>297655</xdr:colOff>
      <xdr:row>3</xdr:row>
      <xdr:rowOff>157103</xdr:rowOff>
    </xdr:to>
    <xdr:pic>
      <xdr:nvPicPr>
        <xdr:cNvPr id="3" name="Imagen 1" descr="CAPIT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7283" y="135206"/>
          <a:ext cx="920422"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1</xdr:col>
          <xdr:colOff>9525</xdr:colOff>
          <xdr:row>3</xdr:row>
          <xdr:rowOff>152400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253533</xdr:colOff>
      <xdr:row>0</xdr:row>
      <xdr:rowOff>87581</xdr:rowOff>
    </xdr:from>
    <xdr:to>
      <xdr:col>11</xdr:col>
      <xdr:colOff>1040605</xdr:colOff>
      <xdr:row>3</xdr:row>
      <xdr:rowOff>109478</xdr:rowOff>
    </xdr:to>
    <xdr:pic>
      <xdr:nvPicPr>
        <xdr:cNvPr id="3" name="Imagen 1" descr="CAPIT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93383" y="87581"/>
          <a:ext cx="787072"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8"/>
  <sheetViews>
    <sheetView zoomScale="87" zoomScaleNormal="87" workbookViewId="0">
      <selection activeCell="G217" sqref="G217"/>
    </sheetView>
  </sheetViews>
  <sheetFormatPr baseColWidth="10" defaultColWidth="11.42578125" defaultRowHeight="15"/>
  <cols>
    <col min="1" max="1" width="83.7109375" customWidth="1"/>
    <col min="2" max="2" width="8" customWidth="1"/>
    <col min="3" max="3" width="12.85546875" customWidth="1"/>
    <col min="4" max="4" width="11.140625" customWidth="1"/>
    <col min="5" max="5" width="17.140625" customWidth="1"/>
    <col min="6" max="6" width="16.5703125" customWidth="1"/>
    <col min="7" max="7" width="18.5703125" customWidth="1"/>
    <col min="8" max="8" width="14.28515625" customWidth="1"/>
    <col min="9" max="9" width="14" style="71" customWidth="1"/>
    <col min="10" max="10" width="14.42578125" style="71" customWidth="1"/>
    <col min="11" max="11" width="13.85546875" customWidth="1"/>
    <col min="12" max="13" width="14.140625" customWidth="1"/>
    <col min="14" max="14" width="13.85546875" bestFit="1" customWidth="1"/>
    <col min="18" max="18" width="20" customWidth="1"/>
  </cols>
  <sheetData>
    <row r="1" spans="1:14" ht="20.25">
      <c r="A1" s="485"/>
      <c r="B1" s="488" t="s">
        <v>0</v>
      </c>
      <c r="C1" s="489"/>
      <c r="D1" s="489"/>
      <c r="E1" s="489"/>
      <c r="F1" s="489"/>
      <c r="G1" s="489"/>
      <c r="H1" s="490"/>
      <c r="I1" s="494" t="s">
        <v>1</v>
      </c>
      <c r="J1" s="495"/>
      <c r="K1" s="495"/>
      <c r="L1" s="496"/>
      <c r="M1" s="497"/>
      <c r="N1" s="1"/>
    </row>
    <row r="2" spans="1:14" ht="20.25">
      <c r="A2" s="486"/>
      <c r="B2" s="491"/>
      <c r="C2" s="492"/>
      <c r="D2" s="492"/>
      <c r="E2" s="492"/>
      <c r="F2" s="492"/>
      <c r="G2" s="492"/>
      <c r="H2" s="493"/>
      <c r="I2" s="494" t="s">
        <v>2</v>
      </c>
      <c r="J2" s="495"/>
      <c r="K2" s="495"/>
      <c r="L2" s="496"/>
      <c r="M2" s="497"/>
      <c r="N2" s="1"/>
    </row>
    <row r="3" spans="1:14" ht="20.25">
      <c r="A3" s="486"/>
      <c r="B3" s="488" t="s">
        <v>3</v>
      </c>
      <c r="C3" s="489"/>
      <c r="D3" s="489"/>
      <c r="E3" s="489"/>
      <c r="F3" s="489"/>
      <c r="G3" s="489"/>
      <c r="H3" s="490"/>
      <c r="I3" s="494" t="s">
        <v>4</v>
      </c>
      <c r="J3" s="495"/>
      <c r="K3" s="495"/>
      <c r="L3" s="496"/>
      <c r="M3" s="497"/>
      <c r="N3" s="1"/>
    </row>
    <row r="4" spans="1:14" ht="16.5" customHeight="1">
      <c r="A4" s="487"/>
      <c r="B4" s="491"/>
      <c r="C4" s="492"/>
      <c r="D4" s="492"/>
      <c r="E4" s="492"/>
      <c r="F4" s="492"/>
      <c r="G4" s="492"/>
      <c r="H4" s="493"/>
      <c r="I4" s="494" t="s">
        <v>5</v>
      </c>
      <c r="J4" s="495"/>
      <c r="K4" s="495"/>
      <c r="L4" s="496"/>
      <c r="M4" s="497"/>
      <c r="N4" s="1"/>
    </row>
    <row r="5" spans="1:14">
      <c r="A5" s="468"/>
      <c r="B5" s="468"/>
      <c r="C5" s="468"/>
      <c r="D5" s="468"/>
      <c r="E5" s="468"/>
      <c r="F5" s="468"/>
      <c r="G5" s="468"/>
      <c r="H5" s="468"/>
      <c r="I5" s="468"/>
      <c r="J5" s="468"/>
      <c r="K5" s="468"/>
      <c r="L5" s="468"/>
      <c r="M5" s="468"/>
    </row>
    <row r="6" spans="1:14">
      <c r="A6" s="469" t="s">
        <v>6</v>
      </c>
      <c r="B6" s="469"/>
      <c r="C6" s="469"/>
      <c r="D6" s="469"/>
      <c r="E6" s="469"/>
      <c r="F6" s="469"/>
      <c r="G6" s="469"/>
      <c r="H6" s="469"/>
      <c r="I6" s="469"/>
      <c r="J6" s="469"/>
      <c r="K6" s="469"/>
      <c r="L6" s="469"/>
      <c r="M6" s="469"/>
    </row>
    <row r="7" spans="1:14" ht="15" customHeight="1">
      <c r="A7" s="470" t="s">
        <v>7</v>
      </c>
      <c r="B7" s="470"/>
      <c r="C7" s="470"/>
      <c r="D7" s="470"/>
      <c r="E7" s="470"/>
      <c r="F7" s="470"/>
      <c r="G7" s="470"/>
      <c r="H7" s="470"/>
      <c r="I7" s="470"/>
      <c r="J7" s="470"/>
      <c r="K7" s="470"/>
      <c r="L7" s="470"/>
      <c r="M7" s="470"/>
    </row>
    <row r="8" spans="1:14" ht="16.5" customHeight="1">
      <c r="A8" s="471" t="s">
        <v>8</v>
      </c>
      <c r="B8" s="472"/>
      <c r="C8" s="472"/>
      <c r="D8" s="472"/>
      <c r="E8" s="472"/>
      <c r="F8" s="472"/>
      <c r="G8" s="472"/>
      <c r="H8" s="472"/>
      <c r="I8" s="472"/>
      <c r="J8" s="472"/>
      <c r="K8" s="472"/>
      <c r="L8" s="472"/>
      <c r="M8" s="472"/>
    </row>
    <row r="9" spans="1:14" ht="20.25" customHeight="1">
      <c r="A9" s="473" t="s">
        <v>9</v>
      </c>
      <c r="B9" s="473"/>
      <c r="C9" s="473"/>
      <c r="D9" s="473"/>
      <c r="E9" s="473"/>
      <c r="F9" s="473"/>
      <c r="G9" s="474" t="s">
        <v>10</v>
      </c>
      <c r="H9" s="477" t="s">
        <v>11</v>
      </c>
      <c r="I9" s="478"/>
      <c r="J9" s="478"/>
      <c r="K9" s="478"/>
      <c r="L9" s="478"/>
      <c r="M9" s="479"/>
    </row>
    <row r="10" spans="1:14" ht="38.25" customHeight="1">
      <c r="A10" s="480" t="s">
        <v>12</v>
      </c>
      <c r="B10" s="480"/>
      <c r="C10" s="480"/>
      <c r="D10" s="480"/>
      <c r="E10" s="480"/>
      <c r="F10" s="480"/>
      <c r="G10" s="475"/>
      <c r="H10" s="2" t="s">
        <v>13</v>
      </c>
      <c r="I10" s="481" t="s">
        <v>14</v>
      </c>
      <c r="J10" s="481"/>
      <c r="K10" s="481"/>
      <c r="L10" s="481"/>
      <c r="M10" s="3" t="s">
        <v>15</v>
      </c>
    </row>
    <row r="11" spans="1:14" ht="25.5" customHeight="1">
      <c r="A11" s="482" t="s">
        <v>16</v>
      </c>
      <c r="B11" s="483"/>
      <c r="C11" s="483"/>
      <c r="D11" s="483"/>
      <c r="E11" s="483"/>
      <c r="F11" s="484"/>
      <c r="G11" s="475"/>
      <c r="H11" s="498"/>
      <c r="I11" s="500" t="s">
        <v>17</v>
      </c>
      <c r="J11" s="501"/>
      <c r="K11" s="501"/>
      <c r="L11" s="502"/>
      <c r="M11" s="506"/>
    </row>
    <row r="12" spans="1:14" ht="27.75" customHeight="1">
      <c r="A12" s="473" t="s">
        <v>18</v>
      </c>
      <c r="B12" s="473"/>
      <c r="C12" s="473"/>
      <c r="D12" s="473"/>
      <c r="E12" s="473"/>
      <c r="F12" s="473"/>
      <c r="G12" s="475"/>
      <c r="H12" s="499"/>
      <c r="I12" s="503"/>
      <c r="J12" s="504"/>
      <c r="K12" s="504"/>
      <c r="L12" s="505"/>
      <c r="M12" s="507"/>
    </row>
    <row r="13" spans="1:14" ht="62.25" customHeight="1">
      <c r="A13" s="462" t="s">
        <v>19</v>
      </c>
      <c r="B13" s="463"/>
      <c r="C13" s="463"/>
      <c r="D13" s="463"/>
      <c r="E13" s="463"/>
      <c r="F13" s="464"/>
      <c r="G13" s="476"/>
      <c r="H13" s="465" t="s">
        <v>20</v>
      </c>
      <c r="I13" s="466"/>
      <c r="J13" s="466"/>
      <c r="K13" s="466"/>
      <c r="L13" s="466"/>
      <c r="M13" s="467"/>
    </row>
    <row r="14" spans="1:14" ht="15.75" customHeight="1">
      <c r="A14" s="448" t="s">
        <v>21</v>
      </c>
      <c r="B14" s="452" t="s">
        <v>22</v>
      </c>
      <c r="C14" s="448" t="s">
        <v>23</v>
      </c>
      <c r="D14" s="448" t="s">
        <v>24</v>
      </c>
      <c r="E14" s="453" t="s">
        <v>25</v>
      </c>
      <c r="F14" s="456" t="s">
        <v>26</v>
      </c>
      <c r="G14" s="457"/>
      <c r="H14" s="458"/>
      <c r="I14" s="448" t="s">
        <v>27</v>
      </c>
      <c r="J14" s="448"/>
      <c r="K14" s="448" t="s">
        <v>28</v>
      </c>
      <c r="L14" s="448"/>
      <c r="M14" s="448"/>
    </row>
    <row r="15" spans="1:14" ht="15" customHeight="1">
      <c r="A15" s="448"/>
      <c r="B15" s="452"/>
      <c r="C15" s="448"/>
      <c r="D15" s="448"/>
      <c r="E15" s="454"/>
      <c r="F15" s="459"/>
      <c r="G15" s="460"/>
      <c r="H15" s="461"/>
      <c r="I15" s="448"/>
      <c r="J15" s="448"/>
      <c r="K15" s="448" t="s">
        <v>29</v>
      </c>
      <c r="L15" s="448" t="s">
        <v>30</v>
      </c>
      <c r="M15" s="449" t="s">
        <v>31</v>
      </c>
    </row>
    <row r="16" spans="1:14" ht="45">
      <c r="A16" s="448"/>
      <c r="B16" s="452"/>
      <c r="C16" s="448"/>
      <c r="D16" s="448"/>
      <c r="E16" s="455"/>
      <c r="F16" s="6" t="s">
        <v>32</v>
      </c>
      <c r="G16" s="6" t="s">
        <v>33</v>
      </c>
      <c r="H16" s="6" t="s">
        <v>34</v>
      </c>
      <c r="I16" s="4" t="s">
        <v>35</v>
      </c>
      <c r="J16" s="4" t="s">
        <v>36</v>
      </c>
      <c r="K16" s="448"/>
      <c r="L16" s="448"/>
      <c r="M16" s="449"/>
    </row>
    <row r="17" spans="1:18" ht="17.25" customHeight="1">
      <c r="A17" s="447" t="s">
        <v>37</v>
      </c>
      <c r="B17" s="7" t="s">
        <v>38</v>
      </c>
      <c r="C17" s="450" t="s">
        <v>39</v>
      </c>
      <c r="D17" s="8">
        <v>1</v>
      </c>
      <c r="E17" s="9">
        <f>+F17+G17+H17</f>
        <v>31610000</v>
      </c>
      <c r="F17" s="10">
        <v>0</v>
      </c>
      <c r="G17" s="9">
        <v>31610000</v>
      </c>
      <c r="H17" s="10">
        <v>0</v>
      </c>
      <c r="I17" s="408">
        <v>44562</v>
      </c>
      <c r="J17" s="408">
        <v>44926</v>
      </c>
      <c r="K17" s="410">
        <f>D18/D17</f>
        <v>0.34300000000000003</v>
      </c>
      <c r="L17" s="410">
        <f>E18/E17</f>
        <v>0.73394495412844041</v>
      </c>
      <c r="M17" s="393">
        <f>K17*K17/L17</f>
        <v>0.16029676250000002</v>
      </c>
      <c r="N17" s="11"/>
    </row>
    <row r="18" spans="1:18" ht="17.25" customHeight="1">
      <c r="A18" s="447"/>
      <c r="B18" s="7" t="s">
        <v>40</v>
      </c>
      <c r="C18" s="451"/>
      <c r="D18" s="12">
        <v>0.34300000000000003</v>
      </c>
      <c r="E18" s="9">
        <f t="shared" ref="E18:E82" si="0">+F18+G18+H18</f>
        <v>23200000</v>
      </c>
      <c r="F18" s="10">
        <v>0</v>
      </c>
      <c r="G18" s="10">
        <v>23200000</v>
      </c>
      <c r="H18" s="10">
        <v>0</v>
      </c>
      <c r="I18" s="409"/>
      <c r="J18" s="409"/>
      <c r="K18" s="411"/>
      <c r="L18" s="411"/>
      <c r="M18" s="394"/>
    </row>
    <row r="19" spans="1:18">
      <c r="A19" s="405" t="s">
        <v>41</v>
      </c>
      <c r="B19" s="7" t="s">
        <v>38</v>
      </c>
      <c r="C19" s="439" t="s">
        <v>42</v>
      </c>
      <c r="D19" s="13">
        <v>102</v>
      </c>
      <c r="E19" s="9">
        <f t="shared" si="0"/>
        <v>58364667</v>
      </c>
      <c r="F19" s="10">
        <v>0</v>
      </c>
      <c r="G19" s="10">
        <v>58364667</v>
      </c>
      <c r="H19" s="10">
        <v>0</v>
      </c>
      <c r="I19" s="408">
        <v>44562</v>
      </c>
      <c r="J19" s="408">
        <v>44926</v>
      </c>
      <c r="K19" s="410">
        <f t="shared" ref="K19:L19" si="1">D20/D19</f>
        <v>0.79411764705882348</v>
      </c>
      <c r="L19" s="410">
        <f t="shared" si="1"/>
        <v>0.72235484526965599</v>
      </c>
      <c r="M19" s="393">
        <f t="shared" ref="M19" si="2">(K19*K19)/L19</f>
        <v>0.87300977005951952</v>
      </c>
    </row>
    <row r="20" spans="1:18">
      <c r="A20" s="405"/>
      <c r="B20" s="7" t="s">
        <v>40</v>
      </c>
      <c r="C20" s="440"/>
      <c r="D20" s="13">
        <v>81</v>
      </c>
      <c r="E20" s="9">
        <f t="shared" si="0"/>
        <v>42160000</v>
      </c>
      <c r="F20" s="10">
        <v>0</v>
      </c>
      <c r="G20" s="10">
        <v>42160000</v>
      </c>
      <c r="H20" s="10">
        <v>0</v>
      </c>
      <c r="I20" s="409"/>
      <c r="J20" s="409"/>
      <c r="K20" s="411"/>
      <c r="L20" s="411"/>
      <c r="M20" s="394"/>
    </row>
    <row r="21" spans="1:18" ht="15.75" customHeight="1">
      <c r="A21" s="446" t="s">
        <v>43</v>
      </c>
      <c r="B21" s="7" t="s">
        <v>38</v>
      </c>
      <c r="C21" s="421" t="s">
        <v>44</v>
      </c>
      <c r="D21" s="14">
        <v>1</v>
      </c>
      <c r="E21" s="9">
        <f>+F21+G21+H21</f>
        <v>18648333</v>
      </c>
      <c r="F21" s="10">
        <v>0</v>
      </c>
      <c r="G21" s="10">
        <v>18648333</v>
      </c>
      <c r="H21" s="10">
        <v>0</v>
      </c>
      <c r="I21" s="408">
        <v>44562</v>
      </c>
      <c r="J21" s="408">
        <v>44926</v>
      </c>
      <c r="K21" s="410">
        <f t="shared" ref="K21:L21" si="3">D22/D21</f>
        <v>0.5</v>
      </c>
      <c r="L21" s="410">
        <f t="shared" si="3"/>
        <v>0.7164179232535155</v>
      </c>
      <c r="M21" s="393">
        <f t="shared" ref="M21" si="4">(K21*K21)/L21</f>
        <v>0.34895832709580837</v>
      </c>
      <c r="N21" s="11"/>
    </row>
    <row r="22" spans="1:18">
      <c r="A22" s="446"/>
      <c r="B22" s="7" t="s">
        <v>40</v>
      </c>
      <c r="C22" s="424"/>
      <c r="D22" s="14">
        <v>0.5</v>
      </c>
      <c r="E22" s="9">
        <f>+F22+G22+H22</f>
        <v>13360000</v>
      </c>
      <c r="F22" s="10">
        <v>0</v>
      </c>
      <c r="G22" s="10">
        <v>13360000</v>
      </c>
      <c r="H22" s="10">
        <v>0</v>
      </c>
      <c r="I22" s="409"/>
      <c r="J22" s="409"/>
      <c r="K22" s="411"/>
      <c r="L22" s="411"/>
      <c r="M22" s="394"/>
      <c r="N22" s="11"/>
    </row>
    <row r="23" spans="1:18" ht="21.75" customHeight="1">
      <c r="A23" s="447" t="s">
        <v>45</v>
      </c>
      <c r="B23" s="7" t="s">
        <v>38</v>
      </c>
      <c r="C23" s="421" t="s">
        <v>46</v>
      </c>
      <c r="D23" s="13">
        <v>1184</v>
      </c>
      <c r="E23" s="9">
        <f t="shared" si="0"/>
        <v>658726546</v>
      </c>
      <c r="F23" s="10">
        <v>387678116</v>
      </c>
      <c r="G23" s="9">
        <v>271048430</v>
      </c>
      <c r="H23" s="10">
        <v>0</v>
      </c>
      <c r="I23" s="408">
        <v>44562</v>
      </c>
      <c r="J23" s="408">
        <v>44926</v>
      </c>
      <c r="K23" s="410">
        <f t="shared" ref="K23:L23" si="5">D24/D23</f>
        <v>0</v>
      </c>
      <c r="L23" s="410">
        <f t="shared" si="5"/>
        <v>0</v>
      </c>
      <c r="M23" s="393">
        <v>0</v>
      </c>
      <c r="N23" s="11"/>
    </row>
    <row r="24" spans="1:18" ht="21.75" customHeight="1">
      <c r="A24" s="447"/>
      <c r="B24" s="7" t="s">
        <v>40</v>
      </c>
      <c r="C24" s="424"/>
      <c r="D24" s="13">
        <v>0</v>
      </c>
      <c r="E24" s="9">
        <f t="shared" si="0"/>
        <v>0</v>
      </c>
      <c r="F24" s="10">
        <v>0</v>
      </c>
      <c r="G24" s="10">
        <v>0</v>
      </c>
      <c r="H24" s="10">
        <v>0</v>
      </c>
      <c r="I24" s="409"/>
      <c r="J24" s="409"/>
      <c r="K24" s="411"/>
      <c r="L24" s="411"/>
      <c r="M24" s="394"/>
    </row>
    <row r="25" spans="1:18" ht="19.5" customHeight="1">
      <c r="A25" s="405" t="s">
        <v>47</v>
      </c>
      <c r="B25" s="7" t="s">
        <v>38</v>
      </c>
      <c r="C25" s="439" t="s">
        <v>48</v>
      </c>
      <c r="D25" s="15">
        <v>32</v>
      </c>
      <c r="E25" s="9">
        <f t="shared" si="0"/>
        <v>39480000</v>
      </c>
      <c r="F25" s="10">
        <v>0</v>
      </c>
      <c r="G25" s="10">
        <v>39480000</v>
      </c>
      <c r="H25" s="10">
        <v>0</v>
      </c>
      <c r="I25" s="408">
        <v>44562</v>
      </c>
      <c r="J25" s="408">
        <v>44926</v>
      </c>
      <c r="K25" s="410">
        <f t="shared" ref="K25:L25" si="6">D26/D25</f>
        <v>0.5</v>
      </c>
      <c r="L25" s="410">
        <f t="shared" si="6"/>
        <v>0.72948328267477203</v>
      </c>
      <c r="M25" s="393">
        <f t="shared" ref="M25" si="7">(K25*K25)/L25</f>
        <v>0.34270833333333334</v>
      </c>
      <c r="N25" s="11"/>
      <c r="R25" s="11"/>
    </row>
    <row r="26" spans="1:18" ht="19.5" customHeight="1">
      <c r="A26" s="405"/>
      <c r="B26" s="7" t="s">
        <v>40</v>
      </c>
      <c r="C26" s="440"/>
      <c r="D26" s="13">
        <v>16</v>
      </c>
      <c r="E26" s="9">
        <f t="shared" si="0"/>
        <v>28800000</v>
      </c>
      <c r="F26" s="10">
        <v>0</v>
      </c>
      <c r="G26" s="10">
        <v>28800000</v>
      </c>
      <c r="H26" s="10">
        <v>0</v>
      </c>
      <c r="I26" s="409"/>
      <c r="J26" s="409"/>
      <c r="K26" s="411"/>
      <c r="L26" s="411"/>
      <c r="M26" s="394"/>
    </row>
    <row r="27" spans="1:18" ht="15.75" customHeight="1">
      <c r="A27" s="405" t="s">
        <v>49</v>
      </c>
      <c r="B27" s="7" t="s">
        <v>38</v>
      </c>
      <c r="C27" s="439" t="s">
        <v>50</v>
      </c>
      <c r="D27" s="13">
        <v>10</v>
      </c>
      <c r="E27" s="9">
        <f t="shared" si="0"/>
        <v>38640000</v>
      </c>
      <c r="F27" s="10">
        <v>0</v>
      </c>
      <c r="G27" s="10">
        <v>38640000</v>
      </c>
      <c r="H27" s="10">
        <v>0</v>
      </c>
      <c r="I27" s="408">
        <v>44562</v>
      </c>
      <c r="J27" s="408">
        <v>44926</v>
      </c>
      <c r="K27" s="410">
        <f t="shared" ref="K27:L27" si="8">D28/D27</f>
        <v>0.2</v>
      </c>
      <c r="L27" s="410">
        <f t="shared" si="8"/>
        <v>0.74534161490683226</v>
      </c>
      <c r="M27" s="393">
        <f t="shared" ref="M27" si="9">(K27*K27)/L27</f>
        <v>5.3666666666666682E-2</v>
      </c>
      <c r="N27" s="11"/>
    </row>
    <row r="28" spans="1:18">
      <c r="A28" s="405"/>
      <c r="B28" s="7" t="s">
        <v>40</v>
      </c>
      <c r="C28" s="440"/>
      <c r="D28" s="13">
        <v>2</v>
      </c>
      <c r="E28" s="9">
        <f t="shared" si="0"/>
        <v>28800000</v>
      </c>
      <c r="F28" s="10">
        <v>0</v>
      </c>
      <c r="G28" s="10">
        <v>28800000</v>
      </c>
      <c r="H28" s="10">
        <v>0</v>
      </c>
      <c r="I28" s="409"/>
      <c r="J28" s="409"/>
      <c r="K28" s="411"/>
      <c r="L28" s="411"/>
      <c r="M28" s="394"/>
    </row>
    <row r="29" spans="1:18" ht="15.75" customHeight="1">
      <c r="A29" s="405" t="s">
        <v>51</v>
      </c>
      <c r="B29" s="7" t="s">
        <v>38</v>
      </c>
      <c r="C29" s="439" t="s">
        <v>52</v>
      </c>
      <c r="D29" s="14">
        <v>1</v>
      </c>
      <c r="E29" s="9">
        <f t="shared" si="0"/>
        <v>30450000</v>
      </c>
      <c r="F29" s="10">
        <v>0</v>
      </c>
      <c r="G29" s="10">
        <v>30450000</v>
      </c>
      <c r="H29" s="10">
        <v>0</v>
      </c>
      <c r="I29" s="408">
        <v>44562</v>
      </c>
      <c r="J29" s="408">
        <v>44926</v>
      </c>
      <c r="K29" s="410">
        <f t="shared" ref="K29:L29" si="10">D30/D29</f>
        <v>0.5</v>
      </c>
      <c r="L29" s="410">
        <f t="shared" si="10"/>
        <v>0.66666666666666663</v>
      </c>
      <c r="M29" s="393">
        <f t="shared" ref="M29" si="11">(K29*K29)/L29</f>
        <v>0.375</v>
      </c>
    </row>
    <row r="30" spans="1:18">
      <c r="A30" s="405"/>
      <c r="B30" s="7" t="s">
        <v>40</v>
      </c>
      <c r="C30" s="440"/>
      <c r="D30" s="14">
        <v>0.5</v>
      </c>
      <c r="E30" s="9">
        <f t="shared" si="0"/>
        <v>20300000</v>
      </c>
      <c r="F30" s="10">
        <v>0</v>
      </c>
      <c r="G30" s="10">
        <v>20300000</v>
      </c>
      <c r="H30" s="10">
        <v>0</v>
      </c>
      <c r="I30" s="409"/>
      <c r="J30" s="409"/>
      <c r="K30" s="411"/>
      <c r="L30" s="411"/>
      <c r="M30" s="394"/>
    </row>
    <row r="31" spans="1:18" ht="15.75" customHeight="1">
      <c r="A31" s="405" t="s">
        <v>53</v>
      </c>
      <c r="B31" s="7" t="s">
        <v>38</v>
      </c>
      <c r="C31" s="421" t="s">
        <v>54</v>
      </c>
      <c r="D31" s="15">
        <v>1</v>
      </c>
      <c r="E31" s="9">
        <f t="shared" si="0"/>
        <v>70050000</v>
      </c>
      <c r="F31" s="10">
        <v>39600000</v>
      </c>
      <c r="G31" s="10">
        <v>30450000</v>
      </c>
      <c r="H31" s="10">
        <v>0</v>
      </c>
      <c r="I31" s="408">
        <v>44562</v>
      </c>
      <c r="J31" s="408">
        <v>44926</v>
      </c>
      <c r="K31" s="410">
        <f t="shared" ref="K31:L31" si="12">D32/D31</f>
        <v>0</v>
      </c>
      <c r="L31" s="410">
        <f t="shared" si="12"/>
        <v>0.70092790863668808</v>
      </c>
      <c r="M31" s="393">
        <f t="shared" ref="M31" si="13">(K31*K31)/L31</f>
        <v>0</v>
      </c>
    </row>
    <row r="32" spans="1:18">
      <c r="A32" s="405"/>
      <c r="B32" s="7" t="s">
        <v>40</v>
      </c>
      <c r="C32" s="424"/>
      <c r="D32" s="15">
        <v>0</v>
      </c>
      <c r="E32" s="9">
        <f t="shared" si="0"/>
        <v>49100000</v>
      </c>
      <c r="F32" s="10">
        <v>28800000</v>
      </c>
      <c r="G32" s="10">
        <v>20300000</v>
      </c>
      <c r="H32" s="10">
        <v>0</v>
      </c>
      <c r="I32" s="409"/>
      <c r="J32" s="409"/>
      <c r="K32" s="411"/>
      <c r="L32" s="411"/>
      <c r="M32" s="394"/>
    </row>
    <row r="33" spans="1:14" ht="15.75" customHeight="1">
      <c r="A33" s="405" t="s">
        <v>55</v>
      </c>
      <c r="B33" s="7" t="s">
        <v>38</v>
      </c>
      <c r="C33" s="439" t="s">
        <v>56</v>
      </c>
      <c r="D33" s="14">
        <v>1</v>
      </c>
      <c r="E33" s="9">
        <f t="shared" si="0"/>
        <v>193565000</v>
      </c>
      <c r="F33" s="10">
        <v>0</v>
      </c>
      <c r="G33" s="10">
        <v>193565000</v>
      </c>
      <c r="H33" s="10">
        <v>0</v>
      </c>
      <c r="I33" s="408">
        <v>44562</v>
      </c>
      <c r="J33" s="408">
        <v>44926</v>
      </c>
      <c r="K33" s="410">
        <f t="shared" ref="K33:L33" si="14">D34/D33</f>
        <v>0.75</v>
      </c>
      <c r="L33" s="410">
        <f t="shared" si="14"/>
        <v>0.69692351406504272</v>
      </c>
      <c r="M33" s="393">
        <f t="shared" ref="M33" si="15">(K33*K33)/L33</f>
        <v>0.80711869903632327</v>
      </c>
    </row>
    <row r="34" spans="1:14">
      <c r="A34" s="405"/>
      <c r="B34" s="7" t="s">
        <v>40</v>
      </c>
      <c r="C34" s="440"/>
      <c r="D34" s="8">
        <v>0.75</v>
      </c>
      <c r="E34" s="9">
        <f t="shared" si="0"/>
        <v>134900000</v>
      </c>
      <c r="F34" s="10">
        <v>0</v>
      </c>
      <c r="G34" s="10">
        <v>134900000</v>
      </c>
      <c r="H34" s="10">
        <v>0</v>
      </c>
      <c r="I34" s="409"/>
      <c r="J34" s="409"/>
      <c r="K34" s="411"/>
      <c r="L34" s="411"/>
      <c r="M34" s="394"/>
      <c r="N34" s="11"/>
    </row>
    <row r="35" spans="1:14" ht="15.75" customHeight="1">
      <c r="A35" s="405" t="s">
        <v>57</v>
      </c>
      <c r="B35" s="7" t="s">
        <v>38</v>
      </c>
      <c r="C35" s="439" t="s">
        <v>58</v>
      </c>
      <c r="D35" s="14">
        <v>1</v>
      </c>
      <c r="E35" s="9">
        <f t="shared" si="0"/>
        <v>37800000</v>
      </c>
      <c r="F35" s="10">
        <v>0</v>
      </c>
      <c r="G35" s="9">
        <v>37800000</v>
      </c>
      <c r="H35" s="10">
        <v>0</v>
      </c>
      <c r="I35" s="408">
        <v>44562</v>
      </c>
      <c r="J35" s="408">
        <v>44926</v>
      </c>
      <c r="K35" s="410">
        <f t="shared" ref="K35:L35" si="16">D36/D35</f>
        <v>0.25169999999999998</v>
      </c>
      <c r="L35" s="410">
        <f t="shared" si="16"/>
        <v>0.66666666666666663</v>
      </c>
      <c r="M35" s="393">
        <f t="shared" ref="M35" si="17">(K35*K35)/L35</f>
        <v>9.5029334999999993E-2</v>
      </c>
      <c r="N35" s="11"/>
    </row>
    <row r="36" spans="1:14">
      <c r="A36" s="405"/>
      <c r="B36" s="7" t="s">
        <v>40</v>
      </c>
      <c r="C36" s="440"/>
      <c r="D36" s="16">
        <v>0.25169999999999998</v>
      </c>
      <c r="E36" s="9">
        <f t="shared" si="0"/>
        <v>25200000</v>
      </c>
      <c r="F36" s="10">
        <v>0</v>
      </c>
      <c r="G36" s="9">
        <v>25200000</v>
      </c>
      <c r="H36" s="10">
        <v>0</v>
      </c>
      <c r="I36" s="409"/>
      <c r="J36" s="409"/>
      <c r="K36" s="411"/>
      <c r="L36" s="411"/>
      <c r="M36" s="394"/>
      <c r="N36" s="11"/>
    </row>
    <row r="37" spans="1:14" ht="18.75" customHeight="1">
      <c r="A37" s="446" t="s">
        <v>59</v>
      </c>
      <c r="B37" s="7" t="s">
        <v>38</v>
      </c>
      <c r="C37" s="421" t="s">
        <v>44</v>
      </c>
      <c r="D37" s="14">
        <v>1</v>
      </c>
      <c r="E37" s="9">
        <f t="shared" si="0"/>
        <v>78750000</v>
      </c>
      <c r="F37" s="10">
        <v>0</v>
      </c>
      <c r="G37" s="10">
        <v>78750000</v>
      </c>
      <c r="H37" s="10">
        <v>0</v>
      </c>
      <c r="I37" s="408">
        <v>44562</v>
      </c>
      <c r="J37" s="408">
        <v>44926</v>
      </c>
      <c r="K37" s="410">
        <f t="shared" ref="K37:L37" si="18">D38/D37</f>
        <v>0.15</v>
      </c>
      <c r="L37" s="410">
        <f t="shared" si="18"/>
        <v>0.66666666666666663</v>
      </c>
      <c r="M37" s="393">
        <f t="shared" ref="M37" si="19">(K37*K37)/L37</f>
        <v>3.3750000000000002E-2</v>
      </c>
    </row>
    <row r="38" spans="1:14" ht="18.75" customHeight="1">
      <c r="A38" s="446"/>
      <c r="B38" s="7" t="s">
        <v>40</v>
      </c>
      <c r="C38" s="424"/>
      <c r="D38" s="14">
        <v>0.15</v>
      </c>
      <c r="E38" s="9">
        <f t="shared" si="0"/>
        <v>52500000</v>
      </c>
      <c r="F38" s="10">
        <v>0</v>
      </c>
      <c r="G38" s="10">
        <v>52500000</v>
      </c>
      <c r="H38" s="10">
        <v>0</v>
      </c>
      <c r="I38" s="409"/>
      <c r="J38" s="409"/>
      <c r="K38" s="411"/>
      <c r="L38" s="411"/>
      <c r="M38" s="394"/>
    </row>
    <row r="39" spans="1:14">
      <c r="A39" s="446" t="s">
        <v>60</v>
      </c>
      <c r="B39" s="7" t="s">
        <v>38</v>
      </c>
      <c r="C39" s="396" t="s">
        <v>61</v>
      </c>
      <c r="D39" s="15">
        <v>1</v>
      </c>
      <c r="E39" s="9">
        <f t="shared" si="0"/>
        <v>5531328</v>
      </c>
      <c r="F39" s="10">
        <v>5531328</v>
      </c>
      <c r="G39" s="10">
        <v>0</v>
      </c>
      <c r="H39" s="10">
        <v>0</v>
      </c>
      <c r="I39" s="408">
        <v>44562</v>
      </c>
      <c r="J39" s="408">
        <v>44926</v>
      </c>
      <c r="K39" s="410">
        <f t="shared" ref="K39:L39" si="20">D40/D39</f>
        <v>0</v>
      </c>
      <c r="L39" s="410">
        <f t="shared" si="20"/>
        <v>0</v>
      </c>
      <c r="M39" s="393">
        <v>0</v>
      </c>
    </row>
    <row r="40" spans="1:14">
      <c r="A40" s="446"/>
      <c r="B40" s="7" t="s">
        <v>40</v>
      </c>
      <c r="C40" s="396"/>
      <c r="D40" s="15">
        <v>0</v>
      </c>
      <c r="E40" s="9">
        <f t="shared" si="0"/>
        <v>0</v>
      </c>
      <c r="F40" s="10">
        <v>0</v>
      </c>
      <c r="G40" s="10">
        <v>0</v>
      </c>
      <c r="H40" s="10">
        <v>0</v>
      </c>
      <c r="I40" s="409"/>
      <c r="J40" s="409"/>
      <c r="K40" s="411"/>
      <c r="L40" s="411"/>
      <c r="M40" s="394"/>
    </row>
    <row r="41" spans="1:14">
      <c r="A41" s="446" t="s">
        <v>62</v>
      </c>
      <c r="B41" s="7" t="s">
        <v>38</v>
      </c>
      <c r="C41" s="439" t="s">
        <v>63</v>
      </c>
      <c r="D41" s="15">
        <v>1</v>
      </c>
      <c r="E41" s="9">
        <f t="shared" si="0"/>
        <v>33748272</v>
      </c>
      <c r="F41" s="10">
        <v>33244973</v>
      </c>
      <c r="G41" s="10">
        <v>503299</v>
      </c>
      <c r="H41" s="10">
        <v>0</v>
      </c>
      <c r="I41" s="408">
        <v>44562</v>
      </c>
      <c r="J41" s="408">
        <v>44926</v>
      </c>
      <c r="K41" s="410">
        <f t="shared" ref="K41:L41" si="21">D42/D41</f>
        <v>0</v>
      </c>
      <c r="L41" s="410">
        <f t="shared" si="21"/>
        <v>0</v>
      </c>
      <c r="M41" s="393">
        <v>0</v>
      </c>
    </row>
    <row r="42" spans="1:14">
      <c r="A42" s="446"/>
      <c r="B42" s="7" t="s">
        <v>40</v>
      </c>
      <c r="C42" s="440"/>
      <c r="D42" s="15">
        <v>0</v>
      </c>
      <c r="E42" s="9">
        <f t="shared" si="0"/>
        <v>0</v>
      </c>
      <c r="F42" s="10">
        <v>0</v>
      </c>
      <c r="G42" s="10">
        <v>0</v>
      </c>
      <c r="H42" s="10">
        <v>0</v>
      </c>
      <c r="I42" s="409"/>
      <c r="J42" s="409"/>
      <c r="K42" s="411"/>
      <c r="L42" s="411"/>
      <c r="M42" s="394"/>
    </row>
    <row r="43" spans="1:14">
      <c r="A43" s="446" t="s">
        <v>64</v>
      </c>
      <c r="B43" s="7" t="s">
        <v>38</v>
      </c>
      <c r="C43" s="396" t="s">
        <v>65</v>
      </c>
      <c r="D43" s="15">
        <v>1</v>
      </c>
      <c r="E43" s="9">
        <f t="shared" si="0"/>
        <v>11062656</v>
      </c>
      <c r="F43" s="10">
        <v>11062656</v>
      </c>
      <c r="G43" s="10">
        <v>0</v>
      </c>
      <c r="H43" s="10">
        <v>0</v>
      </c>
      <c r="I43" s="408">
        <v>44562</v>
      </c>
      <c r="J43" s="408">
        <v>44926</v>
      </c>
      <c r="K43" s="410">
        <f t="shared" ref="K43:L43" si="22">D44/D43</f>
        <v>0</v>
      </c>
      <c r="L43" s="410">
        <f t="shared" si="22"/>
        <v>0</v>
      </c>
      <c r="M43" s="393">
        <v>0</v>
      </c>
    </row>
    <row r="44" spans="1:14">
      <c r="A44" s="446"/>
      <c r="B44" s="7" t="s">
        <v>40</v>
      </c>
      <c r="C44" s="396"/>
      <c r="D44" s="15">
        <v>0</v>
      </c>
      <c r="E44" s="9">
        <f t="shared" si="0"/>
        <v>0</v>
      </c>
      <c r="F44" s="10">
        <v>0</v>
      </c>
      <c r="G44" s="10">
        <v>0</v>
      </c>
      <c r="H44" s="10">
        <v>0</v>
      </c>
      <c r="I44" s="409"/>
      <c r="J44" s="409"/>
      <c r="K44" s="411"/>
      <c r="L44" s="411"/>
      <c r="M44" s="394"/>
    </row>
    <row r="45" spans="1:14" ht="15" customHeight="1">
      <c r="A45" s="433" t="s">
        <v>66</v>
      </c>
      <c r="B45" s="18" t="s">
        <v>38</v>
      </c>
      <c r="C45" s="396" t="s">
        <v>63</v>
      </c>
      <c r="D45" s="15">
        <v>1</v>
      </c>
      <c r="E45" s="9">
        <f t="shared" si="0"/>
        <v>20561043</v>
      </c>
      <c r="F45" s="19">
        <v>20561043</v>
      </c>
      <c r="G45" s="10">
        <v>0</v>
      </c>
      <c r="H45" s="10">
        <v>0</v>
      </c>
      <c r="I45" s="408">
        <v>44562</v>
      </c>
      <c r="J45" s="408">
        <v>44926</v>
      </c>
      <c r="K45" s="410">
        <f t="shared" ref="K45:L45" si="23">D46/D45</f>
        <v>0</v>
      </c>
      <c r="L45" s="410">
        <f t="shared" si="23"/>
        <v>0</v>
      </c>
      <c r="M45" s="393">
        <v>0</v>
      </c>
      <c r="N45" s="20"/>
    </row>
    <row r="46" spans="1:14">
      <c r="A46" s="434"/>
      <c r="B46" s="18" t="s">
        <v>40</v>
      </c>
      <c r="C46" s="396"/>
      <c r="D46" s="21">
        <v>0</v>
      </c>
      <c r="E46" s="9">
        <f t="shared" si="0"/>
        <v>0</v>
      </c>
      <c r="F46" s="10">
        <v>0</v>
      </c>
      <c r="G46" s="10">
        <v>0</v>
      </c>
      <c r="H46" s="10">
        <v>0</v>
      </c>
      <c r="I46" s="409"/>
      <c r="J46" s="409"/>
      <c r="K46" s="411"/>
      <c r="L46" s="411"/>
      <c r="M46" s="394"/>
      <c r="N46" s="20"/>
    </row>
    <row r="47" spans="1:14">
      <c r="A47" s="419" t="s">
        <v>67</v>
      </c>
      <c r="B47" s="18" t="s">
        <v>38</v>
      </c>
      <c r="C47" s="396" t="s">
        <v>63</v>
      </c>
      <c r="D47" s="15">
        <v>3</v>
      </c>
      <c r="E47" s="9">
        <f t="shared" si="0"/>
        <v>21600000</v>
      </c>
      <c r="F47" s="22">
        <v>21600000</v>
      </c>
      <c r="G47" s="10">
        <v>0</v>
      </c>
      <c r="H47" s="10">
        <v>0</v>
      </c>
      <c r="I47" s="408">
        <v>44562</v>
      </c>
      <c r="J47" s="408">
        <v>44926</v>
      </c>
      <c r="K47" s="410">
        <f t="shared" ref="K47:L47" si="24">D48/D47</f>
        <v>0</v>
      </c>
      <c r="L47" s="410">
        <f t="shared" si="24"/>
        <v>0</v>
      </c>
      <c r="M47" s="393">
        <v>0</v>
      </c>
      <c r="N47" s="20"/>
    </row>
    <row r="48" spans="1:14">
      <c r="A48" s="420"/>
      <c r="B48" s="18" t="s">
        <v>40</v>
      </c>
      <c r="C48" s="396"/>
      <c r="D48" s="23">
        <v>0</v>
      </c>
      <c r="E48" s="9">
        <f t="shared" si="0"/>
        <v>0</v>
      </c>
      <c r="F48" s="10">
        <v>0</v>
      </c>
      <c r="G48" s="10">
        <v>0</v>
      </c>
      <c r="H48" s="10">
        <v>0</v>
      </c>
      <c r="I48" s="409"/>
      <c r="J48" s="409"/>
      <c r="K48" s="411"/>
      <c r="L48" s="411"/>
      <c r="M48" s="394"/>
      <c r="N48" s="20"/>
    </row>
    <row r="49" spans="1:14">
      <c r="A49" s="419" t="s">
        <v>68</v>
      </c>
      <c r="B49" s="18" t="s">
        <v>38</v>
      </c>
      <c r="C49" s="439" t="s">
        <v>69</v>
      </c>
      <c r="D49" s="24">
        <v>13</v>
      </c>
      <c r="E49" s="9">
        <f t="shared" si="0"/>
        <v>379490000</v>
      </c>
      <c r="F49" s="10">
        <v>0</v>
      </c>
      <c r="G49" s="19">
        <v>330839999</v>
      </c>
      <c r="H49" s="10">
        <v>48650001</v>
      </c>
      <c r="I49" s="408">
        <v>44562</v>
      </c>
      <c r="J49" s="408">
        <v>44926</v>
      </c>
      <c r="K49" s="410">
        <f t="shared" ref="K49:L49" si="25">D50/D49</f>
        <v>1</v>
      </c>
      <c r="L49" s="410">
        <f t="shared" si="25"/>
        <v>0.3289160004216185</v>
      </c>
      <c r="M49" s="393">
        <f t="shared" ref="M49" si="26">(K49*K49)/L49</f>
        <v>3.0402899181497935</v>
      </c>
      <c r="N49" s="20"/>
    </row>
    <row r="50" spans="1:14">
      <c r="A50" s="420"/>
      <c r="B50" s="18" t="s">
        <v>40</v>
      </c>
      <c r="C50" s="440"/>
      <c r="D50" s="25">
        <v>13</v>
      </c>
      <c r="E50" s="9">
        <f t="shared" si="0"/>
        <v>124820333</v>
      </c>
      <c r="F50" s="10">
        <v>0</v>
      </c>
      <c r="G50" s="19">
        <v>124820333</v>
      </c>
      <c r="H50" s="10">
        <v>0</v>
      </c>
      <c r="I50" s="409"/>
      <c r="J50" s="409"/>
      <c r="K50" s="411"/>
      <c r="L50" s="411"/>
      <c r="M50" s="394"/>
      <c r="N50" s="20"/>
    </row>
    <row r="51" spans="1:14">
      <c r="A51" s="419" t="s">
        <v>70</v>
      </c>
      <c r="B51" s="18" t="s">
        <v>71</v>
      </c>
      <c r="C51" s="396" t="s">
        <v>72</v>
      </c>
      <c r="D51" s="25">
        <v>9</v>
      </c>
      <c r="E51" s="9">
        <f t="shared" si="0"/>
        <v>177441599</v>
      </c>
      <c r="F51" s="19">
        <v>7050000</v>
      </c>
      <c r="G51" s="19">
        <v>170391599</v>
      </c>
      <c r="H51" s="10">
        <v>0</v>
      </c>
      <c r="I51" s="408">
        <v>44562</v>
      </c>
      <c r="J51" s="408">
        <v>44926</v>
      </c>
      <c r="K51" s="410">
        <f t="shared" ref="K51:L51" si="27">D52/D51</f>
        <v>1</v>
      </c>
      <c r="L51" s="410">
        <f t="shared" si="27"/>
        <v>0.22587713493271666</v>
      </c>
      <c r="M51" s="393">
        <f t="shared" ref="M51" si="28">(K51*K51)/L51</f>
        <v>4.4271856037924149</v>
      </c>
      <c r="N51" s="20"/>
    </row>
    <row r="52" spans="1:14">
      <c r="A52" s="420"/>
      <c r="B52" s="18" t="s">
        <v>40</v>
      </c>
      <c r="C52" s="396"/>
      <c r="D52" s="25">
        <v>9</v>
      </c>
      <c r="E52" s="9">
        <f t="shared" si="0"/>
        <v>40080000</v>
      </c>
      <c r="F52" s="10">
        <v>0</v>
      </c>
      <c r="G52" s="10">
        <v>40080000</v>
      </c>
      <c r="H52" s="10">
        <v>0</v>
      </c>
      <c r="I52" s="409"/>
      <c r="J52" s="409"/>
      <c r="K52" s="411"/>
      <c r="L52" s="411"/>
      <c r="M52" s="394"/>
      <c r="N52" s="20"/>
    </row>
    <row r="53" spans="1:14">
      <c r="A53" s="433" t="s">
        <v>73</v>
      </c>
      <c r="B53" s="18" t="s">
        <v>71</v>
      </c>
      <c r="C53" s="439" t="s">
        <v>74</v>
      </c>
      <c r="D53" s="25">
        <v>27</v>
      </c>
      <c r="E53" s="9">
        <f t="shared" si="0"/>
        <v>39600000</v>
      </c>
      <c r="F53" s="10">
        <v>0</v>
      </c>
      <c r="G53" s="22">
        <v>39600000</v>
      </c>
      <c r="H53" s="10">
        <v>0</v>
      </c>
      <c r="I53" s="408">
        <v>44562</v>
      </c>
      <c r="J53" s="408">
        <v>44926</v>
      </c>
      <c r="K53" s="410">
        <f t="shared" ref="K53:L53" si="29">D54/D53</f>
        <v>0.62962962962962965</v>
      </c>
      <c r="L53" s="410">
        <f t="shared" si="29"/>
        <v>0.54545454545454541</v>
      </c>
      <c r="M53" s="393">
        <f t="shared" ref="M53" si="30">(K53*K53)/L53</f>
        <v>0.7267946959304985</v>
      </c>
      <c r="N53" s="20"/>
    </row>
    <row r="54" spans="1:14">
      <c r="A54" s="434"/>
      <c r="B54" s="18" t="s">
        <v>40</v>
      </c>
      <c r="C54" s="440"/>
      <c r="D54" s="25">
        <v>17</v>
      </c>
      <c r="E54" s="9">
        <f t="shared" si="0"/>
        <v>21600000</v>
      </c>
      <c r="F54" s="10">
        <v>0</v>
      </c>
      <c r="G54" s="22">
        <v>21600000</v>
      </c>
      <c r="H54" s="10">
        <v>0</v>
      </c>
      <c r="I54" s="409"/>
      <c r="J54" s="409"/>
      <c r="K54" s="411"/>
      <c r="L54" s="411"/>
      <c r="M54" s="394"/>
      <c r="N54" s="20"/>
    </row>
    <row r="55" spans="1:14">
      <c r="A55" s="433" t="s">
        <v>75</v>
      </c>
      <c r="B55" s="18" t="s">
        <v>38</v>
      </c>
      <c r="C55" s="439" t="s">
        <v>76</v>
      </c>
      <c r="D55" s="25">
        <v>500</v>
      </c>
      <c r="E55" s="9">
        <f t="shared" si="0"/>
        <v>59400000</v>
      </c>
      <c r="F55" s="10">
        <v>0</v>
      </c>
      <c r="G55" s="10">
        <v>59400000</v>
      </c>
      <c r="H55" s="10">
        <v>0</v>
      </c>
      <c r="I55" s="408">
        <v>44562</v>
      </c>
      <c r="J55" s="408">
        <v>44926</v>
      </c>
      <c r="K55" s="410">
        <f t="shared" ref="K55:L55" si="31">D56/D55</f>
        <v>0</v>
      </c>
      <c r="L55" s="410">
        <f t="shared" si="31"/>
        <v>0</v>
      </c>
      <c r="M55" s="393">
        <v>0</v>
      </c>
      <c r="N55" s="20"/>
    </row>
    <row r="56" spans="1:14">
      <c r="A56" s="434"/>
      <c r="B56" s="18" t="s">
        <v>40</v>
      </c>
      <c r="C56" s="440"/>
      <c r="D56" s="25">
        <v>0</v>
      </c>
      <c r="E56" s="9">
        <f t="shared" si="0"/>
        <v>0</v>
      </c>
      <c r="F56" s="10">
        <v>0</v>
      </c>
      <c r="G56" s="10">
        <v>0</v>
      </c>
      <c r="H56" s="10">
        <v>0</v>
      </c>
      <c r="I56" s="409"/>
      <c r="J56" s="409"/>
      <c r="K56" s="411"/>
      <c r="L56" s="411"/>
      <c r="M56" s="394"/>
      <c r="N56" s="20"/>
    </row>
    <row r="57" spans="1:14">
      <c r="A57" s="433" t="s">
        <v>77</v>
      </c>
      <c r="B57" s="18" t="s">
        <v>38</v>
      </c>
      <c r="C57" s="439" t="s">
        <v>78</v>
      </c>
      <c r="D57" s="25">
        <v>1</v>
      </c>
      <c r="E57" s="9">
        <f t="shared" si="0"/>
        <v>25779601</v>
      </c>
      <c r="F57" s="10">
        <v>0</v>
      </c>
      <c r="G57" s="10">
        <v>25779601</v>
      </c>
      <c r="H57" s="10">
        <v>0</v>
      </c>
      <c r="I57" s="408">
        <v>44562</v>
      </c>
      <c r="J57" s="408">
        <v>44926</v>
      </c>
      <c r="K57" s="410">
        <f t="shared" ref="K57:L57" si="32">D58/D57</f>
        <v>0</v>
      </c>
      <c r="L57" s="410">
        <f t="shared" si="32"/>
        <v>0</v>
      </c>
      <c r="M57" s="393">
        <v>0</v>
      </c>
      <c r="N57" s="20"/>
    </row>
    <row r="58" spans="1:14">
      <c r="A58" s="434"/>
      <c r="B58" s="18" t="s">
        <v>40</v>
      </c>
      <c r="C58" s="440"/>
      <c r="D58" s="25">
        <v>0</v>
      </c>
      <c r="E58" s="9">
        <f t="shared" si="0"/>
        <v>0</v>
      </c>
      <c r="F58" s="10">
        <v>0</v>
      </c>
      <c r="G58" s="10">
        <v>0</v>
      </c>
      <c r="H58" s="10">
        <v>0</v>
      </c>
      <c r="I58" s="409"/>
      <c r="J58" s="409"/>
      <c r="K58" s="411"/>
      <c r="L58" s="411"/>
      <c r="M58" s="394"/>
      <c r="N58" s="20"/>
    </row>
    <row r="59" spans="1:14" ht="15" customHeight="1">
      <c r="A59" s="430" t="s">
        <v>79</v>
      </c>
      <c r="B59" s="7" t="s">
        <v>38</v>
      </c>
      <c r="C59" s="439" t="s">
        <v>76</v>
      </c>
      <c r="D59" s="17">
        <v>1000</v>
      </c>
      <c r="E59" s="9">
        <f t="shared" si="0"/>
        <v>103680000</v>
      </c>
      <c r="F59" s="10">
        <v>0</v>
      </c>
      <c r="G59" s="10">
        <v>103680000</v>
      </c>
      <c r="H59" s="10">
        <v>0</v>
      </c>
      <c r="I59" s="408">
        <v>44562</v>
      </c>
      <c r="J59" s="408">
        <v>44926</v>
      </c>
      <c r="K59" s="410">
        <f t="shared" ref="K59:L59" si="33">D60/D59</f>
        <v>0</v>
      </c>
      <c r="L59" s="410">
        <f t="shared" si="33"/>
        <v>0</v>
      </c>
      <c r="M59" s="393">
        <v>0</v>
      </c>
      <c r="N59" s="20"/>
    </row>
    <row r="60" spans="1:14">
      <c r="A60" s="430"/>
      <c r="B60" s="7" t="s">
        <v>40</v>
      </c>
      <c r="C60" s="440"/>
      <c r="D60" s="17">
        <v>0</v>
      </c>
      <c r="E60" s="9">
        <f t="shared" si="0"/>
        <v>0</v>
      </c>
      <c r="F60" s="10">
        <v>0</v>
      </c>
      <c r="G60" s="10">
        <v>0</v>
      </c>
      <c r="H60" s="10">
        <v>0</v>
      </c>
      <c r="I60" s="409"/>
      <c r="J60" s="409"/>
      <c r="K60" s="411"/>
      <c r="L60" s="411"/>
      <c r="M60" s="394"/>
      <c r="N60" s="20"/>
    </row>
    <row r="61" spans="1:14">
      <c r="A61" s="436" t="s">
        <v>80</v>
      </c>
      <c r="B61" s="7" t="s">
        <v>38</v>
      </c>
      <c r="C61" s="396" t="s">
        <v>61</v>
      </c>
      <c r="D61" s="17">
        <v>1</v>
      </c>
      <c r="E61" s="9">
        <f t="shared" si="0"/>
        <v>24840000</v>
      </c>
      <c r="F61" s="10">
        <v>0</v>
      </c>
      <c r="G61" s="10">
        <v>24840000</v>
      </c>
      <c r="H61" s="10">
        <v>0</v>
      </c>
      <c r="I61" s="408">
        <v>44562</v>
      </c>
      <c r="J61" s="408">
        <v>44926</v>
      </c>
      <c r="K61" s="410">
        <f t="shared" ref="K61:L61" si="34">D62/D61</f>
        <v>0</v>
      </c>
      <c r="L61" s="410">
        <f t="shared" si="34"/>
        <v>0</v>
      </c>
      <c r="M61" s="393">
        <v>0</v>
      </c>
      <c r="N61" s="20"/>
    </row>
    <row r="62" spans="1:14">
      <c r="A62" s="437"/>
      <c r="B62" s="7" t="s">
        <v>40</v>
      </c>
      <c r="C62" s="396"/>
      <c r="D62" s="17">
        <v>0</v>
      </c>
      <c r="E62" s="9">
        <f t="shared" si="0"/>
        <v>0</v>
      </c>
      <c r="F62" s="10">
        <v>0</v>
      </c>
      <c r="G62" s="10">
        <v>0</v>
      </c>
      <c r="H62" s="10">
        <v>0</v>
      </c>
      <c r="I62" s="409"/>
      <c r="J62" s="409"/>
      <c r="K62" s="411"/>
      <c r="L62" s="411"/>
      <c r="M62" s="394"/>
      <c r="N62" s="20"/>
    </row>
    <row r="63" spans="1:14">
      <c r="A63" s="430" t="s">
        <v>81</v>
      </c>
      <c r="B63" s="7" t="s">
        <v>38</v>
      </c>
      <c r="C63" s="396" t="s">
        <v>82</v>
      </c>
      <c r="D63" s="14">
        <v>1</v>
      </c>
      <c r="E63" s="9">
        <f t="shared" si="0"/>
        <v>198120000</v>
      </c>
      <c r="F63" s="10">
        <v>0</v>
      </c>
      <c r="G63" s="9">
        <v>198120000</v>
      </c>
      <c r="H63" s="10">
        <v>0</v>
      </c>
      <c r="I63" s="408">
        <v>44562</v>
      </c>
      <c r="J63" s="408">
        <v>44926</v>
      </c>
      <c r="K63" s="410">
        <f t="shared" ref="K63:L63" si="35">D64/D63</f>
        <v>0.5</v>
      </c>
      <c r="L63" s="410">
        <f t="shared" si="35"/>
        <v>0.54512416717141121</v>
      </c>
      <c r="M63" s="393">
        <f t="shared" ref="M63" si="36">(K63*K63)/L63</f>
        <v>0.45861111111111114</v>
      </c>
      <c r="N63" s="20"/>
    </row>
    <row r="64" spans="1:14">
      <c r="A64" s="430"/>
      <c r="B64" s="7" t="s">
        <v>40</v>
      </c>
      <c r="C64" s="396"/>
      <c r="D64" s="14">
        <v>0.5</v>
      </c>
      <c r="E64" s="9">
        <f t="shared" si="0"/>
        <v>108000000</v>
      </c>
      <c r="F64" s="10">
        <v>0</v>
      </c>
      <c r="G64" s="9">
        <v>108000000</v>
      </c>
      <c r="H64" s="10">
        <v>0</v>
      </c>
      <c r="I64" s="409"/>
      <c r="J64" s="409"/>
      <c r="K64" s="411"/>
      <c r="L64" s="411"/>
      <c r="M64" s="394"/>
      <c r="N64" s="20"/>
    </row>
    <row r="65" spans="1:14">
      <c r="A65" s="444" t="s">
        <v>83</v>
      </c>
      <c r="B65" s="7" t="s">
        <v>38</v>
      </c>
      <c r="C65" s="439" t="s">
        <v>50</v>
      </c>
      <c r="D65" s="21">
        <v>27</v>
      </c>
      <c r="E65" s="9">
        <f t="shared" si="0"/>
        <v>39600000</v>
      </c>
      <c r="F65" s="10">
        <v>0</v>
      </c>
      <c r="G65" s="9">
        <v>39600000</v>
      </c>
      <c r="H65" s="10">
        <v>0</v>
      </c>
      <c r="I65" s="408">
        <v>44562</v>
      </c>
      <c r="J65" s="408">
        <v>44926</v>
      </c>
      <c r="K65" s="410">
        <f t="shared" ref="K65:L65" si="37">D66/D65</f>
        <v>1</v>
      </c>
      <c r="L65" s="410">
        <f t="shared" si="37"/>
        <v>0.54545454545454541</v>
      </c>
      <c r="M65" s="393">
        <f t="shared" ref="M65" si="38">(K65*K65)/L65</f>
        <v>1.8333333333333335</v>
      </c>
      <c r="N65" s="20"/>
    </row>
    <row r="66" spans="1:14">
      <c r="A66" s="445"/>
      <c r="B66" s="7" t="s">
        <v>40</v>
      </c>
      <c r="C66" s="440"/>
      <c r="D66" s="21">
        <v>27</v>
      </c>
      <c r="E66" s="9">
        <f t="shared" si="0"/>
        <v>21600000</v>
      </c>
      <c r="F66" s="10">
        <v>0</v>
      </c>
      <c r="G66" s="9">
        <v>21600000</v>
      </c>
      <c r="H66" s="10">
        <v>0</v>
      </c>
      <c r="I66" s="409"/>
      <c r="J66" s="409"/>
      <c r="K66" s="411"/>
      <c r="L66" s="411"/>
      <c r="M66" s="394"/>
      <c r="N66" s="20"/>
    </row>
    <row r="67" spans="1:14">
      <c r="A67" s="444" t="s">
        <v>84</v>
      </c>
      <c r="B67" s="7" t="s">
        <v>38</v>
      </c>
      <c r="C67" s="438" t="s">
        <v>85</v>
      </c>
      <c r="D67" s="27">
        <v>1</v>
      </c>
      <c r="E67" s="9">
        <f t="shared" si="0"/>
        <v>453557016</v>
      </c>
      <c r="F67" s="10">
        <v>0</v>
      </c>
      <c r="G67" s="9">
        <v>453557016</v>
      </c>
      <c r="H67" s="10">
        <v>0</v>
      </c>
      <c r="I67" s="408">
        <v>44562</v>
      </c>
      <c r="J67" s="408">
        <v>44926</v>
      </c>
      <c r="K67" s="410">
        <f t="shared" ref="K67:L67" si="39">D68/D67</f>
        <v>0</v>
      </c>
      <c r="L67" s="410">
        <f t="shared" si="39"/>
        <v>0</v>
      </c>
      <c r="M67" s="393">
        <v>0</v>
      </c>
      <c r="N67" s="20"/>
    </row>
    <row r="68" spans="1:14">
      <c r="A68" s="445"/>
      <c r="B68" s="7" t="s">
        <v>40</v>
      </c>
      <c r="C68" s="438"/>
      <c r="D68" s="17">
        <v>0</v>
      </c>
      <c r="E68" s="9">
        <f t="shared" si="0"/>
        <v>0</v>
      </c>
      <c r="F68" s="10">
        <v>0</v>
      </c>
      <c r="G68" s="10">
        <v>0</v>
      </c>
      <c r="H68" s="10">
        <v>0</v>
      </c>
      <c r="I68" s="409"/>
      <c r="J68" s="409"/>
      <c r="K68" s="411"/>
      <c r="L68" s="411"/>
      <c r="M68" s="394"/>
      <c r="N68" s="20"/>
    </row>
    <row r="69" spans="1:14">
      <c r="A69" s="419" t="s">
        <v>86</v>
      </c>
      <c r="B69" s="7" t="s">
        <v>38</v>
      </c>
      <c r="C69" s="396" t="s">
        <v>61</v>
      </c>
      <c r="D69" s="17">
        <v>1</v>
      </c>
      <c r="E69" s="9">
        <f t="shared" si="0"/>
        <v>16593984</v>
      </c>
      <c r="F69" s="10">
        <v>0</v>
      </c>
      <c r="G69" s="10">
        <v>16593984</v>
      </c>
      <c r="H69" s="10">
        <v>0</v>
      </c>
      <c r="I69" s="408">
        <v>44562</v>
      </c>
      <c r="J69" s="408">
        <v>44926</v>
      </c>
      <c r="K69" s="410">
        <f t="shared" ref="K69:L69" si="40">D70/D69</f>
        <v>0</v>
      </c>
      <c r="L69" s="410">
        <f t="shared" si="40"/>
        <v>0</v>
      </c>
      <c r="M69" s="393">
        <v>0</v>
      </c>
      <c r="N69" s="20"/>
    </row>
    <row r="70" spans="1:14">
      <c r="A70" s="420"/>
      <c r="B70" s="7" t="s">
        <v>40</v>
      </c>
      <c r="C70" s="396"/>
      <c r="D70" s="17">
        <v>0</v>
      </c>
      <c r="E70" s="9">
        <f t="shared" si="0"/>
        <v>0</v>
      </c>
      <c r="F70" s="10">
        <v>0</v>
      </c>
      <c r="G70" s="10">
        <v>0</v>
      </c>
      <c r="H70" s="10">
        <v>0</v>
      </c>
      <c r="I70" s="409"/>
      <c r="J70" s="409"/>
      <c r="K70" s="411"/>
      <c r="L70" s="411"/>
      <c r="M70" s="394"/>
      <c r="N70" s="20"/>
    </row>
    <row r="71" spans="1:14" ht="15" customHeight="1">
      <c r="A71" s="419" t="s">
        <v>87</v>
      </c>
      <c r="B71" s="7" t="s">
        <v>38</v>
      </c>
      <c r="C71" s="439" t="s">
        <v>74</v>
      </c>
      <c r="D71" s="21">
        <v>40</v>
      </c>
      <c r="E71" s="9">
        <f t="shared" si="0"/>
        <v>79200000</v>
      </c>
      <c r="F71" s="10">
        <v>0</v>
      </c>
      <c r="G71" s="9">
        <v>79200000</v>
      </c>
      <c r="H71" s="10">
        <v>0</v>
      </c>
      <c r="I71" s="408">
        <v>44562</v>
      </c>
      <c r="J71" s="408">
        <v>44926</v>
      </c>
      <c r="K71" s="410">
        <f t="shared" ref="K71:L71" si="41">D72/D71</f>
        <v>0.82499999999999996</v>
      </c>
      <c r="L71" s="410">
        <f t="shared" si="41"/>
        <v>0.54545454545454541</v>
      </c>
      <c r="M71" s="393">
        <f t="shared" ref="M71" si="42">(K71*K71)/L71</f>
        <v>1.2478125</v>
      </c>
      <c r="N71" s="20"/>
    </row>
    <row r="72" spans="1:14">
      <c r="A72" s="420"/>
      <c r="B72" s="7" t="s">
        <v>40</v>
      </c>
      <c r="C72" s="440"/>
      <c r="D72" s="25">
        <v>33</v>
      </c>
      <c r="E72" s="9">
        <f t="shared" si="0"/>
        <v>43200000</v>
      </c>
      <c r="F72" s="10">
        <v>0</v>
      </c>
      <c r="G72" s="9">
        <v>43200000</v>
      </c>
      <c r="H72" s="10">
        <v>0</v>
      </c>
      <c r="I72" s="409"/>
      <c r="J72" s="409"/>
      <c r="K72" s="411"/>
      <c r="L72" s="411"/>
      <c r="M72" s="394"/>
      <c r="N72" s="20"/>
    </row>
    <row r="73" spans="1:14" ht="15" customHeight="1">
      <c r="A73" s="426" t="s">
        <v>88</v>
      </c>
      <c r="B73" s="28" t="s">
        <v>38</v>
      </c>
      <c r="C73" s="443" t="s">
        <v>89</v>
      </c>
      <c r="D73" s="25">
        <v>40</v>
      </c>
      <c r="E73" s="9">
        <f t="shared" si="0"/>
        <v>57600000</v>
      </c>
      <c r="F73" s="10">
        <v>0</v>
      </c>
      <c r="G73" s="30">
        <v>57600000</v>
      </c>
      <c r="H73" s="10">
        <v>0</v>
      </c>
      <c r="I73" s="408">
        <v>44562</v>
      </c>
      <c r="J73" s="408">
        <v>44926</v>
      </c>
      <c r="K73" s="410">
        <f t="shared" ref="K73:L73" si="43">D74/D73</f>
        <v>0.77500000000000002</v>
      </c>
      <c r="L73" s="410">
        <f t="shared" si="43"/>
        <v>0.375</v>
      </c>
      <c r="M73" s="393">
        <f t="shared" ref="M73" si="44">(K73*K73)/L73</f>
        <v>1.6016666666666668</v>
      </c>
      <c r="N73" s="20"/>
    </row>
    <row r="74" spans="1:14">
      <c r="A74" s="426"/>
      <c r="B74" s="28" t="s">
        <v>40</v>
      </c>
      <c r="C74" s="443"/>
      <c r="D74" s="25">
        <v>31</v>
      </c>
      <c r="E74" s="9">
        <f t="shared" si="0"/>
        <v>21600000</v>
      </c>
      <c r="F74" s="10">
        <v>0</v>
      </c>
      <c r="G74" s="30">
        <v>21600000</v>
      </c>
      <c r="H74" s="10">
        <v>0</v>
      </c>
      <c r="I74" s="409"/>
      <c r="J74" s="409"/>
      <c r="K74" s="411"/>
      <c r="L74" s="411"/>
      <c r="M74" s="394"/>
      <c r="N74" s="20"/>
    </row>
    <row r="75" spans="1:14">
      <c r="A75" s="423" t="s">
        <v>90</v>
      </c>
      <c r="B75" s="28" t="s">
        <v>38</v>
      </c>
      <c r="C75" s="439" t="s">
        <v>91</v>
      </c>
      <c r="D75" s="31">
        <v>12</v>
      </c>
      <c r="E75" s="9">
        <f t="shared" si="0"/>
        <v>18370000</v>
      </c>
      <c r="F75" s="10">
        <v>0</v>
      </c>
      <c r="G75" s="32">
        <v>18370000</v>
      </c>
      <c r="H75" s="10">
        <v>0</v>
      </c>
      <c r="I75" s="408">
        <v>44562</v>
      </c>
      <c r="J75" s="408">
        <v>44926</v>
      </c>
      <c r="K75" s="410">
        <f t="shared" ref="K75:L75" si="45">D76/D75</f>
        <v>0.33333333333333331</v>
      </c>
      <c r="L75" s="410">
        <f t="shared" si="45"/>
        <v>0.54545454545454541</v>
      </c>
      <c r="M75" s="393">
        <f t="shared" ref="M75" si="46">(K75*K75)/L75</f>
        <v>0.20370370370370372</v>
      </c>
      <c r="N75" s="20"/>
    </row>
    <row r="76" spans="1:14">
      <c r="A76" s="423"/>
      <c r="B76" s="28" t="s">
        <v>40</v>
      </c>
      <c r="C76" s="440"/>
      <c r="D76" s="31">
        <v>4</v>
      </c>
      <c r="E76" s="9">
        <f t="shared" si="0"/>
        <v>10020000</v>
      </c>
      <c r="F76" s="10">
        <v>0</v>
      </c>
      <c r="G76" s="32">
        <v>10020000</v>
      </c>
      <c r="H76" s="10">
        <v>0</v>
      </c>
      <c r="I76" s="409"/>
      <c r="J76" s="409"/>
      <c r="K76" s="411"/>
      <c r="L76" s="411"/>
      <c r="M76" s="394"/>
      <c r="N76" s="20"/>
    </row>
    <row r="77" spans="1:14">
      <c r="A77" s="423" t="s">
        <v>92</v>
      </c>
      <c r="B77" s="28" t="s">
        <v>38</v>
      </c>
      <c r="C77" s="439" t="s">
        <v>93</v>
      </c>
      <c r="D77" s="31">
        <v>12</v>
      </c>
      <c r="E77" s="9">
        <f t="shared" si="0"/>
        <v>36406000</v>
      </c>
      <c r="F77" s="10">
        <v>0</v>
      </c>
      <c r="G77" s="32">
        <v>36406000</v>
      </c>
      <c r="H77" s="10">
        <v>0</v>
      </c>
      <c r="I77" s="408">
        <v>44562</v>
      </c>
      <c r="J77" s="408">
        <v>44926</v>
      </c>
      <c r="K77" s="410">
        <f t="shared" ref="K77:L77" si="47">D78/D77</f>
        <v>0.33333333333333331</v>
      </c>
      <c r="L77" s="410">
        <f t="shared" si="47"/>
        <v>0.54128440366972475</v>
      </c>
      <c r="M77" s="393">
        <f t="shared" ref="M77" si="48">(K77*K77)/L77</f>
        <v>0.20527306967984935</v>
      </c>
      <c r="N77" s="20"/>
    </row>
    <row r="78" spans="1:14">
      <c r="A78" s="423"/>
      <c r="B78" s="28" t="s">
        <v>40</v>
      </c>
      <c r="C78" s="440"/>
      <c r="D78" s="31">
        <v>4</v>
      </c>
      <c r="E78" s="9">
        <f t="shared" si="0"/>
        <v>19706000</v>
      </c>
      <c r="F78" s="10">
        <v>0</v>
      </c>
      <c r="G78" s="10">
        <v>19706000</v>
      </c>
      <c r="H78" s="10">
        <v>0</v>
      </c>
      <c r="I78" s="409"/>
      <c r="J78" s="409"/>
      <c r="K78" s="411"/>
      <c r="L78" s="411"/>
      <c r="M78" s="394"/>
      <c r="N78" s="20"/>
    </row>
    <row r="79" spans="1:14">
      <c r="A79" s="405" t="s">
        <v>94</v>
      </c>
      <c r="B79" s="33" t="s">
        <v>38</v>
      </c>
      <c r="C79" s="438" t="s">
        <v>95</v>
      </c>
      <c r="D79" s="34">
        <v>12</v>
      </c>
      <c r="E79" s="9">
        <f t="shared" si="0"/>
        <v>26720000</v>
      </c>
      <c r="F79" s="10">
        <v>0</v>
      </c>
      <c r="G79" s="35">
        <v>26720000</v>
      </c>
      <c r="H79" s="10">
        <v>0</v>
      </c>
      <c r="I79" s="408">
        <v>44562</v>
      </c>
      <c r="J79" s="408">
        <v>44926</v>
      </c>
      <c r="K79" s="410">
        <f t="shared" ref="K79:L79" si="49">D80/D79</f>
        <v>0.33333333333333331</v>
      </c>
      <c r="L79" s="410">
        <f t="shared" si="49"/>
        <v>0.375</v>
      </c>
      <c r="M79" s="393">
        <f t="shared" ref="M79" si="50">(K79*K79)/L79</f>
        <v>0.29629629629629628</v>
      </c>
      <c r="N79" s="20"/>
    </row>
    <row r="80" spans="1:14">
      <c r="A80" s="405"/>
      <c r="B80" s="33" t="s">
        <v>40</v>
      </c>
      <c r="C80" s="438"/>
      <c r="D80" s="34">
        <v>4</v>
      </c>
      <c r="E80" s="9">
        <f t="shared" si="0"/>
        <v>10020000</v>
      </c>
      <c r="F80" s="10">
        <v>0</v>
      </c>
      <c r="G80" s="35">
        <v>10020000</v>
      </c>
      <c r="H80" s="10">
        <v>0</v>
      </c>
      <c r="I80" s="409"/>
      <c r="J80" s="409"/>
      <c r="K80" s="411"/>
      <c r="L80" s="411"/>
      <c r="M80" s="394"/>
      <c r="N80" s="20"/>
    </row>
    <row r="81" spans="1:14">
      <c r="A81" s="405" t="s">
        <v>96</v>
      </c>
      <c r="B81" s="33" t="s">
        <v>38</v>
      </c>
      <c r="C81" s="438" t="s">
        <v>95</v>
      </c>
      <c r="D81" s="34">
        <v>12</v>
      </c>
      <c r="E81" s="9">
        <f t="shared" si="0"/>
        <v>54370000</v>
      </c>
      <c r="F81" s="10">
        <v>0</v>
      </c>
      <c r="G81" s="35">
        <v>54370000</v>
      </c>
      <c r="H81" s="10">
        <v>0</v>
      </c>
      <c r="I81" s="408">
        <v>44562</v>
      </c>
      <c r="J81" s="408">
        <v>44926</v>
      </c>
      <c r="K81" s="410">
        <f t="shared" ref="K81:L81" si="51">D82/D81</f>
        <v>0.33333333333333331</v>
      </c>
      <c r="L81" s="410">
        <f t="shared" si="51"/>
        <v>0.5153577340445098</v>
      </c>
      <c r="M81" s="393">
        <f t="shared" ref="M81" si="52">(K81*K81)/L81</f>
        <v>0.21559996827662781</v>
      </c>
      <c r="N81" s="20"/>
    </row>
    <row r="82" spans="1:14">
      <c r="A82" s="405"/>
      <c r="B82" s="33" t="s">
        <v>40</v>
      </c>
      <c r="C82" s="438"/>
      <c r="D82" s="34">
        <v>4</v>
      </c>
      <c r="E82" s="9">
        <f t="shared" si="0"/>
        <v>28020000</v>
      </c>
      <c r="F82" s="10">
        <v>0</v>
      </c>
      <c r="G82" s="35">
        <v>28020000</v>
      </c>
      <c r="H82" s="10">
        <v>0</v>
      </c>
      <c r="I82" s="409"/>
      <c r="J82" s="409"/>
      <c r="K82" s="411"/>
      <c r="L82" s="411"/>
      <c r="M82" s="394"/>
      <c r="N82" s="20"/>
    </row>
    <row r="83" spans="1:14">
      <c r="A83" s="405" t="s">
        <v>97</v>
      </c>
      <c r="B83" s="33" t="s">
        <v>38</v>
      </c>
      <c r="C83" s="438" t="s">
        <v>98</v>
      </c>
      <c r="D83" s="34">
        <v>3</v>
      </c>
      <c r="E83" s="9">
        <f t="shared" ref="E83:E146" si="53">+F83+G83+H83</f>
        <v>150000000</v>
      </c>
      <c r="F83" s="10">
        <v>0</v>
      </c>
      <c r="G83" s="10">
        <v>150000000</v>
      </c>
      <c r="H83" s="10">
        <v>0</v>
      </c>
      <c r="I83" s="408">
        <v>44562</v>
      </c>
      <c r="J83" s="408">
        <v>44926</v>
      </c>
      <c r="K83" s="410">
        <f t="shared" ref="K83:L83" si="54">D84/D83</f>
        <v>0</v>
      </c>
      <c r="L83" s="410">
        <f t="shared" si="54"/>
        <v>0</v>
      </c>
      <c r="M83" s="393">
        <v>0</v>
      </c>
      <c r="N83" s="20"/>
    </row>
    <row r="84" spans="1:14">
      <c r="A84" s="405"/>
      <c r="B84" s="33" t="s">
        <v>40</v>
      </c>
      <c r="C84" s="438"/>
      <c r="D84" s="34">
        <v>0</v>
      </c>
      <c r="E84" s="9">
        <f t="shared" si="53"/>
        <v>0</v>
      </c>
      <c r="F84" s="10">
        <v>0</v>
      </c>
      <c r="G84" s="10">
        <v>0</v>
      </c>
      <c r="H84" s="10">
        <v>0</v>
      </c>
      <c r="I84" s="409"/>
      <c r="J84" s="409"/>
      <c r="K84" s="411"/>
      <c r="L84" s="411"/>
      <c r="M84" s="394"/>
      <c r="N84" s="20"/>
    </row>
    <row r="85" spans="1:14">
      <c r="A85" s="441" t="s">
        <v>99</v>
      </c>
      <c r="B85" s="33" t="s">
        <v>38</v>
      </c>
      <c r="C85" s="438" t="s">
        <v>98</v>
      </c>
      <c r="D85" s="26">
        <v>8</v>
      </c>
      <c r="E85" s="9">
        <f t="shared" si="53"/>
        <v>4553759</v>
      </c>
      <c r="F85" s="10">
        <v>0</v>
      </c>
      <c r="G85" s="10">
        <v>4553759</v>
      </c>
      <c r="H85" s="10">
        <v>0</v>
      </c>
      <c r="I85" s="408">
        <v>44562</v>
      </c>
      <c r="J85" s="408">
        <v>44926</v>
      </c>
      <c r="K85" s="410">
        <f t="shared" ref="K85:L85" si="55">D86/D85</f>
        <v>0.625</v>
      </c>
      <c r="L85" s="410">
        <f t="shared" si="55"/>
        <v>1</v>
      </c>
      <c r="M85" s="393">
        <f t="shared" ref="M85" si="56">(K85*K85)/L85</f>
        <v>0.390625</v>
      </c>
      <c r="N85" s="20"/>
    </row>
    <row r="86" spans="1:14">
      <c r="A86" s="442"/>
      <c r="B86" s="33" t="s">
        <v>40</v>
      </c>
      <c r="C86" s="438"/>
      <c r="D86" s="26">
        <v>5</v>
      </c>
      <c r="E86" s="9">
        <f t="shared" si="53"/>
        <v>4553759</v>
      </c>
      <c r="F86" s="10">
        <v>0</v>
      </c>
      <c r="G86" s="10">
        <v>4553759</v>
      </c>
      <c r="H86" s="10">
        <v>0</v>
      </c>
      <c r="I86" s="409"/>
      <c r="J86" s="409"/>
      <c r="K86" s="411"/>
      <c r="L86" s="411"/>
      <c r="M86" s="394"/>
      <c r="N86" s="20"/>
    </row>
    <row r="87" spans="1:14">
      <c r="A87" s="441" t="s">
        <v>100</v>
      </c>
      <c r="B87" s="33" t="s">
        <v>38</v>
      </c>
      <c r="C87" s="438" t="s">
        <v>61</v>
      </c>
      <c r="D87" s="26">
        <v>1</v>
      </c>
      <c r="E87" s="9">
        <f t="shared" si="53"/>
        <v>199800000</v>
      </c>
      <c r="F87" s="10">
        <v>0</v>
      </c>
      <c r="G87" s="10">
        <v>199800000</v>
      </c>
      <c r="H87" s="10">
        <v>0</v>
      </c>
      <c r="I87" s="408">
        <v>44562</v>
      </c>
      <c r="J87" s="408">
        <v>44926</v>
      </c>
      <c r="K87" s="410">
        <f t="shared" ref="K87:L87" si="57">D88/D87</f>
        <v>0</v>
      </c>
      <c r="L87" s="410">
        <f t="shared" si="57"/>
        <v>0</v>
      </c>
      <c r="M87" s="393">
        <v>0</v>
      </c>
      <c r="N87" s="20"/>
    </row>
    <row r="88" spans="1:14">
      <c r="A88" s="442"/>
      <c r="B88" s="33" t="s">
        <v>40</v>
      </c>
      <c r="C88" s="438"/>
      <c r="D88" s="26">
        <v>0</v>
      </c>
      <c r="E88" s="9">
        <f t="shared" si="53"/>
        <v>0</v>
      </c>
      <c r="F88" s="10">
        <v>0</v>
      </c>
      <c r="G88" s="10">
        <v>0</v>
      </c>
      <c r="H88" s="10">
        <v>0</v>
      </c>
      <c r="I88" s="409"/>
      <c r="J88" s="409"/>
      <c r="K88" s="411"/>
      <c r="L88" s="411"/>
      <c r="M88" s="394"/>
      <c r="N88" s="20"/>
    </row>
    <row r="89" spans="1:14">
      <c r="A89" s="431" t="s">
        <v>101</v>
      </c>
      <c r="B89" s="33" t="s">
        <v>38</v>
      </c>
      <c r="C89" s="439" t="s">
        <v>102</v>
      </c>
      <c r="D89" s="26">
        <v>3300</v>
      </c>
      <c r="E89" s="9">
        <f t="shared" si="53"/>
        <v>79920540</v>
      </c>
      <c r="F89" s="10">
        <v>0</v>
      </c>
      <c r="G89" s="10">
        <v>79920540</v>
      </c>
      <c r="H89" s="10">
        <v>0</v>
      </c>
      <c r="I89" s="408">
        <v>44562</v>
      </c>
      <c r="J89" s="408">
        <v>44926</v>
      </c>
      <c r="K89" s="410">
        <f t="shared" ref="K89:L89" si="58">D90/D89</f>
        <v>0</v>
      </c>
      <c r="L89" s="410">
        <f t="shared" si="58"/>
        <v>0</v>
      </c>
      <c r="M89" s="393">
        <v>0</v>
      </c>
      <c r="N89" s="20"/>
    </row>
    <row r="90" spans="1:14">
      <c r="A90" s="432"/>
      <c r="B90" s="33" t="s">
        <v>40</v>
      </c>
      <c r="C90" s="440"/>
      <c r="D90" s="26">
        <v>0</v>
      </c>
      <c r="E90" s="9">
        <f t="shared" si="53"/>
        <v>0</v>
      </c>
      <c r="F90" s="10">
        <v>0</v>
      </c>
      <c r="G90" s="10">
        <v>0</v>
      </c>
      <c r="H90" s="10">
        <v>0</v>
      </c>
      <c r="I90" s="409"/>
      <c r="J90" s="409"/>
      <c r="K90" s="411"/>
      <c r="L90" s="411"/>
      <c r="M90" s="394"/>
      <c r="N90" s="20"/>
    </row>
    <row r="91" spans="1:14">
      <c r="A91" s="405" t="s">
        <v>103</v>
      </c>
      <c r="B91" s="33" t="s">
        <v>38</v>
      </c>
      <c r="C91" s="438" t="s">
        <v>104</v>
      </c>
      <c r="D91" s="26">
        <v>1</v>
      </c>
      <c r="E91" s="9">
        <f t="shared" si="53"/>
        <v>16070400</v>
      </c>
      <c r="F91" s="10">
        <v>0</v>
      </c>
      <c r="G91" s="10">
        <v>16070400</v>
      </c>
      <c r="H91" s="10">
        <v>0</v>
      </c>
      <c r="I91" s="408">
        <v>44562</v>
      </c>
      <c r="J91" s="408">
        <v>44926</v>
      </c>
      <c r="K91" s="410">
        <f t="shared" ref="K91:L91" si="59">D92/D91</f>
        <v>0</v>
      </c>
      <c r="L91" s="410">
        <f t="shared" si="59"/>
        <v>0</v>
      </c>
      <c r="M91" s="393">
        <v>0</v>
      </c>
      <c r="N91" s="20"/>
    </row>
    <row r="92" spans="1:14">
      <c r="A92" s="405"/>
      <c r="B92" s="33" t="s">
        <v>40</v>
      </c>
      <c r="C92" s="438"/>
      <c r="D92" s="26">
        <v>0</v>
      </c>
      <c r="E92" s="9">
        <f t="shared" si="53"/>
        <v>0</v>
      </c>
      <c r="F92" s="10">
        <v>0</v>
      </c>
      <c r="G92" s="10">
        <v>0</v>
      </c>
      <c r="H92" s="10">
        <v>0</v>
      </c>
      <c r="I92" s="409"/>
      <c r="J92" s="409"/>
      <c r="K92" s="411"/>
      <c r="L92" s="411"/>
      <c r="M92" s="394"/>
      <c r="N92" s="20"/>
    </row>
    <row r="93" spans="1:14">
      <c r="A93" s="405" t="s">
        <v>105</v>
      </c>
      <c r="B93" s="33" t="s">
        <v>38</v>
      </c>
      <c r="C93" s="438" t="s">
        <v>106</v>
      </c>
      <c r="D93" s="26">
        <v>40</v>
      </c>
      <c r="E93" s="9">
        <f t="shared" si="53"/>
        <v>86350000</v>
      </c>
      <c r="F93" s="10">
        <v>0</v>
      </c>
      <c r="G93" s="36">
        <v>86350000</v>
      </c>
      <c r="H93" s="10">
        <v>0</v>
      </c>
      <c r="I93" s="408">
        <v>44562</v>
      </c>
      <c r="J93" s="408">
        <v>44926</v>
      </c>
      <c r="K93" s="410">
        <f t="shared" ref="K93:L93" si="60">D94/D93</f>
        <v>0.92500000000000004</v>
      </c>
      <c r="L93" s="410">
        <f t="shared" si="60"/>
        <v>0.54545454545454541</v>
      </c>
      <c r="M93" s="393">
        <f t="shared" ref="M93" si="61">(K93*K93)/L93</f>
        <v>1.5686458333333335</v>
      </c>
      <c r="N93" s="20"/>
    </row>
    <row r="94" spans="1:14">
      <c r="A94" s="405"/>
      <c r="B94" s="33" t="s">
        <v>40</v>
      </c>
      <c r="C94" s="438"/>
      <c r="D94" s="26">
        <v>37</v>
      </c>
      <c r="E94" s="9">
        <f t="shared" si="53"/>
        <v>47100000</v>
      </c>
      <c r="F94" s="10">
        <v>0</v>
      </c>
      <c r="G94" s="36">
        <v>47100000</v>
      </c>
      <c r="H94" s="10">
        <v>0</v>
      </c>
      <c r="I94" s="409"/>
      <c r="J94" s="409"/>
      <c r="K94" s="411"/>
      <c r="L94" s="411"/>
      <c r="M94" s="394"/>
      <c r="N94" s="20"/>
    </row>
    <row r="95" spans="1:14">
      <c r="A95" s="405" t="s">
        <v>107</v>
      </c>
      <c r="B95" s="33" t="s">
        <v>38</v>
      </c>
      <c r="C95" s="438" t="s">
        <v>108</v>
      </c>
      <c r="D95" s="26">
        <v>40</v>
      </c>
      <c r="E95" s="9">
        <f t="shared" si="53"/>
        <v>39600000</v>
      </c>
      <c r="F95" s="10">
        <v>0</v>
      </c>
      <c r="G95" s="36">
        <v>39600000</v>
      </c>
      <c r="H95" s="10">
        <v>0</v>
      </c>
      <c r="I95" s="408">
        <v>44562</v>
      </c>
      <c r="J95" s="408">
        <v>44926</v>
      </c>
      <c r="K95" s="410">
        <f t="shared" ref="K95:L95" si="62">D96/D95</f>
        <v>0.92500000000000004</v>
      </c>
      <c r="L95" s="410">
        <f t="shared" si="62"/>
        <v>0.54545454545454541</v>
      </c>
      <c r="M95" s="393">
        <f t="shared" ref="M95" si="63">(K95*K95)/L95</f>
        <v>1.5686458333333335</v>
      </c>
      <c r="N95" s="20"/>
    </row>
    <row r="96" spans="1:14">
      <c r="A96" s="405"/>
      <c r="B96" s="33" t="s">
        <v>40</v>
      </c>
      <c r="C96" s="438"/>
      <c r="D96" s="26">
        <v>37</v>
      </c>
      <c r="E96" s="9">
        <f t="shared" si="53"/>
        <v>21600000</v>
      </c>
      <c r="F96" s="10">
        <v>0</v>
      </c>
      <c r="G96" s="36">
        <v>21600000</v>
      </c>
      <c r="H96" s="10">
        <v>0</v>
      </c>
      <c r="I96" s="409"/>
      <c r="J96" s="409"/>
      <c r="K96" s="411"/>
      <c r="L96" s="411"/>
      <c r="M96" s="394"/>
      <c r="N96" s="20"/>
    </row>
    <row r="97" spans="1:14">
      <c r="A97" s="405" t="s">
        <v>109</v>
      </c>
      <c r="B97" s="33" t="s">
        <v>38</v>
      </c>
      <c r="C97" s="438" t="s">
        <v>110</v>
      </c>
      <c r="D97" s="37">
        <v>1</v>
      </c>
      <c r="E97" s="9">
        <f t="shared" si="53"/>
        <v>45090000</v>
      </c>
      <c r="F97" s="10">
        <v>0</v>
      </c>
      <c r="G97" s="35">
        <v>45090000</v>
      </c>
      <c r="H97" s="10">
        <v>0</v>
      </c>
      <c r="I97" s="408">
        <v>44562</v>
      </c>
      <c r="J97" s="408">
        <v>44926</v>
      </c>
      <c r="K97" s="410">
        <f t="shared" ref="K97:L97" si="64">D98/D97</f>
        <v>0.95</v>
      </c>
      <c r="L97" s="410">
        <f t="shared" si="64"/>
        <v>0.44444444444444442</v>
      </c>
      <c r="M97" s="393">
        <f t="shared" ref="M97" si="65">(K97*K97)/L97</f>
        <v>2.0306250000000001</v>
      </c>
      <c r="N97" s="20"/>
    </row>
    <row r="98" spans="1:14">
      <c r="A98" s="405"/>
      <c r="B98" s="33" t="s">
        <v>40</v>
      </c>
      <c r="C98" s="438"/>
      <c r="D98" s="38">
        <v>0.95</v>
      </c>
      <c r="E98" s="9">
        <f t="shared" si="53"/>
        <v>20040000</v>
      </c>
      <c r="F98" s="10">
        <v>0</v>
      </c>
      <c r="G98" s="35">
        <v>20040000</v>
      </c>
      <c r="H98" s="10">
        <v>0</v>
      </c>
      <c r="I98" s="409"/>
      <c r="J98" s="409"/>
      <c r="K98" s="411"/>
      <c r="L98" s="411"/>
      <c r="M98" s="394"/>
      <c r="N98" s="20"/>
    </row>
    <row r="99" spans="1:14">
      <c r="A99" s="405" t="s">
        <v>111</v>
      </c>
      <c r="B99" s="33" t="s">
        <v>38</v>
      </c>
      <c r="C99" s="421" t="s">
        <v>112</v>
      </c>
      <c r="D99" s="34">
        <v>1</v>
      </c>
      <c r="E99" s="9">
        <f t="shared" si="53"/>
        <v>31973724</v>
      </c>
      <c r="F99" s="10">
        <v>0</v>
      </c>
      <c r="G99" s="35">
        <v>31973724</v>
      </c>
      <c r="H99" s="10">
        <v>0</v>
      </c>
      <c r="I99" s="408">
        <v>44562</v>
      </c>
      <c r="J99" s="408">
        <v>44926</v>
      </c>
      <c r="K99" s="410">
        <f t="shared" ref="K99:L99" si="66">D100/D99</f>
        <v>0</v>
      </c>
      <c r="L99" s="410">
        <f t="shared" si="66"/>
        <v>0</v>
      </c>
      <c r="M99" s="393">
        <v>0</v>
      </c>
      <c r="N99" s="20"/>
    </row>
    <row r="100" spans="1:14">
      <c r="A100" s="405"/>
      <c r="B100" s="33" t="s">
        <v>40</v>
      </c>
      <c r="C100" s="424"/>
      <c r="D100" s="34">
        <v>0</v>
      </c>
      <c r="E100" s="9">
        <f t="shared" si="53"/>
        <v>0</v>
      </c>
      <c r="F100" s="10">
        <v>0</v>
      </c>
      <c r="G100" s="10">
        <v>0</v>
      </c>
      <c r="H100" s="10">
        <v>0</v>
      </c>
      <c r="I100" s="409"/>
      <c r="J100" s="409"/>
      <c r="K100" s="411"/>
      <c r="L100" s="411"/>
      <c r="M100" s="394"/>
      <c r="N100" s="20"/>
    </row>
    <row r="101" spans="1:14" ht="19.5" customHeight="1">
      <c r="A101" s="435" t="s">
        <v>113</v>
      </c>
      <c r="B101" s="33" t="s">
        <v>38</v>
      </c>
      <c r="C101" s="421" t="s">
        <v>114</v>
      </c>
      <c r="D101" s="34">
        <v>3800</v>
      </c>
      <c r="E101" s="9">
        <f t="shared" si="53"/>
        <v>31516506</v>
      </c>
      <c r="F101" s="10">
        <v>0</v>
      </c>
      <c r="G101" s="35">
        <v>31516506</v>
      </c>
      <c r="H101" s="10">
        <v>0</v>
      </c>
      <c r="I101" s="408">
        <v>44562</v>
      </c>
      <c r="J101" s="408">
        <v>44926</v>
      </c>
      <c r="K101" s="410">
        <f t="shared" ref="K101:L101" si="67">D102/D101</f>
        <v>0</v>
      </c>
      <c r="L101" s="410">
        <f t="shared" si="67"/>
        <v>0</v>
      </c>
      <c r="M101" s="393">
        <v>0</v>
      </c>
      <c r="N101" s="20"/>
    </row>
    <row r="102" spans="1:14" ht="19.5" customHeight="1">
      <c r="A102" s="435"/>
      <c r="B102" s="33" t="s">
        <v>40</v>
      </c>
      <c r="C102" s="424"/>
      <c r="D102" s="34">
        <v>0</v>
      </c>
      <c r="E102" s="9">
        <f t="shared" si="53"/>
        <v>0</v>
      </c>
      <c r="F102" s="10">
        <v>0</v>
      </c>
      <c r="G102" s="10">
        <v>0</v>
      </c>
      <c r="H102" s="10">
        <v>0</v>
      </c>
      <c r="I102" s="409"/>
      <c r="J102" s="409"/>
      <c r="K102" s="411"/>
      <c r="L102" s="411"/>
      <c r="M102" s="394"/>
      <c r="N102" s="20"/>
    </row>
    <row r="103" spans="1:14">
      <c r="A103" s="405" t="s">
        <v>115</v>
      </c>
      <c r="B103" s="33" t="s">
        <v>38</v>
      </c>
      <c r="C103" s="421" t="s">
        <v>61</v>
      </c>
      <c r="D103" s="34">
        <v>1</v>
      </c>
      <c r="E103" s="9">
        <f t="shared" si="53"/>
        <v>16686000</v>
      </c>
      <c r="F103" s="10">
        <v>0</v>
      </c>
      <c r="G103" s="35">
        <v>16686000</v>
      </c>
      <c r="H103" s="10">
        <v>0</v>
      </c>
      <c r="I103" s="408">
        <v>44562</v>
      </c>
      <c r="J103" s="408">
        <v>44926</v>
      </c>
      <c r="K103" s="410">
        <f t="shared" ref="K103:L103" si="68">D104/D103</f>
        <v>0</v>
      </c>
      <c r="L103" s="410">
        <f t="shared" si="68"/>
        <v>0</v>
      </c>
      <c r="M103" s="393">
        <v>0</v>
      </c>
      <c r="N103" s="20"/>
    </row>
    <row r="104" spans="1:14">
      <c r="A104" s="405"/>
      <c r="B104" s="33" t="s">
        <v>40</v>
      </c>
      <c r="C104" s="424"/>
      <c r="D104" s="34">
        <v>0</v>
      </c>
      <c r="E104" s="9">
        <f t="shared" si="53"/>
        <v>0</v>
      </c>
      <c r="F104" s="10">
        <v>0</v>
      </c>
      <c r="G104" s="10">
        <v>0</v>
      </c>
      <c r="H104" s="10">
        <v>0</v>
      </c>
      <c r="I104" s="409"/>
      <c r="J104" s="409"/>
      <c r="K104" s="411"/>
      <c r="L104" s="411"/>
      <c r="M104" s="394"/>
      <c r="N104" s="20"/>
    </row>
    <row r="105" spans="1:14">
      <c r="A105" s="405" t="s">
        <v>116</v>
      </c>
      <c r="B105" s="33" t="s">
        <v>38</v>
      </c>
      <c r="C105" s="421" t="s">
        <v>117</v>
      </c>
      <c r="D105" s="34">
        <v>4</v>
      </c>
      <c r="E105" s="9">
        <f t="shared" si="53"/>
        <v>0</v>
      </c>
      <c r="F105" s="10">
        <v>0</v>
      </c>
      <c r="G105" s="10">
        <v>0</v>
      </c>
      <c r="H105" s="10">
        <v>0</v>
      </c>
      <c r="I105" s="408">
        <v>44562</v>
      </c>
      <c r="J105" s="408">
        <v>44926</v>
      </c>
      <c r="K105" s="410">
        <f t="shared" ref="K105" si="69">D106/D105</f>
        <v>0</v>
      </c>
      <c r="L105" s="410">
        <v>0</v>
      </c>
      <c r="M105" s="393">
        <v>0</v>
      </c>
      <c r="N105" s="20"/>
    </row>
    <row r="106" spans="1:14">
      <c r="A106" s="405"/>
      <c r="B106" s="33" t="s">
        <v>40</v>
      </c>
      <c r="C106" s="424"/>
      <c r="D106" s="34">
        <v>0</v>
      </c>
      <c r="E106" s="9">
        <f t="shared" si="53"/>
        <v>0</v>
      </c>
      <c r="F106" s="10">
        <v>0</v>
      </c>
      <c r="G106" s="10">
        <v>0</v>
      </c>
      <c r="H106" s="10">
        <v>0</v>
      </c>
      <c r="I106" s="409"/>
      <c r="J106" s="409"/>
      <c r="K106" s="411"/>
      <c r="L106" s="411"/>
      <c r="M106" s="394"/>
      <c r="N106" s="20"/>
    </row>
    <row r="107" spans="1:14">
      <c r="A107" s="405" t="s">
        <v>118</v>
      </c>
      <c r="B107" s="33" t="s">
        <v>38</v>
      </c>
      <c r="C107" s="421" t="s">
        <v>119</v>
      </c>
      <c r="D107" s="34">
        <v>26</v>
      </c>
      <c r="E107" s="9">
        <f t="shared" si="53"/>
        <v>38160000</v>
      </c>
      <c r="F107" s="10">
        <v>0</v>
      </c>
      <c r="G107" s="35">
        <v>38160000</v>
      </c>
      <c r="H107" s="10">
        <v>0</v>
      </c>
      <c r="I107" s="408">
        <v>44562</v>
      </c>
      <c r="J107" s="408">
        <v>44926</v>
      </c>
      <c r="K107" s="410">
        <f t="shared" ref="K107:L107" si="70">D108/D107</f>
        <v>1</v>
      </c>
      <c r="L107" s="410">
        <f t="shared" si="70"/>
        <v>0.94339622641509435</v>
      </c>
      <c r="M107" s="393">
        <f t="shared" ref="M107" si="71">(K107*K107)/L107</f>
        <v>1.06</v>
      </c>
      <c r="N107" s="20"/>
    </row>
    <row r="108" spans="1:14">
      <c r="A108" s="405"/>
      <c r="B108" s="33" t="s">
        <v>40</v>
      </c>
      <c r="C108" s="424"/>
      <c r="D108" s="34">
        <v>26</v>
      </c>
      <c r="E108" s="9">
        <f t="shared" si="53"/>
        <v>36000000</v>
      </c>
      <c r="F108" s="10">
        <v>0</v>
      </c>
      <c r="G108" s="35">
        <v>36000000</v>
      </c>
      <c r="H108" s="10">
        <v>0</v>
      </c>
      <c r="I108" s="409"/>
      <c r="J108" s="409"/>
      <c r="K108" s="411"/>
      <c r="L108" s="411"/>
      <c r="M108" s="394"/>
      <c r="N108" s="20"/>
    </row>
    <row r="109" spans="1:14">
      <c r="A109" s="430" t="s">
        <v>120</v>
      </c>
      <c r="B109" s="33" t="s">
        <v>38</v>
      </c>
      <c r="C109" s="421" t="s">
        <v>119</v>
      </c>
      <c r="D109" s="34">
        <v>26</v>
      </c>
      <c r="E109" s="9">
        <f t="shared" si="53"/>
        <v>0</v>
      </c>
      <c r="F109" s="10">
        <v>0</v>
      </c>
      <c r="G109" s="10">
        <v>0</v>
      </c>
      <c r="H109" s="10">
        <v>0</v>
      </c>
      <c r="I109" s="408">
        <v>44562</v>
      </c>
      <c r="J109" s="408">
        <v>44926</v>
      </c>
      <c r="K109" s="410">
        <f t="shared" ref="K109" si="72">D110/D109</f>
        <v>0</v>
      </c>
      <c r="L109" s="410">
        <v>0</v>
      </c>
      <c r="M109" s="393">
        <v>0</v>
      </c>
      <c r="N109" s="20"/>
    </row>
    <row r="110" spans="1:14">
      <c r="A110" s="430"/>
      <c r="B110" s="33" t="s">
        <v>40</v>
      </c>
      <c r="C110" s="424"/>
      <c r="D110" s="39">
        <v>0</v>
      </c>
      <c r="E110" s="9">
        <f t="shared" si="53"/>
        <v>0</v>
      </c>
      <c r="F110" s="10">
        <v>0</v>
      </c>
      <c r="G110" s="10">
        <v>0</v>
      </c>
      <c r="H110" s="10">
        <v>0</v>
      </c>
      <c r="I110" s="409"/>
      <c r="J110" s="409"/>
      <c r="K110" s="411"/>
      <c r="L110" s="411"/>
      <c r="M110" s="394"/>
      <c r="N110" s="20"/>
    </row>
    <row r="111" spans="1:14">
      <c r="A111" s="430" t="s">
        <v>121</v>
      </c>
      <c r="B111" s="33" t="s">
        <v>38</v>
      </c>
      <c r="C111" s="421" t="s">
        <v>119</v>
      </c>
      <c r="D111" s="34">
        <v>26</v>
      </c>
      <c r="E111" s="9">
        <f t="shared" si="53"/>
        <v>18840000</v>
      </c>
      <c r="F111" s="10">
        <v>0</v>
      </c>
      <c r="G111" s="35">
        <v>18840000</v>
      </c>
      <c r="H111" s="10">
        <v>0</v>
      </c>
      <c r="I111" s="408">
        <v>44562</v>
      </c>
      <c r="J111" s="408">
        <v>44926</v>
      </c>
      <c r="K111" s="410">
        <f t="shared" ref="K111:L111" si="73">D112/D111</f>
        <v>0.88461538461538458</v>
      </c>
      <c r="L111" s="410">
        <f t="shared" si="73"/>
        <v>0.95541401273885351</v>
      </c>
      <c r="M111" s="393">
        <f t="shared" ref="M111" si="74">(K111*K111)/L111</f>
        <v>0.81906311637080864</v>
      </c>
      <c r="N111" s="20"/>
    </row>
    <row r="112" spans="1:14">
      <c r="A112" s="430"/>
      <c r="B112" s="33" t="s">
        <v>40</v>
      </c>
      <c r="C112" s="424"/>
      <c r="D112" s="34">
        <v>23</v>
      </c>
      <c r="E112" s="9">
        <f t="shared" si="53"/>
        <v>18000000</v>
      </c>
      <c r="F112" s="10">
        <v>0</v>
      </c>
      <c r="G112" s="35">
        <v>18000000</v>
      </c>
      <c r="H112" s="10">
        <v>0</v>
      </c>
      <c r="I112" s="409"/>
      <c r="J112" s="409"/>
      <c r="K112" s="411"/>
      <c r="L112" s="411"/>
      <c r="M112" s="394"/>
      <c r="N112" s="20"/>
    </row>
    <row r="113" spans="1:14">
      <c r="A113" s="436" t="s">
        <v>122</v>
      </c>
      <c r="B113" s="33" t="s">
        <v>38</v>
      </c>
      <c r="C113" s="421" t="s">
        <v>119</v>
      </c>
      <c r="D113" s="34">
        <v>26</v>
      </c>
      <c r="E113" s="9">
        <f t="shared" si="53"/>
        <v>18840000</v>
      </c>
      <c r="F113" s="10">
        <v>0</v>
      </c>
      <c r="G113" s="35">
        <v>18840000</v>
      </c>
      <c r="H113" s="10">
        <v>0</v>
      </c>
      <c r="I113" s="408">
        <v>44562</v>
      </c>
      <c r="J113" s="408">
        <v>44926</v>
      </c>
      <c r="K113" s="410">
        <f t="shared" ref="K113:L113" si="75">D114/D113</f>
        <v>0.46153846153846156</v>
      </c>
      <c r="L113" s="410">
        <f t="shared" si="75"/>
        <v>0.95541401273885351</v>
      </c>
      <c r="M113" s="393">
        <f t="shared" ref="M113" si="76">(K113*K113)/L113</f>
        <v>0.22295857988165685</v>
      </c>
      <c r="N113" s="20"/>
    </row>
    <row r="114" spans="1:14">
      <c r="A114" s="437"/>
      <c r="B114" s="33" t="s">
        <v>40</v>
      </c>
      <c r="C114" s="424"/>
      <c r="D114" s="34">
        <v>12</v>
      </c>
      <c r="E114" s="9">
        <f t="shared" si="53"/>
        <v>18000000</v>
      </c>
      <c r="F114" s="10">
        <v>0</v>
      </c>
      <c r="G114" s="35">
        <v>18000000</v>
      </c>
      <c r="H114" s="10">
        <v>0</v>
      </c>
      <c r="I114" s="409"/>
      <c r="J114" s="409"/>
      <c r="K114" s="411"/>
      <c r="L114" s="411"/>
      <c r="M114" s="394"/>
      <c r="N114" s="20"/>
    </row>
    <row r="115" spans="1:14">
      <c r="A115" s="436" t="s">
        <v>123</v>
      </c>
      <c r="B115" s="33" t="s">
        <v>38</v>
      </c>
      <c r="C115" s="421" t="s">
        <v>119</v>
      </c>
      <c r="D115" s="34">
        <v>26</v>
      </c>
      <c r="E115" s="9">
        <f t="shared" si="53"/>
        <v>38400000</v>
      </c>
      <c r="F115" s="19">
        <v>38400000</v>
      </c>
      <c r="G115" s="10">
        <v>0</v>
      </c>
      <c r="H115" s="10">
        <v>0</v>
      </c>
      <c r="I115" s="408">
        <v>44562</v>
      </c>
      <c r="J115" s="408">
        <v>44926</v>
      </c>
      <c r="K115" s="410">
        <f t="shared" ref="K115:L115" si="77">D116/D115</f>
        <v>0.88461538461538458</v>
      </c>
      <c r="L115" s="410">
        <f t="shared" si="77"/>
        <v>0.9375</v>
      </c>
      <c r="M115" s="393">
        <f t="shared" ref="M115" si="78">(K115*K115)/L115</f>
        <v>0.83471400394477313</v>
      </c>
      <c r="N115" s="20"/>
    </row>
    <row r="116" spans="1:14">
      <c r="A116" s="437"/>
      <c r="B116" s="33" t="s">
        <v>40</v>
      </c>
      <c r="C116" s="424"/>
      <c r="D116" s="34">
        <v>23</v>
      </c>
      <c r="E116" s="9">
        <f t="shared" si="53"/>
        <v>36000000</v>
      </c>
      <c r="F116" s="19">
        <v>36000000</v>
      </c>
      <c r="G116" s="10">
        <v>0</v>
      </c>
      <c r="H116" s="10">
        <v>0</v>
      </c>
      <c r="I116" s="409"/>
      <c r="J116" s="409"/>
      <c r="K116" s="411"/>
      <c r="L116" s="411"/>
      <c r="M116" s="394"/>
      <c r="N116" s="20"/>
    </row>
    <row r="117" spans="1:14">
      <c r="A117" s="430" t="s">
        <v>124</v>
      </c>
      <c r="B117" s="33" t="s">
        <v>38</v>
      </c>
      <c r="C117" s="421" t="s">
        <v>61</v>
      </c>
      <c r="D117" s="34">
        <v>1</v>
      </c>
      <c r="E117" s="9">
        <f t="shared" si="53"/>
        <v>45057254</v>
      </c>
      <c r="F117" s="10">
        <v>0</v>
      </c>
      <c r="G117" s="35">
        <v>45057254</v>
      </c>
      <c r="H117" s="10">
        <v>0</v>
      </c>
      <c r="I117" s="408">
        <v>44562</v>
      </c>
      <c r="J117" s="408">
        <v>44926</v>
      </c>
      <c r="K117" s="410">
        <f t="shared" ref="K117:L117" si="79">D118/D117</f>
        <v>0</v>
      </c>
      <c r="L117" s="410">
        <f t="shared" si="79"/>
        <v>0</v>
      </c>
      <c r="M117" s="393">
        <v>0</v>
      </c>
      <c r="N117" s="20"/>
    </row>
    <row r="118" spans="1:14">
      <c r="A118" s="430"/>
      <c r="B118" s="33" t="s">
        <v>40</v>
      </c>
      <c r="C118" s="424"/>
      <c r="D118" s="34">
        <v>0</v>
      </c>
      <c r="E118" s="9">
        <f t="shared" si="53"/>
        <v>0</v>
      </c>
      <c r="F118" s="10">
        <v>0</v>
      </c>
      <c r="G118" s="10">
        <v>0</v>
      </c>
      <c r="H118" s="10">
        <v>0</v>
      </c>
      <c r="I118" s="409"/>
      <c r="J118" s="409"/>
      <c r="K118" s="411"/>
      <c r="L118" s="411"/>
      <c r="M118" s="394"/>
      <c r="N118" s="20"/>
    </row>
    <row r="119" spans="1:14" ht="15" customHeight="1">
      <c r="A119" s="430" t="s">
        <v>125</v>
      </c>
      <c r="B119" s="33" t="s">
        <v>38</v>
      </c>
      <c r="C119" s="421" t="s">
        <v>61</v>
      </c>
      <c r="D119" s="34">
        <v>1</v>
      </c>
      <c r="E119" s="9">
        <f t="shared" si="53"/>
        <v>1857600</v>
      </c>
      <c r="F119" s="10">
        <v>0</v>
      </c>
      <c r="G119" s="35">
        <v>1857600</v>
      </c>
      <c r="H119" s="10">
        <v>0</v>
      </c>
      <c r="I119" s="408">
        <v>44562</v>
      </c>
      <c r="J119" s="408">
        <v>44926</v>
      </c>
      <c r="K119" s="410">
        <f t="shared" ref="K119:L119" si="80">D120/D119</f>
        <v>0</v>
      </c>
      <c r="L119" s="410">
        <f t="shared" si="80"/>
        <v>0</v>
      </c>
      <c r="M119" s="393">
        <v>0</v>
      </c>
      <c r="N119" s="20"/>
    </row>
    <row r="120" spans="1:14">
      <c r="A120" s="430"/>
      <c r="B120" s="33" t="s">
        <v>40</v>
      </c>
      <c r="C120" s="424"/>
      <c r="D120" s="39">
        <v>0</v>
      </c>
      <c r="E120" s="9">
        <f t="shared" si="53"/>
        <v>0</v>
      </c>
      <c r="F120" s="10">
        <v>0</v>
      </c>
      <c r="G120" s="10">
        <v>0</v>
      </c>
      <c r="H120" s="10">
        <v>0</v>
      </c>
      <c r="I120" s="409"/>
      <c r="J120" s="409"/>
      <c r="K120" s="411"/>
      <c r="L120" s="411"/>
      <c r="M120" s="394"/>
      <c r="N120" s="20"/>
    </row>
    <row r="121" spans="1:14" ht="15" customHeight="1">
      <c r="A121" s="435" t="s">
        <v>126</v>
      </c>
      <c r="B121" s="33" t="s">
        <v>38</v>
      </c>
      <c r="C121" s="421" t="s">
        <v>61</v>
      </c>
      <c r="D121" s="34">
        <v>1</v>
      </c>
      <c r="E121" s="9">
        <f t="shared" si="53"/>
        <v>3024000</v>
      </c>
      <c r="F121" s="10">
        <v>0</v>
      </c>
      <c r="G121" s="35">
        <v>3024000</v>
      </c>
      <c r="H121" s="10">
        <v>0</v>
      </c>
      <c r="I121" s="408">
        <v>44562</v>
      </c>
      <c r="J121" s="408">
        <v>44926</v>
      </c>
      <c r="K121" s="410">
        <f t="shared" ref="K121:L121" si="81">D122/D121</f>
        <v>0</v>
      </c>
      <c r="L121" s="410">
        <f t="shared" si="81"/>
        <v>0</v>
      </c>
      <c r="M121" s="393">
        <v>0</v>
      </c>
      <c r="N121" s="20"/>
    </row>
    <row r="122" spans="1:14">
      <c r="A122" s="435"/>
      <c r="B122" s="33" t="s">
        <v>40</v>
      </c>
      <c r="C122" s="424"/>
      <c r="D122" s="34">
        <v>0</v>
      </c>
      <c r="E122" s="9">
        <f t="shared" si="53"/>
        <v>0</v>
      </c>
      <c r="F122" s="10">
        <v>0</v>
      </c>
      <c r="G122" s="10">
        <v>0</v>
      </c>
      <c r="H122" s="10">
        <v>0</v>
      </c>
      <c r="I122" s="409"/>
      <c r="J122" s="409"/>
      <c r="K122" s="411"/>
      <c r="L122" s="411"/>
      <c r="M122" s="394"/>
      <c r="N122" s="20"/>
    </row>
    <row r="123" spans="1:14" ht="15" customHeight="1">
      <c r="A123" s="433" t="s">
        <v>127</v>
      </c>
      <c r="B123" s="33" t="s">
        <v>38</v>
      </c>
      <c r="C123" s="421" t="s">
        <v>61</v>
      </c>
      <c r="D123" s="34">
        <v>1</v>
      </c>
      <c r="E123" s="9">
        <f t="shared" si="53"/>
        <v>3024000</v>
      </c>
      <c r="F123" s="10">
        <v>0</v>
      </c>
      <c r="G123" s="35">
        <v>3024000</v>
      </c>
      <c r="H123" s="10">
        <v>0</v>
      </c>
      <c r="I123" s="408">
        <v>44562</v>
      </c>
      <c r="J123" s="408">
        <v>44926</v>
      </c>
      <c r="K123" s="410">
        <f t="shared" ref="K123:L123" si="82">D124/D123</f>
        <v>0</v>
      </c>
      <c r="L123" s="410">
        <f t="shared" si="82"/>
        <v>0</v>
      </c>
      <c r="M123" s="393">
        <v>0</v>
      </c>
      <c r="N123" s="20"/>
    </row>
    <row r="124" spans="1:14">
      <c r="A124" s="434"/>
      <c r="B124" s="33" t="s">
        <v>40</v>
      </c>
      <c r="C124" s="424"/>
      <c r="D124" s="34">
        <v>0</v>
      </c>
      <c r="E124" s="9">
        <f t="shared" si="53"/>
        <v>0</v>
      </c>
      <c r="F124" s="10">
        <v>0</v>
      </c>
      <c r="G124" s="10">
        <v>0</v>
      </c>
      <c r="H124" s="10">
        <v>0</v>
      </c>
      <c r="I124" s="409"/>
      <c r="J124" s="409"/>
      <c r="K124" s="411"/>
      <c r="L124" s="411"/>
      <c r="M124" s="394"/>
      <c r="N124" s="20"/>
    </row>
    <row r="125" spans="1:14">
      <c r="A125" s="431" t="s">
        <v>128</v>
      </c>
      <c r="B125" s="33" t="s">
        <v>38</v>
      </c>
      <c r="C125" s="421" t="s">
        <v>61</v>
      </c>
      <c r="D125" s="34">
        <v>1</v>
      </c>
      <c r="E125" s="9">
        <f t="shared" si="53"/>
        <v>3024000</v>
      </c>
      <c r="F125" s="10">
        <v>0</v>
      </c>
      <c r="G125" s="35">
        <v>3024000</v>
      </c>
      <c r="H125" s="10">
        <v>0</v>
      </c>
      <c r="I125" s="408">
        <v>44562</v>
      </c>
      <c r="J125" s="408">
        <v>44926</v>
      </c>
      <c r="K125" s="410">
        <f t="shared" ref="K125:L125" si="83">D126/D125</f>
        <v>0</v>
      </c>
      <c r="L125" s="410">
        <f t="shared" si="83"/>
        <v>0</v>
      </c>
      <c r="M125" s="393">
        <v>0</v>
      </c>
      <c r="N125" s="20"/>
    </row>
    <row r="126" spans="1:14">
      <c r="A126" s="432"/>
      <c r="B126" s="33" t="s">
        <v>40</v>
      </c>
      <c r="C126" s="424"/>
      <c r="D126" s="34">
        <v>0</v>
      </c>
      <c r="E126" s="9">
        <f t="shared" si="53"/>
        <v>0</v>
      </c>
      <c r="F126" s="10">
        <v>0</v>
      </c>
      <c r="G126" s="10">
        <v>0</v>
      </c>
      <c r="H126" s="10">
        <v>0</v>
      </c>
      <c r="I126" s="409"/>
      <c r="J126" s="409"/>
      <c r="K126" s="411"/>
      <c r="L126" s="411"/>
      <c r="M126" s="394"/>
      <c r="N126" s="20"/>
    </row>
    <row r="127" spans="1:14">
      <c r="A127" s="430" t="s">
        <v>129</v>
      </c>
      <c r="B127" s="33" t="s">
        <v>38</v>
      </c>
      <c r="C127" s="421" t="s">
        <v>119</v>
      </c>
      <c r="D127" s="34">
        <v>26</v>
      </c>
      <c r="E127" s="9">
        <f t="shared" si="53"/>
        <v>40680000</v>
      </c>
      <c r="F127" s="10">
        <v>0</v>
      </c>
      <c r="G127" s="35">
        <v>40680000</v>
      </c>
      <c r="H127" s="10">
        <v>0</v>
      </c>
      <c r="I127" s="408">
        <v>44562</v>
      </c>
      <c r="J127" s="408">
        <v>44926</v>
      </c>
      <c r="K127" s="410">
        <f t="shared" ref="K127:L127" si="84">D128/D127</f>
        <v>0.69230769230769229</v>
      </c>
      <c r="L127" s="410">
        <f t="shared" si="84"/>
        <v>0.72566371681415931</v>
      </c>
      <c r="M127" s="393">
        <f t="shared" ref="M127" si="85">(K127*K127)/L127</f>
        <v>0.66048491845865198</v>
      </c>
      <c r="N127" s="20"/>
    </row>
    <row r="128" spans="1:14">
      <c r="A128" s="430"/>
      <c r="B128" s="33" t="s">
        <v>40</v>
      </c>
      <c r="C128" s="424"/>
      <c r="D128" s="34">
        <v>18</v>
      </c>
      <c r="E128" s="9">
        <f t="shared" si="53"/>
        <v>29520000</v>
      </c>
      <c r="F128" s="10">
        <v>0</v>
      </c>
      <c r="G128" s="10">
        <v>29520000</v>
      </c>
      <c r="H128" s="10">
        <v>0</v>
      </c>
      <c r="I128" s="409"/>
      <c r="J128" s="409"/>
      <c r="K128" s="411"/>
      <c r="L128" s="411"/>
      <c r="M128" s="394"/>
      <c r="N128" s="20"/>
    </row>
    <row r="129" spans="1:14">
      <c r="A129" s="430" t="s">
        <v>130</v>
      </c>
      <c r="B129" s="33" t="s">
        <v>38</v>
      </c>
      <c r="C129" s="421" t="s">
        <v>131</v>
      </c>
      <c r="D129" s="37">
        <v>1</v>
      </c>
      <c r="E129" s="9">
        <f t="shared" si="53"/>
        <v>40560000</v>
      </c>
      <c r="F129" s="10">
        <v>0</v>
      </c>
      <c r="G129" s="35">
        <v>40560000</v>
      </c>
      <c r="H129" s="10">
        <v>0</v>
      </c>
      <c r="I129" s="408">
        <v>44562</v>
      </c>
      <c r="J129" s="408">
        <v>44926</v>
      </c>
      <c r="K129" s="410">
        <f t="shared" ref="K129:L129" si="86">D130/D129</f>
        <v>1</v>
      </c>
      <c r="L129" s="410">
        <f t="shared" si="86"/>
        <v>0.79881656804733725</v>
      </c>
      <c r="M129" s="393">
        <f t="shared" ref="M129" si="87">(K129*K129)/L129</f>
        <v>1.251851851851852</v>
      </c>
      <c r="N129" s="20"/>
    </row>
    <row r="130" spans="1:14">
      <c r="A130" s="430"/>
      <c r="B130" s="33" t="s">
        <v>40</v>
      </c>
      <c r="C130" s="424"/>
      <c r="D130" s="37">
        <v>1</v>
      </c>
      <c r="E130" s="9">
        <f t="shared" si="53"/>
        <v>32400000</v>
      </c>
      <c r="F130" s="10">
        <v>0</v>
      </c>
      <c r="G130" s="35">
        <v>32400000</v>
      </c>
      <c r="H130" s="10">
        <v>0</v>
      </c>
      <c r="I130" s="409"/>
      <c r="J130" s="409"/>
      <c r="K130" s="411"/>
      <c r="L130" s="411"/>
      <c r="M130" s="394"/>
      <c r="N130" s="20"/>
    </row>
    <row r="131" spans="1:14" ht="15" customHeight="1">
      <c r="A131" s="429" t="s">
        <v>132</v>
      </c>
      <c r="B131" s="40" t="s">
        <v>38</v>
      </c>
      <c r="C131" s="421" t="s">
        <v>119</v>
      </c>
      <c r="D131" s="41">
        <v>26</v>
      </c>
      <c r="E131" s="9">
        <f t="shared" si="53"/>
        <v>21600000</v>
      </c>
      <c r="F131" s="10">
        <v>0</v>
      </c>
      <c r="G131" s="42">
        <v>21600000</v>
      </c>
      <c r="H131" s="10">
        <v>0</v>
      </c>
      <c r="I131" s="408">
        <v>44562</v>
      </c>
      <c r="J131" s="408">
        <v>44926</v>
      </c>
      <c r="K131" s="410">
        <f t="shared" ref="K131:L131" si="88">D132/D131</f>
        <v>0.69230769230769229</v>
      </c>
      <c r="L131" s="410">
        <f t="shared" si="88"/>
        <v>1</v>
      </c>
      <c r="M131" s="393">
        <f t="shared" ref="M131" si="89">(K131*K131)/L131</f>
        <v>0.47928994082840232</v>
      </c>
      <c r="N131" s="20"/>
    </row>
    <row r="132" spans="1:14">
      <c r="A132" s="429"/>
      <c r="B132" s="40" t="s">
        <v>40</v>
      </c>
      <c r="C132" s="424"/>
      <c r="D132" s="41">
        <v>18</v>
      </c>
      <c r="E132" s="9">
        <f t="shared" si="53"/>
        <v>21600000</v>
      </c>
      <c r="F132" s="10">
        <v>0</v>
      </c>
      <c r="G132" s="42">
        <v>21600000</v>
      </c>
      <c r="H132" s="10">
        <v>0</v>
      </c>
      <c r="I132" s="409"/>
      <c r="J132" s="409"/>
      <c r="K132" s="411"/>
      <c r="L132" s="411"/>
      <c r="M132" s="394"/>
      <c r="N132" s="20"/>
    </row>
    <row r="133" spans="1:14">
      <c r="A133" s="419" t="s">
        <v>133</v>
      </c>
      <c r="B133" s="40" t="s">
        <v>38</v>
      </c>
      <c r="C133" s="425" t="s">
        <v>134</v>
      </c>
      <c r="D133" s="43">
        <v>1</v>
      </c>
      <c r="E133" s="9">
        <f t="shared" si="53"/>
        <v>163952694</v>
      </c>
      <c r="F133" s="19">
        <v>25475000</v>
      </c>
      <c r="G133" s="42">
        <v>138477694</v>
      </c>
      <c r="H133" s="10">
        <v>0</v>
      </c>
      <c r="I133" s="408">
        <v>44562</v>
      </c>
      <c r="J133" s="408">
        <v>44926</v>
      </c>
      <c r="K133" s="410">
        <f t="shared" ref="K133:L133" si="90">D134/D133</f>
        <v>1</v>
      </c>
      <c r="L133" s="410">
        <f t="shared" si="90"/>
        <v>0.57608080535718431</v>
      </c>
      <c r="M133" s="393">
        <f t="shared" ref="M133" si="91">(K133*K133)/L133</f>
        <v>1.7358675913181578</v>
      </c>
      <c r="N133" s="20"/>
    </row>
    <row r="134" spans="1:14">
      <c r="A134" s="420"/>
      <c r="B134" s="40" t="s">
        <v>40</v>
      </c>
      <c r="C134" s="425"/>
      <c r="D134" s="43">
        <v>1</v>
      </c>
      <c r="E134" s="9">
        <f t="shared" si="53"/>
        <v>94450000</v>
      </c>
      <c r="F134" s="10">
        <v>13650000</v>
      </c>
      <c r="G134" s="10">
        <v>80800000</v>
      </c>
      <c r="H134" s="10">
        <v>0</v>
      </c>
      <c r="I134" s="409"/>
      <c r="J134" s="409"/>
      <c r="K134" s="411"/>
      <c r="L134" s="411"/>
      <c r="M134" s="394"/>
      <c r="N134" s="20"/>
    </row>
    <row r="135" spans="1:14">
      <c r="A135" s="419" t="s">
        <v>135</v>
      </c>
      <c r="B135" s="40" t="s">
        <v>38</v>
      </c>
      <c r="C135" s="421" t="s">
        <v>136</v>
      </c>
      <c r="D135" s="41">
        <v>1</v>
      </c>
      <c r="E135" s="9">
        <f t="shared" si="53"/>
        <v>8046000</v>
      </c>
      <c r="F135" s="10">
        <v>0</v>
      </c>
      <c r="G135" s="42">
        <v>8046000</v>
      </c>
      <c r="H135" s="10">
        <v>0</v>
      </c>
      <c r="I135" s="408">
        <v>44562</v>
      </c>
      <c r="J135" s="408">
        <v>44926</v>
      </c>
      <c r="K135" s="410">
        <f t="shared" ref="K135:L135" si="92">D136/D135</f>
        <v>0</v>
      </c>
      <c r="L135" s="410">
        <f t="shared" si="92"/>
        <v>0</v>
      </c>
      <c r="M135" s="393">
        <v>0</v>
      </c>
      <c r="N135" s="20"/>
    </row>
    <row r="136" spans="1:14">
      <c r="A136" s="420"/>
      <c r="B136" s="40" t="s">
        <v>40</v>
      </c>
      <c r="C136" s="424"/>
      <c r="D136" s="41">
        <v>0</v>
      </c>
      <c r="E136" s="9">
        <f t="shared" si="53"/>
        <v>0</v>
      </c>
      <c r="F136" s="10">
        <v>0</v>
      </c>
      <c r="G136" s="10">
        <v>0</v>
      </c>
      <c r="H136" s="10">
        <v>0</v>
      </c>
      <c r="I136" s="409"/>
      <c r="J136" s="409"/>
      <c r="K136" s="411"/>
      <c r="L136" s="411"/>
      <c r="M136" s="394"/>
      <c r="N136" s="20"/>
    </row>
    <row r="137" spans="1:14">
      <c r="A137" s="419" t="s">
        <v>137</v>
      </c>
      <c r="B137" s="40" t="s">
        <v>38</v>
      </c>
      <c r="C137" s="421" t="s">
        <v>136</v>
      </c>
      <c r="D137" s="41">
        <v>1</v>
      </c>
      <c r="E137" s="9">
        <f t="shared" si="53"/>
        <v>34002906</v>
      </c>
      <c r="F137" s="10">
        <v>0</v>
      </c>
      <c r="G137" s="42">
        <v>34002906</v>
      </c>
      <c r="H137" s="10">
        <v>0</v>
      </c>
      <c r="I137" s="408">
        <v>44562</v>
      </c>
      <c r="J137" s="408">
        <v>44926</v>
      </c>
      <c r="K137" s="410">
        <f t="shared" ref="K137:L137" si="93">D138/D137</f>
        <v>0</v>
      </c>
      <c r="L137" s="410">
        <f t="shared" si="93"/>
        <v>0</v>
      </c>
      <c r="M137" s="393">
        <v>0</v>
      </c>
      <c r="N137" s="20"/>
    </row>
    <row r="138" spans="1:14">
      <c r="A138" s="420"/>
      <c r="B138" s="40" t="s">
        <v>40</v>
      </c>
      <c r="C138" s="424"/>
      <c r="D138" s="41">
        <v>0</v>
      </c>
      <c r="E138" s="9">
        <f t="shared" si="53"/>
        <v>0</v>
      </c>
      <c r="F138" s="10">
        <v>0</v>
      </c>
      <c r="G138" s="10">
        <v>0</v>
      </c>
      <c r="H138" s="10">
        <v>0</v>
      </c>
      <c r="I138" s="409"/>
      <c r="J138" s="409"/>
      <c r="K138" s="411"/>
      <c r="L138" s="411"/>
      <c r="M138" s="394"/>
      <c r="N138" s="20"/>
    </row>
    <row r="139" spans="1:14">
      <c r="A139" s="427" t="s">
        <v>138</v>
      </c>
      <c r="B139" s="40" t="s">
        <v>38</v>
      </c>
      <c r="C139" s="421" t="s">
        <v>136</v>
      </c>
      <c r="D139" s="41">
        <v>1</v>
      </c>
      <c r="E139" s="9">
        <f t="shared" si="53"/>
        <v>12942504</v>
      </c>
      <c r="F139" s="10">
        <v>0</v>
      </c>
      <c r="G139" s="10">
        <v>12942504</v>
      </c>
      <c r="H139" s="10">
        <v>0</v>
      </c>
      <c r="I139" s="408">
        <v>44562</v>
      </c>
      <c r="J139" s="408">
        <v>44926</v>
      </c>
      <c r="K139" s="410">
        <f t="shared" ref="K139:L139" si="94">D140/D139</f>
        <v>0</v>
      </c>
      <c r="L139" s="410">
        <f t="shared" si="94"/>
        <v>0</v>
      </c>
      <c r="M139" s="393">
        <v>0</v>
      </c>
      <c r="N139" s="20"/>
    </row>
    <row r="140" spans="1:14">
      <c r="A140" s="428"/>
      <c r="B140" s="40" t="s">
        <v>40</v>
      </c>
      <c r="C140" s="424"/>
      <c r="D140" s="41">
        <v>0</v>
      </c>
      <c r="E140" s="9">
        <f t="shared" si="53"/>
        <v>0</v>
      </c>
      <c r="F140" s="10">
        <v>0</v>
      </c>
      <c r="G140" s="10">
        <v>0</v>
      </c>
      <c r="H140" s="10">
        <v>0</v>
      </c>
      <c r="I140" s="409"/>
      <c r="J140" s="409"/>
      <c r="K140" s="411"/>
      <c r="L140" s="411"/>
      <c r="M140" s="394"/>
      <c r="N140" s="20"/>
    </row>
    <row r="141" spans="1:14">
      <c r="A141" s="426" t="s">
        <v>139</v>
      </c>
      <c r="B141" s="40" t="s">
        <v>38</v>
      </c>
      <c r="C141" s="425" t="s">
        <v>140</v>
      </c>
      <c r="D141" s="44">
        <v>1</v>
      </c>
      <c r="E141" s="9">
        <f t="shared" si="53"/>
        <v>133645000</v>
      </c>
      <c r="F141" s="42">
        <v>133645000</v>
      </c>
      <c r="G141" s="10">
        <v>0</v>
      </c>
      <c r="H141" s="10">
        <v>0</v>
      </c>
      <c r="I141" s="408">
        <v>44562</v>
      </c>
      <c r="J141" s="408">
        <v>44926</v>
      </c>
      <c r="K141" s="410">
        <f t="shared" ref="K141:L141" si="95">D142/D141</f>
        <v>1</v>
      </c>
      <c r="L141" s="410">
        <f t="shared" si="95"/>
        <v>0.72854701634928354</v>
      </c>
      <c r="M141" s="393">
        <f t="shared" ref="M141" si="96">(K141*K141)/L141</f>
        <v>1.3725950111098597</v>
      </c>
      <c r="N141" s="20"/>
    </row>
    <row r="142" spans="1:14">
      <c r="A142" s="426"/>
      <c r="B142" s="40" t="s">
        <v>40</v>
      </c>
      <c r="C142" s="425"/>
      <c r="D142" s="45">
        <v>1</v>
      </c>
      <c r="E142" s="9">
        <f t="shared" si="53"/>
        <v>97366666</v>
      </c>
      <c r="F142" s="10">
        <v>97366666</v>
      </c>
      <c r="G142" s="10">
        <v>0</v>
      </c>
      <c r="H142" s="10">
        <v>0</v>
      </c>
      <c r="I142" s="409"/>
      <c r="J142" s="409"/>
      <c r="K142" s="411"/>
      <c r="L142" s="411"/>
      <c r="M142" s="394"/>
      <c r="N142" s="20"/>
    </row>
    <row r="143" spans="1:14">
      <c r="A143" s="423" t="s">
        <v>141</v>
      </c>
      <c r="B143" s="40" t="s">
        <v>38</v>
      </c>
      <c r="C143" s="425" t="s">
        <v>142</v>
      </c>
      <c r="D143" s="44">
        <v>2</v>
      </c>
      <c r="E143" s="9">
        <f t="shared" si="53"/>
        <v>38280000</v>
      </c>
      <c r="F143" s="19">
        <v>38280000</v>
      </c>
      <c r="G143" s="10">
        <v>0</v>
      </c>
      <c r="H143" s="10">
        <v>0</v>
      </c>
      <c r="I143" s="408">
        <v>44562</v>
      </c>
      <c r="J143" s="408">
        <v>44926</v>
      </c>
      <c r="K143" s="410">
        <f t="shared" ref="K143:L143" si="97">D144/D143</f>
        <v>0.5</v>
      </c>
      <c r="L143" s="410">
        <f t="shared" si="97"/>
        <v>0.75235109717868343</v>
      </c>
      <c r="M143" s="393">
        <f t="shared" ref="M143" si="98">(K143*K143)/L143</f>
        <v>0.33229166666666665</v>
      </c>
      <c r="N143" s="20"/>
    </row>
    <row r="144" spans="1:14">
      <c r="A144" s="423"/>
      <c r="B144" s="40" t="s">
        <v>40</v>
      </c>
      <c r="C144" s="425"/>
      <c r="D144" s="45">
        <v>1</v>
      </c>
      <c r="E144" s="9">
        <f t="shared" si="53"/>
        <v>28800000</v>
      </c>
      <c r="F144" s="19">
        <v>28800000</v>
      </c>
      <c r="G144" s="10">
        <v>0</v>
      </c>
      <c r="H144" s="10">
        <v>0</v>
      </c>
      <c r="I144" s="409"/>
      <c r="J144" s="409"/>
      <c r="K144" s="411"/>
      <c r="L144" s="411"/>
      <c r="M144" s="394"/>
      <c r="N144" s="20"/>
    </row>
    <row r="145" spans="1:14">
      <c r="A145" s="423" t="s">
        <v>143</v>
      </c>
      <c r="B145" s="46" t="s">
        <v>38</v>
      </c>
      <c r="C145" s="421" t="s">
        <v>65</v>
      </c>
      <c r="D145" s="47">
        <v>1</v>
      </c>
      <c r="E145" s="9">
        <f t="shared" si="53"/>
        <v>243927707</v>
      </c>
      <c r="F145" s="10">
        <v>195000000</v>
      </c>
      <c r="G145" s="48">
        <v>48927707</v>
      </c>
      <c r="H145" s="10">
        <v>0</v>
      </c>
      <c r="I145" s="408">
        <v>44562</v>
      </c>
      <c r="J145" s="408">
        <v>44926</v>
      </c>
      <c r="K145" s="410">
        <f t="shared" ref="K145:L145" si="99">D146/D145</f>
        <v>0</v>
      </c>
      <c r="L145" s="410">
        <f t="shared" si="99"/>
        <v>0</v>
      </c>
      <c r="M145" s="393">
        <v>0</v>
      </c>
      <c r="N145" s="20"/>
    </row>
    <row r="146" spans="1:14">
      <c r="A146" s="423"/>
      <c r="B146" s="46" t="s">
        <v>40</v>
      </c>
      <c r="C146" s="424"/>
      <c r="D146" s="49">
        <v>0</v>
      </c>
      <c r="E146" s="9">
        <f t="shared" si="53"/>
        <v>0</v>
      </c>
      <c r="F146" s="10">
        <v>0</v>
      </c>
      <c r="G146" s="10">
        <v>0</v>
      </c>
      <c r="H146" s="10">
        <v>0</v>
      </c>
      <c r="I146" s="409"/>
      <c r="J146" s="409"/>
      <c r="K146" s="411"/>
      <c r="L146" s="411"/>
      <c r="M146" s="394"/>
      <c r="N146" s="20"/>
    </row>
    <row r="147" spans="1:14">
      <c r="A147" s="419" t="s">
        <v>144</v>
      </c>
      <c r="B147" s="46" t="s">
        <v>38</v>
      </c>
      <c r="C147" s="421" t="s">
        <v>145</v>
      </c>
      <c r="D147" s="49">
        <v>1</v>
      </c>
      <c r="E147" s="9">
        <f t="shared" ref="E147:E178" si="100">+F147+G147+H147</f>
        <v>725514036</v>
      </c>
      <c r="F147" s="19">
        <v>725514036</v>
      </c>
      <c r="G147" s="10">
        <v>0</v>
      </c>
      <c r="H147" s="10">
        <v>0</v>
      </c>
      <c r="I147" s="408">
        <v>44562</v>
      </c>
      <c r="J147" s="408">
        <v>44926</v>
      </c>
      <c r="K147" s="410">
        <f t="shared" ref="K147:L147" si="101">D148/D147</f>
        <v>1</v>
      </c>
      <c r="L147" s="410">
        <f t="shared" si="101"/>
        <v>0.99942932048250543</v>
      </c>
      <c r="M147" s="393">
        <f t="shared" ref="M147" si="102">(K147*K147)/L147</f>
        <v>1.0005710053785686</v>
      </c>
      <c r="N147" s="20"/>
    </row>
    <row r="148" spans="1:14">
      <c r="A148" s="420"/>
      <c r="B148" s="46" t="s">
        <v>40</v>
      </c>
      <c r="C148" s="422"/>
      <c r="D148" s="49">
        <v>1</v>
      </c>
      <c r="E148" s="9">
        <f t="shared" si="100"/>
        <v>725100000</v>
      </c>
      <c r="F148" s="19">
        <v>725100000</v>
      </c>
      <c r="G148" s="10">
        <v>0</v>
      </c>
      <c r="H148" s="10">
        <v>0</v>
      </c>
      <c r="I148" s="409"/>
      <c r="J148" s="409"/>
      <c r="K148" s="411"/>
      <c r="L148" s="411"/>
      <c r="M148" s="394"/>
      <c r="N148" s="20"/>
    </row>
    <row r="149" spans="1:14">
      <c r="A149" s="419" t="s">
        <v>146</v>
      </c>
      <c r="B149" s="46" t="s">
        <v>38</v>
      </c>
      <c r="C149" s="421" t="s">
        <v>147</v>
      </c>
      <c r="D149" s="50">
        <v>1</v>
      </c>
      <c r="E149" s="9">
        <f t="shared" si="100"/>
        <v>168700000</v>
      </c>
      <c r="F149" s="19">
        <v>168700000</v>
      </c>
      <c r="G149" s="10">
        <v>0</v>
      </c>
      <c r="H149" s="10">
        <v>0</v>
      </c>
      <c r="I149" s="408">
        <v>44562</v>
      </c>
      <c r="J149" s="408">
        <v>44926</v>
      </c>
      <c r="K149" s="410">
        <f t="shared" ref="K149:L149" si="103">D150/D149</f>
        <v>0.90210000000000001</v>
      </c>
      <c r="L149" s="410">
        <f t="shared" si="103"/>
        <v>1</v>
      </c>
      <c r="M149" s="393">
        <f t="shared" ref="M149" si="104">(K149*K149)/L149</f>
        <v>0.81378441000000001</v>
      </c>
      <c r="N149" s="20"/>
    </row>
    <row r="150" spans="1:14">
      <c r="A150" s="420"/>
      <c r="B150" s="46" t="s">
        <v>40</v>
      </c>
      <c r="C150" s="422"/>
      <c r="D150" s="51">
        <v>0.90210000000000001</v>
      </c>
      <c r="E150" s="9">
        <f t="shared" si="100"/>
        <v>168700000</v>
      </c>
      <c r="F150" s="19">
        <v>168700000</v>
      </c>
      <c r="G150" s="10">
        <v>0</v>
      </c>
      <c r="H150" s="10">
        <v>0</v>
      </c>
      <c r="I150" s="409"/>
      <c r="J150" s="409"/>
      <c r="K150" s="411"/>
      <c r="L150" s="411"/>
      <c r="M150" s="394"/>
      <c r="N150" s="20"/>
    </row>
    <row r="151" spans="1:14">
      <c r="A151" s="419" t="s">
        <v>148</v>
      </c>
      <c r="B151" s="46" t="s">
        <v>38</v>
      </c>
      <c r="C151" s="421" t="s">
        <v>149</v>
      </c>
      <c r="D151" s="49">
        <v>1</v>
      </c>
      <c r="E151" s="9">
        <f t="shared" si="100"/>
        <v>97050000</v>
      </c>
      <c r="F151" s="19">
        <v>97050000</v>
      </c>
      <c r="G151" s="10">
        <v>0</v>
      </c>
      <c r="H151" s="10">
        <v>0</v>
      </c>
      <c r="I151" s="408">
        <v>44562</v>
      </c>
      <c r="J151" s="408">
        <v>44926</v>
      </c>
      <c r="K151" s="410">
        <f t="shared" ref="K151:L151" si="105">D152/D151</f>
        <v>1</v>
      </c>
      <c r="L151" s="410">
        <f t="shared" si="105"/>
        <v>1</v>
      </c>
      <c r="M151" s="393">
        <f t="shared" ref="M151" si="106">(K151*K151)/L151</f>
        <v>1</v>
      </c>
      <c r="N151" s="20"/>
    </row>
    <row r="152" spans="1:14">
      <c r="A152" s="420"/>
      <c r="B152" s="46" t="s">
        <v>40</v>
      </c>
      <c r="C152" s="422"/>
      <c r="D152" s="49">
        <v>1</v>
      </c>
      <c r="E152" s="9">
        <f t="shared" si="100"/>
        <v>97050000</v>
      </c>
      <c r="F152" s="10">
        <v>97050000</v>
      </c>
      <c r="G152" s="10">
        <v>0</v>
      </c>
      <c r="H152" s="10">
        <v>0</v>
      </c>
      <c r="I152" s="409"/>
      <c r="J152" s="409"/>
      <c r="K152" s="411"/>
      <c r="L152" s="411"/>
      <c r="M152" s="394"/>
      <c r="N152" s="20"/>
    </row>
    <row r="153" spans="1:14">
      <c r="A153" s="419" t="s">
        <v>150</v>
      </c>
      <c r="B153" s="46" t="s">
        <v>38</v>
      </c>
      <c r="C153" s="421" t="s">
        <v>151</v>
      </c>
      <c r="D153" s="50">
        <v>1</v>
      </c>
      <c r="E153" s="9">
        <f t="shared" si="100"/>
        <v>326030000</v>
      </c>
      <c r="F153" s="19">
        <v>326030000</v>
      </c>
      <c r="G153" s="10">
        <v>0</v>
      </c>
      <c r="H153" s="10">
        <v>0</v>
      </c>
      <c r="I153" s="408">
        <v>44562</v>
      </c>
      <c r="J153" s="408">
        <v>44926</v>
      </c>
      <c r="K153" s="410">
        <f t="shared" ref="K153:L153" si="107">D154/D153</f>
        <v>1</v>
      </c>
      <c r="L153" s="410">
        <f t="shared" si="107"/>
        <v>1</v>
      </c>
      <c r="M153" s="393">
        <f t="shared" ref="M153" si="108">(K153*K153)/L153</f>
        <v>1</v>
      </c>
      <c r="N153" s="20"/>
    </row>
    <row r="154" spans="1:14">
      <c r="A154" s="420"/>
      <c r="B154" s="46" t="s">
        <v>40</v>
      </c>
      <c r="C154" s="422"/>
      <c r="D154" s="50">
        <v>1</v>
      </c>
      <c r="E154" s="9">
        <f t="shared" si="100"/>
        <v>326030000</v>
      </c>
      <c r="F154" s="10">
        <v>326030000</v>
      </c>
      <c r="G154" s="10">
        <v>0</v>
      </c>
      <c r="H154" s="10">
        <v>0</v>
      </c>
      <c r="I154" s="409"/>
      <c r="J154" s="409"/>
      <c r="K154" s="411"/>
      <c r="L154" s="411"/>
      <c r="M154" s="394"/>
      <c r="N154" s="20"/>
    </row>
    <row r="155" spans="1:14">
      <c r="A155" s="419" t="s">
        <v>152</v>
      </c>
      <c r="B155" s="46" t="s">
        <v>38</v>
      </c>
      <c r="C155" s="421" t="s">
        <v>153</v>
      </c>
      <c r="D155" s="49">
        <v>1</v>
      </c>
      <c r="E155" s="9">
        <f t="shared" si="100"/>
        <v>79380000</v>
      </c>
      <c r="F155" s="19">
        <v>79380000</v>
      </c>
      <c r="G155" s="10">
        <v>0</v>
      </c>
      <c r="H155" s="10">
        <v>0</v>
      </c>
      <c r="I155" s="408">
        <v>44562</v>
      </c>
      <c r="J155" s="408">
        <v>44926</v>
      </c>
      <c r="K155" s="410">
        <f t="shared" ref="K155:L155" si="109">D156/D155</f>
        <v>1</v>
      </c>
      <c r="L155" s="410">
        <f t="shared" si="109"/>
        <v>1</v>
      </c>
      <c r="M155" s="393">
        <f t="shared" ref="M155" si="110">(K155*K155)/L155</f>
        <v>1</v>
      </c>
      <c r="N155" s="20"/>
    </row>
    <row r="156" spans="1:14">
      <c r="A156" s="420"/>
      <c r="B156" s="46" t="s">
        <v>40</v>
      </c>
      <c r="C156" s="422"/>
      <c r="D156" s="49">
        <v>1</v>
      </c>
      <c r="E156" s="9">
        <f t="shared" si="100"/>
        <v>79380000</v>
      </c>
      <c r="F156" s="10">
        <v>79380000</v>
      </c>
      <c r="G156" s="10">
        <v>0</v>
      </c>
      <c r="H156" s="10">
        <v>0</v>
      </c>
      <c r="I156" s="409"/>
      <c r="J156" s="409"/>
      <c r="K156" s="411"/>
      <c r="L156" s="411"/>
      <c r="M156" s="394"/>
      <c r="N156" s="20"/>
    </row>
    <row r="157" spans="1:14">
      <c r="A157" s="417" t="s">
        <v>154</v>
      </c>
      <c r="B157" s="46" t="s">
        <v>38</v>
      </c>
      <c r="C157" s="406" t="s">
        <v>155</v>
      </c>
      <c r="D157" s="50">
        <v>1</v>
      </c>
      <c r="E157" s="9">
        <f t="shared" si="100"/>
        <v>503010000</v>
      </c>
      <c r="F157" s="10">
        <v>0</v>
      </c>
      <c r="G157" s="48">
        <v>503010000</v>
      </c>
      <c r="H157" s="10">
        <v>0</v>
      </c>
      <c r="I157" s="408">
        <v>44562</v>
      </c>
      <c r="J157" s="408">
        <v>44926</v>
      </c>
      <c r="K157" s="410">
        <f t="shared" ref="K157:L157" si="111">D158/D157</f>
        <v>0.6</v>
      </c>
      <c r="L157" s="410">
        <f t="shared" si="111"/>
        <v>0.82990397805212623</v>
      </c>
      <c r="M157" s="393">
        <f t="shared" ref="M157" si="112">(K157*K157)/L157</f>
        <v>0.43378512396694213</v>
      </c>
      <c r="N157" s="20"/>
    </row>
    <row r="158" spans="1:14">
      <c r="A158" s="418"/>
      <c r="B158" s="46" t="s">
        <v>40</v>
      </c>
      <c r="C158" s="407"/>
      <c r="D158" s="50">
        <v>0.6</v>
      </c>
      <c r="E158" s="9">
        <f t="shared" si="100"/>
        <v>417450000</v>
      </c>
      <c r="F158" s="10">
        <v>0</v>
      </c>
      <c r="G158" s="10">
        <v>417450000</v>
      </c>
      <c r="H158" s="10">
        <v>0</v>
      </c>
      <c r="I158" s="409"/>
      <c r="J158" s="409"/>
      <c r="K158" s="411"/>
      <c r="L158" s="411"/>
      <c r="M158" s="394"/>
      <c r="N158" s="20"/>
    </row>
    <row r="159" spans="1:14">
      <c r="A159" s="416" t="s">
        <v>156</v>
      </c>
      <c r="B159" s="46" t="s">
        <v>38</v>
      </c>
      <c r="C159" s="406" t="s">
        <v>119</v>
      </c>
      <c r="D159" s="49">
        <v>1</v>
      </c>
      <c r="E159" s="9">
        <f t="shared" si="100"/>
        <v>39600000</v>
      </c>
      <c r="F159" s="10">
        <v>0</v>
      </c>
      <c r="G159" s="48">
        <v>39600000</v>
      </c>
      <c r="H159" s="10">
        <v>0</v>
      </c>
      <c r="I159" s="408">
        <v>44562</v>
      </c>
      <c r="J159" s="408">
        <v>44926</v>
      </c>
      <c r="K159" s="410">
        <f t="shared" ref="K159:L159" si="113">D160/D159</f>
        <v>1</v>
      </c>
      <c r="L159" s="410">
        <f t="shared" si="113"/>
        <v>1</v>
      </c>
      <c r="M159" s="393">
        <f t="shared" ref="M159" si="114">(K159*K159)/L159</f>
        <v>1</v>
      </c>
      <c r="N159" s="20"/>
    </row>
    <row r="160" spans="1:14">
      <c r="A160" s="416"/>
      <c r="B160" s="46" t="s">
        <v>40</v>
      </c>
      <c r="C160" s="407"/>
      <c r="D160" s="49">
        <v>1</v>
      </c>
      <c r="E160" s="9">
        <f t="shared" si="100"/>
        <v>39600000</v>
      </c>
      <c r="F160" s="10">
        <v>0</v>
      </c>
      <c r="G160" s="48">
        <v>39600000</v>
      </c>
      <c r="H160" s="10">
        <v>0</v>
      </c>
      <c r="I160" s="409"/>
      <c r="J160" s="409"/>
      <c r="K160" s="411"/>
      <c r="L160" s="411"/>
      <c r="M160" s="394"/>
      <c r="N160" s="20"/>
    </row>
    <row r="161" spans="1:14">
      <c r="A161" s="416" t="s">
        <v>157</v>
      </c>
      <c r="B161" s="46" t="s">
        <v>38</v>
      </c>
      <c r="C161" s="406" t="s">
        <v>158</v>
      </c>
      <c r="D161" s="49">
        <v>1500</v>
      </c>
      <c r="E161" s="9">
        <f t="shared" si="100"/>
        <v>47500000</v>
      </c>
      <c r="F161" s="10">
        <v>0</v>
      </c>
      <c r="G161" s="48">
        <v>47500000</v>
      </c>
      <c r="H161" s="10">
        <v>0</v>
      </c>
      <c r="I161" s="408">
        <v>44562</v>
      </c>
      <c r="J161" s="408">
        <v>44926</v>
      </c>
      <c r="K161" s="410">
        <f t="shared" ref="K161:L161" si="115">D162/D161</f>
        <v>0.51066666666666671</v>
      </c>
      <c r="L161" s="410">
        <f t="shared" si="115"/>
        <v>1</v>
      </c>
      <c r="M161" s="393">
        <f t="shared" ref="M161" si="116">(K161*K161)/L161</f>
        <v>0.26078044444444448</v>
      </c>
      <c r="N161" s="20"/>
    </row>
    <row r="162" spans="1:14">
      <c r="A162" s="416"/>
      <c r="B162" s="46" t="s">
        <v>40</v>
      </c>
      <c r="C162" s="407"/>
      <c r="D162" s="49">
        <v>766</v>
      </c>
      <c r="E162" s="9">
        <f t="shared" si="100"/>
        <v>47500000</v>
      </c>
      <c r="F162" s="10">
        <v>0</v>
      </c>
      <c r="G162" s="48">
        <v>47500000</v>
      </c>
      <c r="H162" s="10">
        <v>0</v>
      </c>
      <c r="I162" s="409"/>
      <c r="J162" s="409"/>
      <c r="K162" s="411"/>
      <c r="L162" s="411"/>
      <c r="M162" s="394"/>
      <c r="N162" s="20"/>
    </row>
    <row r="163" spans="1:14">
      <c r="A163" s="416" t="s">
        <v>159</v>
      </c>
      <c r="B163" s="46" t="s">
        <v>38</v>
      </c>
      <c r="C163" s="406" t="s">
        <v>160</v>
      </c>
      <c r="D163" s="49">
        <v>1</v>
      </c>
      <c r="E163" s="9">
        <f t="shared" si="100"/>
        <v>154780000</v>
      </c>
      <c r="F163" s="10">
        <v>0</v>
      </c>
      <c r="G163" s="48">
        <v>154780000</v>
      </c>
      <c r="H163" s="10">
        <v>0</v>
      </c>
      <c r="I163" s="408">
        <v>44562</v>
      </c>
      <c r="J163" s="408">
        <v>44926</v>
      </c>
      <c r="K163" s="410">
        <f t="shared" ref="K163:L163" si="117">D164/D163</f>
        <v>1</v>
      </c>
      <c r="L163" s="410">
        <f t="shared" si="117"/>
        <v>0.7875694534177542</v>
      </c>
      <c r="M163" s="393">
        <f t="shared" ref="M163" si="118">(K163*K163)/L163</f>
        <v>1.2697292863002461</v>
      </c>
      <c r="N163" s="20"/>
    </row>
    <row r="164" spans="1:14">
      <c r="A164" s="416"/>
      <c r="B164" s="46" t="s">
        <v>40</v>
      </c>
      <c r="C164" s="407"/>
      <c r="D164" s="49">
        <v>1</v>
      </c>
      <c r="E164" s="9">
        <f t="shared" si="100"/>
        <v>121900000</v>
      </c>
      <c r="F164" s="10">
        <v>0</v>
      </c>
      <c r="G164" s="10">
        <v>121900000</v>
      </c>
      <c r="H164" s="10">
        <v>0</v>
      </c>
      <c r="I164" s="409"/>
      <c r="J164" s="409"/>
      <c r="K164" s="411"/>
      <c r="L164" s="411"/>
      <c r="M164" s="394"/>
      <c r="N164" s="20"/>
    </row>
    <row r="165" spans="1:14">
      <c r="A165" s="416" t="s">
        <v>161</v>
      </c>
      <c r="B165" s="46" t="s">
        <v>38</v>
      </c>
      <c r="C165" s="406" t="s">
        <v>162</v>
      </c>
      <c r="D165" s="49">
        <v>160</v>
      </c>
      <c r="E165" s="9">
        <f t="shared" si="100"/>
        <v>207360000</v>
      </c>
      <c r="F165" s="10">
        <v>0</v>
      </c>
      <c r="G165" s="48">
        <v>207360000</v>
      </c>
      <c r="H165" s="10">
        <v>0</v>
      </c>
      <c r="I165" s="408">
        <v>44562</v>
      </c>
      <c r="J165" s="408">
        <v>44926</v>
      </c>
      <c r="K165" s="410">
        <f t="shared" ref="K165:L165" si="119">D166/D165</f>
        <v>0</v>
      </c>
      <c r="L165" s="410">
        <f t="shared" si="119"/>
        <v>0</v>
      </c>
      <c r="M165" s="393">
        <v>0</v>
      </c>
      <c r="N165" s="20"/>
    </row>
    <row r="166" spans="1:14">
      <c r="A166" s="416"/>
      <c r="B166" s="46" t="s">
        <v>40</v>
      </c>
      <c r="C166" s="407"/>
      <c r="D166" s="49">
        <v>0</v>
      </c>
      <c r="E166" s="9">
        <f t="shared" si="100"/>
        <v>0</v>
      </c>
      <c r="F166" s="10">
        <v>0</v>
      </c>
      <c r="G166" s="10">
        <v>0</v>
      </c>
      <c r="H166" s="10">
        <v>0</v>
      </c>
      <c r="I166" s="409"/>
      <c r="J166" s="409"/>
      <c r="K166" s="411"/>
      <c r="L166" s="411"/>
      <c r="M166" s="394"/>
      <c r="N166" s="20"/>
    </row>
    <row r="167" spans="1:14">
      <c r="A167" s="416" t="s">
        <v>163</v>
      </c>
      <c r="B167" s="46" t="s">
        <v>38</v>
      </c>
      <c r="C167" s="406" t="s">
        <v>164</v>
      </c>
      <c r="D167" s="49">
        <v>1200</v>
      </c>
      <c r="E167" s="9">
        <f t="shared" si="100"/>
        <v>77760000</v>
      </c>
      <c r="F167" s="10">
        <v>0</v>
      </c>
      <c r="G167" s="48">
        <v>77760000</v>
      </c>
      <c r="H167" s="10">
        <v>0</v>
      </c>
      <c r="I167" s="408">
        <v>44562</v>
      </c>
      <c r="J167" s="408">
        <v>44926</v>
      </c>
      <c r="K167" s="410">
        <f t="shared" ref="K167:L167" si="120">D168/D167</f>
        <v>0</v>
      </c>
      <c r="L167" s="410">
        <f t="shared" si="120"/>
        <v>0</v>
      </c>
      <c r="M167" s="393">
        <v>0</v>
      </c>
      <c r="N167" s="20"/>
    </row>
    <row r="168" spans="1:14">
      <c r="A168" s="416"/>
      <c r="B168" s="46" t="s">
        <v>40</v>
      </c>
      <c r="C168" s="407"/>
      <c r="D168" s="49">
        <v>0</v>
      </c>
      <c r="E168" s="9">
        <f t="shared" si="100"/>
        <v>0</v>
      </c>
      <c r="F168" s="10">
        <v>0</v>
      </c>
      <c r="G168" s="10">
        <v>0</v>
      </c>
      <c r="H168" s="10">
        <v>0</v>
      </c>
      <c r="I168" s="409"/>
      <c r="J168" s="409"/>
      <c r="K168" s="411"/>
      <c r="L168" s="411"/>
      <c r="M168" s="394"/>
      <c r="N168" s="20"/>
    </row>
    <row r="169" spans="1:14" ht="15" customHeight="1">
      <c r="A169" s="416" t="s">
        <v>165</v>
      </c>
      <c r="B169" s="46" t="s">
        <v>38</v>
      </c>
      <c r="C169" s="406" t="s">
        <v>164</v>
      </c>
      <c r="D169" s="49">
        <v>800</v>
      </c>
      <c r="E169" s="9">
        <f t="shared" si="100"/>
        <v>194400000</v>
      </c>
      <c r="F169" s="10">
        <v>0</v>
      </c>
      <c r="G169" s="10">
        <v>194400000</v>
      </c>
      <c r="H169" s="10">
        <v>0</v>
      </c>
      <c r="I169" s="408">
        <v>44562</v>
      </c>
      <c r="J169" s="408">
        <v>44926</v>
      </c>
      <c r="K169" s="410">
        <f t="shared" ref="K169:L169" si="121">D170/D169</f>
        <v>0</v>
      </c>
      <c r="L169" s="410">
        <f t="shared" si="121"/>
        <v>0</v>
      </c>
      <c r="M169" s="393">
        <v>0</v>
      </c>
      <c r="N169" s="20"/>
    </row>
    <row r="170" spans="1:14">
      <c r="A170" s="416"/>
      <c r="B170" s="46" t="s">
        <v>40</v>
      </c>
      <c r="C170" s="407"/>
      <c r="D170" s="49">
        <v>0</v>
      </c>
      <c r="E170" s="9">
        <f t="shared" si="100"/>
        <v>0</v>
      </c>
      <c r="F170" s="10">
        <v>0</v>
      </c>
      <c r="G170" s="10">
        <v>0</v>
      </c>
      <c r="H170" s="10">
        <v>0</v>
      </c>
      <c r="I170" s="409"/>
      <c r="J170" s="409"/>
      <c r="K170" s="411"/>
      <c r="L170" s="411"/>
      <c r="M170" s="394"/>
      <c r="N170" s="20"/>
    </row>
    <row r="171" spans="1:14" ht="15" customHeight="1">
      <c r="A171" s="416" t="s">
        <v>166</v>
      </c>
      <c r="B171" s="46" t="s">
        <v>38</v>
      </c>
      <c r="C171" s="406" t="s">
        <v>164</v>
      </c>
      <c r="D171" s="49">
        <v>360</v>
      </c>
      <c r="E171" s="9">
        <f t="shared" si="100"/>
        <v>112145432</v>
      </c>
      <c r="F171" s="10">
        <v>0</v>
      </c>
      <c r="G171" s="10">
        <v>112145432</v>
      </c>
      <c r="H171" s="10">
        <v>0</v>
      </c>
      <c r="I171" s="408">
        <v>44562</v>
      </c>
      <c r="J171" s="408">
        <v>44926</v>
      </c>
      <c r="K171" s="410">
        <f t="shared" ref="K171:L171" si="122">D172/D171</f>
        <v>0</v>
      </c>
      <c r="L171" s="410">
        <f t="shared" si="122"/>
        <v>0</v>
      </c>
      <c r="M171" s="393">
        <v>0</v>
      </c>
      <c r="N171" s="20"/>
    </row>
    <row r="172" spans="1:14">
      <c r="A172" s="416"/>
      <c r="B172" s="46" t="s">
        <v>40</v>
      </c>
      <c r="C172" s="407"/>
      <c r="D172" s="49">
        <v>0</v>
      </c>
      <c r="E172" s="9">
        <f t="shared" si="100"/>
        <v>0</v>
      </c>
      <c r="F172" s="10">
        <v>0</v>
      </c>
      <c r="G172" s="10">
        <v>0</v>
      </c>
      <c r="H172" s="10">
        <v>0</v>
      </c>
      <c r="I172" s="409"/>
      <c r="J172" s="409"/>
      <c r="K172" s="411"/>
      <c r="L172" s="411"/>
      <c r="M172" s="394"/>
      <c r="N172" s="20"/>
    </row>
    <row r="173" spans="1:14">
      <c r="A173" s="414" t="s">
        <v>167</v>
      </c>
      <c r="B173" s="46" t="s">
        <v>38</v>
      </c>
      <c r="C173" s="406" t="s">
        <v>168</v>
      </c>
      <c r="D173" s="50">
        <v>1</v>
      </c>
      <c r="E173" s="9">
        <f t="shared" si="100"/>
        <v>28390000</v>
      </c>
      <c r="F173" s="10">
        <v>0</v>
      </c>
      <c r="G173" s="48">
        <v>28390000</v>
      </c>
      <c r="H173" s="10">
        <v>0</v>
      </c>
      <c r="I173" s="408">
        <v>44562</v>
      </c>
      <c r="J173" s="408">
        <v>44926</v>
      </c>
      <c r="K173" s="410">
        <f t="shared" ref="K173:L173" si="123">D174/D173</f>
        <v>0.2</v>
      </c>
      <c r="L173" s="410">
        <f t="shared" si="123"/>
        <v>0.89820359281437123</v>
      </c>
      <c r="M173" s="393">
        <f t="shared" ref="M173" si="124">(K173*K173)/L173</f>
        <v>4.4533333333333341E-2</v>
      </c>
      <c r="N173" s="20"/>
    </row>
    <row r="174" spans="1:14">
      <c r="A174" s="415"/>
      <c r="B174" s="46" t="s">
        <v>40</v>
      </c>
      <c r="C174" s="407"/>
      <c r="D174" s="50">
        <v>0.2</v>
      </c>
      <c r="E174" s="9">
        <f t="shared" si="100"/>
        <v>25500000</v>
      </c>
      <c r="F174" s="10">
        <v>0</v>
      </c>
      <c r="G174" s="10">
        <v>25500000</v>
      </c>
      <c r="H174" s="10">
        <v>0</v>
      </c>
      <c r="I174" s="409"/>
      <c r="J174" s="409"/>
      <c r="K174" s="411"/>
      <c r="L174" s="411"/>
      <c r="M174" s="394"/>
      <c r="N174" s="20"/>
    </row>
    <row r="175" spans="1:14">
      <c r="A175" s="412" t="s">
        <v>169</v>
      </c>
      <c r="B175" s="46" t="s">
        <v>38</v>
      </c>
      <c r="C175" s="406" t="s">
        <v>170</v>
      </c>
      <c r="D175" s="49">
        <v>1</v>
      </c>
      <c r="E175" s="9">
        <f t="shared" si="100"/>
        <v>0</v>
      </c>
      <c r="F175" s="10">
        <v>0</v>
      </c>
      <c r="G175" s="48">
        <v>0</v>
      </c>
      <c r="H175" s="10">
        <v>0</v>
      </c>
      <c r="I175" s="408">
        <v>44562</v>
      </c>
      <c r="J175" s="408">
        <v>44926</v>
      </c>
      <c r="K175" s="410">
        <f t="shared" ref="K175" si="125">D176/D175</f>
        <v>0</v>
      </c>
      <c r="L175" s="410">
        <v>0</v>
      </c>
      <c r="M175" s="393">
        <v>0</v>
      </c>
      <c r="N175" s="20"/>
    </row>
    <row r="176" spans="1:14">
      <c r="A176" s="413"/>
      <c r="B176" s="46" t="s">
        <v>40</v>
      </c>
      <c r="C176" s="407"/>
      <c r="D176" s="49">
        <v>0</v>
      </c>
      <c r="E176" s="9">
        <f t="shared" si="100"/>
        <v>0</v>
      </c>
      <c r="F176" s="10">
        <v>0</v>
      </c>
      <c r="G176" s="10">
        <v>0</v>
      </c>
      <c r="H176" s="10">
        <v>0</v>
      </c>
      <c r="I176" s="409"/>
      <c r="J176" s="409"/>
      <c r="K176" s="411"/>
      <c r="L176" s="411"/>
      <c r="M176" s="394"/>
      <c r="N176" s="20"/>
    </row>
    <row r="177" spans="1:15">
      <c r="A177" s="405" t="s">
        <v>171</v>
      </c>
      <c r="B177" s="46" t="s">
        <v>38</v>
      </c>
      <c r="C177" s="406" t="s">
        <v>172</v>
      </c>
      <c r="D177" s="49">
        <v>1</v>
      </c>
      <c r="E177" s="9">
        <f t="shared" si="100"/>
        <v>51213600</v>
      </c>
      <c r="F177" s="10">
        <v>0</v>
      </c>
      <c r="G177" s="48">
        <v>51213600</v>
      </c>
      <c r="H177" s="10">
        <v>0</v>
      </c>
      <c r="I177" s="408">
        <v>44562</v>
      </c>
      <c r="J177" s="408">
        <v>44926</v>
      </c>
      <c r="K177" s="410">
        <f t="shared" ref="K177:L177" si="126">D178/D177</f>
        <v>0</v>
      </c>
      <c r="L177" s="410">
        <f t="shared" si="126"/>
        <v>0</v>
      </c>
      <c r="M177" s="393">
        <v>0</v>
      </c>
      <c r="N177" s="20"/>
    </row>
    <row r="178" spans="1:15">
      <c r="A178" s="405"/>
      <c r="B178" s="46" t="s">
        <v>40</v>
      </c>
      <c r="C178" s="407"/>
      <c r="D178" s="49">
        <v>0</v>
      </c>
      <c r="E178" s="9">
        <f t="shared" si="100"/>
        <v>0</v>
      </c>
      <c r="F178" s="10">
        <v>0</v>
      </c>
      <c r="G178" s="10">
        <v>0</v>
      </c>
      <c r="H178" s="10">
        <v>0</v>
      </c>
      <c r="I178" s="409"/>
      <c r="J178" s="409"/>
      <c r="K178" s="411"/>
      <c r="L178" s="411"/>
      <c r="M178" s="394"/>
      <c r="N178" s="20"/>
    </row>
    <row r="179" spans="1:15">
      <c r="A179" s="395" t="s">
        <v>173</v>
      </c>
      <c r="B179" s="52" t="s">
        <v>38</v>
      </c>
      <c r="C179" s="395" t="s">
        <v>174</v>
      </c>
      <c r="D179" s="53">
        <f>+D17+D19+D21+D23+D25+D27+D29+D31+D33+D35+D37+D39+D41+D43+D45+D47+D49+D51+D53+D55+D57+D59+D61+D63+D65+D67+D69+D71+D73+D75+D77+D79+D81+D83+D85+D87+D89+D91+D93+D95+D97+D99+D101+D103+D105+D107+D109+D111+D113+D115+D117+D119+D121+D123+D125+D127+D129+D131+D133+D135+D137+D139+D141+D143+D145+D147+D149+D151+D153+D155+D157+D159+D161+D163+D165+D167+D169+D171+D173+D175+D177</f>
        <v>14478</v>
      </c>
      <c r="E179" s="53">
        <f>+E17+E19+E21+E23+E25+E27+E29+E31+E33+E35+E37+E39+E41+E43+E45+E47+E49+E51+E53+E55+E57+E59+E61+E63+E65+E67+E69+E71+E73+E75+E77+E79+E81+E83+E85+E87+E89+E91+E93+E95+E97+E99+E101+E103+E105+E107+E109+E111+E113+E115+E117+E119+E121+E123+E125+E127+E129+E131+E133+E135+E137+E139+E141+E143+E145+E147+E149+E151+E153+E155+E157+E159+E161+E163+E165+E167+E169+E171+E173+E175+E177</f>
        <v>7561613707</v>
      </c>
      <c r="F179" s="53">
        <f t="shared" ref="F179:H180" si="127">+F17+F19+F21+F23+F25+F27+F29+F31+F33+F35+F37+F39+F41+F43+F45+F47+F49+F51+F53+F55+F57+F59+F61+F63+F65+F67+F69+F71+F73+F75+F77+F79+F81+F83+F85+F87+F89+F91+F93+F95+F97+F99+F101+F103+F105+F107+F109+F111+F113+F115+F117+F119+F121+F123+F125+F127+F129+F131+F133+F135+F137+F139+F141+F143+F145+F147+F149+F151+F153+F155+F157+F159+F161+F163+F165+F167+F169+F171+F173+F175+F177</f>
        <v>2353802152</v>
      </c>
      <c r="G179" s="53">
        <f t="shared" si="127"/>
        <v>5159161554</v>
      </c>
      <c r="H179" s="53">
        <f t="shared" si="127"/>
        <v>48650001</v>
      </c>
      <c r="I179" s="54"/>
      <c r="J179" s="54"/>
      <c r="K179" s="55"/>
      <c r="L179" s="56"/>
      <c r="M179" s="5"/>
      <c r="N179" s="20"/>
    </row>
    <row r="180" spans="1:15">
      <c r="A180" s="396"/>
      <c r="B180" s="52" t="s">
        <v>40</v>
      </c>
      <c r="C180" s="395"/>
      <c r="D180" s="53">
        <f>+D18+D20+D22+D24+D26+D28+D30+D32+D34+D36+D38+D40+D42+D44+D46+D48+D50+D52+D54+D56+D58+D60+D62+D64+D66+D68+D70+D72+D74+D76+D78+D80+D82+D84+D86+D88+D90+D92+D94+D96+D98+D100+D102+D104+D106+D108+D110+D112+D114+D116+D118+D120+D122+D124+D126+D128+D130+D132+D134+D136+D138+D140+D142+D144+D146+D148+D150+D152+D154+D156+D158+D160+D162+D164+D166+D168+D170+D172+D174+D176+D178</f>
        <v>1225.6468000000002</v>
      </c>
      <c r="E180" s="53">
        <f>+E18+E20+E22+E24+E26+E28+E30+E32+E34+E36+E38+E40+E42+E44+E46+E48+E50+E52+E54+E56+E58+E60+E62+E64+E66+E68+E70+E72+E74+E76+E78+E80+E82+E84+E86+E88+E90+E92+E94+E96+E98+E100+E102+E104+E106+E108+E110+E112+E114+E116+E118+E120+E122+E124+E126+E128+E130+E132+E134+E136+E138+E140+E142+E144+E146+E148+E150+E152+E154+E156+E158+E160+E162+E164+E166+E168+E170+E172+E174+E176+E178</f>
        <v>3420626758</v>
      </c>
      <c r="F180" s="53">
        <f t="shared" si="127"/>
        <v>1600876666</v>
      </c>
      <c r="G180" s="53">
        <f t="shared" si="127"/>
        <v>1819750092</v>
      </c>
      <c r="H180" s="53">
        <f t="shared" si="127"/>
        <v>0</v>
      </c>
      <c r="I180" s="54"/>
      <c r="J180" s="54"/>
      <c r="K180" s="55"/>
      <c r="L180" s="56"/>
      <c r="M180" s="5"/>
      <c r="N180" s="20"/>
    </row>
    <row r="181" spans="1:15">
      <c r="A181" s="57" t="s">
        <v>175</v>
      </c>
      <c r="B181" s="397" t="s">
        <v>176</v>
      </c>
      <c r="C181" s="398"/>
      <c r="D181" s="399"/>
      <c r="E181" s="58" t="s">
        <v>177</v>
      </c>
      <c r="F181" s="59" t="s">
        <v>178</v>
      </c>
      <c r="G181" s="60" t="s">
        <v>179</v>
      </c>
      <c r="H181" s="400" t="s">
        <v>180</v>
      </c>
      <c r="I181" s="401"/>
      <c r="J181" s="401"/>
      <c r="K181" s="401"/>
      <c r="L181" s="401"/>
      <c r="M181" s="402"/>
      <c r="O181" s="61"/>
    </row>
    <row r="182" spans="1:15" ht="57" customHeight="1">
      <c r="A182" s="62" t="s">
        <v>181</v>
      </c>
      <c r="B182" s="364" t="s">
        <v>182</v>
      </c>
      <c r="C182" s="364"/>
      <c r="D182" s="364"/>
      <c r="E182" s="62" t="s">
        <v>183</v>
      </c>
      <c r="F182" s="64" t="s">
        <v>184</v>
      </c>
      <c r="G182" s="65">
        <v>0.12</v>
      </c>
      <c r="H182" s="403" t="s">
        <v>185</v>
      </c>
      <c r="I182" s="403"/>
      <c r="J182" s="403"/>
      <c r="K182" s="403"/>
      <c r="L182" s="403"/>
      <c r="M182" s="404"/>
    </row>
    <row r="183" spans="1:15" ht="55.5" customHeight="1">
      <c r="A183" s="62" t="s">
        <v>186</v>
      </c>
      <c r="B183" s="364" t="s">
        <v>187</v>
      </c>
      <c r="C183" s="364"/>
      <c r="D183" s="364"/>
      <c r="E183" s="62" t="s">
        <v>188</v>
      </c>
      <c r="F183" s="66" t="s">
        <v>189</v>
      </c>
      <c r="G183" s="24">
        <v>23</v>
      </c>
      <c r="H183" s="387" t="s">
        <v>190</v>
      </c>
      <c r="I183" s="387"/>
      <c r="J183" s="387"/>
      <c r="K183" s="387"/>
      <c r="L183" s="387"/>
      <c r="M183" s="388"/>
    </row>
    <row r="184" spans="1:15" ht="55.5" customHeight="1">
      <c r="A184" s="62" t="s">
        <v>191</v>
      </c>
      <c r="B184" s="364" t="s">
        <v>192</v>
      </c>
      <c r="C184" s="364"/>
      <c r="D184" s="364"/>
      <c r="E184" s="62" t="s">
        <v>188</v>
      </c>
      <c r="F184" s="66" t="s">
        <v>189</v>
      </c>
      <c r="G184" s="24">
        <v>12</v>
      </c>
      <c r="H184" s="389"/>
      <c r="I184" s="389"/>
      <c r="J184" s="389"/>
      <c r="K184" s="389"/>
      <c r="L184" s="389"/>
      <c r="M184" s="390"/>
    </row>
    <row r="185" spans="1:15" ht="30" customHeight="1">
      <c r="A185" s="62" t="s">
        <v>186</v>
      </c>
      <c r="B185" s="364" t="s">
        <v>193</v>
      </c>
      <c r="C185" s="364"/>
      <c r="D185" s="364"/>
      <c r="E185" s="62" t="s">
        <v>194</v>
      </c>
      <c r="F185" s="66">
        <v>4</v>
      </c>
      <c r="G185" s="24">
        <v>0</v>
      </c>
      <c r="H185" s="391"/>
      <c r="I185" s="391"/>
      <c r="J185" s="391"/>
      <c r="K185" s="391"/>
      <c r="L185" s="391"/>
      <c r="M185" s="392"/>
    </row>
    <row r="186" spans="1:15" ht="42.75" customHeight="1">
      <c r="A186" s="62" t="s">
        <v>195</v>
      </c>
      <c r="B186" s="364" t="s">
        <v>196</v>
      </c>
      <c r="C186" s="364"/>
      <c r="D186" s="364"/>
      <c r="E186" s="62" t="s">
        <v>188</v>
      </c>
      <c r="F186" s="66" t="s">
        <v>189</v>
      </c>
      <c r="G186" s="24">
        <v>23</v>
      </c>
      <c r="H186" s="375" t="s">
        <v>197</v>
      </c>
      <c r="I186" s="376"/>
      <c r="J186" s="376"/>
      <c r="K186" s="376"/>
      <c r="L186" s="376"/>
      <c r="M186" s="377"/>
    </row>
    <row r="187" spans="1:15" ht="30" customHeight="1">
      <c r="A187" s="62" t="s">
        <v>198</v>
      </c>
      <c r="B187" s="364" t="s">
        <v>199</v>
      </c>
      <c r="C187" s="364"/>
      <c r="D187" s="364"/>
      <c r="E187" s="62" t="s">
        <v>200</v>
      </c>
      <c r="F187" s="66" t="s">
        <v>201</v>
      </c>
      <c r="G187" s="24">
        <v>22</v>
      </c>
      <c r="H187" s="378" t="s">
        <v>202</v>
      </c>
      <c r="I187" s="379"/>
      <c r="J187" s="379"/>
      <c r="K187" s="379"/>
      <c r="L187" s="379"/>
      <c r="M187" s="380"/>
    </row>
    <row r="188" spans="1:15" ht="30" customHeight="1">
      <c r="A188" s="62" t="s">
        <v>203</v>
      </c>
      <c r="B188" s="364" t="s">
        <v>204</v>
      </c>
      <c r="C188" s="364"/>
      <c r="D188" s="364"/>
      <c r="E188" s="62" t="s">
        <v>205</v>
      </c>
      <c r="F188" s="66" t="s">
        <v>206</v>
      </c>
      <c r="G188" s="65">
        <v>0.7</v>
      </c>
      <c r="H188" s="381"/>
      <c r="I188" s="382"/>
      <c r="J188" s="382"/>
      <c r="K188" s="382"/>
      <c r="L188" s="382"/>
      <c r="M188" s="383"/>
    </row>
    <row r="189" spans="1:15" ht="30" customHeight="1">
      <c r="A189" s="62" t="s">
        <v>207</v>
      </c>
      <c r="B189" s="364" t="s">
        <v>208</v>
      </c>
      <c r="C189" s="364"/>
      <c r="D189" s="364"/>
      <c r="E189" s="62" t="s">
        <v>200</v>
      </c>
      <c r="F189" s="66" t="s">
        <v>201</v>
      </c>
      <c r="G189" s="24">
        <v>22</v>
      </c>
      <c r="H189" s="381"/>
      <c r="I189" s="382"/>
      <c r="J189" s="382"/>
      <c r="K189" s="382"/>
      <c r="L189" s="382"/>
      <c r="M189" s="383"/>
    </row>
    <row r="190" spans="1:15" ht="30" customHeight="1">
      <c r="A190" s="62" t="s">
        <v>209</v>
      </c>
      <c r="B190" s="364" t="s">
        <v>210</v>
      </c>
      <c r="C190" s="364"/>
      <c r="D190" s="364"/>
      <c r="E190" s="62" t="s">
        <v>211</v>
      </c>
      <c r="F190" s="66" t="s">
        <v>212</v>
      </c>
      <c r="G190" s="66" t="s">
        <v>212</v>
      </c>
      <c r="H190" s="384"/>
      <c r="I190" s="385"/>
      <c r="J190" s="385"/>
      <c r="K190" s="385"/>
      <c r="L190" s="385"/>
      <c r="M190" s="386"/>
    </row>
    <row r="191" spans="1:15" ht="41.25" customHeight="1">
      <c r="A191" s="62" t="s">
        <v>213</v>
      </c>
      <c r="B191" s="364" t="s">
        <v>214</v>
      </c>
      <c r="C191" s="364"/>
      <c r="D191" s="364"/>
      <c r="E191" s="62" t="s">
        <v>215</v>
      </c>
      <c r="F191" s="66">
        <v>0.9</v>
      </c>
      <c r="G191" s="24">
        <v>0.47</v>
      </c>
      <c r="H191" s="375"/>
      <c r="I191" s="376"/>
      <c r="J191" s="376"/>
      <c r="K191" s="376"/>
      <c r="L191" s="376"/>
      <c r="M191" s="377"/>
    </row>
    <row r="192" spans="1:15" ht="75" customHeight="1">
      <c r="A192" s="62" t="s">
        <v>216</v>
      </c>
      <c r="B192" s="364" t="s">
        <v>217</v>
      </c>
      <c r="C192" s="364"/>
      <c r="D192" s="364"/>
      <c r="E192" s="62" t="s">
        <v>218</v>
      </c>
      <c r="F192" s="67">
        <v>30</v>
      </c>
      <c r="G192" s="24">
        <v>29</v>
      </c>
      <c r="H192" s="375"/>
      <c r="I192" s="376"/>
      <c r="J192" s="376"/>
      <c r="K192" s="376"/>
      <c r="L192" s="376"/>
      <c r="M192" s="377"/>
    </row>
    <row r="193" spans="1:13" ht="75" customHeight="1">
      <c r="A193" s="62" t="s">
        <v>219</v>
      </c>
      <c r="B193" s="364" t="s">
        <v>220</v>
      </c>
      <c r="C193" s="364"/>
      <c r="D193" s="364"/>
      <c r="E193" s="62" t="s">
        <v>221</v>
      </c>
      <c r="F193" s="67">
        <v>1</v>
      </c>
      <c r="G193" s="24">
        <v>0.75</v>
      </c>
      <c r="H193" s="375"/>
      <c r="I193" s="376"/>
      <c r="J193" s="376"/>
      <c r="K193" s="376"/>
      <c r="L193" s="376"/>
      <c r="M193" s="377"/>
    </row>
    <row r="194" spans="1:13" ht="57" customHeight="1">
      <c r="A194" s="62" t="s">
        <v>222</v>
      </c>
      <c r="B194" s="364" t="s">
        <v>223</v>
      </c>
      <c r="C194" s="364"/>
      <c r="D194" s="364"/>
      <c r="E194" s="62" t="s">
        <v>221</v>
      </c>
      <c r="F194" s="67">
        <v>1</v>
      </c>
      <c r="G194" s="24">
        <v>0</v>
      </c>
      <c r="H194" s="375"/>
      <c r="I194" s="376"/>
      <c r="J194" s="376"/>
      <c r="K194" s="376"/>
      <c r="L194" s="376"/>
      <c r="M194" s="377"/>
    </row>
    <row r="195" spans="1:13" ht="75" customHeight="1">
      <c r="A195" s="62" t="s">
        <v>224</v>
      </c>
      <c r="B195" s="364" t="s">
        <v>225</v>
      </c>
      <c r="C195" s="364"/>
      <c r="D195" s="364"/>
      <c r="E195" s="62" t="s">
        <v>226</v>
      </c>
      <c r="F195" s="64">
        <v>0.9</v>
      </c>
      <c r="G195" s="65">
        <v>0.6</v>
      </c>
      <c r="H195" s="374"/>
      <c r="I195" s="374"/>
      <c r="J195" s="374"/>
      <c r="K195" s="374"/>
      <c r="L195" s="374"/>
      <c r="M195" s="374"/>
    </row>
    <row r="196" spans="1:13" ht="38.25">
      <c r="A196" s="62" t="s">
        <v>227</v>
      </c>
      <c r="B196" s="364" t="s">
        <v>228</v>
      </c>
      <c r="C196" s="364"/>
      <c r="D196" s="364"/>
      <c r="E196" s="62" t="s">
        <v>229</v>
      </c>
      <c r="F196" s="67">
        <v>1</v>
      </c>
      <c r="G196" s="24">
        <v>0</v>
      </c>
      <c r="H196" s="374"/>
      <c r="I196" s="374"/>
      <c r="J196" s="374"/>
      <c r="K196" s="374"/>
      <c r="L196" s="374"/>
      <c r="M196" s="374"/>
    </row>
    <row r="197" spans="1:13" ht="38.25">
      <c r="A197" s="62" t="s">
        <v>230</v>
      </c>
      <c r="B197" s="364" t="s">
        <v>231</v>
      </c>
      <c r="C197" s="364"/>
      <c r="D197" s="364"/>
      <c r="E197" s="62" t="s">
        <v>229</v>
      </c>
      <c r="F197" s="67">
        <v>1</v>
      </c>
      <c r="G197" s="24">
        <v>0</v>
      </c>
      <c r="H197" s="365"/>
      <c r="I197" s="366"/>
      <c r="J197" s="366"/>
      <c r="K197" s="366"/>
      <c r="L197" s="366"/>
      <c r="M197" s="367"/>
    </row>
    <row r="198" spans="1:13" ht="49.5" customHeight="1">
      <c r="A198" s="62" t="s">
        <v>232</v>
      </c>
      <c r="B198" s="364" t="s">
        <v>233</v>
      </c>
      <c r="C198" s="364"/>
      <c r="D198" s="364"/>
      <c r="E198" s="62" t="s">
        <v>229</v>
      </c>
      <c r="F198" s="67">
        <v>1</v>
      </c>
      <c r="G198" s="24">
        <v>0</v>
      </c>
      <c r="H198" s="365"/>
      <c r="I198" s="366"/>
      <c r="J198" s="366"/>
      <c r="K198" s="366"/>
      <c r="L198" s="366"/>
      <c r="M198" s="367"/>
    </row>
    <row r="199" spans="1:13" ht="38.25">
      <c r="A199" s="62" t="s">
        <v>234</v>
      </c>
      <c r="B199" s="364" t="s">
        <v>235</v>
      </c>
      <c r="C199" s="364"/>
      <c r="D199" s="364"/>
      <c r="E199" s="62" t="s">
        <v>236</v>
      </c>
      <c r="F199" s="67">
        <v>1</v>
      </c>
      <c r="G199" s="24">
        <v>0.4</v>
      </c>
      <c r="H199" s="365"/>
      <c r="I199" s="366"/>
      <c r="J199" s="366"/>
      <c r="K199" s="366"/>
      <c r="L199" s="366"/>
      <c r="M199" s="367"/>
    </row>
    <row r="200" spans="1:13" ht="51">
      <c r="A200" s="62" t="s">
        <v>237</v>
      </c>
      <c r="B200" s="364" t="s">
        <v>238</v>
      </c>
      <c r="C200" s="364"/>
      <c r="D200" s="364"/>
      <c r="E200" s="62" t="s">
        <v>239</v>
      </c>
      <c r="F200" s="67">
        <v>27</v>
      </c>
      <c r="G200" s="24">
        <v>19</v>
      </c>
      <c r="H200" s="365"/>
      <c r="I200" s="366"/>
      <c r="J200" s="366"/>
      <c r="K200" s="366"/>
      <c r="L200" s="366"/>
      <c r="M200" s="367"/>
    </row>
    <row r="201" spans="1:13" ht="51">
      <c r="A201" s="62" t="s">
        <v>240</v>
      </c>
      <c r="B201" s="364" t="s">
        <v>241</v>
      </c>
      <c r="C201" s="364"/>
      <c r="D201" s="364"/>
      <c r="E201" s="62" t="s">
        <v>242</v>
      </c>
      <c r="F201" s="64">
        <v>1</v>
      </c>
      <c r="G201" s="65">
        <v>0.5</v>
      </c>
      <c r="H201" s="365"/>
      <c r="I201" s="366"/>
      <c r="J201" s="366"/>
      <c r="K201" s="366"/>
      <c r="L201" s="366"/>
      <c r="M201" s="367"/>
    </row>
    <row r="202" spans="1:13" ht="25.5">
      <c r="A202" s="62" t="s">
        <v>237</v>
      </c>
      <c r="B202" s="364" t="s">
        <v>243</v>
      </c>
      <c r="C202" s="364"/>
      <c r="D202" s="364"/>
      <c r="E202" s="62" t="s">
        <v>149</v>
      </c>
      <c r="F202" s="68">
        <v>1</v>
      </c>
      <c r="G202" s="24">
        <v>0</v>
      </c>
      <c r="H202" s="365"/>
      <c r="I202" s="366"/>
      <c r="J202" s="366"/>
      <c r="K202" s="366"/>
      <c r="L202" s="366"/>
      <c r="M202" s="367"/>
    </row>
    <row r="203" spans="1:13" ht="54" customHeight="1">
      <c r="A203" s="62" t="s">
        <v>244</v>
      </c>
      <c r="B203" s="364" t="s">
        <v>245</v>
      </c>
      <c r="C203" s="364"/>
      <c r="D203" s="364"/>
      <c r="E203" s="62" t="s">
        <v>246</v>
      </c>
      <c r="F203" s="64">
        <v>1</v>
      </c>
      <c r="G203" s="69">
        <v>0.42</v>
      </c>
      <c r="H203" s="368"/>
      <c r="I203" s="369"/>
      <c r="J203" s="369"/>
      <c r="K203" s="369"/>
      <c r="L203" s="369"/>
      <c r="M203" s="370"/>
    </row>
    <row r="204" spans="1:13" ht="51">
      <c r="A204" s="62" t="s">
        <v>247</v>
      </c>
      <c r="B204" s="364" t="s">
        <v>248</v>
      </c>
      <c r="C204" s="364"/>
      <c r="D204" s="364"/>
      <c r="E204" s="62" t="s">
        <v>249</v>
      </c>
      <c r="F204" s="67">
        <v>27</v>
      </c>
      <c r="G204" s="24">
        <v>19</v>
      </c>
      <c r="H204" s="371"/>
      <c r="I204" s="372"/>
      <c r="J204" s="372"/>
      <c r="K204" s="372"/>
      <c r="L204" s="372"/>
      <c r="M204" s="373"/>
    </row>
    <row r="205" spans="1:13" ht="63.75">
      <c r="A205" s="62" t="s">
        <v>250</v>
      </c>
      <c r="B205" s="364" t="s">
        <v>251</v>
      </c>
      <c r="C205" s="364"/>
      <c r="D205" s="364"/>
      <c r="E205" s="62" t="s">
        <v>252</v>
      </c>
      <c r="F205" s="64">
        <v>1</v>
      </c>
      <c r="G205" s="69">
        <v>0.5</v>
      </c>
      <c r="H205" s="365"/>
      <c r="I205" s="366"/>
      <c r="J205" s="366"/>
      <c r="K205" s="366"/>
      <c r="L205" s="366"/>
      <c r="M205" s="367"/>
    </row>
    <row r="206" spans="1:13" ht="51">
      <c r="A206" s="62" t="s">
        <v>250</v>
      </c>
      <c r="B206" s="364" t="s">
        <v>253</v>
      </c>
      <c r="C206" s="364"/>
      <c r="D206" s="364"/>
      <c r="E206" s="62" t="s">
        <v>254</v>
      </c>
      <c r="F206" s="64">
        <v>1</v>
      </c>
      <c r="G206" s="69">
        <v>0.75</v>
      </c>
      <c r="H206" s="365"/>
      <c r="I206" s="366"/>
      <c r="J206" s="366"/>
      <c r="K206" s="366"/>
      <c r="L206" s="366"/>
      <c r="M206" s="367"/>
    </row>
    <row r="207" spans="1:13" ht="76.5">
      <c r="A207" s="62" t="s">
        <v>250</v>
      </c>
      <c r="B207" s="364" t="s">
        <v>255</v>
      </c>
      <c r="C207" s="364"/>
      <c r="D207" s="364"/>
      <c r="E207" s="62" t="s">
        <v>256</v>
      </c>
      <c r="F207" s="67">
        <v>32</v>
      </c>
      <c r="G207" s="24">
        <v>13</v>
      </c>
      <c r="H207" s="365"/>
      <c r="I207" s="366"/>
      <c r="J207" s="366"/>
      <c r="K207" s="366"/>
      <c r="L207" s="366"/>
      <c r="M207" s="367"/>
    </row>
    <row r="208" spans="1:13" ht="40.5" customHeight="1">
      <c r="A208" s="62" t="s">
        <v>244</v>
      </c>
      <c r="B208" s="364" t="s">
        <v>257</v>
      </c>
      <c r="C208" s="364"/>
      <c r="D208" s="364"/>
      <c r="E208" s="62" t="s">
        <v>258</v>
      </c>
      <c r="F208" s="64">
        <v>1</v>
      </c>
      <c r="G208" s="24">
        <v>0</v>
      </c>
      <c r="H208" s="365"/>
      <c r="I208" s="366"/>
      <c r="J208" s="366"/>
      <c r="K208" s="366"/>
      <c r="L208" s="366"/>
      <c r="M208" s="367"/>
    </row>
    <row r="209" spans="1:16" ht="47.25" customHeight="1">
      <c r="A209" s="62" t="s">
        <v>244</v>
      </c>
      <c r="B209" s="364" t="s">
        <v>259</v>
      </c>
      <c r="C209" s="364"/>
      <c r="D209" s="364"/>
      <c r="E209" s="62" t="s">
        <v>260</v>
      </c>
      <c r="F209" s="64">
        <v>1</v>
      </c>
      <c r="G209" s="69">
        <v>0.36</v>
      </c>
      <c r="H209" s="365"/>
      <c r="I209" s="366"/>
      <c r="J209" s="366"/>
      <c r="K209" s="366"/>
      <c r="L209" s="366"/>
      <c r="M209" s="367"/>
    </row>
    <row r="210" spans="1:16" ht="38.25">
      <c r="A210" s="62" t="s">
        <v>244</v>
      </c>
      <c r="B210" s="364" t="s">
        <v>261</v>
      </c>
      <c r="C210" s="364"/>
      <c r="D210" s="364"/>
      <c r="E210" s="62" t="s">
        <v>262</v>
      </c>
      <c r="F210" s="64">
        <v>1</v>
      </c>
      <c r="G210" s="64">
        <v>0.5</v>
      </c>
      <c r="H210" s="365"/>
      <c r="I210" s="366"/>
      <c r="J210" s="366"/>
      <c r="K210" s="366"/>
      <c r="L210" s="366"/>
      <c r="M210" s="367"/>
    </row>
    <row r="211" spans="1:16" ht="25.5">
      <c r="A211" s="62" t="s">
        <v>244</v>
      </c>
      <c r="B211" s="364" t="s">
        <v>263</v>
      </c>
      <c r="C211" s="364"/>
      <c r="D211" s="364"/>
      <c r="E211" s="62" t="s">
        <v>149</v>
      </c>
      <c r="F211" s="67">
        <v>1</v>
      </c>
      <c r="G211" s="24">
        <v>0</v>
      </c>
      <c r="H211" s="365"/>
      <c r="I211" s="366"/>
      <c r="J211" s="366"/>
      <c r="K211" s="366"/>
      <c r="L211" s="366"/>
      <c r="M211" s="367"/>
    </row>
    <row r="212" spans="1:16" ht="51.75" customHeight="1">
      <c r="A212" s="62" t="s">
        <v>244</v>
      </c>
      <c r="B212" s="364" t="s">
        <v>264</v>
      </c>
      <c r="C212" s="364"/>
      <c r="D212" s="364"/>
      <c r="E212" s="62" t="s">
        <v>265</v>
      </c>
      <c r="F212" s="64">
        <v>1</v>
      </c>
      <c r="G212" s="69">
        <v>0.15</v>
      </c>
      <c r="H212" s="365"/>
      <c r="I212" s="366"/>
      <c r="J212" s="366"/>
      <c r="K212" s="366"/>
      <c r="L212" s="366"/>
      <c r="M212" s="367"/>
    </row>
    <row r="213" spans="1:16" ht="38.25">
      <c r="A213" s="62" t="s">
        <v>266</v>
      </c>
      <c r="B213" s="364" t="s">
        <v>267</v>
      </c>
      <c r="C213" s="364"/>
      <c r="D213" s="364"/>
      <c r="E213" s="62" t="s">
        <v>268</v>
      </c>
      <c r="F213" s="67">
        <v>1</v>
      </c>
      <c r="G213" s="24">
        <v>0.5</v>
      </c>
      <c r="H213" s="365"/>
      <c r="I213" s="366"/>
      <c r="J213" s="366"/>
      <c r="K213" s="366"/>
      <c r="L213" s="366"/>
      <c r="M213" s="367"/>
    </row>
    <row r="214" spans="1:16" ht="33.75" customHeight="1">
      <c r="A214" s="62" t="s">
        <v>269</v>
      </c>
      <c r="B214" s="364" t="s">
        <v>270</v>
      </c>
      <c r="C214" s="364"/>
      <c r="D214" s="364"/>
      <c r="E214" s="62" t="s">
        <v>271</v>
      </c>
      <c r="F214" s="67">
        <v>1</v>
      </c>
      <c r="G214" s="24">
        <v>0.25</v>
      </c>
      <c r="H214" s="365"/>
      <c r="I214" s="366"/>
      <c r="J214" s="366"/>
      <c r="K214" s="366"/>
      <c r="L214" s="366"/>
      <c r="M214" s="367"/>
    </row>
    <row r="215" spans="1:16" ht="25.5">
      <c r="A215" s="62" t="s">
        <v>272</v>
      </c>
      <c r="B215" s="364" t="s">
        <v>273</v>
      </c>
      <c r="C215" s="364"/>
      <c r="D215" s="364"/>
      <c r="E215" s="62" t="s">
        <v>274</v>
      </c>
      <c r="F215" s="67">
        <v>2</v>
      </c>
      <c r="G215" s="24">
        <v>1</v>
      </c>
      <c r="H215" s="365"/>
      <c r="I215" s="366"/>
      <c r="J215" s="366"/>
      <c r="K215" s="366"/>
      <c r="L215" s="366"/>
      <c r="M215" s="367"/>
    </row>
    <row r="216" spans="1:16" ht="25.5">
      <c r="A216" s="62" t="s">
        <v>275</v>
      </c>
      <c r="B216" s="364" t="s">
        <v>276</v>
      </c>
      <c r="C216" s="364"/>
      <c r="D216" s="364"/>
      <c r="E216" s="62" t="s">
        <v>149</v>
      </c>
      <c r="F216" s="67">
        <v>1</v>
      </c>
      <c r="G216" s="24">
        <v>1</v>
      </c>
      <c r="H216" s="365"/>
      <c r="I216" s="366"/>
      <c r="J216" s="366"/>
      <c r="K216" s="366"/>
      <c r="L216" s="366"/>
      <c r="M216" s="367"/>
    </row>
    <row r="217" spans="1:16" ht="25.5">
      <c r="A217" s="62" t="s">
        <v>277</v>
      </c>
      <c r="B217" s="364" t="s">
        <v>278</v>
      </c>
      <c r="C217" s="364"/>
      <c r="D217" s="364"/>
      <c r="E217" s="62" t="s">
        <v>149</v>
      </c>
      <c r="F217" s="67">
        <v>1</v>
      </c>
      <c r="G217" s="24">
        <v>0.5</v>
      </c>
      <c r="H217" s="365"/>
      <c r="I217" s="366"/>
      <c r="J217" s="366"/>
      <c r="K217" s="366"/>
      <c r="L217" s="366"/>
      <c r="M217" s="367"/>
    </row>
    <row r="218" spans="1:16" ht="48.75" customHeight="1">
      <c r="A218" s="361" t="s">
        <v>279</v>
      </c>
      <c r="B218" s="362"/>
      <c r="C218" s="362"/>
      <c r="D218" s="362"/>
      <c r="E218" s="362"/>
      <c r="F218" s="362"/>
      <c r="G218" s="362"/>
      <c r="H218" s="362"/>
      <c r="I218" s="362"/>
      <c r="J218" s="362"/>
      <c r="K218" s="362"/>
      <c r="L218" s="362"/>
      <c r="M218" s="363"/>
      <c r="N218" s="70"/>
      <c r="O218" s="70"/>
      <c r="P218" s="70"/>
    </row>
  </sheetData>
  <protectedRanges>
    <protectedRange sqref="A17" name="Rango1_13_1"/>
    <protectedRange sqref="A19" name="Rango1_1_1_1"/>
    <protectedRange sqref="D73:D78 G145 G157 G165 G167 G159:G163 G173 G175 G177 G73:G77 D145:D178" name="Rango2_2_11_1"/>
    <protectedRange sqref="A23" name="Rango1_2_1_1_1"/>
    <protectedRange sqref="A25" name="Rango1_2_1_1_2"/>
    <protectedRange sqref="A27" name="Rango1_2_1_1_3"/>
    <protectedRange sqref="A29" name="Rango1_2_1_1_4"/>
    <protectedRange sqref="A31" name="Rango1_2_1_1_5"/>
    <protectedRange sqref="A33" name="Rango1_2_1_1_6"/>
    <protectedRange sqref="A35" name="Rango1_2_1_1_7"/>
    <protectedRange sqref="A21" name="Rango1_2_1_1_8"/>
    <protectedRange sqref="A37" name="Rango1_2_1_1_9"/>
    <protectedRange sqref="A39" name="Rango1_2_1_1_10"/>
    <protectedRange sqref="A41" name="Rango1_2_1_1_11"/>
    <protectedRange sqref="A43" name="Rango1_2_1_1_12"/>
    <protectedRange sqref="D48" name="Rango1_1_1"/>
    <protectedRange sqref="A79:A80" name="Rango1_2_1_2_1_1_2_1_1_1"/>
    <protectedRange sqref="A81:A82" name="Rango1_2_1_2_1_1_2_1_1_2"/>
    <protectedRange sqref="A83:A84" name="Rango1_2_1_2_1_1_2_1_1_4"/>
    <protectedRange sqref="A85:A86" name="Rango1_2_1_2_1_1_2_1_1_5"/>
    <protectedRange sqref="A87:A88" name="Rango1_2_1_2_1_1_2_1_1_7"/>
    <protectedRange sqref="A89:A90" name="Rango1_2_1_2_1_1_2_1_1_8"/>
    <protectedRange sqref="A91:A92" name="Rango1_2_1_2_1_1_1_1_1"/>
    <protectedRange sqref="A93:A94" name="Rango1_2_1_2_1_1_1_1_2"/>
    <protectedRange sqref="A95:A96" name="Rango1_2_1_2_1_1_1_1_3"/>
    <protectedRange sqref="A97:A98" name="Rango1_2_1_2_1_3_1_1_1"/>
    <protectedRange sqref="A99:A100" name="Rango1_2_1_2_1_3_1_1_3"/>
    <protectedRange sqref="A101" name="Rango1_1_2_1_1_1_1"/>
    <protectedRange sqref="A103" name="Rango1_1_2_1_1_1_1_2"/>
    <protectedRange sqref="A105" name="Rango1_1_2_1_1_1_1_3"/>
    <protectedRange sqref="A107" name="Rango1_1_2_1_1_1_1_4"/>
    <protectedRange sqref="D136:D140 D131:D134" name="Rango1_1_1_1_2_3_1_1_1"/>
  </protectedRanges>
  <mergeCells count="672">
    <mergeCell ref="A1:A4"/>
    <mergeCell ref="B1:H2"/>
    <mergeCell ref="I1:L1"/>
    <mergeCell ref="M1:M4"/>
    <mergeCell ref="I2:L2"/>
    <mergeCell ref="B3:H4"/>
    <mergeCell ref="I3:L3"/>
    <mergeCell ref="I4:L4"/>
    <mergeCell ref="H11:H12"/>
    <mergeCell ref="I11:L12"/>
    <mergeCell ref="M11:M12"/>
    <mergeCell ref="A12:F12"/>
    <mergeCell ref="A13:F13"/>
    <mergeCell ref="H13:M13"/>
    <mergeCell ref="A5:M5"/>
    <mergeCell ref="A6:M6"/>
    <mergeCell ref="A7:M7"/>
    <mergeCell ref="A8:M8"/>
    <mergeCell ref="A9:F9"/>
    <mergeCell ref="G9:G13"/>
    <mergeCell ref="H9:M9"/>
    <mergeCell ref="A10:F10"/>
    <mergeCell ref="I10:L10"/>
    <mergeCell ref="A11:F11"/>
    <mergeCell ref="I14:J15"/>
    <mergeCell ref="K14:M14"/>
    <mergeCell ref="K15:K16"/>
    <mergeCell ref="L15:L16"/>
    <mergeCell ref="M15:M16"/>
    <mergeCell ref="A17:A18"/>
    <mergeCell ref="C17:C18"/>
    <mergeCell ref="I17:I18"/>
    <mergeCell ref="J17:J18"/>
    <mergeCell ref="K17:K18"/>
    <mergeCell ref="A14:A16"/>
    <mergeCell ref="B14:B16"/>
    <mergeCell ref="C14:C16"/>
    <mergeCell ref="D14:D16"/>
    <mergeCell ref="E14:E16"/>
    <mergeCell ref="F14:H15"/>
    <mergeCell ref="L17:L18"/>
    <mergeCell ref="M17:M18"/>
    <mergeCell ref="A19:A20"/>
    <mergeCell ref="C19:C20"/>
    <mergeCell ref="I19:I20"/>
    <mergeCell ref="J19:J20"/>
    <mergeCell ref="K19:K20"/>
    <mergeCell ref="L19:L20"/>
    <mergeCell ref="M19:M20"/>
    <mergeCell ref="M21:M22"/>
    <mergeCell ref="A23:A24"/>
    <mergeCell ref="C23:C24"/>
    <mergeCell ref="I23:I24"/>
    <mergeCell ref="J23:J24"/>
    <mergeCell ref="K23:K24"/>
    <mergeCell ref="L23:L24"/>
    <mergeCell ref="M23:M24"/>
    <mergeCell ref="A21:A22"/>
    <mergeCell ref="C21:C22"/>
    <mergeCell ref="I21:I22"/>
    <mergeCell ref="J21:J22"/>
    <mergeCell ref="K21:K22"/>
    <mergeCell ref="L21:L22"/>
    <mergeCell ref="M25:M26"/>
    <mergeCell ref="A27:A28"/>
    <mergeCell ref="C27:C28"/>
    <mergeCell ref="I27:I28"/>
    <mergeCell ref="J27:J28"/>
    <mergeCell ref="K27:K28"/>
    <mergeCell ref="L27:L28"/>
    <mergeCell ref="M27:M28"/>
    <mergeCell ref="A25:A26"/>
    <mergeCell ref="C25:C26"/>
    <mergeCell ref="I25:I26"/>
    <mergeCell ref="J25:J26"/>
    <mergeCell ref="K25:K26"/>
    <mergeCell ref="L25:L26"/>
    <mergeCell ref="M29:M30"/>
    <mergeCell ref="A31:A32"/>
    <mergeCell ref="C31:C32"/>
    <mergeCell ref="I31:I32"/>
    <mergeCell ref="J31:J32"/>
    <mergeCell ref="K31:K32"/>
    <mergeCell ref="L31:L32"/>
    <mergeCell ref="M31:M32"/>
    <mergeCell ref="A29:A30"/>
    <mergeCell ref="C29:C30"/>
    <mergeCell ref="I29:I30"/>
    <mergeCell ref="J29:J30"/>
    <mergeCell ref="K29:K30"/>
    <mergeCell ref="L29:L30"/>
    <mergeCell ref="M33:M34"/>
    <mergeCell ref="A35:A36"/>
    <mergeCell ref="C35:C36"/>
    <mergeCell ref="I35:I36"/>
    <mergeCell ref="J35:J36"/>
    <mergeCell ref="K35:K36"/>
    <mergeCell ref="L35:L36"/>
    <mergeCell ref="M35:M36"/>
    <mergeCell ref="A33:A34"/>
    <mergeCell ref="C33:C34"/>
    <mergeCell ref="I33:I34"/>
    <mergeCell ref="J33:J34"/>
    <mergeCell ref="K33:K34"/>
    <mergeCell ref="L33:L34"/>
    <mergeCell ref="M37:M38"/>
    <mergeCell ref="A39:A40"/>
    <mergeCell ref="C39:C40"/>
    <mergeCell ref="I39:I40"/>
    <mergeCell ref="J39:J40"/>
    <mergeCell ref="K39:K40"/>
    <mergeCell ref="L39:L40"/>
    <mergeCell ref="M39:M40"/>
    <mergeCell ref="A37:A38"/>
    <mergeCell ref="C37:C38"/>
    <mergeCell ref="I37:I38"/>
    <mergeCell ref="J37:J38"/>
    <mergeCell ref="K37:K38"/>
    <mergeCell ref="L37:L38"/>
    <mergeCell ref="M41:M42"/>
    <mergeCell ref="A43:A44"/>
    <mergeCell ref="C43:C44"/>
    <mergeCell ref="I43:I44"/>
    <mergeCell ref="J43:J44"/>
    <mergeCell ref="K43:K44"/>
    <mergeCell ref="L43:L44"/>
    <mergeCell ref="M43:M44"/>
    <mergeCell ref="A41:A42"/>
    <mergeCell ref="C41:C42"/>
    <mergeCell ref="I41:I42"/>
    <mergeCell ref="J41:J42"/>
    <mergeCell ref="K41:K42"/>
    <mergeCell ref="L41:L42"/>
    <mergeCell ref="M45:M46"/>
    <mergeCell ref="A47:A48"/>
    <mergeCell ref="C47:C48"/>
    <mergeCell ref="I47:I48"/>
    <mergeCell ref="J47:J48"/>
    <mergeCell ref="K47:K48"/>
    <mergeCell ref="L47:L48"/>
    <mergeCell ref="M47:M48"/>
    <mergeCell ref="A45:A46"/>
    <mergeCell ref="C45:C46"/>
    <mergeCell ref="I45:I46"/>
    <mergeCell ref="J45:J46"/>
    <mergeCell ref="K45:K46"/>
    <mergeCell ref="L45:L46"/>
    <mergeCell ref="M49:M50"/>
    <mergeCell ref="A51:A52"/>
    <mergeCell ref="C51:C52"/>
    <mergeCell ref="I51:I52"/>
    <mergeCell ref="J51:J52"/>
    <mergeCell ref="K51:K52"/>
    <mergeCell ref="L51:L52"/>
    <mergeCell ref="M51:M52"/>
    <mergeCell ref="A49:A50"/>
    <mergeCell ref="C49:C50"/>
    <mergeCell ref="I49:I50"/>
    <mergeCell ref="J49:J50"/>
    <mergeCell ref="K49:K50"/>
    <mergeCell ref="L49:L50"/>
    <mergeCell ref="M53:M54"/>
    <mergeCell ref="A55:A56"/>
    <mergeCell ref="C55:C56"/>
    <mergeCell ref="I55:I56"/>
    <mergeCell ref="J55:J56"/>
    <mergeCell ref="K55:K56"/>
    <mergeCell ref="L55:L56"/>
    <mergeCell ref="M55:M56"/>
    <mergeCell ref="A53:A54"/>
    <mergeCell ref="C53:C54"/>
    <mergeCell ref="I53:I54"/>
    <mergeCell ref="J53:J54"/>
    <mergeCell ref="K53:K54"/>
    <mergeCell ref="L53:L54"/>
    <mergeCell ref="M57:M58"/>
    <mergeCell ref="A59:A60"/>
    <mergeCell ref="C59:C60"/>
    <mergeCell ref="I59:I60"/>
    <mergeCell ref="J59:J60"/>
    <mergeCell ref="K59:K60"/>
    <mergeCell ref="L59:L60"/>
    <mergeCell ref="M59:M60"/>
    <mergeCell ref="A57:A58"/>
    <mergeCell ref="C57:C58"/>
    <mergeCell ref="I57:I58"/>
    <mergeCell ref="J57:J58"/>
    <mergeCell ref="K57:K58"/>
    <mergeCell ref="L57:L58"/>
    <mergeCell ref="M61:M62"/>
    <mergeCell ref="A63:A64"/>
    <mergeCell ref="C63:C64"/>
    <mergeCell ref="I63:I64"/>
    <mergeCell ref="J63:J64"/>
    <mergeCell ref="K63:K64"/>
    <mergeCell ref="L63:L64"/>
    <mergeCell ref="M63:M64"/>
    <mergeCell ref="A61:A62"/>
    <mergeCell ref="C61:C62"/>
    <mergeCell ref="I61:I62"/>
    <mergeCell ref="J61:J62"/>
    <mergeCell ref="K61:K62"/>
    <mergeCell ref="L61:L62"/>
    <mergeCell ref="M65:M66"/>
    <mergeCell ref="A67:A68"/>
    <mergeCell ref="C67:C68"/>
    <mergeCell ref="I67:I68"/>
    <mergeCell ref="J67:J68"/>
    <mergeCell ref="K67:K68"/>
    <mergeCell ref="L67:L68"/>
    <mergeCell ref="M67:M68"/>
    <mergeCell ref="A65:A66"/>
    <mergeCell ref="C65:C66"/>
    <mergeCell ref="I65:I66"/>
    <mergeCell ref="J65:J66"/>
    <mergeCell ref="K65:K66"/>
    <mergeCell ref="L65:L66"/>
    <mergeCell ref="M69:M70"/>
    <mergeCell ref="A71:A72"/>
    <mergeCell ref="C71:C72"/>
    <mergeCell ref="I71:I72"/>
    <mergeCell ref="J71:J72"/>
    <mergeCell ref="K71:K72"/>
    <mergeCell ref="L71:L72"/>
    <mergeCell ref="M71:M72"/>
    <mergeCell ref="A69:A70"/>
    <mergeCell ref="C69:C70"/>
    <mergeCell ref="I69:I70"/>
    <mergeCell ref="J69:J70"/>
    <mergeCell ref="K69:K70"/>
    <mergeCell ref="L69:L70"/>
    <mergeCell ref="M73:M74"/>
    <mergeCell ref="A75:A76"/>
    <mergeCell ref="C75:C76"/>
    <mergeCell ref="I75:I76"/>
    <mergeCell ref="J75:J76"/>
    <mergeCell ref="K75:K76"/>
    <mergeCell ref="L75:L76"/>
    <mergeCell ref="M75:M76"/>
    <mergeCell ref="A73:A74"/>
    <mergeCell ref="C73:C74"/>
    <mergeCell ref="I73:I74"/>
    <mergeCell ref="J73:J74"/>
    <mergeCell ref="K73:K74"/>
    <mergeCell ref="L73:L74"/>
    <mergeCell ref="M77:M78"/>
    <mergeCell ref="A79:A80"/>
    <mergeCell ref="C79:C80"/>
    <mergeCell ref="I79:I80"/>
    <mergeCell ref="J79:J80"/>
    <mergeCell ref="K79:K80"/>
    <mergeCell ref="L79:L80"/>
    <mergeCell ref="M79:M80"/>
    <mergeCell ref="A77:A78"/>
    <mergeCell ref="C77:C78"/>
    <mergeCell ref="I77:I78"/>
    <mergeCell ref="J77:J78"/>
    <mergeCell ref="K77:K78"/>
    <mergeCell ref="L77:L78"/>
    <mergeCell ref="M81:M82"/>
    <mergeCell ref="A83:A84"/>
    <mergeCell ref="C83:C84"/>
    <mergeCell ref="I83:I84"/>
    <mergeCell ref="J83:J84"/>
    <mergeCell ref="K83:K84"/>
    <mergeCell ref="L83:L84"/>
    <mergeCell ref="M83:M84"/>
    <mergeCell ref="A81:A82"/>
    <mergeCell ref="C81:C82"/>
    <mergeCell ref="I81:I82"/>
    <mergeCell ref="J81:J82"/>
    <mergeCell ref="K81:K82"/>
    <mergeCell ref="L81:L82"/>
    <mergeCell ref="M85:M86"/>
    <mergeCell ref="A87:A88"/>
    <mergeCell ref="C87:C88"/>
    <mergeCell ref="I87:I88"/>
    <mergeCell ref="J87:J88"/>
    <mergeCell ref="K87:K88"/>
    <mergeCell ref="L87:L88"/>
    <mergeCell ref="M87:M88"/>
    <mergeCell ref="A85:A86"/>
    <mergeCell ref="C85:C86"/>
    <mergeCell ref="I85:I86"/>
    <mergeCell ref="J85:J86"/>
    <mergeCell ref="K85:K86"/>
    <mergeCell ref="L85:L86"/>
    <mergeCell ref="M89:M90"/>
    <mergeCell ref="A91:A92"/>
    <mergeCell ref="C91:C92"/>
    <mergeCell ref="I91:I92"/>
    <mergeCell ref="J91:J92"/>
    <mergeCell ref="K91:K92"/>
    <mergeCell ref="L91:L92"/>
    <mergeCell ref="M91:M92"/>
    <mergeCell ref="A89:A90"/>
    <mergeCell ref="C89:C90"/>
    <mergeCell ref="I89:I90"/>
    <mergeCell ref="J89:J90"/>
    <mergeCell ref="K89:K90"/>
    <mergeCell ref="L89:L90"/>
    <mergeCell ref="M93:M94"/>
    <mergeCell ref="A95:A96"/>
    <mergeCell ref="C95:C96"/>
    <mergeCell ref="I95:I96"/>
    <mergeCell ref="J95:J96"/>
    <mergeCell ref="K95:K96"/>
    <mergeCell ref="L95:L96"/>
    <mergeCell ref="M95:M96"/>
    <mergeCell ref="A93:A94"/>
    <mergeCell ref="C93:C94"/>
    <mergeCell ref="I93:I94"/>
    <mergeCell ref="J93:J94"/>
    <mergeCell ref="K93:K94"/>
    <mergeCell ref="L93:L94"/>
    <mergeCell ref="M97:M98"/>
    <mergeCell ref="A99:A100"/>
    <mergeCell ref="C99:C100"/>
    <mergeCell ref="I99:I100"/>
    <mergeCell ref="J99:J100"/>
    <mergeCell ref="K99:K100"/>
    <mergeCell ref="L99:L100"/>
    <mergeCell ref="M99:M100"/>
    <mergeCell ref="A97:A98"/>
    <mergeCell ref="C97:C98"/>
    <mergeCell ref="I97:I98"/>
    <mergeCell ref="J97:J98"/>
    <mergeCell ref="K97:K98"/>
    <mergeCell ref="L97:L98"/>
    <mergeCell ref="M101:M102"/>
    <mergeCell ref="A103:A104"/>
    <mergeCell ref="C103:C104"/>
    <mergeCell ref="I103:I104"/>
    <mergeCell ref="J103:J104"/>
    <mergeCell ref="K103:K104"/>
    <mergeCell ref="L103:L104"/>
    <mergeCell ref="M103:M104"/>
    <mergeCell ref="A101:A102"/>
    <mergeCell ref="C101:C102"/>
    <mergeCell ref="I101:I102"/>
    <mergeCell ref="J101:J102"/>
    <mergeCell ref="K101:K102"/>
    <mergeCell ref="L101:L102"/>
    <mergeCell ref="M105:M106"/>
    <mergeCell ref="A107:A108"/>
    <mergeCell ref="C107:C108"/>
    <mergeCell ref="I107:I108"/>
    <mergeCell ref="J107:J108"/>
    <mergeCell ref="K107:K108"/>
    <mergeCell ref="L107:L108"/>
    <mergeCell ref="M107:M108"/>
    <mergeCell ref="A105:A106"/>
    <mergeCell ref="C105:C106"/>
    <mergeCell ref="I105:I106"/>
    <mergeCell ref="J105:J106"/>
    <mergeCell ref="K105:K106"/>
    <mergeCell ref="L105:L106"/>
    <mergeCell ref="M109:M110"/>
    <mergeCell ref="A111:A112"/>
    <mergeCell ref="C111:C112"/>
    <mergeCell ref="I111:I112"/>
    <mergeCell ref="J111:J112"/>
    <mergeCell ref="K111:K112"/>
    <mergeCell ref="L111:L112"/>
    <mergeCell ref="M111:M112"/>
    <mergeCell ref="A109:A110"/>
    <mergeCell ref="C109:C110"/>
    <mergeCell ref="I109:I110"/>
    <mergeCell ref="J109:J110"/>
    <mergeCell ref="K109:K110"/>
    <mergeCell ref="L109:L110"/>
    <mergeCell ref="M113:M114"/>
    <mergeCell ref="A115:A116"/>
    <mergeCell ref="C115:C116"/>
    <mergeCell ref="I115:I116"/>
    <mergeCell ref="J115:J116"/>
    <mergeCell ref="K115:K116"/>
    <mergeCell ref="L115:L116"/>
    <mergeCell ref="M115:M116"/>
    <mergeCell ref="A113:A114"/>
    <mergeCell ref="C113:C114"/>
    <mergeCell ref="I113:I114"/>
    <mergeCell ref="J113:J114"/>
    <mergeCell ref="K113:K114"/>
    <mergeCell ref="L113:L114"/>
    <mergeCell ref="M117:M118"/>
    <mergeCell ref="A119:A120"/>
    <mergeCell ref="C119:C120"/>
    <mergeCell ref="I119:I120"/>
    <mergeCell ref="J119:J120"/>
    <mergeCell ref="K119:K120"/>
    <mergeCell ref="L119:L120"/>
    <mergeCell ref="M119:M120"/>
    <mergeCell ref="A117:A118"/>
    <mergeCell ref="C117:C118"/>
    <mergeCell ref="I117:I118"/>
    <mergeCell ref="J117:J118"/>
    <mergeCell ref="K117:K118"/>
    <mergeCell ref="L117:L118"/>
    <mergeCell ref="M121:M122"/>
    <mergeCell ref="A123:A124"/>
    <mergeCell ref="C123:C124"/>
    <mergeCell ref="I123:I124"/>
    <mergeCell ref="J123:J124"/>
    <mergeCell ref="K123:K124"/>
    <mergeCell ref="L123:L124"/>
    <mergeCell ref="M123:M124"/>
    <mergeCell ref="A121:A122"/>
    <mergeCell ref="C121:C122"/>
    <mergeCell ref="I121:I122"/>
    <mergeCell ref="J121:J122"/>
    <mergeCell ref="K121:K122"/>
    <mergeCell ref="L121:L122"/>
    <mergeCell ref="M125:M126"/>
    <mergeCell ref="A127:A128"/>
    <mergeCell ref="C127:C128"/>
    <mergeCell ref="I127:I128"/>
    <mergeCell ref="J127:J128"/>
    <mergeCell ref="K127:K128"/>
    <mergeCell ref="L127:L128"/>
    <mergeCell ref="M127:M128"/>
    <mergeCell ref="A125:A126"/>
    <mergeCell ref="C125:C126"/>
    <mergeCell ref="I125:I126"/>
    <mergeCell ref="J125:J126"/>
    <mergeCell ref="K125:K126"/>
    <mergeCell ref="L125:L126"/>
    <mergeCell ref="M129:M130"/>
    <mergeCell ref="A131:A132"/>
    <mergeCell ref="C131:C132"/>
    <mergeCell ref="I131:I132"/>
    <mergeCell ref="J131:J132"/>
    <mergeCell ref="K131:K132"/>
    <mergeCell ref="L131:L132"/>
    <mergeCell ref="M131:M132"/>
    <mergeCell ref="A129:A130"/>
    <mergeCell ref="C129:C130"/>
    <mergeCell ref="I129:I130"/>
    <mergeCell ref="J129:J130"/>
    <mergeCell ref="K129:K130"/>
    <mergeCell ref="L129:L130"/>
    <mergeCell ref="M133:M134"/>
    <mergeCell ref="A135:A136"/>
    <mergeCell ref="C135:C136"/>
    <mergeCell ref="I135:I136"/>
    <mergeCell ref="J135:J136"/>
    <mergeCell ref="K135:K136"/>
    <mergeCell ref="L135:L136"/>
    <mergeCell ref="M135:M136"/>
    <mergeCell ref="A133:A134"/>
    <mergeCell ref="C133:C134"/>
    <mergeCell ref="I133:I134"/>
    <mergeCell ref="J133:J134"/>
    <mergeCell ref="K133:K134"/>
    <mergeCell ref="L133:L134"/>
    <mergeCell ref="M137:M138"/>
    <mergeCell ref="A139:A140"/>
    <mergeCell ref="C139:C140"/>
    <mergeCell ref="I139:I140"/>
    <mergeCell ref="J139:J140"/>
    <mergeCell ref="K139:K140"/>
    <mergeCell ref="L139:L140"/>
    <mergeCell ref="M139:M140"/>
    <mergeCell ref="A137:A138"/>
    <mergeCell ref="C137:C138"/>
    <mergeCell ref="I137:I138"/>
    <mergeCell ref="J137:J138"/>
    <mergeCell ref="K137:K138"/>
    <mergeCell ref="L137:L138"/>
    <mergeCell ref="M141:M142"/>
    <mergeCell ref="A143:A144"/>
    <mergeCell ref="C143:C144"/>
    <mergeCell ref="I143:I144"/>
    <mergeCell ref="J143:J144"/>
    <mergeCell ref="K143:K144"/>
    <mergeCell ref="L143:L144"/>
    <mergeCell ref="M143:M144"/>
    <mergeCell ref="A141:A142"/>
    <mergeCell ref="C141:C142"/>
    <mergeCell ref="I141:I142"/>
    <mergeCell ref="J141:J142"/>
    <mergeCell ref="K141:K142"/>
    <mergeCell ref="L141:L142"/>
    <mergeCell ref="M145:M146"/>
    <mergeCell ref="A147:A148"/>
    <mergeCell ref="C147:C148"/>
    <mergeCell ref="I147:I148"/>
    <mergeCell ref="J147:J148"/>
    <mergeCell ref="K147:K148"/>
    <mergeCell ref="L147:L148"/>
    <mergeCell ref="M147:M148"/>
    <mergeCell ref="A145:A146"/>
    <mergeCell ref="C145:C146"/>
    <mergeCell ref="I145:I146"/>
    <mergeCell ref="J145:J146"/>
    <mergeCell ref="K145:K146"/>
    <mergeCell ref="L145:L146"/>
    <mergeCell ref="M149:M150"/>
    <mergeCell ref="A151:A152"/>
    <mergeCell ref="C151:C152"/>
    <mergeCell ref="I151:I152"/>
    <mergeCell ref="J151:J152"/>
    <mergeCell ref="K151:K152"/>
    <mergeCell ref="L151:L152"/>
    <mergeCell ref="M151:M152"/>
    <mergeCell ref="A149:A150"/>
    <mergeCell ref="C149:C150"/>
    <mergeCell ref="I149:I150"/>
    <mergeCell ref="J149:J150"/>
    <mergeCell ref="K149:K150"/>
    <mergeCell ref="L149:L150"/>
    <mergeCell ref="M153:M154"/>
    <mergeCell ref="A155:A156"/>
    <mergeCell ref="C155:C156"/>
    <mergeCell ref="I155:I156"/>
    <mergeCell ref="J155:J156"/>
    <mergeCell ref="K155:K156"/>
    <mergeCell ref="L155:L156"/>
    <mergeCell ref="M155:M156"/>
    <mergeCell ref="A153:A154"/>
    <mergeCell ref="C153:C154"/>
    <mergeCell ref="I153:I154"/>
    <mergeCell ref="J153:J154"/>
    <mergeCell ref="K153:K154"/>
    <mergeCell ref="L153:L154"/>
    <mergeCell ref="M157:M158"/>
    <mergeCell ref="A159:A160"/>
    <mergeCell ref="C159:C160"/>
    <mergeCell ref="I159:I160"/>
    <mergeCell ref="J159:J160"/>
    <mergeCell ref="K159:K160"/>
    <mergeCell ref="L159:L160"/>
    <mergeCell ref="M159:M160"/>
    <mergeCell ref="A157:A158"/>
    <mergeCell ref="C157:C158"/>
    <mergeCell ref="I157:I158"/>
    <mergeCell ref="J157:J158"/>
    <mergeCell ref="K157:K158"/>
    <mergeCell ref="L157:L158"/>
    <mergeCell ref="M161:M162"/>
    <mergeCell ref="A163:A164"/>
    <mergeCell ref="C163:C164"/>
    <mergeCell ref="I163:I164"/>
    <mergeCell ref="J163:J164"/>
    <mergeCell ref="K163:K164"/>
    <mergeCell ref="L163:L164"/>
    <mergeCell ref="M163:M164"/>
    <mergeCell ref="A161:A162"/>
    <mergeCell ref="C161:C162"/>
    <mergeCell ref="I161:I162"/>
    <mergeCell ref="J161:J162"/>
    <mergeCell ref="K161:K162"/>
    <mergeCell ref="L161:L162"/>
    <mergeCell ref="M165:M166"/>
    <mergeCell ref="A167:A168"/>
    <mergeCell ref="C167:C168"/>
    <mergeCell ref="I167:I168"/>
    <mergeCell ref="J167:J168"/>
    <mergeCell ref="K167:K168"/>
    <mergeCell ref="L167:L168"/>
    <mergeCell ref="M167:M168"/>
    <mergeCell ref="A165:A166"/>
    <mergeCell ref="C165:C166"/>
    <mergeCell ref="I165:I166"/>
    <mergeCell ref="J165:J166"/>
    <mergeCell ref="K165:K166"/>
    <mergeCell ref="L165:L166"/>
    <mergeCell ref="M169:M170"/>
    <mergeCell ref="A171:A172"/>
    <mergeCell ref="C171:C172"/>
    <mergeCell ref="I171:I172"/>
    <mergeCell ref="J171:J172"/>
    <mergeCell ref="K171:K172"/>
    <mergeCell ref="L171:L172"/>
    <mergeCell ref="M171:M172"/>
    <mergeCell ref="A169:A170"/>
    <mergeCell ref="C169:C170"/>
    <mergeCell ref="I169:I170"/>
    <mergeCell ref="J169:J170"/>
    <mergeCell ref="K169:K170"/>
    <mergeCell ref="L169:L170"/>
    <mergeCell ref="M173:M174"/>
    <mergeCell ref="A175:A176"/>
    <mergeCell ref="C175:C176"/>
    <mergeCell ref="I175:I176"/>
    <mergeCell ref="J175:J176"/>
    <mergeCell ref="K175:K176"/>
    <mergeCell ref="L175:L176"/>
    <mergeCell ref="M175:M176"/>
    <mergeCell ref="A173:A174"/>
    <mergeCell ref="C173:C174"/>
    <mergeCell ref="I173:I174"/>
    <mergeCell ref="J173:J174"/>
    <mergeCell ref="K173:K174"/>
    <mergeCell ref="L173:L174"/>
    <mergeCell ref="M177:M178"/>
    <mergeCell ref="A179:A180"/>
    <mergeCell ref="C179:C180"/>
    <mergeCell ref="B181:D181"/>
    <mergeCell ref="H181:M181"/>
    <mergeCell ref="B182:D182"/>
    <mergeCell ref="H182:M182"/>
    <mergeCell ref="A177:A178"/>
    <mergeCell ref="C177:C178"/>
    <mergeCell ref="I177:I178"/>
    <mergeCell ref="J177:J178"/>
    <mergeCell ref="K177:K178"/>
    <mergeCell ref="L177:L178"/>
    <mergeCell ref="B187:D187"/>
    <mergeCell ref="H187:M190"/>
    <mergeCell ref="B188:D188"/>
    <mergeCell ref="B189:D189"/>
    <mergeCell ref="B190:D190"/>
    <mergeCell ref="B191:D191"/>
    <mergeCell ref="H191:M191"/>
    <mergeCell ref="B183:D183"/>
    <mergeCell ref="H183:M185"/>
    <mergeCell ref="B184:D184"/>
    <mergeCell ref="B185:D185"/>
    <mergeCell ref="B186:D186"/>
    <mergeCell ref="H186:M186"/>
    <mergeCell ref="B195:D195"/>
    <mergeCell ref="H195:M196"/>
    <mergeCell ref="B196:D196"/>
    <mergeCell ref="B197:D197"/>
    <mergeCell ref="H197:M197"/>
    <mergeCell ref="B198:D198"/>
    <mergeCell ref="H198:M198"/>
    <mergeCell ref="B192:D192"/>
    <mergeCell ref="H192:M192"/>
    <mergeCell ref="B193:D193"/>
    <mergeCell ref="H193:M193"/>
    <mergeCell ref="B194:D194"/>
    <mergeCell ref="H194:M194"/>
    <mergeCell ref="B202:D202"/>
    <mergeCell ref="H202:M202"/>
    <mergeCell ref="B203:D203"/>
    <mergeCell ref="H203:M204"/>
    <mergeCell ref="B204:D204"/>
    <mergeCell ref="B205:D205"/>
    <mergeCell ref="H205:M205"/>
    <mergeCell ref="B199:D199"/>
    <mergeCell ref="H199:M199"/>
    <mergeCell ref="B200:D200"/>
    <mergeCell ref="H200:M200"/>
    <mergeCell ref="B201:D201"/>
    <mergeCell ref="H201:M201"/>
    <mergeCell ref="B209:D209"/>
    <mergeCell ref="H209:M209"/>
    <mergeCell ref="B210:D210"/>
    <mergeCell ref="H210:M210"/>
    <mergeCell ref="B211:D211"/>
    <mergeCell ref="H211:M211"/>
    <mergeCell ref="B206:D206"/>
    <mergeCell ref="H206:M206"/>
    <mergeCell ref="B207:D207"/>
    <mergeCell ref="H207:M207"/>
    <mergeCell ref="B208:D208"/>
    <mergeCell ref="H208:M208"/>
    <mergeCell ref="A218:M218"/>
    <mergeCell ref="B215:D215"/>
    <mergeCell ref="H215:M215"/>
    <mergeCell ref="B216:D216"/>
    <mergeCell ref="H216:M216"/>
    <mergeCell ref="B217:D217"/>
    <mergeCell ref="H217:M217"/>
    <mergeCell ref="B212:D212"/>
    <mergeCell ref="H212:M212"/>
    <mergeCell ref="B213:D213"/>
    <mergeCell ref="H213:M213"/>
    <mergeCell ref="B214:D214"/>
    <mergeCell ref="H214:M214"/>
  </mergeCells>
  <dataValidations count="3">
    <dataValidation type="decimal" operator="greaterThanOrEqual" allowBlank="1" showInputMessage="1" showErrorMessage="1" sqref="D48">
      <formula1>-1000000000000</formula1>
    </dataValidation>
    <dataValidation type="decimal" operator="greaterThanOrEqual" allowBlank="1" showInputMessage="1" showErrorMessage="1" sqref="D73:D78 G137 F141 G73:G77 G131:G133 G135 G145 G157 G159:G163 G165 G167 G173 G175 G177 D131:D178">
      <formula1>0</formula1>
    </dataValidation>
    <dataValidation operator="greaterThanOrEqual" allowBlank="1" showInputMessage="1" showErrorMessage="1" sqref="A17 A19 A29 A23 A25 A27 A31 A33 A35"/>
  </dataValidations>
  <pageMargins left="0.51181102362204722" right="0.31496062992125984" top="0.74803149606299213" bottom="0.74803149606299213" header="0.31496062992125984" footer="0.31496062992125984"/>
  <pageSetup scale="50" fitToWidth="0" orientation="landscape" r:id="rId1"/>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838200</xdr:colOff>
                <xdr:row>0</xdr:row>
                <xdr:rowOff>0</xdr:rowOff>
              </from>
              <to>
                <xdr:col>0</xdr:col>
                <xdr:colOff>3667125</xdr:colOff>
                <xdr:row>3</xdr:row>
                <xdr:rowOff>161925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14"/>
  <sheetViews>
    <sheetView topLeftCell="A204" zoomScale="96" zoomScaleNormal="96" workbookViewId="0">
      <selection activeCell="L17" sqref="L17:L22"/>
    </sheetView>
  </sheetViews>
  <sheetFormatPr baseColWidth="10" defaultColWidth="11.42578125" defaultRowHeight="12.75"/>
  <cols>
    <col min="1" max="1" width="10.42578125" style="105" customWidth="1"/>
    <col min="2" max="2" width="10.85546875" style="72" customWidth="1"/>
    <col min="3" max="3" width="22.42578125" style="106" customWidth="1"/>
    <col min="4" max="4" width="53.28515625" style="107" customWidth="1"/>
    <col min="5" max="5" width="17.85546875" style="72" customWidth="1"/>
    <col min="6" max="16384" width="11.42578125" style="72"/>
  </cols>
  <sheetData>
    <row r="2" spans="1:5" ht="21" customHeight="1">
      <c r="A2" s="509" t="s">
        <v>280</v>
      </c>
      <c r="B2" s="509"/>
      <c r="C2" s="509"/>
      <c r="D2" s="509"/>
      <c r="E2" s="509"/>
    </row>
    <row r="3" spans="1:5" ht="25.5">
      <c r="A3" s="73" t="s">
        <v>281</v>
      </c>
      <c r="B3" s="73" t="s">
        <v>282</v>
      </c>
      <c r="C3" s="73" t="s">
        <v>283</v>
      </c>
      <c r="D3" s="73" t="s">
        <v>14</v>
      </c>
      <c r="E3" s="74" t="s">
        <v>15</v>
      </c>
    </row>
    <row r="4" spans="1:5" ht="49.5" customHeight="1">
      <c r="A4" s="75">
        <v>1710</v>
      </c>
      <c r="B4" s="76">
        <v>44587</v>
      </c>
      <c r="C4" s="77" t="s">
        <v>284</v>
      </c>
      <c r="D4" s="77" t="s">
        <v>285</v>
      </c>
      <c r="E4" s="78">
        <v>23200000</v>
      </c>
    </row>
    <row r="5" spans="1:5" ht="49.5" customHeight="1">
      <c r="A5" s="79">
        <v>1383</v>
      </c>
      <c r="B5" s="80">
        <v>44585</v>
      </c>
      <c r="C5" s="81" t="s">
        <v>286</v>
      </c>
      <c r="D5" s="82" t="s">
        <v>287</v>
      </c>
      <c r="E5" s="83">
        <v>28800000</v>
      </c>
    </row>
    <row r="6" spans="1:5" ht="49.5" customHeight="1">
      <c r="A6" s="79">
        <v>2183</v>
      </c>
      <c r="B6" s="80">
        <v>44588</v>
      </c>
      <c r="C6" s="81" t="s">
        <v>288</v>
      </c>
      <c r="D6" s="82" t="s">
        <v>289</v>
      </c>
      <c r="E6" s="83">
        <v>13360000</v>
      </c>
    </row>
    <row r="7" spans="1:5" ht="49.5" customHeight="1">
      <c r="A7" s="79">
        <v>1734</v>
      </c>
      <c r="B7" s="80">
        <v>44587</v>
      </c>
      <c r="C7" s="81" t="s">
        <v>290</v>
      </c>
      <c r="D7" s="82" t="s">
        <v>291</v>
      </c>
      <c r="E7" s="83">
        <v>13360000</v>
      </c>
    </row>
    <row r="8" spans="1:5" ht="49.5" customHeight="1">
      <c r="A8" s="79">
        <v>1315</v>
      </c>
      <c r="B8" s="84">
        <v>44585</v>
      </c>
      <c r="C8" s="81" t="s">
        <v>292</v>
      </c>
      <c r="D8" s="82" t="s">
        <v>293</v>
      </c>
      <c r="E8" s="83">
        <v>28800000</v>
      </c>
    </row>
    <row r="9" spans="1:5" ht="49.5" customHeight="1">
      <c r="A9" s="79">
        <v>1639</v>
      </c>
      <c r="B9" s="84">
        <v>44586</v>
      </c>
      <c r="C9" s="81" t="s">
        <v>294</v>
      </c>
      <c r="D9" s="82" t="s">
        <v>295</v>
      </c>
      <c r="E9" s="83">
        <v>28800000</v>
      </c>
    </row>
    <row r="10" spans="1:5" ht="49.5" customHeight="1">
      <c r="A10" s="79">
        <v>1676</v>
      </c>
      <c r="B10" s="85">
        <v>44587</v>
      </c>
      <c r="C10" s="81" t="s">
        <v>296</v>
      </c>
      <c r="D10" s="82" t="s">
        <v>297</v>
      </c>
      <c r="E10" s="83">
        <v>20300000</v>
      </c>
    </row>
    <row r="11" spans="1:5" ht="49.5" customHeight="1">
      <c r="A11" s="79">
        <v>1640</v>
      </c>
      <c r="B11" s="85">
        <v>44586</v>
      </c>
      <c r="C11" s="81" t="s">
        <v>298</v>
      </c>
      <c r="D11" s="82" t="s">
        <v>299</v>
      </c>
      <c r="E11" s="83">
        <v>20300000</v>
      </c>
    </row>
    <row r="12" spans="1:5" ht="49.5" customHeight="1">
      <c r="A12" s="79">
        <v>2128</v>
      </c>
      <c r="B12" s="85">
        <v>44588</v>
      </c>
      <c r="C12" s="81" t="s">
        <v>300</v>
      </c>
      <c r="D12" s="82" t="s">
        <v>301</v>
      </c>
      <c r="E12" s="83">
        <v>28800000</v>
      </c>
    </row>
    <row r="13" spans="1:5" ht="49.5" customHeight="1">
      <c r="A13" s="79">
        <v>1677</v>
      </c>
      <c r="B13" s="85">
        <v>44587</v>
      </c>
      <c r="C13" s="81" t="s">
        <v>302</v>
      </c>
      <c r="D13" s="82" t="s">
        <v>303</v>
      </c>
      <c r="E13" s="83">
        <v>28800000</v>
      </c>
    </row>
    <row r="14" spans="1:5" ht="49.5" customHeight="1">
      <c r="A14" s="79">
        <v>1929</v>
      </c>
      <c r="B14" s="84">
        <v>44587</v>
      </c>
      <c r="C14" s="81" t="s">
        <v>304</v>
      </c>
      <c r="D14" s="82" t="s">
        <v>305</v>
      </c>
      <c r="E14" s="83">
        <v>20300000</v>
      </c>
    </row>
    <row r="15" spans="1:5" ht="49.5" customHeight="1">
      <c r="A15" s="79">
        <v>1478</v>
      </c>
      <c r="B15" s="86">
        <v>44586</v>
      </c>
      <c r="C15" s="81" t="s">
        <v>306</v>
      </c>
      <c r="D15" s="82" t="s">
        <v>307</v>
      </c>
      <c r="E15" s="83">
        <v>15600000</v>
      </c>
    </row>
    <row r="16" spans="1:5" ht="49.5" customHeight="1">
      <c r="A16" s="79">
        <v>1726</v>
      </c>
      <c r="B16" s="86">
        <v>44587</v>
      </c>
      <c r="C16" s="81" t="s">
        <v>308</v>
      </c>
      <c r="D16" s="82" t="s">
        <v>309</v>
      </c>
      <c r="E16" s="83">
        <v>15600000</v>
      </c>
    </row>
    <row r="17" spans="1:5" ht="49.5" customHeight="1">
      <c r="A17" s="79">
        <v>2271</v>
      </c>
      <c r="B17" s="86">
        <v>44589</v>
      </c>
      <c r="C17" s="81" t="s">
        <v>310</v>
      </c>
      <c r="D17" s="82" t="s">
        <v>311</v>
      </c>
      <c r="E17" s="83">
        <v>13650000</v>
      </c>
    </row>
    <row r="18" spans="1:5" ht="49.5" customHeight="1">
      <c r="A18" s="79">
        <v>1930</v>
      </c>
      <c r="B18" s="86">
        <v>44587</v>
      </c>
      <c r="C18" s="81" t="s">
        <v>312</v>
      </c>
      <c r="D18" s="82" t="s">
        <v>313</v>
      </c>
      <c r="E18" s="83">
        <v>13650000</v>
      </c>
    </row>
    <row r="19" spans="1:5" ht="49.5" customHeight="1">
      <c r="A19" s="79">
        <v>2355</v>
      </c>
      <c r="B19" s="85">
        <v>44589</v>
      </c>
      <c r="C19" s="81" t="s">
        <v>314</v>
      </c>
      <c r="D19" s="82" t="s">
        <v>315</v>
      </c>
      <c r="E19" s="83">
        <v>13650000</v>
      </c>
    </row>
    <row r="20" spans="1:5" ht="49.5" customHeight="1">
      <c r="A20" s="79">
        <v>1743</v>
      </c>
      <c r="B20" s="85">
        <v>44587</v>
      </c>
      <c r="C20" s="81" t="s">
        <v>316</v>
      </c>
      <c r="D20" s="82" t="s">
        <v>317</v>
      </c>
      <c r="E20" s="83">
        <v>13650000</v>
      </c>
    </row>
    <row r="21" spans="1:5" ht="49.5" customHeight="1">
      <c r="A21" s="79">
        <v>1471</v>
      </c>
      <c r="B21" s="85">
        <v>44586</v>
      </c>
      <c r="C21" s="81" t="s">
        <v>318</v>
      </c>
      <c r="D21" s="82" t="s">
        <v>319</v>
      </c>
      <c r="E21" s="83">
        <v>25200000</v>
      </c>
    </row>
    <row r="22" spans="1:5" ht="49.5" customHeight="1">
      <c r="A22" s="79">
        <v>1335</v>
      </c>
      <c r="B22" s="85">
        <v>44585</v>
      </c>
      <c r="C22" s="81" t="s">
        <v>320</v>
      </c>
      <c r="D22" s="82" t="s">
        <v>321</v>
      </c>
      <c r="E22" s="83">
        <v>25200000</v>
      </c>
    </row>
    <row r="23" spans="1:5" ht="49.5" customHeight="1">
      <c r="A23" s="79">
        <v>1443</v>
      </c>
      <c r="B23" s="85">
        <v>44585</v>
      </c>
      <c r="C23" s="81" t="s">
        <v>322</v>
      </c>
      <c r="D23" s="82" t="s">
        <v>323</v>
      </c>
      <c r="E23" s="83">
        <v>13650000</v>
      </c>
    </row>
    <row r="24" spans="1:5" ht="49.5" customHeight="1">
      <c r="A24" s="79">
        <v>2221</v>
      </c>
      <c r="B24" s="85">
        <v>44588</v>
      </c>
      <c r="C24" s="81" t="s">
        <v>324</v>
      </c>
      <c r="D24" s="82" t="s">
        <v>325</v>
      </c>
      <c r="E24" s="83">
        <v>13650000</v>
      </c>
    </row>
    <row r="25" spans="1:5" ht="24" customHeight="1">
      <c r="A25" s="508" t="s">
        <v>326</v>
      </c>
      <c r="B25" s="508"/>
      <c r="C25" s="508"/>
      <c r="D25" s="508"/>
      <c r="E25" s="87">
        <f>SUM(E4:E24)</f>
        <v>418320000</v>
      </c>
    </row>
    <row r="26" spans="1:5" ht="33.75" customHeight="1">
      <c r="A26" s="520" t="s">
        <v>327</v>
      </c>
      <c r="B26" s="521"/>
      <c r="C26" s="521"/>
      <c r="D26" s="521"/>
      <c r="E26" s="522"/>
    </row>
    <row r="27" spans="1:5" ht="36.75" customHeight="1">
      <c r="A27" s="73" t="s">
        <v>281</v>
      </c>
      <c r="B27" s="73" t="s">
        <v>282</v>
      </c>
      <c r="C27" s="73" t="s">
        <v>283</v>
      </c>
      <c r="D27" s="73" t="s">
        <v>14</v>
      </c>
      <c r="E27" s="74" t="s">
        <v>15</v>
      </c>
    </row>
    <row r="28" spans="1:5" ht="44.25" customHeight="1">
      <c r="A28" s="79">
        <v>843</v>
      </c>
      <c r="B28" s="84">
        <v>44582</v>
      </c>
      <c r="C28" s="81" t="s">
        <v>328</v>
      </c>
      <c r="D28" s="82" t="s">
        <v>329</v>
      </c>
      <c r="E28" s="83">
        <v>31800000</v>
      </c>
    </row>
    <row r="29" spans="1:5" ht="44.25" customHeight="1">
      <c r="A29" s="79">
        <v>1386</v>
      </c>
      <c r="B29" s="84">
        <v>44585</v>
      </c>
      <c r="C29" s="81" t="s">
        <v>330</v>
      </c>
      <c r="D29" s="88" t="s">
        <v>331</v>
      </c>
      <c r="E29" s="83">
        <v>11300333</v>
      </c>
    </row>
    <row r="30" spans="1:5" ht="44.25" customHeight="1">
      <c r="A30" s="79">
        <v>1470</v>
      </c>
      <c r="B30" s="84">
        <v>44586</v>
      </c>
      <c r="C30" s="81" t="s">
        <v>332</v>
      </c>
      <c r="D30" s="88" t="s">
        <v>333</v>
      </c>
      <c r="E30" s="83">
        <v>10020000</v>
      </c>
    </row>
    <row r="31" spans="1:5" ht="44.25" customHeight="1">
      <c r="A31" s="79">
        <v>1728</v>
      </c>
      <c r="B31" s="84">
        <v>44587</v>
      </c>
      <c r="C31" s="81" t="s">
        <v>334</v>
      </c>
      <c r="D31" s="88" t="s">
        <v>335</v>
      </c>
      <c r="E31" s="83">
        <v>10020000</v>
      </c>
    </row>
    <row r="32" spans="1:5" ht="44.25" customHeight="1">
      <c r="A32" s="79">
        <v>1970</v>
      </c>
      <c r="B32" s="84">
        <v>44588</v>
      </c>
      <c r="C32" s="81" t="s">
        <v>336</v>
      </c>
      <c r="D32" s="88" t="s">
        <v>337</v>
      </c>
      <c r="E32" s="83">
        <v>10020000</v>
      </c>
    </row>
    <row r="33" spans="1:5" ht="44.25" customHeight="1">
      <c r="A33" s="79">
        <v>1197</v>
      </c>
      <c r="B33" s="84">
        <v>44584</v>
      </c>
      <c r="C33" s="81" t="s">
        <v>338</v>
      </c>
      <c r="D33" s="88" t="s">
        <v>339</v>
      </c>
      <c r="E33" s="83">
        <v>10020000</v>
      </c>
    </row>
    <row r="34" spans="1:5" ht="44.25" customHeight="1">
      <c r="A34" s="79">
        <v>1814</v>
      </c>
      <c r="B34" s="84">
        <v>44587</v>
      </c>
      <c r="C34" s="81" t="s">
        <v>340</v>
      </c>
      <c r="D34" s="82" t="s">
        <v>341</v>
      </c>
      <c r="E34" s="83">
        <v>10020000</v>
      </c>
    </row>
    <row r="35" spans="1:5" ht="44.25" customHeight="1">
      <c r="A35" s="79">
        <v>1419</v>
      </c>
      <c r="B35" s="84">
        <v>44585</v>
      </c>
      <c r="C35" s="81" t="s">
        <v>342</v>
      </c>
      <c r="D35" s="82" t="s">
        <v>343</v>
      </c>
      <c r="E35" s="83">
        <v>10020000</v>
      </c>
    </row>
    <row r="36" spans="1:5" ht="44.25" customHeight="1">
      <c r="A36" s="79">
        <v>1932</v>
      </c>
      <c r="B36" s="84">
        <v>44587</v>
      </c>
      <c r="C36" s="81" t="s">
        <v>344</v>
      </c>
      <c r="D36" s="82" t="s">
        <v>345</v>
      </c>
      <c r="E36" s="83">
        <v>21600000</v>
      </c>
    </row>
    <row r="37" spans="1:5" ht="44.25" customHeight="1">
      <c r="A37" s="79">
        <v>1473</v>
      </c>
      <c r="B37" s="84">
        <v>44586</v>
      </c>
      <c r="C37" s="81" t="s">
        <v>346</v>
      </c>
      <c r="D37" s="82" t="s">
        <v>347</v>
      </c>
      <c r="E37" s="83">
        <v>10020000</v>
      </c>
    </row>
    <row r="38" spans="1:5" ht="44.25" customHeight="1">
      <c r="A38" s="79">
        <v>2129</v>
      </c>
      <c r="B38" s="84">
        <v>44588</v>
      </c>
      <c r="C38" s="81" t="s">
        <v>348</v>
      </c>
      <c r="D38" s="82" t="s">
        <v>349</v>
      </c>
      <c r="E38" s="83">
        <v>10020000</v>
      </c>
    </row>
    <row r="39" spans="1:5" ht="44.25" customHeight="1">
      <c r="A39" s="79">
        <v>1444</v>
      </c>
      <c r="B39" s="84">
        <v>44585</v>
      </c>
      <c r="C39" s="81" t="s">
        <v>350</v>
      </c>
      <c r="D39" s="82" t="s">
        <v>351</v>
      </c>
      <c r="E39" s="83">
        <v>10020000</v>
      </c>
    </row>
    <row r="40" spans="1:5" ht="44.25" customHeight="1">
      <c r="A40" s="79">
        <v>1108</v>
      </c>
      <c r="B40" s="84">
        <v>44583</v>
      </c>
      <c r="C40" s="81" t="s">
        <v>352</v>
      </c>
      <c r="D40" s="82" t="s">
        <v>353</v>
      </c>
      <c r="E40" s="83">
        <v>10020000</v>
      </c>
    </row>
    <row r="41" spans="1:5" ht="44.25" customHeight="1">
      <c r="A41" s="79">
        <v>1421</v>
      </c>
      <c r="B41" s="84">
        <v>44585</v>
      </c>
      <c r="C41" s="81" t="s">
        <v>354</v>
      </c>
      <c r="D41" s="82" t="s">
        <v>355</v>
      </c>
      <c r="E41" s="83">
        <v>21600000</v>
      </c>
    </row>
    <row r="42" spans="1:5" ht="44.25" customHeight="1">
      <c r="A42" s="79">
        <v>863</v>
      </c>
      <c r="B42" s="84">
        <v>44583</v>
      </c>
      <c r="C42" s="81" t="s">
        <v>356</v>
      </c>
      <c r="D42" s="82" t="s">
        <v>357</v>
      </c>
      <c r="E42" s="83">
        <v>21600000</v>
      </c>
    </row>
    <row r="43" spans="1:5" ht="44.25" customHeight="1">
      <c r="A43" s="79">
        <v>864</v>
      </c>
      <c r="B43" s="84">
        <v>44583</v>
      </c>
      <c r="C43" s="81" t="s">
        <v>358</v>
      </c>
      <c r="D43" s="82" t="s">
        <v>359</v>
      </c>
      <c r="E43" s="83">
        <v>21600000</v>
      </c>
    </row>
    <row r="44" spans="1:5" ht="44.25" customHeight="1">
      <c r="A44" s="79">
        <v>1569</v>
      </c>
      <c r="B44" s="84">
        <v>44586</v>
      </c>
      <c r="C44" s="81" t="s">
        <v>360</v>
      </c>
      <c r="D44" s="82" t="s">
        <v>361</v>
      </c>
      <c r="E44" s="83">
        <v>21600000</v>
      </c>
    </row>
    <row r="45" spans="1:5" ht="44.25" customHeight="1">
      <c r="A45" s="79">
        <v>572</v>
      </c>
      <c r="B45" s="84">
        <v>44581</v>
      </c>
      <c r="C45" s="81" t="s">
        <v>362</v>
      </c>
      <c r="D45" s="82" t="s">
        <v>363</v>
      </c>
      <c r="E45" s="83">
        <v>21600000</v>
      </c>
    </row>
    <row r="46" spans="1:5" ht="44.25" customHeight="1">
      <c r="A46" s="79">
        <v>1339</v>
      </c>
      <c r="B46" s="84">
        <v>44585</v>
      </c>
      <c r="C46" s="89" t="s">
        <v>364</v>
      </c>
      <c r="D46" s="82" t="s">
        <v>365</v>
      </c>
      <c r="E46" s="83">
        <v>21600000</v>
      </c>
    </row>
    <row r="47" spans="1:5" ht="44.25" customHeight="1">
      <c r="A47" s="79">
        <v>1186</v>
      </c>
      <c r="B47" s="84">
        <v>44584</v>
      </c>
      <c r="C47" s="81" t="s">
        <v>366</v>
      </c>
      <c r="D47" s="82" t="s">
        <v>367</v>
      </c>
      <c r="E47" s="83">
        <v>21600000</v>
      </c>
    </row>
    <row r="48" spans="1:5" ht="29.25" customHeight="1">
      <c r="A48" s="523" t="s">
        <v>368</v>
      </c>
      <c r="B48" s="523"/>
      <c r="C48" s="523"/>
      <c r="D48" s="523"/>
      <c r="E48" s="87">
        <f>SUM(E28:E47)</f>
        <v>316100333</v>
      </c>
    </row>
    <row r="49" spans="1:5" ht="30.75" customHeight="1">
      <c r="A49" s="524" t="s">
        <v>369</v>
      </c>
      <c r="B49" s="524"/>
      <c r="C49" s="524"/>
      <c r="D49" s="524"/>
      <c r="E49" s="524"/>
    </row>
    <row r="50" spans="1:5" ht="25.5">
      <c r="A50" s="73" t="s">
        <v>281</v>
      </c>
      <c r="B50" s="73" t="s">
        <v>282</v>
      </c>
      <c r="C50" s="73" t="s">
        <v>283</v>
      </c>
      <c r="D50" s="73" t="s">
        <v>14</v>
      </c>
      <c r="E50" s="74" t="s">
        <v>15</v>
      </c>
    </row>
    <row r="51" spans="1:5" ht="50.25" customHeight="1">
      <c r="A51" s="79">
        <v>513</v>
      </c>
      <c r="B51" s="84">
        <v>44580</v>
      </c>
      <c r="C51" s="81" t="s">
        <v>370</v>
      </c>
      <c r="D51" s="88" t="s">
        <v>371</v>
      </c>
      <c r="E51" s="83">
        <v>21600000</v>
      </c>
    </row>
    <row r="52" spans="1:5" ht="50.25" customHeight="1">
      <c r="A52" s="79">
        <v>1114</v>
      </c>
      <c r="B52" s="84">
        <v>44583</v>
      </c>
      <c r="C52" s="81" t="s">
        <v>372</v>
      </c>
      <c r="D52" s="88" t="s">
        <v>373</v>
      </c>
      <c r="E52" s="83">
        <v>21600000</v>
      </c>
    </row>
    <row r="53" spans="1:5" ht="50.25" customHeight="1">
      <c r="A53" s="79">
        <v>511</v>
      </c>
      <c r="B53" s="84">
        <v>44580</v>
      </c>
      <c r="C53" s="81" t="s">
        <v>374</v>
      </c>
      <c r="D53" s="88" t="s">
        <v>375</v>
      </c>
      <c r="E53" s="83">
        <v>21600000</v>
      </c>
    </row>
    <row r="54" spans="1:5" ht="50.25" customHeight="1">
      <c r="A54" s="79">
        <v>503</v>
      </c>
      <c r="B54" s="84">
        <v>44580</v>
      </c>
      <c r="C54" s="81" t="s">
        <v>376</v>
      </c>
      <c r="D54" s="88" t="s">
        <v>377</v>
      </c>
      <c r="E54" s="83">
        <v>10020000</v>
      </c>
    </row>
    <row r="55" spans="1:5" ht="50.25" customHeight="1">
      <c r="A55" s="79">
        <v>512</v>
      </c>
      <c r="B55" s="84">
        <v>44580</v>
      </c>
      <c r="C55" s="81" t="s">
        <v>378</v>
      </c>
      <c r="D55" s="88" t="s">
        <v>379</v>
      </c>
      <c r="E55" s="83">
        <v>10020000</v>
      </c>
    </row>
    <row r="56" spans="1:5" ht="50.25" customHeight="1">
      <c r="A56" s="79">
        <v>2161</v>
      </c>
      <c r="B56" s="84">
        <v>44588</v>
      </c>
      <c r="C56" s="81" t="s">
        <v>380</v>
      </c>
      <c r="D56" s="88" t="s">
        <v>381</v>
      </c>
      <c r="E56" s="83">
        <v>9686000</v>
      </c>
    </row>
    <row r="57" spans="1:5" ht="50.25" customHeight="1">
      <c r="A57" s="79">
        <v>835</v>
      </c>
      <c r="B57" s="84">
        <v>44582</v>
      </c>
      <c r="C57" s="81" t="s">
        <v>382</v>
      </c>
      <c r="D57" s="88" t="s">
        <v>383</v>
      </c>
      <c r="E57" s="83">
        <v>10020000</v>
      </c>
    </row>
    <row r="58" spans="1:5" ht="50.25" customHeight="1">
      <c r="A58" s="79">
        <v>1442</v>
      </c>
      <c r="B58" s="90">
        <v>44585</v>
      </c>
      <c r="C58" s="81" t="s">
        <v>384</v>
      </c>
      <c r="D58" s="82" t="s">
        <v>385</v>
      </c>
      <c r="E58" s="83">
        <v>10020000</v>
      </c>
    </row>
    <row r="59" spans="1:5" ht="50.25" customHeight="1">
      <c r="A59" s="79">
        <v>1373</v>
      </c>
      <c r="B59" s="90">
        <v>44585</v>
      </c>
      <c r="C59" s="81" t="s">
        <v>386</v>
      </c>
      <c r="D59" s="88" t="s">
        <v>387</v>
      </c>
      <c r="E59" s="83">
        <v>18000000</v>
      </c>
    </row>
    <row r="60" spans="1:5" ht="50.25" customHeight="1">
      <c r="A60" s="79">
        <v>2429</v>
      </c>
      <c r="B60" s="90">
        <v>44713</v>
      </c>
      <c r="C60" s="81" t="s">
        <v>388</v>
      </c>
      <c r="D60" s="88" t="s">
        <v>389</v>
      </c>
      <c r="E60" s="83">
        <v>4553759</v>
      </c>
    </row>
    <row r="61" spans="1:5" ht="31.5" customHeight="1">
      <c r="A61" s="523" t="s">
        <v>390</v>
      </c>
      <c r="B61" s="523"/>
      <c r="C61" s="523"/>
      <c r="D61" s="523"/>
      <c r="E61" s="87">
        <f>SUM(E51:E60)</f>
        <v>137119759</v>
      </c>
    </row>
    <row r="62" spans="1:5" ht="31.5" customHeight="1">
      <c r="A62" s="524" t="s">
        <v>391</v>
      </c>
      <c r="B62" s="524"/>
      <c r="C62" s="524"/>
      <c r="D62" s="524"/>
      <c r="E62" s="524"/>
    </row>
    <row r="63" spans="1:5" ht="35.25" customHeight="1">
      <c r="A63" s="73" t="s">
        <v>281</v>
      </c>
      <c r="B63" s="73" t="s">
        <v>282</v>
      </c>
      <c r="C63" s="73" t="s">
        <v>283</v>
      </c>
      <c r="D63" s="73" t="s">
        <v>14</v>
      </c>
      <c r="E63" s="74" t="s">
        <v>15</v>
      </c>
    </row>
    <row r="64" spans="1:5" ht="55.5" customHeight="1">
      <c r="A64" s="79">
        <v>1375</v>
      </c>
      <c r="B64" s="84">
        <v>44585</v>
      </c>
      <c r="C64" s="81" t="s">
        <v>392</v>
      </c>
      <c r="D64" s="82" t="s">
        <v>393</v>
      </c>
      <c r="E64" s="83">
        <v>21600000</v>
      </c>
    </row>
    <row r="65" spans="1:5" ht="55.5" customHeight="1">
      <c r="A65" s="79">
        <v>1675</v>
      </c>
      <c r="B65" s="84">
        <v>44587</v>
      </c>
      <c r="C65" s="81" t="s">
        <v>394</v>
      </c>
      <c r="D65" s="82" t="s">
        <v>395</v>
      </c>
      <c r="E65" s="83">
        <v>25500000</v>
      </c>
    </row>
    <row r="66" spans="1:5" ht="55.5" customHeight="1">
      <c r="A66" s="79">
        <v>1371</v>
      </c>
      <c r="B66" s="84">
        <v>44585</v>
      </c>
      <c r="C66" s="81" t="s">
        <v>396</v>
      </c>
      <c r="D66" s="82" t="s">
        <v>397</v>
      </c>
      <c r="E66" s="83">
        <v>21600000</v>
      </c>
    </row>
    <row r="67" spans="1:5" ht="55.5" customHeight="1">
      <c r="A67" s="79">
        <v>1374</v>
      </c>
      <c r="B67" s="84">
        <v>44585</v>
      </c>
      <c r="C67" s="81" t="s">
        <v>398</v>
      </c>
      <c r="D67" s="82" t="s">
        <v>399</v>
      </c>
      <c r="E67" s="83">
        <v>10020000</v>
      </c>
    </row>
    <row r="68" spans="1:5" ht="55.5" customHeight="1">
      <c r="A68" s="79">
        <v>1382</v>
      </c>
      <c r="B68" s="84">
        <v>44585</v>
      </c>
      <c r="C68" s="81" t="s">
        <v>400</v>
      </c>
      <c r="D68" s="82" t="s">
        <v>401</v>
      </c>
      <c r="E68" s="83">
        <v>10020000</v>
      </c>
    </row>
    <row r="69" spans="1:5" ht="31.5" customHeight="1">
      <c r="A69" s="523" t="s">
        <v>402</v>
      </c>
      <c r="B69" s="523"/>
      <c r="C69" s="523"/>
      <c r="D69" s="523"/>
      <c r="E69" s="87">
        <f>SUM(E64:E68)</f>
        <v>88740000</v>
      </c>
    </row>
    <row r="70" spans="1:5" ht="26.25" customHeight="1">
      <c r="A70" s="509" t="s">
        <v>403</v>
      </c>
      <c r="B70" s="509"/>
      <c r="C70" s="509"/>
      <c r="D70" s="509"/>
      <c r="E70" s="509"/>
    </row>
    <row r="71" spans="1:5" ht="25.5">
      <c r="A71" s="73" t="s">
        <v>281</v>
      </c>
      <c r="B71" s="73" t="s">
        <v>282</v>
      </c>
      <c r="C71" s="73" t="s">
        <v>283</v>
      </c>
      <c r="D71" s="73" t="s">
        <v>14</v>
      </c>
      <c r="E71" s="74" t="s">
        <v>15</v>
      </c>
    </row>
    <row r="72" spans="1:5" ht="57" customHeight="1">
      <c r="A72" s="79">
        <v>2192</v>
      </c>
      <c r="B72" s="84">
        <v>44588</v>
      </c>
      <c r="C72" s="81" t="s">
        <v>404</v>
      </c>
      <c r="D72" s="82" t="s">
        <v>405</v>
      </c>
      <c r="E72" s="83">
        <v>36000000</v>
      </c>
    </row>
    <row r="73" spans="1:5" ht="57" customHeight="1">
      <c r="A73" s="79">
        <v>1200</v>
      </c>
      <c r="B73" s="84">
        <v>44584</v>
      </c>
      <c r="C73" s="81" t="s">
        <v>406</v>
      </c>
      <c r="D73" s="88" t="s">
        <v>407</v>
      </c>
      <c r="E73" s="83">
        <v>36000000</v>
      </c>
    </row>
    <row r="74" spans="1:5" ht="57" customHeight="1">
      <c r="A74" s="79">
        <v>1188</v>
      </c>
      <c r="B74" s="84">
        <v>44584</v>
      </c>
      <c r="C74" s="81" t="s">
        <v>408</v>
      </c>
      <c r="D74" s="88" t="s">
        <v>409</v>
      </c>
      <c r="E74" s="83">
        <v>36000000</v>
      </c>
    </row>
    <row r="75" spans="1:5" ht="33.75" customHeight="1">
      <c r="A75" s="514" t="s">
        <v>410</v>
      </c>
      <c r="B75" s="515"/>
      <c r="C75" s="515"/>
      <c r="D75" s="516"/>
      <c r="E75" s="91">
        <f>SUM(E72:E74)</f>
        <v>108000000</v>
      </c>
    </row>
    <row r="76" spans="1:5" ht="24.75" customHeight="1">
      <c r="A76" s="509" t="s">
        <v>411</v>
      </c>
      <c r="B76" s="509"/>
      <c r="C76" s="509"/>
      <c r="D76" s="509"/>
      <c r="E76" s="509"/>
    </row>
    <row r="77" spans="1:5" ht="25.5">
      <c r="A77" s="73" t="s">
        <v>281</v>
      </c>
      <c r="B77" s="73" t="s">
        <v>282</v>
      </c>
      <c r="C77" s="73" t="s">
        <v>283</v>
      </c>
      <c r="D77" s="73" t="s">
        <v>14</v>
      </c>
      <c r="E77" s="74" t="s">
        <v>15</v>
      </c>
    </row>
    <row r="78" spans="1:5" ht="36.75" customHeight="1">
      <c r="A78" s="92">
        <v>1192</v>
      </c>
      <c r="B78" s="93">
        <v>44584</v>
      </c>
      <c r="C78" s="81" t="s">
        <v>412</v>
      </c>
      <c r="D78" s="88" t="s">
        <v>413</v>
      </c>
      <c r="E78" s="94">
        <v>29520000</v>
      </c>
    </row>
    <row r="79" spans="1:5" ht="36.75" customHeight="1">
      <c r="A79" s="92">
        <v>1189</v>
      </c>
      <c r="B79" s="93">
        <v>44584</v>
      </c>
      <c r="C79" s="81" t="s">
        <v>414</v>
      </c>
      <c r="D79" s="88" t="s">
        <v>415</v>
      </c>
      <c r="E79" s="94">
        <v>32400000</v>
      </c>
    </row>
    <row r="80" spans="1:5" ht="36.75" customHeight="1">
      <c r="A80" s="92">
        <v>1193</v>
      </c>
      <c r="B80" s="93">
        <v>44584</v>
      </c>
      <c r="C80" s="81" t="s">
        <v>416</v>
      </c>
      <c r="D80" s="88" t="s">
        <v>417</v>
      </c>
      <c r="E80" s="94">
        <v>21600000</v>
      </c>
    </row>
    <row r="81" spans="1:5" ht="36.75" customHeight="1">
      <c r="A81" s="92">
        <v>2206</v>
      </c>
      <c r="B81" s="93">
        <v>44588</v>
      </c>
      <c r="C81" s="81" t="s">
        <v>418</v>
      </c>
      <c r="D81" s="88" t="s">
        <v>419</v>
      </c>
      <c r="E81" s="94">
        <v>12400000</v>
      </c>
    </row>
    <row r="82" spans="1:5" ht="36.75" customHeight="1">
      <c r="A82" s="92">
        <v>1202</v>
      </c>
      <c r="B82" s="93">
        <v>44584</v>
      </c>
      <c r="C82" s="81" t="s">
        <v>420</v>
      </c>
      <c r="D82" s="88" t="s">
        <v>421</v>
      </c>
      <c r="E82" s="94">
        <v>14400000</v>
      </c>
    </row>
    <row r="83" spans="1:5" ht="36.75" customHeight="1">
      <c r="A83" s="92">
        <v>1562</v>
      </c>
      <c r="B83" s="93">
        <v>44586</v>
      </c>
      <c r="C83" s="81" t="s">
        <v>422</v>
      </c>
      <c r="D83" s="88" t="s">
        <v>423</v>
      </c>
      <c r="E83" s="94">
        <v>10800000</v>
      </c>
    </row>
    <row r="84" spans="1:5" ht="36.75" customHeight="1">
      <c r="A84" s="92">
        <v>1198</v>
      </c>
      <c r="B84" s="93">
        <v>44584</v>
      </c>
      <c r="C84" s="81" t="s">
        <v>424</v>
      </c>
      <c r="D84" s="88" t="s">
        <v>425</v>
      </c>
      <c r="E84" s="94">
        <v>10800000</v>
      </c>
    </row>
    <row r="85" spans="1:5" ht="36.75" customHeight="1">
      <c r="A85" s="92">
        <v>1187</v>
      </c>
      <c r="B85" s="90">
        <v>44584</v>
      </c>
      <c r="C85" s="81" t="s">
        <v>426</v>
      </c>
      <c r="D85" s="88" t="s">
        <v>427</v>
      </c>
      <c r="E85" s="94">
        <v>32400000</v>
      </c>
    </row>
    <row r="86" spans="1:5" ht="36.75" customHeight="1">
      <c r="A86" s="92">
        <v>1370</v>
      </c>
      <c r="B86" s="90">
        <v>44585</v>
      </c>
      <c r="C86" s="81" t="s">
        <v>428</v>
      </c>
      <c r="D86" s="88" t="s">
        <v>429</v>
      </c>
      <c r="E86" s="94">
        <v>13650000</v>
      </c>
    </row>
    <row r="87" spans="1:5" ht="18.75" customHeight="1">
      <c r="A87" s="508" t="s">
        <v>430</v>
      </c>
      <c r="B87" s="508"/>
      <c r="C87" s="508"/>
      <c r="D87" s="508"/>
      <c r="E87" s="87">
        <f>SUM(E78:E86)</f>
        <v>177970000</v>
      </c>
    </row>
    <row r="88" spans="1:5" ht="27" customHeight="1">
      <c r="A88" s="509" t="s">
        <v>431</v>
      </c>
      <c r="B88" s="509"/>
      <c r="C88" s="509"/>
      <c r="D88" s="509"/>
      <c r="E88" s="509"/>
    </row>
    <row r="89" spans="1:5" ht="25.5">
      <c r="A89" s="73" t="s">
        <v>281</v>
      </c>
      <c r="B89" s="73" t="s">
        <v>282</v>
      </c>
      <c r="C89" s="73" t="s">
        <v>283</v>
      </c>
      <c r="D89" s="73" t="s">
        <v>14</v>
      </c>
      <c r="E89" s="74" t="s">
        <v>15</v>
      </c>
    </row>
    <row r="90" spans="1:5" ht="43.5" customHeight="1">
      <c r="A90" s="75">
        <v>2266</v>
      </c>
      <c r="B90" s="76">
        <v>44589</v>
      </c>
      <c r="C90" s="77" t="s">
        <v>432</v>
      </c>
      <c r="D90" s="77" t="s">
        <v>433</v>
      </c>
      <c r="E90" s="78">
        <v>34566666</v>
      </c>
    </row>
    <row r="91" spans="1:5" ht="43.5" customHeight="1">
      <c r="A91" s="75">
        <v>2267</v>
      </c>
      <c r="B91" s="76">
        <v>44589</v>
      </c>
      <c r="C91" s="77" t="s">
        <v>434</v>
      </c>
      <c r="D91" s="77" t="s">
        <v>435</v>
      </c>
      <c r="E91" s="78">
        <v>34000000</v>
      </c>
    </row>
    <row r="92" spans="1:5" ht="43.5" customHeight="1">
      <c r="A92" s="75">
        <v>2265</v>
      </c>
      <c r="B92" s="95">
        <v>44589</v>
      </c>
      <c r="C92" s="77" t="s">
        <v>436</v>
      </c>
      <c r="D92" s="77" t="s">
        <v>437</v>
      </c>
      <c r="E92" s="78">
        <v>28800000</v>
      </c>
    </row>
    <row r="93" spans="1:5" ht="43.5" customHeight="1">
      <c r="A93" s="75">
        <v>1416</v>
      </c>
      <c r="B93" s="90">
        <v>44585</v>
      </c>
      <c r="C93" s="77" t="s">
        <v>438</v>
      </c>
      <c r="D93" s="77" t="s">
        <v>439</v>
      </c>
      <c r="E93" s="78">
        <v>28800000</v>
      </c>
    </row>
    <row r="94" spans="1:5" ht="22.5" customHeight="1">
      <c r="A94" s="514" t="s">
        <v>440</v>
      </c>
      <c r="B94" s="515"/>
      <c r="C94" s="515"/>
      <c r="D94" s="516"/>
      <c r="E94" s="87">
        <f>SUM(E90:E93)</f>
        <v>126166666</v>
      </c>
    </row>
    <row r="95" spans="1:5" ht="21" customHeight="1">
      <c r="A95" s="509" t="s">
        <v>441</v>
      </c>
      <c r="B95" s="509"/>
      <c r="C95" s="509"/>
      <c r="D95" s="509"/>
      <c r="E95" s="509"/>
    </row>
    <row r="96" spans="1:5" ht="19.5" customHeight="1">
      <c r="A96" s="514" t="s">
        <v>442</v>
      </c>
      <c r="B96" s="515"/>
      <c r="C96" s="515"/>
      <c r="D96" s="515"/>
      <c r="E96" s="516"/>
    </row>
    <row r="97" spans="1:5" ht="76.5" customHeight="1">
      <c r="A97" s="79">
        <v>1145</v>
      </c>
      <c r="B97" s="84">
        <v>44584</v>
      </c>
      <c r="C97" s="96" t="s">
        <v>443</v>
      </c>
      <c r="D97" s="97" t="s">
        <v>444</v>
      </c>
      <c r="E97" s="98">
        <v>31800000</v>
      </c>
    </row>
    <row r="98" spans="1:5" ht="76.5" customHeight="1">
      <c r="A98" s="79">
        <v>459</v>
      </c>
      <c r="B98" s="84">
        <v>44580</v>
      </c>
      <c r="C98" s="96" t="s">
        <v>445</v>
      </c>
      <c r="D98" s="97" t="s">
        <v>446</v>
      </c>
      <c r="E98" s="98">
        <v>31800000</v>
      </c>
    </row>
    <row r="99" spans="1:5" ht="76.5" customHeight="1">
      <c r="A99" s="79">
        <v>1321</v>
      </c>
      <c r="B99" s="84">
        <v>44585</v>
      </c>
      <c r="C99" s="96" t="s">
        <v>447</v>
      </c>
      <c r="D99" s="97" t="s">
        <v>448</v>
      </c>
      <c r="E99" s="98">
        <v>31800000</v>
      </c>
    </row>
    <row r="100" spans="1:5" ht="76.5" customHeight="1">
      <c r="A100" s="79">
        <v>484</v>
      </c>
      <c r="B100" s="84">
        <v>44580</v>
      </c>
      <c r="C100" s="96" t="s">
        <v>449</v>
      </c>
      <c r="D100" s="97" t="s">
        <v>450</v>
      </c>
      <c r="E100" s="98">
        <v>31800000</v>
      </c>
    </row>
    <row r="101" spans="1:5" ht="76.5" customHeight="1">
      <c r="A101" s="79">
        <v>1109</v>
      </c>
      <c r="B101" s="84">
        <v>44583</v>
      </c>
      <c r="C101" s="96" t="s">
        <v>451</v>
      </c>
      <c r="D101" s="97" t="s">
        <v>452</v>
      </c>
      <c r="E101" s="98">
        <v>31800000</v>
      </c>
    </row>
    <row r="102" spans="1:5" ht="76.5" customHeight="1">
      <c r="A102" s="79">
        <v>482</v>
      </c>
      <c r="B102" s="84">
        <v>44580</v>
      </c>
      <c r="C102" s="96" t="s">
        <v>453</v>
      </c>
      <c r="D102" s="97" t="s">
        <v>454</v>
      </c>
      <c r="E102" s="98">
        <v>31800000</v>
      </c>
    </row>
    <row r="103" spans="1:5" ht="76.5" customHeight="1">
      <c r="A103" s="79">
        <v>1144</v>
      </c>
      <c r="B103" s="84">
        <v>44584</v>
      </c>
      <c r="C103" s="96" t="s">
        <v>455</v>
      </c>
      <c r="D103" s="97" t="s">
        <v>456</v>
      </c>
      <c r="E103" s="98">
        <v>31800000</v>
      </c>
    </row>
    <row r="104" spans="1:5" ht="76.5" customHeight="1">
      <c r="A104" s="79">
        <v>460</v>
      </c>
      <c r="B104" s="84">
        <v>44580</v>
      </c>
      <c r="C104" s="96" t="s">
        <v>457</v>
      </c>
      <c r="D104" s="97" t="s">
        <v>458</v>
      </c>
      <c r="E104" s="98">
        <v>31800000</v>
      </c>
    </row>
    <row r="105" spans="1:5" ht="76.5" customHeight="1">
      <c r="A105" s="79">
        <v>826</v>
      </c>
      <c r="B105" s="84">
        <v>44582</v>
      </c>
      <c r="C105" s="96" t="s">
        <v>459</v>
      </c>
      <c r="D105" s="97" t="s">
        <v>460</v>
      </c>
      <c r="E105" s="98">
        <v>31800000</v>
      </c>
    </row>
    <row r="106" spans="1:5" ht="76.5" customHeight="1">
      <c r="A106" s="79">
        <v>179</v>
      </c>
      <c r="B106" s="84">
        <v>44578</v>
      </c>
      <c r="C106" s="96" t="s">
        <v>461</v>
      </c>
      <c r="D106" s="97" t="s">
        <v>462</v>
      </c>
      <c r="E106" s="98">
        <v>31800000</v>
      </c>
    </row>
    <row r="107" spans="1:5" ht="76.5" customHeight="1">
      <c r="A107" s="79">
        <v>1059</v>
      </c>
      <c r="B107" s="84">
        <v>44583</v>
      </c>
      <c r="C107" s="96" t="s">
        <v>463</v>
      </c>
      <c r="D107" s="97" t="s">
        <v>464</v>
      </c>
      <c r="E107" s="98">
        <v>31800000</v>
      </c>
    </row>
    <row r="108" spans="1:5" ht="76.5" customHeight="1">
      <c r="A108" s="79">
        <v>1638</v>
      </c>
      <c r="B108" s="84">
        <v>44586</v>
      </c>
      <c r="C108" s="96" t="s">
        <v>465</v>
      </c>
      <c r="D108" s="97" t="s">
        <v>466</v>
      </c>
      <c r="E108" s="98">
        <v>31800000</v>
      </c>
    </row>
    <row r="109" spans="1:5" ht="76.5" customHeight="1">
      <c r="A109" s="79">
        <v>1057</v>
      </c>
      <c r="B109" s="84">
        <v>44583</v>
      </c>
      <c r="C109" s="96" t="s">
        <v>467</v>
      </c>
      <c r="D109" s="97" t="s">
        <v>468</v>
      </c>
      <c r="E109" s="98">
        <v>31800000</v>
      </c>
    </row>
    <row r="110" spans="1:5" ht="76.5" customHeight="1">
      <c r="A110" s="79">
        <v>483</v>
      </c>
      <c r="B110" s="84">
        <v>44580</v>
      </c>
      <c r="C110" s="96" t="s">
        <v>469</v>
      </c>
      <c r="D110" s="97" t="s">
        <v>470</v>
      </c>
      <c r="E110" s="98">
        <v>31800000</v>
      </c>
    </row>
    <row r="111" spans="1:5" ht="76.5" customHeight="1">
      <c r="A111" s="79">
        <v>1058</v>
      </c>
      <c r="B111" s="84">
        <v>44583</v>
      </c>
      <c r="C111" s="96" t="s">
        <v>471</v>
      </c>
      <c r="D111" s="97" t="s">
        <v>472</v>
      </c>
      <c r="E111" s="98">
        <v>44700000</v>
      </c>
    </row>
    <row r="112" spans="1:5" ht="76.5" customHeight="1">
      <c r="A112" s="79">
        <v>1933</v>
      </c>
      <c r="B112" s="84">
        <v>44587</v>
      </c>
      <c r="C112" s="96" t="s">
        <v>473</v>
      </c>
      <c r="D112" s="97" t="s">
        <v>474</v>
      </c>
      <c r="E112" s="98">
        <v>21600000</v>
      </c>
    </row>
    <row r="113" spans="1:5" ht="76.5" customHeight="1">
      <c r="A113" s="79">
        <v>1413</v>
      </c>
      <c r="B113" s="84">
        <v>44585</v>
      </c>
      <c r="C113" s="96" t="s">
        <v>475</v>
      </c>
      <c r="D113" s="97" t="s">
        <v>476</v>
      </c>
      <c r="E113" s="98">
        <v>21600000</v>
      </c>
    </row>
    <row r="114" spans="1:5" ht="76.5" customHeight="1">
      <c r="A114" s="79">
        <v>1287</v>
      </c>
      <c r="B114" s="84">
        <v>44585</v>
      </c>
      <c r="C114" s="96" t="s">
        <v>477</v>
      </c>
      <c r="D114" s="97" t="s">
        <v>478</v>
      </c>
      <c r="E114" s="98">
        <v>10020000</v>
      </c>
    </row>
    <row r="115" spans="1:5" ht="76.5" customHeight="1">
      <c r="A115" s="79">
        <v>2162</v>
      </c>
      <c r="B115" s="84">
        <v>44588</v>
      </c>
      <c r="C115" s="96" t="s">
        <v>479</v>
      </c>
      <c r="D115" s="97" t="s">
        <v>480</v>
      </c>
      <c r="E115" s="98">
        <v>9540000</v>
      </c>
    </row>
    <row r="116" spans="1:5" ht="76.5" customHeight="1">
      <c r="A116" s="79">
        <v>1231</v>
      </c>
      <c r="B116" s="84">
        <v>44584</v>
      </c>
      <c r="C116" s="96" t="s">
        <v>481</v>
      </c>
      <c r="D116" s="97" t="s">
        <v>482</v>
      </c>
      <c r="E116" s="98">
        <v>10020000</v>
      </c>
    </row>
    <row r="117" spans="1:5" ht="76.5" customHeight="1">
      <c r="A117" s="79">
        <v>1476</v>
      </c>
      <c r="B117" s="84">
        <v>44586</v>
      </c>
      <c r="C117" s="96" t="s">
        <v>483</v>
      </c>
      <c r="D117" s="97" t="s">
        <v>484</v>
      </c>
      <c r="E117" s="98">
        <v>10020000</v>
      </c>
    </row>
    <row r="118" spans="1:5" ht="76.5" customHeight="1">
      <c r="A118" s="79">
        <v>1931</v>
      </c>
      <c r="B118" s="84">
        <v>44587</v>
      </c>
      <c r="C118" s="96" t="s">
        <v>485</v>
      </c>
      <c r="D118" s="97" t="s">
        <v>486</v>
      </c>
      <c r="E118" s="98">
        <v>10020000</v>
      </c>
    </row>
    <row r="119" spans="1:5" ht="76.5" customHeight="1">
      <c r="A119" s="79">
        <v>1313</v>
      </c>
      <c r="B119" s="84">
        <v>44585</v>
      </c>
      <c r="C119" s="96" t="s">
        <v>487</v>
      </c>
      <c r="D119" s="97" t="s">
        <v>488</v>
      </c>
      <c r="E119" s="98">
        <v>10020000</v>
      </c>
    </row>
    <row r="120" spans="1:5" ht="76.5" customHeight="1">
      <c r="A120" s="79">
        <v>1146</v>
      </c>
      <c r="B120" s="84">
        <v>44584</v>
      </c>
      <c r="C120" s="96" t="s">
        <v>489</v>
      </c>
      <c r="D120" s="97" t="s">
        <v>490</v>
      </c>
      <c r="E120" s="98">
        <v>31800000</v>
      </c>
    </row>
    <row r="121" spans="1:5" ht="76.5" customHeight="1">
      <c r="A121" s="79">
        <v>1337</v>
      </c>
      <c r="B121" s="84">
        <v>44585</v>
      </c>
      <c r="C121" s="96" t="s">
        <v>491</v>
      </c>
      <c r="D121" s="97" t="s">
        <v>492</v>
      </c>
      <c r="E121" s="98">
        <v>31800000</v>
      </c>
    </row>
    <row r="122" spans="1:5" ht="76.5" customHeight="1">
      <c r="A122" s="79">
        <v>2364</v>
      </c>
      <c r="B122" s="84">
        <v>44589</v>
      </c>
      <c r="C122" s="96" t="s">
        <v>493</v>
      </c>
      <c r="D122" s="97" t="s">
        <v>494</v>
      </c>
      <c r="E122" s="98">
        <v>28500000</v>
      </c>
    </row>
    <row r="123" spans="1:5" ht="76.5" customHeight="1">
      <c r="A123" s="79">
        <v>1320</v>
      </c>
      <c r="B123" s="84">
        <v>44585</v>
      </c>
      <c r="C123" s="96" t="s">
        <v>495</v>
      </c>
      <c r="D123" s="97" t="s">
        <v>496</v>
      </c>
      <c r="E123" s="98">
        <v>8460000</v>
      </c>
    </row>
    <row r="124" spans="1:5" ht="76.5" customHeight="1">
      <c r="A124" s="79">
        <v>1415</v>
      </c>
      <c r="B124" s="84">
        <v>44585</v>
      </c>
      <c r="C124" s="96" t="s">
        <v>497</v>
      </c>
      <c r="D124" s="97" t="s">
        <v>498</v>
      </c>
      <c r="E124" s="98">
        <v>31800000</v>
      </c>
    </row>
    <row r="125" spans="1:5">
      <c r="A125" s="517" t="s">
        <v>499</v>
      </c>
      <c r="B125" s="518"/>
      <c r="C125" s="518"/>
      <c r="D125" s="519"/>
      <c r="E125" s="99">
        <f>SUM(E97:E124)</f>
        <v>725100000</v>
      </c>
    </row>
    <row r="126" spans="1:5" ht="21" customHeight="1">
      <c r="A126" s="514" t="s">
        <v>500</v>
      </c>
      <c r="B126" s="515"/>
      <c r="C126" s="515"/>
      <c r="D126" s="515"/>
      <c r="E126" s="516"/>
    </row>
    <row r="127" spans="1:5" ht="89.25">
      <c r="A127" s="79">
        <v>1253</v>
      </c>
      <c r="B127" s="84">
        <v>44584</v>
      </c>
      <c r="C127" s="96" t="s">
        <v>501</v>
      </c>
      <c r="D127" s="100" t="s">
        <v>502</v>
      </c>
      <c r="E127" s="98">
        <v>31800000</v>
      </c>
    </row>
    <row r="128" spans="1:5" ht="63.75">
      <c r="A128" s="79">
        <v>2258</v>
      </c>
      <c r="B128" s="84">
        <v>44589</v>
      </c>
      <c r="C128" s="96" t="s">
        <v>503</v>
      </c>
      <c r="D128" s="100" t="s">
        <v>504</v>
      </c>
      <c r="E128" s="98">
        <v>25500000</v>
      </c>
    </row>
    <row r="129" spans="1:5" ht="63.75">
      <c r="A129" s="79">
        <v>2200</v>
      </c>
      <c r="B129" s="84">
        <v>44588</v>
      </c>
      <c r="C129" s="96" t="s">
        <v>505</v>
      </c>
      <c r="D129" s="100" t="s">
        <v>506</v>
      </c>
      <c r="E129" s="98">
        <v>21600000</v>
      </c>
    </row>
    <row r="130" spans="1:5" ht="63.75">
      <c r="A130" s="79">
        <v>1803</v>
      </c>
      <c r="B130" s="84">
        <v>44587</v>
      </c>
      <c r="C130" s="96" t="s">
        <v>507</v>
      </c>
      <c r="D130" s="100" t="s">
        <v>508</v>
      </c>
      <c r="E130" s="98">
        <v>21600000</v>
      </c>
    </row>
    <row r="131" spans="1:5" ht="76.5">
      <c r="A131" s="79">
        <v>2275</v>
      </c>
      <c r="B131" s="84">
        <v>44589</v>
      </c>
      <c r="C131" s="96" t="s">
        <v>509</v>
      </c>
      <c r="D131" s="100" t="s">
        <v>510</v>
      </c>
      <c r="E131" s="98">
        <v>9750000</v>
      </c>
    </row>
    <row r="132" spans="1:5" ht="63.75">
      <c r="A132" s="79">
        <v>837</v>
      </c>
      <c r="B132" s="84">
        <v>44582</v>
      </c>
      <c r="C132" s="96" t="s">
        <v>511</v>
      </c>
      <c r="D132" s="100" t="s">
        <v>512</v>
      </c>
      <c r="E132" s="98">
        <v>10020000</v>
      </c>
    </row>
    <row r="133" spans="1:5" ht="63.75">
      <c r="A133" s="79">
        <v>2131</v>
      </c>
      <c r="B133" s="84">
        <v>44588</v>
      </c>
      <c r="C133" s="96" t="s">
        <v>513</v>
      </c>
      <c r="D133" s="100" t="s">
        <v>514</v>
      </c>
      <c r="E133" s="98">
        <v>10020000</v>
      </c>
    </row>
    <row r="134" spans="1:5" ht="63.75">
      <c r="A134" s="79">
        <v>2029</v>
      </c>
      <c r="B134" s="84">
        <v>44588</v>
      </c>
      <c r="C134" s="96" t="s">
        <v>515</v>
      </c>
      <c r="D134" s="100" t="s">
        <v>516</v>
      </c>
      <c r="E134" s="98">
        <v>10020000</v>
      </c>
    </row>
    <row r="135" spans="1:5" ht="63.75">
      <c r="A135" s="79">
        <v>1643</v>
      </c>
      <c r="B135" s="84">
        <v>44586</v>
      </c>
      <c r="C135" s="96" t="s">
        <v>517</v>
      </c>
      <c r="D135" s="100" t="s">
        <v>518</v>
      </c>
      <c r="E135" s="98">
        <v>10020000</v>
      </c>
    </row>
    <row r="136" spans="1:5" ht="63.75">
      <c r="A136" s="79">
        <v>823</v>
      </c>
      <c r="B136" s="84">
        <v>44582</v>
      </c>
      <c r="C136" s="96" t="s">
        <v>519</v>
      </c>
      <c r="D136" s="100" t="s">
        <v>520</v>
      </c>
      <c r="E136" s="98">
        <v>18370000</v>
      </c>
    </row>
    <row r="137" spans="1:5" ht="16.5" customHeight="1">
      <c r="A137" s="514" t="s">
        <v>521</v>
      </c>
      <c r="B137" s="515"/>
      <c r="C137" s="515"/>
      <c r="D137" s="516"/>
      <c r="E137" s="87">
        <f>SUM(E127:E136)</f>
        <v>168700000</v>
      </c>
    </row>
    <row r="138" spans="1:5" ht="26.25" customHeight="1">
      <c r="A138" s="514" t="s">
        <v>522</v>
      </c>
      <c r="B138" s="515"/>
      <c r="C138" s="515"/>
      <c r="D138" s="515"/>
      <c r="E138" s="516"/>
    </row>
    <row r="139" spans="1:5" ht="89.25">
      <c r="A139" s="79">
        <v>1711</v>
      </c>
      <c r="B139" s="84">
        <v>44587</v>
      </c>
      <c r="C139" s="96" t="s">
        <v>523</v>
      </c>
      <c r="D139" s="100" t="s">
        <v>524</v>
      </c>
      <c r="E139" s="98">
        <v>28800000</v>
      </c>
    </row>
    <row r="140" spans="1:5" ht="89.25">
      <c r="A140" s="79">
        <v>2257</v>
      </c>
      <c r="B140" s="84">
        <v>44589</v>
      </c>
      <c r="C140" s="96" t="s">
        <v>525</v>
      </c>
      <c r="D140" s="100" t="s">
        <v>526</v>
      </c>
      <c r="E140" s="98">
        <v>25200000</v>
      </c>
    </row>
    <row r="141" spans="1:5" ht="89.25">
      <c r="A141" s="79">
        <v>1735</v>
      </c>
      <c r="B141" s="84">
        <v>44587</v>
      </c>
      <c r="C141" s="96" t="s">
        <v>527</v>
      </c>
      <c r="D141" s="100" t="s">
        <v>528</v>
      </c>
      <c r="E141" s="98">
        <v>25200000</v>
      </c>
    </row>
    <row r="142" spans="1:5" ht="38.25">
      <c r="A142" s="79">
        <v>1971</v>
      </c>
      <c r="B142" s="84">
        <v>44588</v>
      </c>
      <c r="C142" s="96" t="s">
        <v>529</v>
      </c>
      <c r="D142" s="100" t="s">
        <v>530</v>
      </c>
      <c r="E142" s="98">
        <v>17850000</v>
      </c>
    </row>
    <row r="143" spans="1:5" ht="25.5" customHeight="1">
      <c r="A143" s="514" t="s">
        <v>531</v>
      </c>
      <c r="B143" s="515"/>
      <c r="C143" s="515"/>
      <c r="D143" s="516"/>
      <c r="E143" s="87">
        <f>SUM(E139:E142)</f>
        <v>97050000</v>
      </c>
    </row>
    <row r="144" spans="1:5" ht="27" customHeight="1">
      <c r="A144" s="514" t="s">
        <v>532</v>
      </c>
      <c r="B144" s="515"/>
      <c r="C144" s="515"/>
      <c r="D144" s="515"/>
      <c r="E144" s="516"/>
    </row>
    <row r="145" spans="1:5" ht="76.5">
      <c r="A145" s="79">
        <v>842</v>
      </c>
      <c r="B145" s="84">
        <v>44582</v>
      </c>
      <c r="C145" s="96" t="s">
        <v>533</v>
      </c>
      <c r="D145" s="100" t="s">
        <v>534</v>
      </c>
      <c r="E145" s="98">
        <v>52250000</v>
      </c>
    </row>
    <row r="146" spans="1:5" ht="51">
      <c r="A146" s="79">
        <v>1481</v>
      </c>
      <c r="B146" s="84">
        <v>44586</v>
      </c>
      <c r="C146" s="96" t="s">
        <v>535</v>
      </c>
      <c r="D146" s="100" t="s">
        <v>536</v>
      </c>
      <c r="E146" s="98">
        <v>21600000</v>
      </c>
    </row>
    <row r="147" spans="1:5" ht="51">
      <c r="A147" s="79">
        <v>1190</v>
      </c>
      <c r="B147" s="84">
        <v>44584</v>
      </c>
      <c r="C147" s="96" t="s">
        <v>537</v>
      </c>
      <c r="D147" s="100" t="s">
        <v>538</v>
      </c>
      <c r="E147" s="98">
        <v>21600000</v>
      </c>
    </row>
    <row r="148" spans="1:5" ht="51">
      <c r="A148" s="79">
        <v>1468</v>
      </c>
      <c r="B148" s="84">
        <v>44585</v>
      </c>
      <c r="C148" s="96" t="s">
        <v>539</v>
      </c>
      <c r="D148" s="100" t="s">
        <v>540</v>
      </c>
      <c r="E148" s="98">
        <v>21600000</v>
      </c>
    </row>
    <row r="149" spans="1:5" ht="51">
      <c r="A149" s="79">
        <v>2028</v>
      </c>
      <c r="B149" s="84">
        <v>44588</v>
      </c>
      <c r="C149" s="96" t="s">
        <v>541</v>
      </c>
      <c r="D149" s="100" t="s">
        <v>542</v>
      </c>
      <c r="E149" s="98">
        <v>21600000</v>
      </c>
    </row>
    <row r="150" spans="1:5" ht="63.75">
      <c r="A150" s="79">
        <v>1441</v>
      </c>
      <c r="B150" s="84">
        <v>44585</v>
      </c>
      <c r="C150" s="101" t="s">
        <v>543</v>
      </c>
      <c r="D150" s="97" t="s">
        <v>544</v>
      </c>
      <c r="E150" s="98">
        <v>10020000</v>
      </c>
    </row>
    <row r="151" spans="1:5" ht="63.75">
      <c r="A151" s="79">
        <v>1119</v>
      </c>
      <c r="B151" s="84">
        <v>44584</v>
      </c>
      <c r="C151" s="96" t="s">
        <v>545</v>
      </c>
      <c r="D151" s="100" t="s">
        <v>546</v>
      </c>
      <c r="E151" s="98">
        <v>10020000</v>
      </c>
    </row>
    <row r="152" spans="1:5" ht="63.75">
      <c r="A152" s="79">
        <v>1314</v>
      </c>
      <c r="B152" s="84">
        <v>44585</v>
      </c>
      <c r="C152" s="96" t="s">
        <v>547</v>
      </c>
      <c r="D152" s="100" t="s">
        <v>548</v>
      </c>
      <c r="E152" s="98">
        <v>10020000</v>
      </c>
    </row>
    <row r="153" spans="1:5" ht="63.75">
      <c r="A153" s="79">
        <v>1318</v>
      </c>
      <c r="B153" s="84">
        <v>44585</v>
      </c>
      <c r="C153" s="96" t="s">
        <v>549</v>
      </c>
      <c r="D153" s="100" t="s">
        <v>550</v>
      </c>
      <c r="E153" s="98">
        <v>10020000</v>
      </c>
    </row>
    <row r="154" spans="1:5" ht="63.75">
      <c r="A154" s="79">
        <v>1852</v>
      </c>
      <c r="B154" s="84">
        <v>44587</v>
      </c>
      <c r="C154" s="96" t="s">
        <v>551</v>
      </c>
      <c r="D154" s="100" t="s">
        <v>552</v>
      </c>
      <c r="E154" s="98">
        <v>10020000</v>
      </c>
    </row>
    <row r="155" spans="1:5" ht="63.75">
      <c r="A155" s="79">
        <v>1115</v>
      </c>
      <c r="B155" s="84">
        <v>44583</v>
      </c>
      <c r="C155" s="96" t="s">
        <v>553</v>
      </c>
      <c r="D155" s="97" t="s">
        <v>554</v>
      </c>
      <c r="E155" s="98">
        <v>10020000</v>
      </c>
    </row>
    <row r="156" spans="1:5" ht="63.75">
      <c r="A156" s="79">
        <v>1475</v>
      </c>
      <c r="B156" s="84">
        <v>44586</v>
      </c>
      <c r="C156" s="96" t="s">
        <v>555</v>
      </c>
      <c r="D156" s="96" t="s">
        <v>556</v>
      </c>
      <c r="E156" s="98">
        <v>8460000</v>
      </c>
    </row>
    <row r="157" spans="1:5" ht="63.75">
      <c r="A157" s="79">
        <v>2255</v>
      </c>
      <c r="B157" s="84">
        <v>44589</v>
      </c>
      <c r="C157" s="96" t="s">
        <v>557</v>
      </c>
      <c r="D157" s="96" t="s">
        <v>558</v>
      </c>
      <c r="E157" s="98">
        <v>7920000</v>
      </c>
    </row>
    <row r="158" spans="1:5" ht="63.75">
      <c r="A158" s="79">
        <v>1120</v>
      </c>
      <c r="B158" s="84">
        <v>44584</v>
      </c>
      <c r="C158" s="96" t="s">
        <v>559</v>
      </c>
      <c r="D158" s="96" t="s">
        <v>560</v>
      </c>
      <c r="E158" s="98">
        <v>8460000</v>
      </c>
    </row>
    <row r="159" spans="1:5" ht="63.75">
      <c r="A159" s="79">
        <v>1742</v>
      </c>
      <c r="B159" s="84">
        <v>44587</v>
      </c>
      <c r="C159" s="96" t="s">
        <v>561</v>
      </c>
      <c r="D159" s="96" t="s">
        <v>562</v>
      </c>
      <c r="E159" s="98">
        <v>8460000</v>
      </c>
    </row>
    <row r="160" spans="1:5" ht="63.75">
      <c r="A160" s="79">
        <v>1255</v>
      </c>
      <c r="B160" s="84">
        <v>44584</v>
      </c>
      <c r="C160" s="96" t="s">
        <v>563</v>
      </c>
      <c r="D160" s="96" t="s">
        <v>564</v>
      </c>
      <c r="E160" s="98">
        <v>8460000</v>
      </c>
    </row>
    <row r="161" spans="1:5" ht="63.75">
      <c r="A161" s="79">
        <v>1201</v>
      </c>
      <c r="B161" s="84">
        <v>44584</v>
      </c>
      <c r="C161" s="96" t="s">
        <v>565</v>
      </c>
      <c r="D161" s="96" t="s">
        <v>566</v>
      </c>
      <c r="E161" s="98">
        <v>8460000</v>
      </c>
    </row>
    <row r="162" spans="1:5" ht="63.75">
      <c r="A162" s="79">
        <v>2132</v>
      </c>
      <c r="B162" s="84">
        <v>44588</v>
      </c>
      <c r="C162" s="96" t="s">
        <v>567</v>
      </c>
      <c r="D162" s="96" t="s">
        <v>568</v>
      </c>
      <c r="E162" s="98">
        <v>8460000</v>
      </c>
    </row>
    <row r="163" spans="1:5" ht="63.75">
      <c r="A163" s="79">
        <v>1152</v>
      </c>
      <c r="B163" s="84">
        <v>44584</v>
      </c>
      <c r="C163" s="96" t="s">
        <v>569</v>
      </c>
      <c r="D163" s="96" t="s">
        <v>570</v>
      </c>
      <c r="E163" s="98">
        <v>8460000</v>
      </c>
    </row>
    <row r="164" spans="1:5" ht="63.75">
      <c r="A164" s="79">
        <v>2219</v>
      </c>
      <c r="B164" s="84">
        <v>44588</v>
      </c>
      <c r="C164" s="96" t="s">
        <v>571</v>
      </c>
      <c r="D164" s="96" t="s">
        <v>572</v>
      </c>
      <c r="E164" s="98">
        <v>8460000</v>
      </c>
    </row>
    <row r="165" spans="1:5" ht="76.5">
      <c r="A165" s="79">
        <v>1414</v>
      </c>
      <c r="B165" s="84">
        <v>44585</v>
      </c>
      <c r="C165" s="96" t="s">
        <v>573</v>
      </c>
      <c r="D165" s="96" t="s">
        <v>574</v>
      </c>
      <c r="E165" s="98">
        <v>21600000</v>
      </c>
    </row>
    <row r="166" spans="1:5" ht="63.75">
      <c r="A166" s="79">
        <v>1674</v>
      </c>
      <c r="B166" s="84">
        <v>44587</v>
      </c>
      <c r="C166" s="96" t="s">
        <v>575</v>
      </c>
      <c r="D166" s="96" t="s">
        <v>576</v>
      </c>
      <c r="E166" s="98">
        <v>10020000</v>
      </c>
    </row>
    <row r="167" spans="1:5" ht="63.75">
      <c r="A167" s="79">
        <v>1889</v>
      </c>
      <c r="B167" s="84">
        <v>44587</v>
      </c>
      <c r="C167" s="96" t="s">
        <v>577</v>
      </c>
      <c r="D167" s="96" t="s">
        <v>578</v>
      </c>
      <c r="E167" s="98">
        <v>10020000</v>
      </c>
    </row>
    <row r="168" spans="1:5" ht="63.75">
      <c r="A168" s="79">
        <v>2228</v>
      </c>
      <c r="B168" s="84">
        <v>44588</v>
      </c>
      <c r="C168" s="96" t="s">
        <v>579</v>
      </c>
      <c r="D168" s="96" t="s">
        <v>580</v>
      </c>
      <c r="E168" s="98">
        <v>10020000</v>
      </c>
    </row>
    <row r="169" spans="1:5" ht="24.75" customHeight="1">
      <c r="A169" s="514" t="s">
        <v>581</v>
      </c>
      <c r="B169" s="515"/>
      <c r="C169" s="515"/>
      <c r="D169" s="516"/>
      <c r="E169" s="87">
        <f>SUM(E145:E168)</f>
        <v>326030000</v>
      </c>
    </row>
    <row r="170" spans="1:5">
      <c r="A170" s="514" t="s">
        <v>582</v>
      </c>
      <c r="B170" s="515"/>
      <c r="C170" s="515"/>
      <c r="D170" s="515"/>
      <c r="E170" s="516"/>
    </row>
    <row r="171" spans="1:5" ht="89.25">
      <c r="A171" s="79">
        <v>2164</v>
      </c>
      <c r="B171" s="84">
        <v>44588</v>
      </c>
      <c r="C171" s="96" t="s">
        <v>583</v>
      </c>
      <c r="D171" s="96" t="s">
        <v>584</v>
      </c>
      <c r="E171" s="98">
        <v>28500000</v>
      </c>
    </row>
    <row r="172" spans="1:5" ht="63.75">
      <c r="A172" s="79">
        <v>1731</v>
      </c>
      <c r="B172" s="84">
        <v>44587</v>
      </c>
      <c r="C172" s="96" t="s">
        <v>585</v>
      </c>
      <c r="D172" s="96" t="s">
        <v>586</v>
      </c>
      <c r="E172" s="98">
        <v>25500000</v>
      </c>
    </row>
    <row r="173" spans="1:5" ht="51">
      <c r="A173" s="79">
        <v>2026</v>
      </c>
      <c r="B173" s="84">
        <v>44588</v>
      </c>
      <c r="C173" s="96" t="s">
        <v>587</v>
      </c>
      <c r="D173" s="96" t="s">
        <v>588</v>
      </c>
      <c r="E173" s="98">
        <v>8460000</v>
      </c>
    </row>
    <row r="174" spans="1:5" ht="51">
      <c r="A174" s="79">
        <v>2160</v>
      </c>
      <c r="B174" s="84">
        <v>44588</v>
      </c>
      <c r="C174" s="96" t="s">
        <v>589</v>
      </c>
      <c r="D174" s="96" t="s">
        <v>590</v>
      </c>
      <c r="E174" s="98">
        <v>8460000</v>
      </c>
    </row>
    <row r="175" spans="1:5" ht="51">
      <c r="A175" s="79">
        <v>2274</v>
      </c>
      <c r="B175" s="84">
        <v>44589</v>
      </c>
      <c r="C175" s="96" t="s">
        <v>591</v>
      </c>
      <c r="D175" s="96" t="s">
        <v>592</v>
      </c>
      <c r="E175" s="98">
        <v>8460000</v>
      </c>
    </row>
    <row r="176" spans="1:5" ht="23.25" customHeight="1">
      <c r="A176" s="514" t="s">
        <v>593</v>
      </c>
      <c r="B176" s="515"/>
      <c r="C176" s="515"/>
      <c r="D176" s="516"/>
      <c r="E176" s="87">
        <f>SUM(E171:E175)</f>
        <v>79380000</v>
      </c>
    </row>
    <row r="177" spans="1:5" ht="18" customHeight="1">
      <c r="A177" s="514" t="s">
        <v>594</v>
      </c>
      <c r="B177" s="515"/>
      <c r="C177" s="515"/>
      <c r="D177" s="516"/>
      <c r="E177" s="87">
        <f>+E125+E137+E143+E169+E176</f>
        <v>1396260000</v>
      </c>
    </row>
    <row r="178" spans="1:5" ht="18" customHeight="1">
      <c r="A178" s="514" t="s">
        <v>595</v>
      </c>
      <c r="B178" s="515"/>
      <c r="C178" s="515"/>
      <c r="D178" s="516"/>
      <c r="E178" s="99">
        <f>+E94+E177</f>
        <v>1522426666</v>
      </c>
    </row>
    <row r="179" spans="1:5" ht="23.25" customHeight="1">
      <c r="A179" s="509" t="s">
        <v>596</v>
      </c>
      <c r="B179" s="509"/>
      <c r="C179" s="509"/>
      <c r="D179" s="509"/>
      <c r="E179" s="509"/>
    </row>
    <row r="180" spans="1:5" ht="25.5">
      <c r="A180" s="73" t="s">
        <v>281</v>
      </c>
      <c r="B180" s="73" t="s">
        <v>282</v>
      </c>
      <c r="C180" s="73" t="s">
        <v>283</v>
      </c>
      <c r="D180" s="73" t="s">
        <v>14</v>
      </c>
      <c r="E180" s="74" t="s">
        <v>15</v>
      </c>
    </row>
    <row r="181" spans="1:5" ht="55.5" customHeight="1">
      <c r="A181" s="79">
        <v>232</v>
      </c>
      <c r="B181" s="84">
        <v>44578</v>
      </c>
      <c r="C181" s="81" t="s">
        <v>597</v>
      </c>
      <c r="D181" s="88" t="s">
        <v>598</v>
      </c>
      <c r="E181" s="83">
        <v>32400000</v>
      </c>
    </row>
    <row r="182" spans="1:5" ht="55.5" customHeight="1">
      <c r="A182" s="79">
        <v>1739</v>
      </c>
      <c r="B182" s="84">
        <v>44587</v>
      </c>
      <c r="C182" s="81" t="s">
        <v>599</v>
      </c>
      <c r="D182" s="88" t="s">
        <v>600</v>
      </c>
      <c r="E182" s="83">
        <v>28050000</v>
      </c>
    </row>
    <row r="183" spans="1:5" ht="55.5" customHeight="1">
      <c r="A183" s="79">
        <v>192</v>
      </c>
      <c r="B183" s="84">
        <v>44578</v>
      </c>
      <c r="C183" s="81" t="s">
        <v>601</v>
      </c>
      <c r="D183" s="88" t="s">
        <v>602</v>
      </c>
      <c r="E183" s="83">
        <v>28050000</v>
      </c>
    </row>
    <row r="184" spans="1:5" ht="55.5" customHeight="1">
      <c r="A184" s="79">
        <v>217</v>
      </c>
      <c r="B184" s="84">
        <v>44578</v>
      </c>
      <c r="C184" s="81" t="s">
        <v>603</v>
      </c>
      <c r="D184" s="88" t="s">
        <v>604</v>
      </c>
      <c r="E184" s="83">
        <v>28050000</v>
      </c>
    </row>
    <row r="185" spans="1:5" ht="55.5" customHeight="1">
      <c r="A185" s="79">
        <v>230</v>
      </c>
      <c r="B185" s="102">
        <v>44578</v>
      </c>
      <c r="C185" s="81" t="s">
        <v>605</v>
      </c>
      <c r="D185" s="88" t="s">
        <v>606</v>
      </c>
      <c r="E185" s="83">
        <v>28800000</v>
      </c>
    </row>
    <row r="186" spans="1:5" ht="55.5" customHeight="1">
      <c r="A186" s="79">
        <v>1709</v>
      </c>
      <c r="B186" s="84">
        <v>44587</v>
      </c>
      <c r="C186" s="81" t="s">
        <v>607</v>
      </c>
      <c r="D186" s="88" t="s">
        <v>608</v>
      </c>
      <c r="E186" s="83">
        <v>32400000</v>
      </c>
    </row>
    <row r="187" spans="1:5" ht="55.5" customHeight="1">
      <c r="A187" s="79">
        <v>1733</v>
      </c>
      <c r="B187" s="84">
        <v>44587</v>
      </c>
      <c r="C187" s="81" t="s">
        <v>609</v>
      </c>
      <c r="D187" s="88" t="s">
        <v>610</v>
      </c>
      <c r="E187" s="83">
        <v>28800000</v>
      </c>
    </row>
    <row r="188" spans="1:5" ht="55.5" customHeight="1">
      <c r="A188" s="79">
        <v>912</v>
      </c>
      <c r="B188" s="84">
        <v>44583</v>
      </c>
      <c r="C188" s="81" t="s">
        <v>611</v>
      </c>
      <c r="D188" s="88" t="s">
        <v>612</v>
      </c>
      <c r="E188" s="83">
        <v>28800000</v>
      </c>
    </row>
    <row r="189" spans="1:5" ht="55.5" customHeight="1">
      <c r="A189" s="79">
        <v>228</v>
      </c>
      <c r="B189" s="84">
        <v>44580</v>
      </c>
      <c r="C189" s="81" t="s">
        <v>613</v>
      </c>
      <c r="D189" s="88" t="s">
        <v>614</v>
      </c>
      <c r="E189" s="83">
        <v>28050000</v>
      </c>
    </row>
    <row r="190" spans="1:5" ht="55.5" customHeight="1">
      <c r="A190" s="79">
        <v>770</v>
      </c>
      <c r="B190" s="84">
        <v>44582</v>
      </c>
      <c r="C190" s="81" t="s">
        <v>615</v>
      </c>
      <c r="D190" s="88" t="s">
        <v>616</v>
      </c>
      <c r="E190" s="83">
        <v>28050000</v>
      </c>
    </row>
    <row r="191" spans="1:5" ht="55.5" customHeight="1">
      <c r="A191" s="79">
        <v>1107</v>
      </c>
      <c r="B191" s="84">
        <v>44583</v>
      </c>
      <c r="C191" s="81" t="s">
        <v>617</v>
      </c>
      <c r="D191" s="88" t="s">
        <v>618</v>
      </c>
      <c r="E191" s="83">
        <v>39600000</v>
      </c>
    </row>
    <row r="192" spans="1:5" ht="55.5" customHeight="1">
      <c r="A192" s="79">
        <v>1732</v>
      </c>
      <c r="B192" s="84">
        <v>44587</v>
      </c>
      <c r="C192" s="81" t="s">
        <v>619</v>
      </c>
      <c r="D192" s="88" t="s">
        <v>620</v>
      </c>
      <c r="E192" s="83">
        <v>28800000</v>
      </c>
    </row>
    <row r="193" spans="1:5" ht="55.5" customHeight="1">
      <c r="A193" s="79">
        <v>2163</v>
      </c>
      <c r="B193" s="84">
        <v>44588</v>
      </c>
      <c r="C193" s="81" t="s">
        <v>621</v>
      </c>
      <c r="D193" s="88" t="s">
        <v>622</v>
      </c>
      <c r="E193" s="83">
        <v>28800000</v>
      </c>
    </row>
    <row r="194" spans="1:5" ht="55.5" customHeight="1">
      <c r="A194" s="79">
        <v>2253</v>
      </c>
      <c r="B194" s="84">
        <v>44588</v>
      </c>
      <c r="C194" s="81" t="s">
        <v>623</v>
      </c>
      <c r="D194" s="88" t="s">
        <v>624</v>
      </c>
      <c r="E194" s="83">
        <v>28800000</v>
      </c>
    </row>
    <row r="195" spans="1:5" ht="55.5" customHeight="1">
      <c r="A195" s="79">
        <v>775</v>
      </c>
      <c r="B195" s="84">
        <v>44582</v>
      </c>
      <c r="C195" s="81" t="s">
        <v>625</v>
      </c>
      <c r="D195" s="88" t="s">
        <v>626</v>
      </c>
      <c r="E195" s="83">
        <v>39600000</v>
      </c>
    </row>
    <row r="196" spans="1:5" ht="55.5" customHeight="1">
      <c r="A196" s="79">
        <v>425</v>
      </c>
      <c r="B196" s="84">
        <v>44580</v>
      </c>
      <c r="C196" s="81" t="s">
        <v>627</v>
      </c>
      <c r="D196" s="88" t="s">
        <v>628</v>
      </c>
      <c r="E196" s="83">
        <v>47500000</v>
      </c>
    </row>
    <row r="197" spans="1:5" ht="55.5" customHeight="1">
      <c r="A197" s="79">
        <v>180</v>
      </c>
      <c r="B197" s="84">
        <v>44578</v>
      </c>
      <c r="C197" s="81" t="s">
        <v>629</v>
      </c>
      <c r="D197" s="88" t="s">
        <v>630</v>
      </c>
      <c r="E197" s="83">
        <v>32400000</v>
      </c>
    </row>
    <row r="198" spans="1:5" ht="55.5" customHeight="1">
      <c r="A198" s="79">
        <v>1460</v>
      </c>
      <c r="B198" s="84">
        <v>44585</v>
      </c>
      <c r="C198" s="81" t="s">
        <v>631</v>
      </c>
      <c r="D198" s="88" t="s">
        <v>632</v>
      </c>
      <c r="E198" s="83">
        <v>31900000</v>
      </c>
    </row>
    <row r="199" spans="1:5" ht="55.5" customHeight="1">
      <c r="A199" s="79">
        <v>777</v>
      </c>
      <c r="B199" s="84">
        <v>44582</v>
      </c>
      <c r="C199" s="81" t="s">
        <v>633</v>
      </c>
      <c r="D199" s="88" t="s">
        <v>634</v>
      </c>
      <c r="E199" s="83">
        <v>28800000</v>
      </c>
    </row>
    <row r="200" spans="1:5" ht="55.5" customHeight="1">
      <c r="A200" s="79">
        <v>508</v>
      </c>
      <c r="B200" s="84">
        <v>44580</v>
      </c>
      <c r="C200" s="81" t="s">
        <v>635</v>
      </c>
      <c r="D200" s="88" t="s">
        <v>636</v>
      </c>
      <c r="E200" s="83">
        <v>28800000</v>
      </c>
    </row>
    <row r="201" spans="1:5" ht="23.25" customHeight="1">
      <c r="A201" s="508" t="s">
        <v>637</v>
      </c>
      <c r="B201" s="508"/>
      <c r="C201" s="508"/>
      <c r="D201" s="508"/>
      <c r="E201" s="87">
        <f>SUM(E181:E200)</f>
        <v>626450000</v>
      </c>
    </row>
    <row r="202" spans="1:5" s="103" customFormat="1" ht="18.75" customHeight="1">
      <c r="A202" s="509" t="s">
        <v>638</v>
      </c>
      <c r="B202" s="509"/>
      <c r="C202" s="509"/>
      <c r="D202" s="509"/>
      <c r="E202" s="509"/>
    </row>
    <row r="203" spans="1:5" ht="25.5">
      <c r="A203" s="73" t="s">
        <v>281</v>
      </c>
      <c r="B203" s="73" t="s">
        <v>282</v>
      </c>
      <c r="C203" s="73" t="s">
        <v>283</v>
      </c>
      <c r="D203" s="73" t="s">
        <v>14</v>
      </c>
      <c r="E203" s="74" t="s">
        <v>15</v>
      </c>
    </row>
    <row r="204" spans="1:5" ht="57" customHeight="1">
      <c r="A204" s="79">
        <v>1741</v>
      </c>
      <c r="B204" s="84">
        <v>44587</v>
      </c>
      <c r="C204" s="96" t="s">
        <v>639</v>
      </c>
      <c r="D204" s="96" t="s">
        <v>640</v>
      </c>
      <c r="E204" s="98">
        <v>25500000</v>
      </c>
    </row>
    <row r="205" spans="1:5" ht="24.75" customHeight="1">
      <c r="A205" s="508" t="s">
        <v>641</v>
      </c>
      <c r="B205" s="508"/>
      <c r="C205" s="508"/>
      <c r="D205" s="508"/>
      <c r="E205" s="87">
        <f>SUM(E204)</f>
        <v>25500000</v>
      </c>
    </row>
    <row r="206" spans="1:5" ht="19.5" customHeight="1">
      <c r="A206" s="509" t="s">
        <v>642</v>
      </c>
      <c r="B206" s="509"/>
      <c r="C206" s="509"/>
      <c r="D206" s="509"/>
      <c r="E206" s="509"/>
    </row>
    <row r="207" spans="1:5" ht="25.5">
      <c r="A207" s="73" t="s">
        <v>281</v>
      </c>
      <c r="B207" s="73" t="s">
        <v>282</v>
      </c>
      <c r="C207" s="73" t="s">
        <v>283</v>
      </c>
      <c r="D207" s="73" t="s">
        <v>14</v>
      </c>
      <c r="E207" s="74" t="s">
        <v>15</v>
      </c>
    </row>
    <row r="208" spans="1:5" ht="78" customHeight="1">
      <c r="A208" s="79"/>
      <c r="B208" s="84"/>
      <c r="C208" s="81" t="s">
        <v>643</v>
      </c>
      <c r="D208" s="82" t="s">
        <v>644</v>
      </c>
      <c r="E208" s="104"/>
    </row>
    <row r="209" spans="1:5" ht="17.25" customHeight="1">
      <c r="A209" s="510" t="s">
        <v>645</v>
      </c>
      <c r="B209" s="511"/>
      <c r="C209" s="511"/>
      <c r="D209" s="512"/>
      <c r="E209" s="104">
        <f>SUM(E208)</f>
        <v>0</v>
      </c>
    </row>
    <row r="210" spans="1:5" ht="22.5" customHeight="1">
      <c r="A210" s="513" t="s">
        <v>646</v>
      </c>
      <c r="B210" s="513"/>
      <c r="C210" s="513"/>
      <c r="D210" s="513"/>
      <c r="E210" s="87">
        <f>+E25+E48+E61+E69+E75+E87+E178+E201+E205</f>
        <v>3420626758</v>
      </c>
    </row>
    <row r="214" spans="1:5">
      <c r="E214" s="108"/>
    </row>
  </sheetData>
  <mergeCells count="34">
    <mergeCell ref="A87:D87"/>
    <mergeCell ref="A2:E2"/>
    <mergeCell ref="A25:D25"/>
    <mergeCell ref="A26:E26"/>
    <mergeCell ref="A48:D48"/>
    <mergeCell ref="A49:E49"/>
    <mergeCell ref="A61:D61"/>
    <mergeCell ref="A62:E62"/>
    <mergeCell ref="A69:D69"/>
    <mergeCell ref="A70:E70"/>
    <mergeCell ref="A75:D75"/>
    <mergeCell ref="A76:E76"/>
    <mergeCell ref="A170:E170"/>
    <mergeCell ref="A88:E88"/>
    <mergeCell ref="A94:D94"/>
    <mergeCell ref="A95:E95"/>
    <mergeCell ref="A96:E96"/>
    <mergeCell ref="A125:D125"/>
    <mergeCell ref="A126:E126"/>
    <mergeCell ref="A137:D137"/>
    <mergeCell ref="A138:E138"/>
    <mergeCell ref="A143:D143"/>
    <mergeCell ref="A144:E144"/>
    <mergeCell ref="A169:D169"/>
    <mergeCell ref="A205:D205"/>
    <mergeCell ref="A206:E206"/>
    <mergeCell ref="A209:D209"/>
    <mergeCell ref="A210:D210"/>
    <mergeCell ref="A176:D176"/>
    <mergeCell ref="A177:D177"/>
    <mergeCell ref="A178:D178"/>
    <mergeCell ref="A179:E179"/>
    <mergeCell ref="A201:D201"/>
    <mergeCell ref="A202:E202"/>
  </mergeCells>
  <pageMargins left="0.70866141732283472" right="0.70866141732283472" top="0.74803149606299213" bottom="0.35433070866141736"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8"/>
  <sheetViews>
    <sheetView zoomScale="80" zoomScaleNormal="80" workbookViewId="0">
      <selection activeCell="B115" sqref="B115:D115"/>
    </sheetView>
  </sheetViews>
  <sheetFormatPr baseColWidth="10" defaultColWidth="11.42578125" defaultRowHeight="15"/>
  <cols>
    <col min="1" max="1" width="67.85546875" style="143" customWidth="1"/>
    <col min="2" max="2" width="8.5703125" style="123" customWidth="1"/>
    <col min="3" max="3" width="16.42578125" style="123" customWidth="1"/>
    <col min="4" max="4" width="10" style="137" customWidth="1"/>
    <col min="5" max="5" width="18.140625" style="123" customWidth="1"/>
    <col min="6" max="6" width="18.140625" style="138" customWidth="1"/>
    <col min="7" max="7" width="18.140625" style="139" customWidth="1"/>
    <col min="8" max="8" width="14.28515625" style="140" customWidth="1"/>
    <col min="9" max="9" width="14.28515625" style="123" customWidth="1"/>
    <col min="10" max="10" width="14" customWidth="1"/>
    <col min="11" max="11" width="14" style="141" customWidth="1"/>
    <col min="12" max="12" width="14" style="142" customWidth="1"/>
    <col min="13" max="16384" width="11.42578125" style="123"/>
  </cols>
  <sheetData>
    <row r="1" spans="1:16" customFormat="1" ht="20.25" customHeight="1">
      <c r="A1" s="485"/>
      <c r="B1" s="602" t="s">
        <v>647</v>
      </c>
      <c r="C1" s="603"/>
      <c r="D1" s="603"/>
      <c r="E1" s="603"/>
      <c r="F1" s="603"/>
      <c r="G1" s="603"/>
      <c r="H1" s="606" t="s">
        <v>1</v>
      </c>
      <c r="I1" s="606"/>
      <c r="J1" s="606"/>
      <c r="K1" s="606"/>
      <c r="L1" s="607"/>
      <c r="M1" s="109"/>
      <c r="N1" s="109"/>
      <c r="O1" s="608"/>
      <c r="P1" s="608"/>
    </row>
    <row r="2" spans="1:16" customFormat="1" ht="20.25">
      <c r="A2" s="486"/>
      <c r="B2" s="604"/>
      <c r="C2" s="605"/>
      <c r="D2" s="605"/>
      <c r="E2" s="605"/>
      <c r="F2" s="605"/>
      <c r="G2" s="605"/>
      <c r="H2" s="606" t="s">
        <v>2</v>
      </c>
      <c r="I2" s="606"/>
      <c r="J2" s="606"/>
      <c r="K2" s="606"/>
      <c r="L2" s="607"/>
      <c r="M2" s="109"/>
      <c r="N2" s="109"/>
      <c r="O2" s="608"/>
      <c r="P2" s="608"/>
    </row>
    <row r="3" spans="1:16" customFormat="1" ht="20.25" customHeight="1">
      <c r="A3" s="486"/>
      <c r="B3" s="602" t="s">
        <v>648</v>
      </c>
      <c r="C3" s="603"/>
      <c r="D3" s="603"/>
      <c r="E3" s="603"/>
      <c r="F3" s="603"/>
      <c r="G3" s="603"/>
      <c r="H3" s="606" t="s">
        <v>4</v>
      </c>
      <c r="I3" s="606"/>
      <c r="J3" s="606"/>
      <c r="K3" s="606"/>
      <c r="L3" s="607"/>
      <c r="M3" s="109"/>
      <c r="N3" s="109"/>
      <c r="O3" s="608"/>
      <c r="P3" s="608"/>
    </row>
    <row r="4" spans="1:16" customFormat="1" ht="20.25">
      <c r="A4" s="487"/>
      <c r="B4" s="604"/>
      <c r="C4" s="605"/>
      <c r="D4" s="605"/>
      <c r="E4" s="605"/>
      <c r="F4" s="605"/>
      <c r="G4" s="605"/>
      <c r="H4" s="606" t="s">
        <v>5</v>
      </c>
      <c r="I4" s="606"/>
      <c r="J4" s="606"/>
      <c r="K4" s="606"/>
      <c r="L4" s="607"/>
      <c r="M4" s="109"/>
      <c r="N4" s="109"/>
      <c r="O4" s="608"/>
      <c r="P4" s="608"/>
    </row>
    <row r="5" spans="1:16" customFormat="1">
      <c r="A5" s="571"/>
      <c r="B5" s="572"/>
      <c r="C5" s="572"/>
      <c r="D5" s="572"/>
      <c r="E5" s="572"/>
      <c r="F5" s="572"/>
      <c r="G5" s="572"/>
      <c r="H5" s="572"/>
      <c r="I5" s="572"/>
      <c r="J5" s="572"/>
      <c r="K5" s="572"/>
      <c r="L5" s="573"/>
    </row>
    <row r="6" spans="1:16" customFormat="1">
      <c r="A6" s="574" t="s">
        <v>6</v>
      </c>
      <c r="B6" s="574"/>
      <c r="C6" s="574"/>
      <c r="D6" s="574"/>
      <c r="E6" s="574"/>
      <c r="F6" s="574"/>
      <c r="G6" s="574"/>
      <c r="H6" s="574"/>
      <c r="I6" s="574"/>
      <c r="J6" s="574"/>
      <c r="K6" s="574"/>
      <c r="L6" s="574"/>
    </row>
    <row r="7" spans="1:16" customFormat="1" ht="25.5" customHeight="1" thickBot="1">
      <c r="A7" s="575" t="s">
        <v>649</v>
      </c>
      <c r="B7" s="576"/>
      <c r="C7" s="576"/>
      <c r="D7" s="576"/>
      <c r="E7" s="576"/>
      <c r="F7" s="576"/>
      <c r="G7" s="576"/>
      <c r="H7" s="576"/>
      <c r="I7" s="576"/>
      <c r="J7" s="576"/>
      <c r="K7" s="576"/>
      <c r="L7" s="577"/>
    </row>
    <row r="8" spans="1:16" customFormat="1" ht="15.75" customHeight="1">
      <c r="A8" s="578" t="s">
        <v>650</v>
      </c>
      <c r="B8" s="579"/>
      <c r="C8" s="579"/>
      <c r="D8" s="579"/>
      <c r="E8" s="579"/>
      <c r="F8" s="579"/>
      <c r="G8" s="579"/>
      <c r="H8" s="579"/>
      <c r="I8" s="579"/>
      <c r="J8" s="579"/>
      <c r="K8" s="579"/>
      <c r="L8" s="580"/>
    </row>
    <row r="9" spans="1:16" s="113" customFormat="1" ht="20.25" customHeight="1">
      <c r="A9" s="581" t="s">
        <v>651</v>
      </c>
      <c r="B9" s="582"/>
      <c r="C9" s="582"/>
      <c r="D9" s="582"/>
      <c r="E9" s="582"/>
      <c r="F9" s="582"/>
      <c r="G9" s="583" t="s">
        <v>652</v>
      </c>
      <c r="H9" s="584"/>
      <c r="I9" s="589" t="s">
        <v>11</v>
      </c>
      <c r="J9" s="590"/>
      <c r="K9" s="591"/>
      <c r="L9" s="112"/>
    </row>
    <row r="10" spans="1:16" s="113" customFormat="1" ht="33.75" customHeight="1">
      <c r="A10" s="592" t="s">
        <v>653</v>
      </c>
      <c r="B10" s="528"/>
      <c r="C10" s="528"/>
      <c r="D10" s="528"/>
      <c r="E10" s="528"/>
      <c r="F10" s="528"/>
      <c r="G10" s="585"/>
      <c r="H10" s="586"/>
      <c r="I10" s="114" t="s">
        <v>13</v>
      </c>
      <c r="J10" s="593" t="s">
        <v>14</v>
      </c>
      <c r="K10" s="594"/>
      <c r="L10" s="115" t="s">
        <v>15</v>
      </c>
    </row>
    <row r="11" spans="1:16" s="113" customFormat="1" ht="42" customHeight="1">
      <c r="A11" s="595" t="s">
        <v>654</v>
      </c>
      <c r="B11" s="596"/>
      <c r="C11" s="596"/>
      <c r="D11" s="596"/>
      <c r="E11" s="596"/>
      <c r="F11" s="597"/>
      <c r="G11" s="585"/>
      <c r="H11" s="586"/>
      <c r="I11" s="598" t="s">
        <v>17</v>
      </c>
      <c r="J11" s="598"/>
      <c r="K11" s="598"/>
      <c r="L11" s="598"/>
    </row>
    <row r="12" spans="1:16" s="113" customFormat="1" ht="20.25" customHeight="1">
      <c r="A12" s="581" t="s">
        <v>655</v>
      </c>
      <c r="B12" s="582"/>
      <c r="C12" s="582"/>
      <c r="D12" s="582"/>
      <c r="E12" s="582"/>
      <c r="F12" s="582"/>
      <c r="G12" s="585"/>
      <c r="H12" s="586"/>
      <c r="I12" s="598"/>
      <c r="J12" s="598"/>
      <c r="K12" s="598"/>
      <c r="L12" s="598"/>
    </row>
    <row r="13" spans="1:16" s="113" customFormat="1" ht="45.75" customHeight="1">
      <c r="A13" s="599" t="s">
        <v>656</v>
      </c>
      <c r="B13" s="600"/>
      <c r="C13" s="600"/>
      <c r="D13" s="600"/>
      <c r="E13" s="600"/>
      <c r="F13" s="601"/>
      <c r="G13" s="587"/>
      <c r="H13" s="588"/>
      <c r="I13" s="598"/>
      <c r="J13" s="598"/>
      <c r="K13" s="598"/>
      <c r="L13" s="598"/>
    </row>
    <row r="14" spans="1:16" s="113" customFormat="1" ht="15.75" customHeight="1">
      <c r="A14" s="564" t="s">
        <v>21</v>
      </c>
      <c r="B14" s="565" t="s">
        <v>657</v>
      </c>
      <c r="C14" s="565" t="s">
        <v>23</v>
      </c>
      <c r="D14" s="566" t="s">
        <v>658</v>
      </c>
      <c r="E14" s="565" t="s">
        <v>659</v>
      </c>
      <c r="F14" s="567" t="s">
        <v>660</v>
      </c>
      <c r="G14" s="567"/>
      <c r="H14" s="565" t="s">
        <v>27</v>
      </c>
      <c r="I14" s="565"/>
      <c r="J14" s="565" t="s">
        <v>28</v>
      </c>
      <c r="K14" s="565"/>
      <c r="L14" s="568"/>
    </row>
    <row r="15" spans="1:16" s="113" customFormat="1" ht="27" customHeight="1">
      <c r="A15" s="564"/>
      <c r="B15" s="565"/>
      <c r="C15" s="565"/>
      <c r="D15" s="566"/>
      <c r="E15" s="565"/>
      <c r="F15" s="567"/>
      <c r="G15" s="567"/>
      <c r="H15" s="565"/>
      <c r="I15" s="565"/>
      <c r="J15" s="569" t="s">
        <v>29</v>
      </c>
      <c r="K15" s="569" t="s">
        <v>30</v>
      </c>
      <c r="L15" s="570" t="s">
        <v>31</v>
      </c>
    </row>
    <row r="16" spans="1:16" s="118" customFormat="1" ht="16.5" customHeight="1">
      <c r="A16" s="564"/>
      <c r="B16" s="565"/>
      <c r="C16" s="565"/>
      <c r="D16" s="566"/>
      <c r="E16" s="565"/>
      <c r="F16" s="117" t="s">
        <v>32</v>
      </c>
      <c r="G16" s="117" t="s">
        <v>33</v>
      </c>
      <c r="H16" s="116" t="s">
        <v>35</v>
      </c>
      <c r="I16" s="116" t="s">
        <v>36</v>
      </c>
      <c r="J16" s="569"/>
      <c r="K16" s="569"/>
      <c r="L16" s="570"/>
    </row>
    <row r="17" spans="1:12" s="118" customFormat="1" ht="23.25" customHeight="1">
      <c r="A17" s="551" t="s">
        <v>661</v>
      </c>
      <c r="B17" s="116" t="s">
        <v>38</v>
      </c>
      <c r="C17" s="438" t="s">
        <v>662</v>
      </c>
      <c r="D17" s="119">
        <v>6</v>
      </c>
      <c r="E17" s="120">
        <f>F17+G17</f>
        <v>18000000</v>
      </c>
      <c r="F17" s="120">
        <v>0</v>
      </c>
      <c r="G17" s="120">
        <v>18000000</v>
      </c>
      <c r="H17" s="542">
        <v>44562</v>
      </c>
      <c r="I17" s="544">
        <v>44926</v>
      </c>
      <c r="J17" s="546">
        <f>D18/D17</f>
        <v>0</v>
      </c>
      <c r="K17" s="546">
        <f>E18/E17</f>
        <v>0</v>
      </c>
      <c r="L17" s="539">
        <v>0</v>
      </c>
    </row>
    <row r="18" spans="1:12" s="118" customFormat="1" ht="26.25" customHeight="1">
      <c r="A18" s="552"/>
      <c r="B18" s="116" t="s">
        <v>40</v>
      </c>
      <c r="C18" s="438"/>
      <c r="D18" s="119">
        <v>0</v>
      </c>
      <c r="E18" s="120">
        <f t="shared" ref="E18:E52" si="0">F18+G18</f>
        <v>0</v>
      </c>
      <c r="F18" s="120">
        <v>0</v>
      </c>
      <c r="G18" s="120">
        <v>0</v>
      </c>
      <c r="H18" s="543"/>
      <c r="I18" s="545"/>
      <c r="J18" s="547"/>
      <c r="K18" s="547"/>
      <c r="L18" s="540"/>
    </row>
    <row r="19" spans="1:12" s="118" customFormat="1" ht="27" customHeight="1">
      <c r="A19" s="444" t="s">
        <v>663</v>
      </c>
      <c r="B19" s="116" t="s">
        <v>38</v>
      </c>
      <c r="C19" s="438" t="s">
        <v>664</v>
      </c>
      <c r="D19" s="119">
        <v>27</v>
      </c>
      <c r="E19" s="120">
        <f t="shared" si="0"/>
        <v>18000000</v>
      </c>
      <c r="F19" s="120">
        <v>0</v>
      </c>
      <c r="G19" s="120">
        <v>18000000</v>
      </c>
      <c r="H19" s="542">
        <v>44562</v>
      </c>
      <c r="I19" s="544">
        <v>44926</v>
      </c>
      <c r="J19" s="546">
        <f t="shared" ref="J19:K19" si="1">D20/D19</f>
        <v>0</v>
      </c>
      <c r="K19" s="546">
        <f t="shared" si="1"/>
        <v>0</v>
      </c>
      <c r="L19" s="539">
        <v>0</v>
      </c>
    </row>
    <row r="20" spans="1:12" s="118" customFormat="1" ht="27" customHeight="1">
      <c r="A20" s="445"/>
      <c r="B20" s="116" t="s">
        <v>40</v>
      </c>
      <c r="C20" s="438"/>
      <c r="D20" s="119">
        <v>0</v>
      </c>
      <c r="E20" s="120">
        <f t="shared" si="0"/>
        <v>0</v>
      </c>
      <c r="F20" s="120">
        <v>0</v>
      </c>
      <c r="G20" s="120">
        <v>0</v>
      </c>
      <c r="H20" s="543"/>
      <c r="I20" s="545"/>
      <c r="J20" s="547"/>
      <c r="K20" s="547"/>
      <c r="L20" s="540"/>
    </row>
    <row r="21" spans="1:12" s="118" customFormat="1" ht="23.25" customHeight="1">
      <c r="A21" s="551" t="s">
        <v>665</v>
      </c>
      <c r="B21" s="116" t="s">
        <v>38</v>
      </c>
      <c r="C21" s="438" t="s">
        <v>666</v>
      </c>
      <c r="D21" s="119">
        <v>1</v>
      </c>
      <c r="E21" s="120">
        <f t="shared" si="0"/>
        <v>97207336</v>
      </c>
      <c r="F21" s="120">
        <v>0</v>
      </c>
      <c r="G21" s="120">
        <v>97207336</v>
      </c>
      <c r="H21" s="542">
        <v>44562</v>
      </c>
      <c r="I21" s="544">
        <v>44926</v>
      </c>
      <c r="J21" s="546">
        <f t="shared" ref="J21:K21" si="2">D22/D21</f>
        <v>0</v>
      </c>
      <c r="K21" s="546">
        <f t="shared" si="2"/>
        <v>0</v>
      </c>
      <c r="L21" s="539">
        <v>0</v>
      </c>
    </row>
    <row r="22" spans="1:12" s="118" customFormat="1" ht="23.25" customHeight="1">
      <c r="A22" s="552"/>
      <c r="B22" s="116" t="s">
        <v>40</v>
      </c>
      <c r="C22" s="438"/>
      <c r="D22" s="119">
        <v>0</v>
      </c>
      <c r="E22" s="120">
        <f t="shared" si="0"/>
        <v>0</v>
      </c>
      <c r="F22" s="120">
        <v>0</v>
      </c>
      <c r="G22" s="120">
        <v>0</v>
      </c>
      <c r="H22" s="543"/>
      <c r="I22" s="545"/>
      <c r="J22" s="547"/>
      <c r="K22" s="547"/>
      <c r="L22" s="540"/>
    </row>
    <row r="23" spans="1:12" s="118" customFormat="1" ht="23.25" customHeight="1">
      <c r="A23" s="551" t="s">
        <v>667</v>
      </c>
      <c r="B23" s="116" t="s">
        <v>38</v>
      </c>
      <c r="C23" s="438" t="s">
        <v>668</v>
      </c>
      <c r="D23" s="119">
        <v>27</v>
      </c>
      <c r="E23" s="120">
        <f t="shared" si="0"/>
        <v>36000000</v>
      </c>
      <c r="F23" s="120">
        <v>15594517</v>
      </c>
      <c r="G23" s="120">
        <v>20405483</v>
      </c>
      <c r="H23" s="542">
        <v>44562</v>
      </c>
      <c r="I23" s="544">
        <v>44926</v>
      </c>
      <c r="J23" s="546">
        <f t="shared" ref="J23:K23" si="3">D24/D23</f>
        <v>0</v>
      </c>
      <c r="K23" s="546">
        <f t="shared" si="3"/>
        <v>0</v>
      </c>
      <c r="L23" s="539">
        <v>0</v>
      </c>
    </row>
    <row r="24" spans="1:12" s="118" customFormat="1" ht="23.25" customHeight="1">
      <c r="A24" s="552"/>
      <c r="B24" s="116" t="s">
        <v>40</v>
      </c>
      <c r="C24" s="438"/>
      <c r="D24" s="119">
        <v>0</v>
      </c>
      <c r="E24" s="120">
        <f t="shared" si="0"/>
        <v>0</v>
      </c>
      <c r="F24" s="120">
        <v>0</v>
      </c>
      <c r="G24" s="120">
        <v>0</v>
      </c>
      <c r="H24" s="543"/>
      <c r="I24" s="545"/>
      <c r="J24" s="547"/>
      <c r="K24" s="547"/>
      <c r="L24" s="540"/>
    </row>
    <row r="25" spans="1:12" s="118" customFormat="1" ht="23.25" customHeight="1">
      <c r="A25" s="444" t="s">
        <v>669</v>
      </c>
      <c r="B25" s="116" t="s">
        <v>38</v>
      </c>
      <c r="C25" s="438" t="s">
        <v>670</v>
      </c>
      <c r="D25" s="121">
        <v>1</v>
      </c>
      <c r="E25" s="120">
        <f t="shared" si="0"/>
        <v>66790000</v>
      </c>
      <c r="F25" s="120">
        <v>3600000</v>
      </c>
      <c r="G25" s="120">
        <v>63190000</v>
      </c>
      <c r="H25" s="542">
        <v>44562</v>
      </c>
      <c r="I25" s="544">
        <v>44926</v>
      </c>
      <c r="J25" s="546">
        <f t="shared" ref="J25:K25" si="4">D26/D25</f>
        <v>0.05</v>
      </c>
      <c r="K25" s="546">
        <f t="shared" si="4"/>
        <v>0.53900284473723614</v>
      </c>
      <c r="L25" s="539">
        <f>J25*J25/K25</f>
        <v>4.6381944444444448E-3</v>
      </c>
    </row>
    <row r="26" spans="1:12" s="118" customFormat="1" ht="23.25" customHeight="1">
      <c r="A26" s="445"/>
      <c r="B26" s="116" t="s">
        <v>40</v>
      </c>
      <c r="C26" s="438"/>
      <c r="D26" s="121">
        <v>0.05</v>
      </c>
      <c r="E26" s="120">
        <f t="shared" si="0"/>
        <v>36000000</v>
      </c>
      <c r="F26" s="120">
        <v>3600000</v>
      </c>
      <c r="G26" s="120">
        <v>32400000</v>
      </c>
      <c r="H26" s="543"/>
      <c r="I26" s="545"/>
      <c r="J26" s="547"/>
      <c r="K26" s="547"/>
      <c r="L26" s="540"/>
    </row>
    <row r="27" spans="1:12" s="118" customFormat="1" ht="23.25" customHeight="1">
      <c r="A27" s="444" t="s">
        <v>671</v>
      </c>
      <c r="B27" s="116" t="s">
        <v>38</v>
      </c>
      <c r="C27" s="396" t="s">
        <v>672</v>
      </c>
      <c r="D27" s="121">
        <v>1</v>
      </c>
      <c r="E27" s="120">
        <f t="shared" si="0"/>
        <v>31750000</v>
      </c>
      <c r="F27" s="120">
        <v>31750000</v>
      </c>
      <c r="G27" s="120">
        <v>0</v>
      </c>
      <c r="H27" s="542">
        <v>44562</v>
      </c>
      <c r="I27" s="544">
        <v>44926</v>
      </c>
      <c r="J27" s="546">
        <f t="shared" ref="J27:K27" si="5">D28/D27</f>
        <v>0</v>
      </c>
      <c r="K27" s="546">
        <f t="shared" si="5"/>
        <v>0</v>
      </c>
      <c r="L27" s="539">
        <v>0</v>
      </c>
    </row>
    <row r="28" spans="1:12" s="118" customFormat="1" ht="23.25" customHeight="1">
      <c r="A28" s="445"/>
      <c r="B28" s="116" t="s">
        <v>40</v>
      </c>
      <c r="C28" s="396"/>
      <c r="D28" s="121">
        <v>0</v>
      </c>
      <c r="E28" s="120">
        <f t="shared" si="0"/>
        <v>0</v>
      </c>
      <c r="F28" s="120">
        <v>0</v>
      </c>
      <c r="G28" s="120">
        <v>0</v>
      </c>
      <c r="H28" s="543"/>
      <c r="I28" s="545"/>
      <c r="J28" s="547"/>
      <c r="K28" s="547"/>
      <c r="L28" s="540"/>
    </row>
    <row r="29" spans="1:12" s="118" customFormat="1" ht="23.25" customHeight="1">
      <c r="A29" s="444" t="s">
        <v>673</v>
      </c>
      <c r="B29" s="116" t="s">
        <v>38</v>
      </c>
      <c r="C29" s="438" t="s">
        <v>674</v>
      </c>
      <c r="D29" s="119">
        <v>27</v>
      </c>
      <c r="E29" s="120">
        <f t="shared" si="0"/>
        <v>36000000</v>
      </c>
      <c r="F29" s="120">
        <v>0</v>
      </c>
      <c r="G29" s="120">
        <v>36000000</v>
      </c>
      <c r="H29" s="542">
        <v>44562</v>
      </c>
      <c r="I29" s="544">
        <v>44926</v>
      </c>
      <c r="J29" s="546">
        <f t="shared" ref="J29:K29" si="6">D30/D29</f>
        <v>0</v>
      </c>
      <c r="K29" s="546">
        <f t="shared" si="6"/>
        <v>0</v>
      </c>
      <c r="L29" s="539">
        <v>0</v>
      </c>
    </row>
    <row r="30" spans="1:12" s="118" customFormat="1" ht="23.25" customHeight="1">
      <c r="A30" s="445"/>
      <c r="B30" s="116" t="s">
        <v>40</v>
      </c>
      <c r="C30" s="438"/>
      <c r="D30" s="122">
        <v>0</v>
      </c>
      <c r="E30" s="120">
        <f t="shared" si="0"/>
        <v>0</v>
      </c>
      <c r="F30" s="120">
        <v>0</v>
      </c>
      <c r="G30" s="120">
        <v>0</v>
      </c>
      <c r="H30" s="543"/>
      <c r="I30" s="545"/>
      <c r="J30" s="547"/>
      <c r="K30" s="547"/>
      <c r="L30" s="540"/>
    </row>
    <row r="31" spans="1:12" ht="23.25" customHeight="1">
      <c r="A31" s="444" t="s">
        <v>675</v>
      </c>
      <c r="B31" s="116" t="s">
        <v>38</v>
      </c>
      <c r="C31" s="396" t="s">
        <v>676</v>
      </c>
      <c r="D31" s="37">
        <v>1</v>
      </c>
      <c r="E31" s="120">
        <f t="shared" si="0"/>
        <v>8350000</v>
      </c>
      <c r="F31" s="120">
        <v>0</v>
      </c>
      <c r="G31" s="120">
        <v>8350000</v>
      </c>
      <c r="H31" s="542">
        <v>44562</v>
      </c>
      <c r="I31" s="544">
        <v>44926</v>
      </c>
      <c r="J31" s="546">
        <f t="shared" ref="J31:K31" si="7">D32/D31</f>
        <v>0</v>
      </c>
      <c r="K31" s="546">
        <f t="shared" si="7"/>
        <v>0</v>
      </c>
      <c r="L31" s="539">
        <v>0</v>
      </c>
    </row>
    <row r="32" spans="1:12" ht="23.25" customHeight="1">
      <c r="A32" s="445"/>
      <c r="B32" s="116" t="s">
        <v>40</v>
      </c>
      <c r="C32" s="396"/>
      <c r="D32" s="38">
        <v>0</v>
      </c>
      <c r="E32" s="120">
        <f t="shared" si="0"/>
        <v>0</v>
      </c>
      <c r="F32" s="120">
        <v>0</v>
      </c>
      <c r="G32" s="120">
        <v>0</v>
      </c>
      <c r="H32" s="543"/>
      <c r="I32" s="545"/>
      <c r="J32" s="547"/>
      <c r="K32" s="547"/>
      <c r="L32" s="540"/>
    </row>
    <row r="33" spans="1:12" ht="23.25" customHeight="1">
      <c r="A33" s="551" t="s">
        <v>677</v>
      </c>
      <c r="B33" s="116" t="s">
        <v>38</v>
      </c>
      <c r="C33" s="438" t="s">
        <v>674</v>
      </c>
      <c r="D33" s="34">
        <v>27</v>
      </c>
      <c r="E33" s="120">
        <f t="shared" si="0"/>
        <v>39840000</v>
      </c>
      <c r="F33" s="120">
        <v>0</v>
      </c>
      <c r="G33" s="120">
        <v>39840000</v>
      </c>
      <c r="H33" s="542">
        <v>44562</v>
      </c>
      <c r="I33" s="544">
        <v>44926</v>
      </c>
      <c r="J33" s="546">
        <f t="shared" ref="J33:K33" si="8">D34/D33</f>
        <v>3.7037037037037035E-2</v>
      </c>
      <c r="K33" s="546">
        <f t="shared" si="8"/>
        <v>0.81325301204819278</v>
      </c>
      <c r="L33" s="539">
        <f t="shared" ref="L33" si="9">J33*J33/K33</f>
        <v>1.6867347457196564E-3</v>
      </c>
    </row>
    <row r="34" spans="1:12" ht="23.25" customHeight="1">
      <c r="A34" s="552"/>
      <c r="B34" s="116" t="s">
        <v>40</v>
      </c>
      <c r="C34" s="438"/>
      <c r="D34" s="34">
        <v>1</v>
      </c>
      <c r="E34" s="120">
        <f t="shared" si="0"/>
        <v>32400000</v>
      </c>
      <c r="F34" s="120">
        <v>0</v>
      </c>
      <c r="G34" s="120">
        <v>32400000</v>
      </c>
      <c r="H34" s="543"/>
      <c r="I34" s="545"/>
      <c r="J34" s="547"/>
      <c r="K34" s="547"/>
      <c r="L34" s="540"/>
    </row>
    <row r="35" spans="1:12" ht="23.25" customHeight="1">
      <c r="A35" s="551" t="s">
        <v>678</v>
      </c>
      <c r="B35" s="116" t="s">
        <v>38</v>
      </c>
      <c r="C35" s="438" t="s">
        <v>664</v>
      </c>
      <c r="D35" s="34">
        <v>2</v>
      </c>
      <c r="E35" s="120">
        <f t="shared" si="0"/>
        <v>0</v>
      </c>
      <c r="F35" s="120">
        <v>0</v>
      </c>
      <c r="G35" s="120">
        <v>0</v>
      </c>
      <c r="H35" s="542">
        <v>44562</v>
      </c>
      <c r="I35" s="544">
        <v>44926</v>
      </c>
      <c r="J35" s="546">
        <f t="shared" ref="J35" si="10">D36/D35</f>
        <v>0</v>
      </c>
      <c r="K35" s="546">
        <v>0</v>
      </c>
      <c r="L35" s="539">
        <v>0</v>
      </c>
    </row>
    <row r="36" spans="1:12" ht="23.25" customHeight="1">
      <c r="A36" s="563"/>
      <c r="B36" s="116" t="s">
        <v>40</v>
      </c>
      <c r="C36" s="438"/>
      <c r="D36" s="34">
        <v>0</v>
      </c>
      <c r="E36" s="120">
        <f t="shared" si="0"/>
        <v>0</v>
      </c>
      <c r="F36" s="120">
        <v>0</v>
      </c>
      <c r="G36" s="120">
        <v>0</v>
      </c>
      <c r="H36" s="543"/>
      <c r="I36" s="545"/>
      <c r="J36" s="547"/>
      <c r="K36" s="547"/>
      <c r="L36" s="540"/>
    </row>
    <row r="37" spans="1:12" ht="23.25" customHeight="1">
      <c r="A37" s="551" t="s">
        <v>679</v>
      </c>
      <c r="B37" s="116" t="s">
        <v>38</v>
      </c>
      <c r="C37" s="421" t="s">
        <v>680</v>
      </c>
      <c r="D37" s="34">
        <v>2</v>
      </c>
      <c r="E37" s="120">
        <f t="shared" si="0"/>
        <v>0</v>
      </c>
      <c r="F37" s="120">
        <v>0</v>
      </c>
      <c r="G37" s="120">
        <v>0</v>
      </c>
      <c r="H37" s="542">
        <v>44562</v>
      </c>
      <c r="I37" s="544">
        <v>44926</v>
      </c>
      <c r="J37" s="546">
        <f t="shared" ref="J37" si="11">D38/D37</f>
        <v>0</v>
      </c>
      <c r="K37" s="546">
        <v>0</v>
      </c>
      <c r="L37" s="539">
        <v>0</v>
      </c>
    </row>
    <row r="38" spans="1:12" ht="23.25" customHeight="1">
      <c r="A38" s="563"/>
      <c r="B38" s="116" t="s">
        <v>40</v>
      </c>
      <c r="C38" s="424"/>
      <c r="D38" s="34">
        <v>0</v>
      </c>
      <c r="E38" s="120">
        <f t="shared" si="0"/>
        <v>0</v>
      </c>
      <c r="F38" s="120">
        <v>0</v>
      </c>
      <c r="G38" s="120">
        <v>0</v>
      </c>
      <c r="H38" s="543"/>
      <c r="I38" s="545"/>
      <c r="J38" s="547"/>
      <c r="K38" s="547"/>
      <c r="L38" s="540"/>
    </row>
    <row r="39" spans="1:12" ht="23.25" customHeight="1">
      <c r="A39" s="551" t="s">
        <v>681</v>
      </c>
      <c r="B39" s="116" t="s">
        <v>38</v>
      </c>
      <c r="C39" s="421" t="s">
        <v>682</v>
      </c>
      <c r="D39" s="34">
        <v>1</v>
      </c>
      <c r="E39" s="120">
        <f t="shared" si="0"/>
        <v>19885975</v>
      </c>
      <c r="F39" s="120">
        <v>16853328</v>
      </c>
      <c r="G39" s="120">
        <v>3032647</v>
      </c>
      <c r="H39" s="542">
        <v>44562</v>
      </c>
      <c r="I39" s="544">
        <v>44926</v>
      </c>
      <c r="J39" s="546">
        <f t="shared" ref="J39:K39" si="12">D40/D39</f>
        <v>0</v>
      </c>
      <c r="K39" s="546">
        <f t="shared" si="12"/>
        <v>0</v>
      </c>
      <c r="L39" s="539">
        <v>0</v>
      </c>
    </row>
    <row r="40" spans="1:12" ht="23.25" customHeight="1">
      <c r="A40" s="552"/>
      <c r="B40" s="116" t="s">
        <v>40</v>
      </c>
      <c r="C40" s="424"/>
      <c r="D40" s="34">
        <v>0</v>
      </c>
      <c r="E40" s="120">
        <f t="shared" si="0"/>
        <v>0</v>
      </c>
      <c r="F40" s="120">
        <v>0</v>
      </c>
      <c r="G40" s="120">
        <v>0</v>
      </c>
      <c r="H40" s="543"/>
      <c r="I40" s="545"/>
      <c r="J40" s="547"/>
      <c r="K40" s="547"/>
      <c r="L40" s="540"/>
    </row>
    <row r="41" spans="1:12" ht="30.75" customHeight="1">
      <c r="A41" s="551" t="s">
        <v>683</v>
      </c>
      <c r="B41" s="116" t="s">
        <v>38</v>
      </c>
      <c r="C41" s="421" t="s">
        <v>682</v>
      </c>
      <c r="D41" s="34">
        <v>1</v>
      </c>
      <c r="E41" s="120">
        <f t="shared" si="0"/>
        <v>11995344</v>
      </c>
      <c r="F41" s="120">
        <v>0</v>
      </c>
      <c r="G41" s="120">
        <v>11995344</v>
      </c>
      <c r="H41" s="542">
        <v>44562</v>
      </c>
      <c r="I41" s="544">
        <v>44926</v>
      </c>
      <c r="J41" s="546">
        <f t="shared" ref="J41:K41" si="13">D42/D41</f>
        <v>0</v>
      </c>
      <c r="K41" s="546">
        <f t="shared" si="13"/>
        <v>0</v>
      </c>
      <c r="L41" s="539">
        <v>0</v>
      </c>
    </row>
    <row r="42" spans="1:12" ht="30.75" customHeight="1">
      <c r="A42" s="552"/>
      <c r="B42" s="116" t="s">
        <v>40</v>
      </c>
      <c r="C42" s="424"/>
      <c r="D42" s="34">
        <v>0</v>
      </c>
      <c r="E42" s="120">
        <f t="shared" si="0"/>
        <v>0</v>
      </c>
      <c r="F42" s="120">
        <v>0</v>
      </c>
      <c r="G42" s="120">
        <v>0</v>
      </c>
      <c r="H42" s="543"/>
      <c r="I42" s="545"/>
      <c r="J42" s="547"/>
      <c r="K42" s="547"/>
      <c r="L42" s="540"/>
    </row>
    <row r="43" spans="1:12" ht="28.5" customHeight="1">
      <c r="A43" s="444" t="s">
        <v>684</v>
      </c>
      <c r="B43" s="116" t="s">
        <v>38</v>
      </c>
      <c r="C43" s="421" t="s">
        <v>685</v>
      </c>
      <c r="D43" s="34">
        <v>1</v>
      </c>
      <c r="E43" s="120">
        <f t="shared" si="0"/>
        <v>1760854</v>
      </c>
      <c r="F43" s="120">
        <v>0</v>
      </c>
      <c r="G43" s="120">
        <v>1760854</v>
      </c>
      <c r="H43" s="542">
        <v>44562</v>
      </c>
      <c r="I43" s="544">
        <v>44926</v>
      </c>
      <c r="J43" s="546">
        <f t="shared" ref="J43:K43" si="14">D44/D43</f>
        <v>0</v>
      </c>
      <c r="K43" s="546">
        <f t="shared" si="14"/>
        <v>0</v>
      </c>
      <c r="L43" s="539">
        <v>0</v>
      </c>
    </row>
    <row r="44" spans="1:12" ht="28.5" customHeight="1">
      <c r="A44" s="445"/>
      <c r="B44" s="116" t="s">
        <v>40</v>
      </c>
      <c r="C44" s="424"/>
      <c r="D44" s="34">
        <v>0</v>
      </c>
      <c r="E44" s="120">
        <f t="shared" si="0"/>
        <v>0</v>
      </c>
      <c r="F44" s="120">
        <v>0</v>
      </c>
      <c r="G44" s="120">
        <v>0</v>
      </c>
      <c r="H44" s="543"/>
      <c r="I44" s="545"/>
      <c r="J44" s="547"/>
      <c r="K44" s="547"/>
      <c r="L44" s="540"/>
    </row>
    <row r="45" spans="1:12" ht="23.25" customHeight="1">
      <c r="A45" s="551" t="s">
        <v>686</v>
      </c>
      <c r="B45" s="116" t="s">
        <v>38</v>
      </c>
      <c r="C45" s="421" t="s">
        <v>682</v>
      </c>
      <c r="D45" s="34">
        <v>1</v>
      </c>
      <c r="E45" s="120">
        <f t="shared" si="0"/>
        <v>12856618</v>
      </c>
      <c r="F45" s="120">
        <v>0</v>
      </c>
      <c r="G45" s="120">
        <v>12856618</v>
      </c>
      <c r="H45" s="542">
        <v>44562</v>
      </c>
      <c r="I45" s="544">
        <v>44926</v>
      </c>
      <c r="J45" s="546">
        <f t="shared" ref="J45:K45" si="15">D46/D45</f>
        <v>0</v>
      </c>
      <c r="K45" s="546">
        <f t="shared" si="15"/>
        <v>0</v>
      </c>
      <c r="L45" s="539">
        <v>0</v>
      </c>
    </row>
    <row r="46" spans="1:12" ht="23.25" customHeight="1">
      <c r="A46" s="552"/>
      <c r="B46" s="116" t="s">
        <v>40</v>
      </c>
      <c r="C46" s="424"/>
      <c r="D46" s="34">
        <v>0</v>
      </c>
      <c r="E46" s="120">
        <f t="shared" si="0"/>
        <v>0</v>
      </c>
      <c r="F46" s="120">
        <v>0</v>
      </c>
      <c r="G46" s="120">
        <v>0</v>
      </c>
      <c r="H46" s="543"/>
      <c r="I46" s="545"/>
      <c r="J46" s="547"/>
      <c r="K46" s="547"/>
      <c r="L46" s="540"/>
    </row>
    <row r="47" spans="1:12" ht="23.25" customHeight="1">
      <c r="A47" s="551" t="s">
        <v>687</v>
      </c>
      <c r="B47" s="116" t="s">
        <v>38</v>
      </c>
      <c r="C47" s="421" t="s">
        <v>682</v>
      </c>
      <c r="D47" s="34">
        <v>1</v>
      </c>
      <c r="E47" s="120">
        <f t="shared" si="0"/>
        <v>5614074</v>
      </c>
      <c r="F47" s="120">
        <v>0</v>
      </c>
      <c r="G47" s="120">
        <v>5614074</v>
      </c>
      <c r="H47" s="542">
        <v>44562</v>
      </c>
      <c r="I47" s="544">
        <v>44926</v>
      </c>
      <c r="J47" s="546">
        <f t="shared" ref="J47:K47" si="16">D48/D47</f>
        <v>0</v>
      </c>
      <c r="K47" s="546">
        <f t="shared" si="16"/>
        <v>0</v>
      </c>
      <c r="L47" s="539">
        <v>0</v>
      </c>
    </row>
    <row r="48" spans="1:12" ht="23.25" customHeight="1">
      <c r="A48" s="552"/>
      <c r="B48" s="116" t="s">
        <v>40</v>
      </c>
      <c r="C48" s="424"/>
      <c r="D48" s="34">
        <v>0</v>
      </c>
      <c r="E48" s="120">
        <f t="shared" si="0"/>
        <v>0</v>
      </c>
      <c r="F48" s="120">
        <v>0</v>
      </c>
      <c r="G48" s="120">
        <v>0</v>
      </c>
      <c r="H48" s="543"/>
      <c r="I48" s="545"/>
      <c r="J48" s="547"/>
      <c r="K48" s="547"/>
      <c r="L48" s="540"/>
    </row>
    <row r="49" spans="1:12" ht="23.25" customHeight="1">
      <c r="A49" s="551" t="s">
        <v>688</v>
      </c>
      <c r="B49" s="116" t="s">
        <v>38</v>
      </c>
      <c r="C49" s="421" t="s">
        <v>682</v>
      </c>
      <c r="D49" s="34">
        <v>1</v>
      </c>
      <c r="E49" s="120">
        <f t="shared" si="0"/>
        <v>6573908.1600000001</v>
      </c>
      <c r="F49" s="120">
        <v>0</v>
      </c>
      <c r="G49" s="120">
        <v>6573908.1600000001</v>
      </c>
      <c r="H49" s="542">
        <v>44562</v>
      </c>
      <c r="I49" s="544">
        <v>44926</v>
      </c>
      <c r="J49" s="546">
        <f t="shared" ref="J49:K49" si="17">D50/D49</f>
        <v>0</v>
      </c>
      <c r="K49" s="546">
        <f t="shared" si="17"/>
        <v>0</v>
      </c>
      <c r="L49" s="539">
        <v>0</v>
      </c>
    </row>
    <row r="50" spans="1:12" ht="23.25" customHeight="1">
      <c r="A50" s="552"/>
      <c r="B50" s="116" t="s">
        <v>40</v>
      </c>
      <c r="C50" s="424"/>
      <c r="D50" s="34">
        <v>0</v>
      </c>
      <c r="E50" s="120">
        <f t="shared" si="0"/>
        <v>0</v>
      </c>
      <c r="F50" s="120">
        <v>0</v>
      </c>
      <c r="G50" s="120">
        <v>0</v>
      </c>
      <c r="H50" s="543"/>
      <c r="I50" s="545"/>
      <c r="J50" s="547"/>
      <c r="K50" s="547"/>
      <c r="L50" s="540"/>
    </row>
    <row r="51" spans="1:12" ht="23.25" customHeight="1">
      <c r="A51" s="551" t="s">
        <v>689</v>
      </c>
      <c r="B51" s="116" t="s">
        <v>38</v>
      </c>
      <c r="C51" s="421" t="s">
        <v>682</v>
      </c>
      <c r="D51" s="34">
        <v>1</v>
      </c>
      <c r="E51" s="120">
        <f t="shared" si="0"/>
        <v>3521707.2</v>
      </c>
      <c r="F51" s="120">
        <v>0</v>
      </c>
      <c r="G51" s="120">
        <v>3521707.2</v>
      </c>
      <c r="H51" s="542">
        <v>44562</v>
      </c>
      <c r="I51" s="544">
        <v>44926</v>
      </c>
      <c r="J51" s="546">
        <f t="shared" ref="J51:K51" si="18">D52/D51</f>
        <v>0</v>
      </c>
      <c r="K51" s="546">
        <f t="shared" si="18"/>
        <v>0</v>
      </c>
      <c r="L51" s="539">
        <v>0</v>
      </c>
    </row>
    <row r="52" spans="1:12" ht="23.25" customHeight="1">
      <c r="A52" s="552"/>
      <c r="B52" s="116" t="s">
        <v>40</v>
      </c>
      <c r="C52" s="424"/>
      <c r="D52" s="34">
        <v>0</v>
      </c>
      <c r="E52" s="120">
        <f t="shared" si="0"/>
        <v>0</v>
      </c>
      <c r="F52" s="120">
        <v>0</v>
      </c>
      <c r="G52" s="120">
        <v>0</v>
      </c>
      <c r="H52" s="543"/>
      <c r="I52" s="545"/>
      <c r="J52" s="547"/>
      <c r="K52" s="547"/>
      <c r="L52" s="540"/>
    </row>
    <row r="53" spans="1:12" ht="23.25" customHeight="1">
      <c r="A53" s="551" t="s">
        <v>690</v>
      </c>
      <c r="B53" s="33" t="s">
        <v>38</v>
      </c>
      <c r="C53" s="438" t="s">
        <v>691</v>
      </c>
      <c r="D53" s="34">
        <v>1</v>
      </c>
      <c r="E53" s="124">
        <f>+F53+G53</f>
        <v>55205820.000000015</v>
      </c>
      <c r="F53" s="120">
        <v>0</v>
      </c>
      <c r="G53" s="120">
        <v>55205820.000000015</v>
      </c>
      <c r="H53" s="542">
        <v>44562</v>
      </c>
      <c r="I53" s="544">
        <v>44926</v>
      </c>
      <c r="J53" s="546">
        <f t="shared" ref="J53:K53" si="19">D54/D53</f>
        <v>0</v>
      </c>
      <c r="K53" s="546">
        <f t="shared" si="19"/>
        <v>0</v>
      </c>
      <c r="L53" s="539">
        <v>0</v>
      </c>
    </row>
    <row r="54" spans="1:12" ht="23.25" customHeight="1">
      <c r="A54" s="552"/>
      <c r="B54" s="33" t="s">
        <v>40</v>
      </c>
      <c r="C54" s="438"/>
      <c r="D54" s="34">
        <v>0</v>
      </c>
      <c r="E54" s="124">
        <f t="shared" ref="E54:G88" si="20">+F54+G54</f>
        <v>0</v>
      </c>
      <c r="F54" s="120">
        <v>0</v>
      </c>
      <c r="G54" s="120">
        <v>0</v>
      </c>
      <c r="H54" s="543"/>
      <c r="I54" s="545"/>
      <c r="J54" s="547"/>
      <c r="K54" s="547"/>
      <c r="L54" s="540"/>
    </row>
    <row r="55" spans="1:12" ht="23.25" customHeight="1">
      <c r="A55" s="417" t="s">
        <v>692</v>
      </c>
      <c r="B55" s="33" t="s">
        <v>38</v>
      </c>
      <c r="C55" s="438" t="s">
        <v>693</v>
      </c>
      <c r="D55" s="34">
        <v>27</v>
      </c>
      <c r="E55" s="124">
        <f t="shared" si="20"/>
        <v>57600000</v>
      </c>
      <c r="F55" s="120">
        <v>0</v>
      </c>
      <c r="G55" s="120">
        <v>57600000</v>
      </c>
      <c r="H55" s="542">
        <v>44562</v>
      </c>
      <c r="I55" s="544">
        <v>44926</v>
      </c>
      <c r="J55" s="546">
        <f t="shared" ref="J55:K55" si="21">D56/D55</f>
        <v>0</v>
      </c>
      <c r="K55" s="546">
        <f t="shared" si="21"/>
        <v>0.5625</v>
      </c>
      <c r="L55" s="539">
        <f t="shared" ref="L55" si="22">J55*J55/K55</f>
        <v>0</v>
      </c>
    </row>
    <row r="56" spans="1:12" ht="23.25" customHeight="1">
      <c r="A56" s="418"/>
      <c r="B56" s="33" t="s">
        <v>40</v>
      </c>
      <c r="C56" s="438"/>
      <c r="D56" s="34">
        <v>0</v>
      </c>
      <c r="E56" s="124">
        <f t="shared" si="20"/>
        <v>32400000</v>
      </c>
      <c r="F56" s="120">
        <v>0</v>
      </c>
      <c r="G56" s="120">
        <v>32400000</v>
      </c>
      <c r="H56" s="543"/>
      <c r="I56" s="545"/>
      <c r="J56" s="547"/>
      <c r="K56" s="547"/>
      <c r="L56" s="540"/>
    </row>
    <row r="57" spans="1:12" ht="23.25" customHeight="1">
      <c r="A57" s="561" t="s">
        <v>694</v>
      </c>
      <c r="B57" s="33" t="s">
        <v>38</v>
      </c>
      <c r="C57" s="438" t="s">
        <v>695</v>
      </c>
      <c r="D57" s="34">
        <v>27</v>
      </c>
      <c r="E57" s="124">
        <f t="shared" si="20"/>
        <v>38640000</v>
      </c>
      <c r="F57" s="120">
        <v>0</v>
      </c>
      <c r="G57" s="120">
        <v>38640000</v>
      </c>
      <c r="H57" s="542">
        <v>44562</v>
      </c>
      <c r="I57" s="544">
        <v>44926</v>
      </c>
      <c r="J57" s="546">
        <f t="shared" ref="J57:K57" si="23">D58/D57</f>
        <v>0.66666666666666663</v>
      </c>
      <c r="K57" s="546">
        <f t="shared" si="23"/>
        <v>0.83850931677018636</v>
      </c>
      <c r="L57" s="539">
        <f t="shared" ref="L57" si="24">J57*J57/K57</f>
        <v>0.53004115226337445</v>
      </c>
    </row>
    <row r="58" spans="1:12" ht="23.25" customHeight="1">
      <c r="A58" s="562"/>
      <c r="B58" s="33" t="s">
        <v>40</v>
      </c>
      <c r="C58" s="438"/>
      <c r="D58" s="34">
        <v>18</v>
      </c>
      <c r="E58" s="124">
        <f t="shared" si="20"/>
        <v>32400000</v>
      </c>
      <c r="F58" s="120">
        <v>0</v>
      </c>
      <c r="G58" s="120">
        <v>32400000</v>
      </c>
      <c r="H58" s="543"/>
      <c r="I58" s="545"/>
      <c r="J58" s="547"/>
      <c r="K58" s="547"/>
      <c r="L58" s="540"/>
    </row>
    <row r="59" spans="1:12" ht="23.25" customHeight="1">
      <c r="A59" s="559" t="s">
        <v>696</v>
      </c>
      <c r="B59" s="33" t="s">
        <v>38</v>
      </c>
      <c r="C59" s="438" t="s">
        <v>695</v>
      </c>
      <c r="D59" s="34">
        <v>27</v>
      </c>
      <c r="E59" s="124">
        <f t="shared" si="20"/>
        <v>18000000</v>
      </c>
      <c r="F59" s="120">
        <v>0</v>
      </c>
      <c r="G59" s="120">
        <v>18000000</v>
      </c>
      <c r="H59" s="542">
        <v>44562</v>
      </c>
      <c r="I59" s="544">
        <v>44926</v>
      </c>
      <c r="J59" s="546">
        <f t="shared" ref="J59:K59" si="25">D60/D59</f>
        <v>0</v>
      </c>
      <c r="K59" s="546">
        <f t="shared" si="25"/>
        <v>0</v>
      </c>
      <c r="L59" s="539">
        <v>0</v>
      </c>
    </row>
    <row r="60" spans="1:12" ht="23.25" customHeight="1">
      <c r="A60" s="560"/>
      <c r="B60" s="33" t="s">
        <v>40</v>
      </c>
      <c r="C60" s="438"/>
      <c r="D60" s="34">
        <v>0</v>
      </c>
      <c r="E60" s="124">
        <f t="shared" si="20"/>
        <v>0</v>
      </c>
      <c r="F60" s="120">
        <v>0</v>
      </c>
      <c r="G60" s="120">
        <v>0</v>
      </c>
      <c r="H60" s="543"/>
      <c r="I60" s="545"/>
      <c r="J60" s="547"/>
      <c r="K60" s="547"/>
      <c r="L60" s="540"/>
    </row>
    <row r="61" spans="1:12" ht="23.25" customHeight="1">
      <c r="A61" s="559" t="s">
        <v>697</v>
      </c>
      <c r="B61" s="33" t="s">
        <v>38</v>
      </c>
      <c r="C61" s="438" t="s">
        <v>698</v>
      </c>
      <c r="D61" s="34">
        <v>27</v>
      </c>
      <c r="E61" s="124">
        <f t="shared" si="20"/>
        <v>26350000</v>
      </c>
      <c r="F61" s="120">
        <v>21790000</v>
      </c>
      <c r="G61" s="120">
        <v>4560000</v>
      </c>
      <c r="H61" s="542">
        <v>44562</v>
      </c>
      <c r="I61" s="544">
        <v>44926</v>
      </c>
      <c r="J61" s="546">
        <f t="shared" ref="J61:K61" si="26">D62/D61</f>
        <v>0</v>
      </c>
      <c r="K61" s="546">
        <f t="shared" si="26"/>
        <v>0</v>
      </c>
      <c r="L61" s="539">
        <v>0</v>
      </c>
    </row>
    <row r="62" spans="1:12" ht="23.25" customHeight="1">
      <c r="A62" s="560"/>
      <c r="B62" s="33" t="s">
        <v>40</v>
      </c>
      <c r="C62" s="438"/>
      <c r="D62" s="34">
        <v>0</v>
      </c>
      <c r="E62" s="124">
        <f t="shared" si="20"/>
        <v>0</v>
      </c>
      <c r="F62" s="124">
        <f t="shared" si="20"/>
        <v>0</v>
      </c>
      <c r="G62" s="124">
        <f t="shared" si="20"/>
        <v>0</v>
      </c>
      <c r="H62" s="543"/>
      <c r="I62" s="545"/>
      <c r="J62" s="547"/>
      <c r="K62" s="547"/>
      <c r="L62" s="540"/>
    </row>
    <row r="63" spans="1:12" ht="23.25" customHeight="1">
      <c r="A63" s="557" t="s">
        <v>699</v>
      </c>
      <c r="B63" s="33" t="s">
        <v>38</v>
      </c>
      <c r="C63" s="421" t="s">
        <v>700</v>
      </c>
      <c r="D63" s="26">
        <v>1</v>
      </c>
      <c r="E63" s="124">
        <f t="shared" si="20"/>
        <v>105256215</v>
      </c>
      <c r="F63" s="120">
        <v>0</v>
      </c>
      <c r="G63" s="120">
        <v>105256215</v>
      </c>
      <c r="H63" s="542">
        <v>44562</v>
      </c>
      <c r="I63" s="544">
        <v>44926</v>
      </c>
      <c r="J63" s="546">
        <f t="shared" ref="J63:K63" si="27">D64/D63</f>
        <v>0</v>
      </c>
      <c r="K63" s="546">
        <f t="shared" si="27"/>
        <v>0</v>
      </c>
      <c r="L63" s="539">
        <v>0</v>
      </c>
    </row>
    <row r="64" spans="1:12" ht="23.25" customHeight="1">
      <c r="A64" s="558"/>
      <c r="B64" s="33" t="s">
        <v>40</v>
      </c>
      <c r="C64" s="424"/>
      <c r="D64" s="26">
        <v>0</v>
      </c>
      <c r="E64" s="124">
        <f t="shared" si="20"/>
        <v>0</v>
      </c>
      <c r="F64" s="120">
        <v>0</v>
      </c>
      <c r="G64" s="120">
        <v>0</v>
      </c>
      <c r="H64" s="543"/>
      <c r="I64" s="545"/>
      <c r="J64" s="547"/>
      <c r="K64" s="547"/>
      <c r="L64" s="540"/>
    </row>
    <row r="65" spans="1:12" ht="23.25" customHeight="1">
      <c r="A65" s="555" t="s">
        <v>701</v>
      </c>
      <c r="B65" s="33" t="s">
        <v>38</v>
      </c>
      <c r="C65" s="396" t="s">
        <v>702</v>
      </c>
      <c r="D65" s="26">
        <v>5200</v>
      </c>
      <c r="E65" s="124">
        <f t="shared" si="20"/>
        <v>75256722</v>
      </c>
      <c r="F65" s="120">
        <v>0</v>
      </c>
      <c r="G65" s="120">
        <v>75256722</v>
      </c>
      <c r="H65" s="542">
        <v>44562</v>
      </c>
      <c r="I65" s="544">
        <v>44926</v>
      </c>
      <c r="J65" s="546">
        <f t="shared" ref="J65:K65" si="28">D66/D65</f>
        <v>0</v>
      </c>
      <c r="K65" s="546">
        <f t="shared" si="28"/>
        <v>0</v>
      </c>
      <c r="L65" s="539">
        <v>0</v>
      </c>
    </row>
    <row r="66" spans="1:12" ht="23.25" customHeight="1">
      <c r="A66" s="556"/>
      <c r="B66" s="33" t="s">
        <v>40</v>
      </c>
      <c r="C66" s="396"/>
      <c r="D66" s="26">
        <v>0</v>
      </c>
      <c r="E66" s="124">
        <f t="shared" si="20"/>
        <v>0</v>
      </c>
      <c r="F66" s="120">
        <v>0</v>
      </c>
      <c r="G66" s="120">
        <v>0</v>
      </c>
      <c r="H66" s="543"/>
      <c r="I66" s="545"/>
      <c r="J66" s="547"/>
      <c r="K66" s="547"/>
      <c r="L66" s="540"/>
    </row>
    <row r="67" spans="1:12" ht="23.25" customHeight="1">
      <c r="A67" s="553" t="s">
        <v>703</v>
      </c>
      <c r="B67" s="52" t="s">
        <v>38</v>
      </c>
      <c r="C67" s="396" t="s">
        <v>704</v>
      </c>
      <c r="D67" s="17">
        <v>1</v>
      </c>
      <c r="E67" s="124">
        <f t="shared" si="20"/>
        <v>14580000</v>
      </c>
      <c r="F67" s="120">
        <v>0</v>
      </c>
      <c r="G67" s="120">
        <v>14580000</v>
      </c>
      <c r="H67" s="542">
        <v>44562</v>
      </c>
      <c r="I67" s="544">
        <v>44926</v>
      </c>
      <c r="J67" s="546">
        <f t="shared" ref="J67:K67" si="29">D68/D67</f>
        <v>0</v>
      </c>
      <c r="K67" s="546">
        <f t="shared" si="29"/>
        <v>0</v>
      </c>
      <c r="L67" s="539">
        <v>0</v>
      </c>
    </row>
    <row r="68" spans="1:12" ht="23.25" customHeight="1">
      <c r="A68" s="554"/>
      <c r="B68" s="52" t="s">
        <v>40</v>
      </c>
      <c r="C68" s="396"/>
      <c r="D68" s="17">
        <v>0</v>
      </c>
      <c r="E68" s="124">
        <f t="shared" si="20"/>
        <v>0</v>
      </c>
      <c r="F68" s="120">
        <v>0</v>
      </c>
      <c r="G68" s="120">
        <v>0</v>
      </c>
      <c r="H68" s="543"/>
      <c r="I68" s="545"/>
      <c r="J68" s="547"/>
      <c r="K68" s="547"/>
      <c r="L68" s="540"/>
    </row>
    <row r="69" spans="1:12" ht="23.25" customHeight="1">
      <c r="A69" s="541" t="s">
        <v>705</v>
      </c>
      <c r="B69" s="52" t="s">
        <v>38</v>
      </c>
      <c r="C69" s="396" t="s">
        <v>706</v>
      </c>
      <c r="D69" s="25">
        <v>70</v>
      </c>
      <c r="E69" s="124">
        <f t="shared" si="20"/>
        <v>40200000</v>
      </c>
      <c r="F69" s="120">
        <v>40200000</v>
      </c>
      <c r="G69" s="120">
        <v>0</v>
      </c>
      <c r="H69" s="542">
        <v>44562</v>
      </c>
      <c r="I69" s="544">
        <v>44926</v>
      </c>
      <c r="J69" s="546">
        <f t="shared" ref="J69:K69" si="30">D70/D69</f>
        <v>0.2857142857142857</v>
      </c>
      <c r="K69" s="546">
        <f t="shared" si="30"/>
        <v>0.71641791044776115</v>
      </c>
      <c r="L69" s="539">
        <f t="shared" ref="L69" si="31">J69*J69/K69</f>
        <v>0.11394557823129252</v>
      </c>
    </row>
    <row r="70" spans="1:12" ht="23.25" customHeight="1">
      <c r="A70" s="541"/>
      <c r="B70" s="52" t="s">
        <v>40</v>
      </c>
      <c r="C70" s="396"/>
      <c r="D70" s="25">
        <v>20</v>
      </c>
      <c r="E70" s="124">
        <f t="shared" si="20"/>
        <v>28800000</v>
      </c>
      <c r="F70" s="120">
        <v>28800000</v>
      </c>
      <c r="G70" s="120">
        <v>0</v>
      </c>
      <c r="H70" s="543"/>
      <c r="I70" s="545"/>
      <c r="J70" s="547"/>
      <c r="K70" s="547"/>
      <c r="L70" s="540"/>
    </row>
    <row r="71" spans="1:12" ht="27.75" customHeight="1">
      <c r="A71" s="541" t="s">
        <v>707</v>
      </c>
      <c r="B71" s="52" t="s">
        <v>38</v>
      </c>
      <c r="C71" s="396" t="s">
        <v>708</v>
      </c>
      <c r="D71" s="17">
        <v>27</v>
      </c>
      <c r="E71" s="124">
        <f t="shared" si="20"/>
        <v>13400000</v>
      </c>
      <c r="F71" s="120">
        <v>13400000</v>
      </c>
      <c r="G71" s="120">
        <v>0</v>
      </c>
      <c r="H71" s="542">
        <v>44562</v>
      </c>
      <c r="I71" s="544">
        <v>44926</v>
      </c>
      <c r="J71" s="546">
        <f t="shared" ref="J71:K71" si="32">D72/D71</f>
        <v>0.62962962962962965</v>
      </c>
      <c r="K71" s="546">
        <f t="shared" si="32"/>
        <v>0.71641791044776115</v>
      </c>
      <c r="L71" s="539">
        <f t="shared" ref="L71" si="33">J71*J71/K71</f>
        <v>0.55335505258344775</v>
      </c>
    </row>
    <row r="72" spans="1:12" ht="27.75" customHeight="1">
      <c r="A72" s="541"/>
      <c r="B72" s="52" t="s">
        <v>40</v>
      </c>
      <c r="C72" s="396"/>
      <c r="D72" s="17">
        <v>17</v>
      </c>
      <c r="E72" s="124">
        <f t="shared" si="20"/>
        <v>9600000</v>
      </c>
      <c r="F72" s="120">
        <v>9600000</v>
      </c>
      <c r="G72" s="120">
        <v>0</v>
      </c>
      <c r="H72" s="543"/>
      <c r="I72" s="545"/>
      <c r="J72" s="547"/>
      <c r="K72" s="547"/>
      <c r="L72" s="540"/>
    </row>
    <row r="73" spans="1:12" ht="18" customHeight="1">
      <c r="A73" s="551" t="s">
        <v>709</v>
      </c>
      <c r="B73" s="52" t="s">
        <v>38</v>
      </c>
      <c r="C73" s="439" t="s">
        <v>710</v>
      </c>
      <c r="D73" s="17">
        <v>20</v>
      </c>
      <c r="E73" s="124">
        <f>+F73+G73</f>
        <v>13400000</v>
      </c>
      <c r="F73" s="120">
        <v>13400000</v>
      </c>
      <c r="G73" s="120">
        <v>0</v>
      </c>
      <c r="H73" s="542">
        <v>44562</v>
      </c>
      <c r="I73" s="544">
        <v>44926</v>
      </c>
      <c r="J73" s="546">
        <f t="shared" ref="J73:K73" si="34">D74/D73</f>
        <v>0.5</v>
      </c>
      <c r="K73" s="546">
        <f t="shared" si="34"/>
        <v>0.71641791044776115</v>
      </c>
      <c r="L73" s="539">
        <f t="shared" ref="L73" si="35">J73*J73/K73</f>
        <v>0.34895833333333337</v>
      </c>
    </row>
    <row r="74" spans="1:12" ht="18" customHeight="1">
      <c r="A74" s="552"/>
      <c r="B74" s="52" t="s">
        <v>40</v>
      </c>
      <c r="C74" s="440"/>
      <c r="D74" s="17">
        <v>10</v>
      </c>
      <c r="E74" s="124">
        <f>+F74+G74</f>
        <v>9600000</v>
      </c>
      <c r="F74" s="120">
        <v>9600000</v>
      </c>
      <c r="G74" s="120">
        <v>0</v>
      </c>
      <c r="H74" s="543"/>
      <c r="I74" s="545"/>
      <c r="J74" s="547"/>
      <c r="K74" s="547"/>
      <c r="L74" s="540"/>
    </row>
    <row r="75" spans="1:12" ht="18" customHeight="1">
      <c r="A75" s="551" t="s">
        <v>711</v>
      </c>
      <c r="B75" s="52" t="s">
        <v>38</v>
      </c>
      <c r="C75" s="439" t="s">
        <v>710</v>
      </c>
      <c r="D75" s="17">
        <v>20</v>
      </c>
      <c r="E75" s="124">
        <f>+F75+G75</f>
        <v>13400000</v>
      </c>
      <c r="F75" s="120">
        <v>13400000</v>
      </c>
      <c r="G75" s="120">
        <v>0</v>
      </c>
      <c r="H75" s="542">
        <v>44562</v>
      </c>
      <c r="I75" s="544">
        <v>44926</v>
      </c>
      <c r="J75" s="546">
        <f t="shared" ref="J75:K75" si="36">D76/D75</f>
        <v>0.5</v>
      </c>
      <c r="K75" s="546">
        <f t="shared" si="36"/>
        <v>0.71641791044776115</v>
      </c>
      <c r="L75" s="539">
        <f t="shared" ref="L75" si="37">J75*J75/K75</f>
        <v>0.34895833333333337</v>
      </c>
    </row>
    <row r="76" spans="1:12" ht="18" customHeight="1">
      <c r="A76" s="552"/>
      <c r="B76" s="52" t="s">
        <v>40</v>
      </c>
      <c r="C76" s="440"/>
      <c r="D76" s="17">
        <v>10</v>
      </c>
      <c r="E76" s="124">
        <f>+F76+G76</f>
        <v>9600000</v>
      </c>
      <c r="F76" s="120">
        <v>9600000</v>
      </c>
      <c r="G76" s="120">
        <v>0</v>
      </c>
      <c r="H76" s="543"/>
      <c r="I76" s="545"/>
      <c r="J76" s="547"/>
      <c r="K76" s="547"/>
      <c r="L76" s="540"/>
    </row>
    <row r="77" spans="1:12" ht="18" customHeight="1">
      <c r="A77" s="551" t="s">
        <v>712</v>
      </c>
      <c r="B77" s="52" t="s">
        <v>38</v>
      </c>
      <c r="C77" s="396" t="s">
        <v>713</v>
      </c>
      <c r="D77" s="125">
        <v>3</v>
      </c>
      <c r="E77" s="124">
        <f t="shared" si="20"/>
        <v>242790000</v>
      </c>
      <c r="F77" s="120">
        <v>242790000</v>
      </c>
      <c r="G77" s="120">
        <v>0</v>
      </c>
      <c r="H77" s="542">
        <v>44562</v>
      </c>
      <c r="I77" s="544">
        <v>44926</v>
      </c>
      <c r="J77" s="546">
        <f t="shared" ref="J77:K77" si="38">D78/D77</f>
        <v>0.33333333333333331</v>
      </c>
      <c r="K77" s="546">
        <f t="shared" si="38"/>
        <v>0.57827752378598785</v>
      </c>
      <c r="L77" s="539">
        <f t="shared" ref="L77" si="39">J77*J77/K77</f>
        <v>0.1921415004748338</v>
      </c>
    </row>
    <row r="78" spans="1:12" ht="18" customHeight="1">
      <c r="A78" s="552"/>
      <c r="B78" s="52" t="s">
        <v>40</v>
      </c>
      <c r="C78" s="396"/>
      <c r="D78" s="17">
        <v>1</v>
      </c>
      <c r="E78" s="124">
        <f t="shared" si="20"/>
        <v>140400000</v>
      </c>
      <c r="F78" s="120">
        <v>140400000</v>
      </c>
      <c r="G78" s="120">
        <v>0</v>
      </c>
      <c r="H78" s="543"/>
      <c r="I78" s="545"/>
      <c r="J78" s="547"/>
      <c r="K78" s="547"/>
      <c r="L78" s="540"/>
    </row>
    <row r="79" spans="1:12" ht="18" customHeight="1">
      <c r="A79" s="541" t="s">
        <v>714</v>
      </c>
      <c r="B79" s="52" t="s">
        <v>38</v>
      </c>
      <c r="C79" s="396" t="s">
        <v>715</v>
      </c>
      <c r="D79" s="29">
        <v>10</v>
      </c>
      <c r="E79" s="124">
        <f t="shared" si="20"/>
        <v>0</v>
      </c>
      <c r="F79" s="120">
        <v>0</v>
      </c>
      <c r="G79" s="120">
        <v>0</v>
      </c>
      <c r="H79" s="542">
        <v>44562</v>
      </c>
      <c r="I79" s="544">
        <v>44926</v>
      </c>
      <c r="J79" s="546">
        <f t="shared" ref="J79" si="40">D80/D79</f>
        <v>0</v>
      </c>
      <c r="K79" s="546">
        <v>0</v>
      </c>
      <c r="L79" s="539">
        <v>0</v>
      </c>
    </row>
    <row r="80" spans="1:12" ht="18" customHeight="1">
      <c r="A80" s="541"/>
      <c r="B80" s="52" t="s">
        <v>40</v>
      </c>
      <c r="C80" s="396"/>
      <c r="D80" s="17">
        <v>0</v>
      </c>
      <c r="E80" s="124">
        <f t="shared" si="20"/>
        <v>0</v>
      </c>
      <c r="F80" s="120">
        <v>0</v>
      </c>
      <c r="G80" s="120">
        <v>0</v>
      </c>
      <c r="H80" s="543"/>
      <c r="I80" s="545"/>
      <c r="J80" s="547"/>
      <c r="K80" s="547"/>
      <c r="L80" s="540"/>
    </row>
    <row r="81" spans="1:12" ht="18" customHeight="1">
      <c r="A81" s="541" t="s">
        <v>716</v>
      </c>
      <c r="B81" s="52" t="s">
        <v>38</v>
      </c>
      <c r="C81" s="396" t="s">
        <v>717</v>
      </c>
      <c r="D81" s="17">
        <v>150</v>
      </c>
      <c r="E81" s="124">
        <f t="shared" si="20"/>
        <v>20000000</v>
      </c>
      <c r="F81" s="120">
        <v>0</v>
      </c>
      <c r="G81" s="120">
        <v>20000000</v>
      </c>
      <c r="H81" s="542">
        <v>44562</v>
      </c>
      <c r="I81" s="544">
        <v>44926</v>
      </c>
      <c r="J81" s="546">
        <f t="shared" ref="J81:K81" si="41">D82/D81</f>
        <v>0</v>
      </c>
      <c r="K81" s="546">
        <f t="shared" si="41"/>
        <v>0</v>
      </c>
      <c r="L81" s="539">
        <v>0</v>
      </c>
    </row>
    <row r="82" spans="1:12" ht="18" customHeight="1">
      <c r="A82" s="541"/>
      <c r="B82" s="52" t="s">
        <v>40</v>
      </c>
      <c r="C82" s="396"/>
      <c r="D82" s="17">
        <v>0</v>
      </c>
      <c r="E82" s="124">
        <f t="shared" si="20"/>
        <v>0</v>
      </c>
      <c r="F82" s="120">
        <v>0</v>
      </c>
      <c r="G82" s="120">
        <v>0</v>
      </c>
      <c r="H82" s="543"/>
      <c r="I82" s="545"/>
      <c r="J82" s="547"/>
      <c r="K82" s="547"/>
      <c r="L82" s="540"/>
    </row>
    <row r="83" spans="1:12" ht="30.75" customHeight="1">
      <c r="A83" s="548" t="s">
        <v>718</v>
      </c>
      <c r="B83" s="52" t="s">
        <v>38</v>
      </c>
      <c r="C83" s="550" t="s">
        <v>719</v>
      </c>
      <c r="D83" s="17">
        <v>260</v>
      </c>
      <c r="E83" s="124">
        <f t="shared" si="20"/>
        <v>50872320</v>
      </c>
      <c r="F83" s="120">
        <v>0</v>
      </c>
      <c r="G83" s="120">
        <v>50872320</v>
      </c>
      <c r="H83" s="542">
        <v>44562</v>
      </c>
      <c r="I83" s="544">
        <v>44926</v>
      </c>
      <c r="J83" s="546">
        <f t="shared" ref="J83:K83" si="42">D84/D83</f>
        <v>0</v>
      </c>
      <c r="K83" s="546">
        <f t="shared" si="42"/>
        <v>0</v>
      </c>
      <c r="L83" s="539">
        <v>0</v>
      </c>
    </row>
    <row r="84" spans="1:12" ht="30.75" customHeight="1">
      <c r="A84" s="549"/>
      <c r="B84" s="52" t="s">
        <v>40</v>
      </c>
      <c r="C84" s="550"/>
      <c r="D84" s="17">
        <v>0</v>
      </c>
      <c r="E84" s="124">
        <f t="shared" si="20"/>
        <v>0</v>
      </c>
      <c r="F84" s="120">
        <v>0</v>
      </c>
      <c r="G84" s="120">
        <v>0</v>
      </c>
      <c r="H84" s="543"/>
      <c r="I84" s="545"/>
      <c r="J84" s="547"/>
      <c r="K84" s="547"/>
      <c r="L84" s="540"/>
    </row>
    <row r="85" spans="1:12" ht="18" customHeight="1">
      <c r="A85" s="548" t="s">
        <v>720</v>
      </c>
      <c r="B85" s="52" t="s">
        <v>38</v>
      </c>
      <c r="C85" s="396" t="s">
        <v>721</v>
      </c>
      <c r="D85" s="125">
        <v>1</v>
      </c>
      <c r="E85" s="124">
        <f t="shared" si="20"/>
        <v>32682900</v>
      </c>
      <c r="F85" s="120">
        <v>0</v>
      </c>
      <c r="G85" s="120">
        <v>32682900</v>
      </c>
      <c r="H85" s="542">
        <v>44562</v>
      </c>
      <c r="I85" s="544">
        <v>44926</v>
      </c>
      <c r="J85" s="546">
        <f t="shared" ref="J85:K85" si="43">D86/D85</f>
        <v>0</v>
      </c>
      <c r="K85" s="546">
        <f t="shared" si="43"/>
        <v>0</v>
      </c>
      <c r="L85" s="539">
        <v>0</v>
      </c>
    </row>
    <row r="86" spans="1:12" ht="18" customHeight="1">
      <c r="A86" s="549"/>
      <c r="B86" s="52" t="s">
        <v>40</v>
      </c>
      <c r="C86" s="396"/>
      <c r="D86" s="17">
        <v>0</v>
      </c>
      <c r="E86" s="124">
        <f t="shared" si="20"/>
        <v>0</v>
      </c>
      <c r="F86" s="120">
        <v>0</v>
      </c>
      <c r="G86" s="120">
        <v>0</v>
      </c>
      <c r="H86" s="543"/>
      <c r="I86" s="545"/>
      <c r="J86" s="547"/>
      <c r="K86" s="547"/>
      <c r="L86" s="540"/>
    </row>
    <row r="87" spans="1:12" ht="18" customHeight="1">
      <c r="A87" s="541" t="s">
        <v>722</v>
      </c>
      <c r="B87" s="52" t="s">
        <v>38</v>
      </c>
      <c r="C87" s="396" t="s">
        <v>723</v>
      </c>
      <c r="D87" s="17">
        <v>1</v>
      </c>
      <c r="E87" s="124">
        <f t="shared" si="20"/>
        <v>20000000</v>
      </c>
      <c r="F87" s="120">
        <v>0</v>
      </c>
      <c r="G87" s="120">
        <v>20000000</v>
      </c>
      <c r="H87" s="542">
        <v>44562</v>
      </c>
      <c r="I87" s="544">
        <v>44926</v>
      </c>
      <c r="J87" s="546">
        <f t="shared" ref="J87:K87" si="44">D88/D87</f>
        <v>0</v>
      </c>
      <c r="K87" s="546">
        <f t="shared" si="44"/>
        <v>0</v>
      </c>
      <c r="L87" s="539">
        <v>0</v>
      </c>
    </row>
    <row r="88" spans="1:12" ht="18" customHeight="1">
      <c r="A88" s="541"/>
      <c r="B88" s="52" t="s">
        <v>40</v>
      </c>
      <c r="C88" s="396"/>
      <c r="D88" s="17">
        <v>0</v>
      </c>
      <c r="E88" s="124">
        <f t="shared" si="20"/>
        <v>0</v>
      </c>
      <c r="F88" s="120">
        <v>0</v>
      </c>
      <c r="G88" s="120">
        <v>0</v>
      </c>
      <c r="H88" s="543"/>
      <c r="I88" s="545"/>
      <c r="J88" s="547"/>
      <c r="K88" s="547"/>
      <c r="L88" s="540"/>
    </row>
    <row r="89" spans="1:12" ht="18" customHeight="1">
      <c r="A89" s="529" t="s">
        <v>173</v>
      </c>
      <c r="B89" s="52" t="s">
        <v>38</v>
      </c>
      <c r="C89" s="531" t="s">
        <v>174</v>
      </c>
      <c r="D89" s="126">
        <f>+D17+D19+D21+D23+D25+D27+D29+D31+D33+D35+D37+D39+D41+D43+D45+D47+D49+D51+D53+D55+D57+D59+D61+D63+D65+D67+D69+D71+D77+D73+D75+D79+D81+D83+D85+D87</f>
        <v>6002</v>
      </c>
      <c r="E89" s="126">
        <f>+E17+E19+E21+E23+E25+E27+E29+E31+E33+E35+E37+E39+E41+E43+E45+E47+E49+E51+E53+E55+E57+E59+E61+E63+E65+E67+E69+E71+E77+E73+E75+E79+E81+E83+E85+E87</f>
        <v>1251779793.3600001</v>
      </c>
      <c r="F89" s="126">
        <f t="shared" ref="F89:G90" si="45">+F17+F19+F21+F23+F25+F27+F29+F31+F33+F35+F37+F39+F41+F43+F45+F47+F49+F51+F53+F55+F57+F59+F61+F63+F65+F67+F69+F71+F77+F73+F75+F79+F81+F83+F85+F87</f>
        <v>412777845</v>
      </c>
      <c r="G89" s="126">
        <f t="shared" si="45"/>
        <v>839001948.36000001</v>
      </c>
      <c r="H89" s="127"/>
      <c r="I89" s="127"/>
      <c r="J89" s="128"/>
      <c r="K89" s="128"/>
      <c r="L89" s="127"/>
    </row>
    <row r="90" spans="1:12" ht="18" customHeight="1">
      <c r="A90" s="530"/>
      <c r="B90" s="52" t="s">
        <v>40</v>
      </c>
      <c r="C90" s="532"/>
      <c r="D90" s="126">
        <f>+D18+D20+D22+D24+D26+D28+D30+D32+D34+D36+D38+D40+D42+D44+D46+D48+D50+D52+D54+D56+D58+D60+D62+D64+D66+D68+D70+D72+D78+D74+D76+D80+D82+D84+D86+D88</f>
        <v>77.05</v>
      </c>
      <c r="E90" s="126">
        <f>+E18+E20+E22+E24+E26+E28+E30+E32+E34+E36+E38+E40+E42+E44+E46+E48+E50+E52+E54+E56+E58+E60+E62+E64+E66+E68+E70+E72+E78+E74+E76+E80+E82+E84+E86+E88</f>
        <v>331200000</v>
      </c>
      <c r="F90" s="126">
        <f t="shared" si="45"/>
        <v>201600000</v>
      </c>
      <c r="G90" s="126">
        <f t="shared" si="45"/>
        <v>129600000</v>
      </c>
      <c r="H90" s="127"/>
      <c r="I90" s="127"/>
      <c r="J90" s="128"/>
      <c r="K90" s="128"/>
      <c r="L90" s="127"/>
    </row>
    <row r="91" spans="1:12" ht="35.1" customHeight="1">
      <c r="A91" s="129" t="s">
        <v>175</v>
      </c>
      <c r="B91" s="533" t="s">
        <v>176</v>
      </c>
      <c r="C91" s="534"/>
      <c r="D91" s="535"/>
      <c r="E91" s="57" t="s">
        <v>177</v>
      </c>
      <c r="F91" s="52" t="s">
        <v>178</v>
      </c>
      <c r="G91" s="52" t="s">
        <v>179</v>
      </c>
      <c r="H91" s="536" t="s">
        <v>180</v>
      </c>
      <c r="I91" s="537"/>
      <c r="J91" s="537"/>
      <c r="K91" s="537"/>
      <c r="L91" s="538"/>
    </row>
    <row r="92" spans="1:12" ht="27" customHeight="1">
      <c r="A92" s="62" t="s">
        <v>724</v>
      </c>
      <c r="B92" s="364" t="s">
        <v>725</v>
      </c>
      <c r="C92" s="364"/>
      <c r="D92" s="364"/>
      <c r="E92" s="130" t="s">
        <v>726</v>
      </c>
      <c r="F92" s="67">
        <v>27</v>
      </c>
      <c r="G92" s="131">
        <v>0</v>
      </c>
      <c r="H92" s="527" t="s">
        <v>727</v>
      </c>
      <c r="I92" s="527"/>
      <c r="J92" s="527"/>
      <c r="K92" s="527"/>
      <c r="L92" s="527"/>
    </row>
    <row r="93" spans="1:12" ht="36.75" customHeight="1">
      <c r="A93" s="62" t="s">
        <v>728</v>
      </c>
      <c r="B93" s="364" t="s">
        <v>729</v>
      </c>
      <c r="C93" s="364"/>
      <c r="D93" s="364"/>
      <c r="E93" s="130" t="s">
        <v>730</v>
      </c>
      <c r="F93" s="67">
        <v>1</v>
      </c>
      <c r="G93" s="131">
        <v>0</v>
      </c>
      <c r="H93" s="527"/>
      <c r="I93" s="527"/>
      <c r="J93" s="527"/>
      <c r="K93" s="527"/>
      <c r="L93" s="527"/>
    </row>
    <row r="94" spans="1:12" ht="35.1" customHeight="1">
      <c r="A94" s="62" t="s">
        <v>731</v>
      </c>
      <c r="B94" s="364" t="s">
        <v>732</v>
      </c>
      <c r="C94" s="364"/>
      <c r="D94" s="364"/>
      <c r="E94" s="130" t="s">
        <v>730</v>
      </c>
      <c r="F94" s="67">
        <v>1</v>
      </c>
      <c r="G94" s="131">
        <v>0</v>
      </c>
      <c r="H94" s="527"/>
      <c r="I94" s="527"/>
      <c r="J94" s="527"/>
      <c r="K94" s="527"/>
      <c r="L94" s="527"/>
    </row>
    <row r="95" spans="1:12" ht="30" customHeight="1">
      <c r="A95" s="62" t="s">
        <v>733</v>
      </c>
      <c r="B95" s="364" t="s">
        <v>734</v>
      </c>
      <c r="C95" s="364"/>
      <c r="D95" s="364"/>
      <c r="E95" s="130" t="s">
        <v>726</v>
      </c>
      <c r="F95" s="67">
        <v>27</v>
      </c>
      <c r="G95" s="131">
        <v>0</v>
      </c>
      <c r="H95" s="527" t="s">
        <v>735</v>
      </c>
      <c r="I95" s="527"/>
      <c r="J95" s="527"/>
      <c r="K95" s="527"/>
      <c r="L95" s="527"/>
    </row>
    <row r="96" spans="1:12" ht="35.1" customHeight="1">
      <c r="A96" s="62" t="s">
        <v>240</v>
      </c>
      <c r="B96" s="364" t="s">
        <v>736</v>
      </c>
      <c r="C96" s="364"/>
      <c r="D96" s="364"/>
      <c r="E96" s="130" t="s">
        <v>737</v>
      </c>
      <c r="F96" s="64">
        <v>1</v>
      </c>
      <c r="G96" s="131">
        <v>0</v>
      </c>
      <c r="H96" s="527"/>
      <c r="I96" s="527"/>
      <c r="J96" s="527"/>
      <c r="K96" s="527"/>
      <c r="L96" s="527"/>
    </row>
    <row r="97" spans="1:12" ht="22.5" customHeight="1">
      <c r="A97" s="62" t="s">
        <v>738</v>
      </c>
      <c r="B97" s="364" t="s">
        <v>739</v>
      </c>
      <c r="C97" s="364"/>
      <c r="D97" s="364"/>
      <c r="E97" s="130" t="s">
        <v>721</v>
      </c>
      <c r="F97" s="67">
        <v>1</v>
      </c>
      <c r="G97" s="67">
        <v>0</v>
      </c>
      <c r="H97" s="528" t="s">
        <v>740</v>
      </c>
      <c r="I97" s="528"/>
      <c r="J97" s="528"/>
      <c r="K97" s="528"/>
      <c r="L97" s="528"/>
    </row>
    <row r="98" spans="1:12" ht="26.25" customHeight="1">
      <c r="A98" s="62" t="s">
        <v>741</v>
      </c>
      <c r="B98" s="364" t="s">
        <v>742</v>
      </c>
      <c r="C98" s="364"/>
      <c r="D98" s="364"/>
      <c r="E98" s="130" t="s">
        <v>726</v>
      </c>
      <c r="F98" s="67">
        <v>27</v>
      </c>
      <c r="G98" s="67">
        <v>19</v>
      </c>
      <c r="H98" s="528"/>
      <c r="I98" s="528"/>
      <c r="J98" s="528"/>
      <c r="K98" s="528"/>
      <c r="L98" s="528"/>
    </row>
    <row r="99" spans="1:12" ht="18.75" customHeight="1">
      <c r="A99" s="62" t="s">
        <v>743</v>
      </c>
      <c r="B99" s="364" t="s">
        <v>744</v>
      </c>
      <c r="C99" s="364"/>
      <c r="D99" s="364"/>
      <c r="E99" s="130" t="s">
        <v>745</v>
      </c>
      <c r="F99" s="67">
        <v>5</v>
      </c>
      <c r="G99" s="67">
        <v>0</v>
      </c>
      <c r="H99" s="528"/>
      <c r="I99" s="528"/>
      <c r="J99" s="528"/>
      <c r="K99" s="528"/>
      <c r="L99" s="528"/>
    </row>
    <row r="100" spans="1:12" ht="18" customHeight="1">
      <c r="A100" s="62" t="s">
        <v>743</v>
      </c>
      <c r="B100" s="364" t="s">
        <v>746</v>
      </c>
      <c r="C100" s="364"/>
      <c r="D100" s="364"/>
      <c r="E100" s="130" t="s">
        <v>726</v>
      </c>
      <c r="F100" s="67">
        <v>27</v>
      </c>
      <c r="G100" s="67">
        <v>0</v>
      </c>
      <c r="H100" s="527" t="s">
        <v>747</v>
      </c>
      <c r="I100" s="527"/>
      <c r="J100" s="527"/>
      <c r="K100" s="527"/>
      <c r="L100" s="527"/>
    </row>
    <row r="101" spans="1:12" ht="74.25" customHeight="1">
      <c r="A101" s="62" t="s">
        <v>195</v>
      </c>
      <c r="B101" s="364" t="s">
        <v>748</v>
      </c>
      <c r="C101" s="364"/>
      <c r="D101" s="364"/>
      <c r="E101" s="130" t="s">
        <v>749</v>
      </c>
      <c r="F101" s="67">
        <v>0.75</v>
      </c>
      <c r="G101" s="67">
        <v>0</v>
      </c>
      <c r="H101" s="527"/>
      <c r="I101" s="527"/>
      <c r="J101" s="527"/>
      <c r="K101" s="527"/>
      <c r="L101" s="527"/>
    </row>
    <row r="102" spans="1:12" ht="24" customHeight="1">
      <c r="A102" s="62" t="s">
        <v>728</v>
      </c>
      <c r="B102" s="364" t="s">
        <v>750</v>
      </c>
      <c r="C102" s="364"/>
      <c r="D102" s="364"/>
      <c r="E102" s="130" t="s">
        <v>726</v>
      </c>
      <c r="F102" s="67">
        <v>27</v>
      </c>
      <c r="G102" s="67">
        <v>14</v>
      </c>
      <c r="H102" s="132"/>
      <c r="I102" s="132"/>
      <c r="J102" s="132"/>
      <c r="K102" s="132"/>
      <c r="L102" s="133"/>
    </row>
    <row r="103" spans="1:12" ht="24" customHeight="1">
      <c r="A103" s="62" t="s">
        <v>751</v>
      </c>
      <c r="B103" s="364" t="s">
        <v>752</v>
      </c>
      <c r="C103" s="364"/>
      <c r="D103" s="364"/>
      <c r="E103" s="130" t="s">
        <v>229</v>
      </c>
      <c r="F103" s="67">
        <v>1</v>
      </c>
      <c r="G103" s="67">
        <v>0</v>
      </c>
      <c r="H103" s="132"/>
      <c r="I103" s="132"/>
      <c r="J103" s="132"/>
      <c r="K103" s="132"/>
      <c r="L103" s="133"/>
    </row>
    <row r="104" spans="1:12" ht="24" customHeight="1">
      <c r="A104" s="62" t="s">
        <v>753</v>
      </c>
      <c r="B104" s="364" t="s">
        <v>754</v>
      </c>
      <c r="C104" s="364"/>
      <c r="D104" s="364"/>
      <c r="E104" s="130" t="s">
        <v>726</v>
      </c>
      <c r="F104" s="67">
        <v>27</v>
      </c>
      <c r="G104" s="67">
        <v>0</v>
      </c>
      <c r="H104" s="132"/>
      <c r="I104" s="132"/>
      <c r="J104" s="132"/>
      <c r="K104" s="132"/>
      <c r="L104" s="133"/>
    </row>
    <row r="105" spans="1:12" ht="24" customHeight="1">
      <c r="A105" s="62" t="s">
        <v>755</v>
      </c>
      <c r="B105" s="364" t="s">
        <v>756</v>
      </c>
      <c r="C105" s="364"/>
      <c r="D105" s="364"/>
      <c r="E105" s="130" t="s">
        <v>726</v>
      </c>
      <c r="F105" s="67">
        <v>27</v>
      </c>
      <c r="G105" s="67">
        <v>0</v>
      </c>
      <c r="H105" s="132"/>
      <c r="I105" s="132"/>
      <c r="J105" s="132"/>
      <c r="K105" s="132"/>
      <c r="L105" s="133"/>
    </row>
    <row r="106" spans="1:12" ht="24" customHeight="1">
      <c r="A106" s="62" t="s">
        <v>757</v>
      </c>
      <c r="B106" s="364" t="s">
        <v>758</v>
      </c>
      <c r="C106" s="364"/>
      <c r="D106" s="364"/>
      <c r="E106" s="130" t="s">
        <v>759</v>
      </c>
      <c r="F106" s="67">
        <v>600</v>
      </c>
      <c r="G106" s="67">
        <v>512</v>
      </c>
      <c r="H106" s="132"/>
      <c r="I106" s="132"/>
      <c r="J106" s="132"/>
      <c r="K106" s="132"/>
      <c r="L106" s="133"/>
    </row>
    <row r="107" spans="1:12" ht="24" customHeight="1">
      <c r="A107" s="62" t="s">
        <v>760</v>
      </c>
      <c r="B107" s="364" t="s">
        <v>761</v>
      </c>
      <c r="C107" s="364"/>
      <c r="D107" s="364"/>
      <c r="E107" s="130" t="s">
        <v>762</v>
      </c>
      <c r="F107" s="67">
        <v>10</v>
      </c>
      <c r="G107" s="67">
        <v>0</v>
      </c>
      <c r="H107" s="132"/>
      <c r="I107" s="132"/>
      <c r="J107" s="132"/>
      <c r="K107" s="132"/>
      <c r="L107" s="133"/>
    </row>
    <row r="108" spans="1:12" ht="24" customHeight="1">
      <c r="A108" s="62" t="s">
        <v>757</v>
      </c>
      <c r="B108" s="364" t="s">
        <v>763</v>
      </c>
      <c r="C108" s="364"/>
      <c r="D108" s="364"/>
      <c r="E108" s="130" t="s">
        <v>764</v>
      </c>
      <c r="F108" s="67">
        <v>1</v>
      </c>
      <c r="G108" s="67">
        <v>0</v>
      </c>
      <c r="H108" s="132"/>
      <c r="I108" s="132"/>
      <c r="J108" s="132"/>
      <c r="K108" s="132"/>
      <c r="L108" s="133"/>
    </row>
    <row r="109" spans="1:12" ht="24" customHeight="1">
      <c r="A109" s="62" t="s">
        <v>765</v>
      </c>
      <c r="B109" s="364" t="s">
        <v>766</v>
      </c>
      <c r="C109" s="364"/>
      <c r="D109" s="364"/>
      <c r="E109" s="134" t="s">
        <v>767</v>
      </c>
      <c r="F109" s="67">
        <v>1</v>
      </c>
      <c r="G109" s="67">
        <v>0.5</v>
      </c>
      <c r="H109" s="132"/>
      <c r="I109" s="132"/>
      <c r="J109" s="132"/>
      <c r="K109" s="132"/>
      <c r="L109" s="133"/>
    </row>
    <row r="110" spans="1:12" ht="24" customHeight="1">
      <c r="A110" s="62" t="s">
        <v>768</v>
      </c>
      <c r="B110" s="526" t="s">
        <v>769</v>
      </c>
      <c r="C110" s="526"/>
      <c r="D110" s="526"/>
      <c r="E110" s="130" t="s">
        <v>770</v>
      </c>
      <c r="F110" s="67">
        <v>100</v>
      </c>
      <c r="G110" s="67">
        <v>0</v>
      </c>
      <c r="H110" s="132"/>
      <c r="I110" s="132"/>
      <c r="J110" s="132"/>
      <c r="K110" s="132"/>
      <c r="L110" s="133"/>
    </row>
    <row r="111" spans="1:12" ht="24" customHeight="1">
      <c r="A111" s="62" t="s">
        <v>771</v>
      </c>
      <c r="B111" s="364" t="s">
        <v>772</v>
      </c>
      <c r="C111" s="364"/>
      <c r="D111" s="364"/>
      <c r="E111" s="130" t="s">
        <v>229</v>
      </c>
      <c r="F111" s="67">
        <v>1</v>
      </c>
      <c r="G111" s="67">
        <v>0</v>
      </c>
      <c r="H111" s="132"/>
      <c r="I111" s="132"/>
      <c r="J111" s="132"/>
      <c r="K111" s="132"/>
      <c r="L111" s="133"/>
    </row>
    <row r="112" spans="1:12" ht="24" customHeight="1">
      <c r="A112" s="62" t="s">
        <v>765</v>
      </c>
      <c r="B112" s="364" t="s">
        <v>773</v>
      </c>
      <c r="C112" s="364"/>
      <c r="D112" s="364"/>
      <c r="E112" s="130" t="s">
        <v>774</v>
      </c>
      <c r="F112" s="67">
        <v>27</v>
      </c>
      <c r="G112" s="67">
        <v>10</v>
      </c>
      <c r="H112" s="132"/>
      <c r="I112" s="132"/>
      <c r="J112" s="132"/>
      <c r="K112" s="132"/>
      <c r="L112" s="133"/>
    </row>
    <row r="113" spans="1:13" ht="24" customHeight="1">
      <c r="A113" s="62" t="s">
        <v>765</v>
      </c>
      <c r="B113" s="364" t="s">
        <v>775</v>
      </c>
      <c r="C113" s="364"/>
      <c r="D113" s="364"/>
      <c r="E113" s="130" t="s">
        <v>776</v>
      </c>
      <c r="F113" s="67">
        <v>1</v>
      </c>
      <c r="G113" s="67">
        <v>0.125</v>
      </c>
      <c r="H113" s="132"/>
      <c r="I113" s="132"/>
      <c r="J113" s="132"/>
      <c r="K113" s="132"/>
      <c r="L113" s="133"/>
    </row>
    <row r="114" spans="1:13" ht="24" customHeight="1">
      <c r="A114" s="62" t="s">
        <v>777</v>
      </c>
      <c r="B114" s="364" t="s">
        <v>778</v>
      </c>
      <c r="C114" s="364"/>
      <c r="D114" s="364"/>
      <c r="E114" s="130" t="s">
        <v>726</v>
      </c>
      <c r="F114" s="67">
        <v>27</v>
      </c>
      <c r="G114" s="67">
        <v>0</v>
      </c>
      <c r="H114" s="132"/>
      <c r="I114" s="132"/>
      <c r="J114" s="132"/>
      <c r="K114" s="132"/>
      <c r="L114" s="133"/>
    </row>
    <row r="115" spans="1:13" ht="24" customHeight="1">
      <c r="A115" s="62" t="s">
        <v>779</v>
      </c>
      <c r="B115" s="364" t="s">
        <v>780</v>
      </c>
      <c r="C115" s="364"/>
      <c r="D115" s="364"/>
      <c r="E115" s="130" t="s">
        <v>781</v>
      </c>
      <c r="F115" s="67">
        <v>1</v>
      </c>
      <c r="G115" s="67">
        <v>0</v>
      </c>
      <c r="H115" s="132"/>
      <c r="I115" s="132"/>
      <c r="J115" s="132"/>
      <c r="K115" s="132"/>
      <c r="L115" s="133"/>
    </row>
    <row r="116" spans="1:13" ht="25.5" customHeight="1">
      <c r="A116" s="525" t="s">
        <v>782</v>
      </c>
      <c r="B116" s="525"/>
      <c r="C116" s="525"/>
      <c r="D116" s="525"/>
      <c r="E116" s="525"/>
      <c r="F116" s="525"/>
      <c r="G116" s="525"/>
      <c r="H116" s="525"/>
      <c r="I116" s="525"/>
      <c r="J116" s="525"/>
      <c r="K116" s="525"/>
      <c r="L116" s="525"/>
      <c r="M116" s="135"/>
    </row>
    <row r="128" spans="1:13" ht="29.25" customHeight="1">
      <c r="A128" s="136"/>
    </row>
  </sheetData>
  <protectedRanges>
    <protectedRange sqref="C25:C26 C29:C30 C33:C34" name="Rango1_1_1_1_1_1_1"/>
    <protectedRange sqref="C17:C18" name="Rango1_1_1_1_1_1_1_1"/>
    <protectedRange sqref="C19:C24" name="Rango1_1_1_1_1_1_1_2"/>
    <protectedRange sqref="D67:D88" name="Rango1_1_1_1_2_1_1_7"/>
    <protectedRange sqref="A53:A54" name="Rango1_2_2_18_1_1"/>
    <protectedRange sqref="F62:G62 E53:E88" name="Rango2_1_1_1_3_1_1_3"/>
    <protectedRange sqref="A55:A56" name="Rango1_2_2_18_1_1_4"/>
    <protectedRange sqref="A57:A62" name="Rango1_2_2_18_1_1_6"/>
    <protectedRange sqref="A63:A64" name="Rango1_2_2_18_1_3_1"/>
    <protectedRange sqref="A65:A66" name="Rango1_2_2_18_1_1_2_2_5"/>
    <protectedRange sqref="A67:A68" name="Rango1_2_2_18_1_1_2_2_6"/>
    <protectedRange sqref="A69" name="Rango1_2_1_1_5_1_2_2"/>
    <protectedRange sqref="A81" name="Rango1_2_1_1_4_1_2_2"/>
    <protectedRange sqref="C35:C36" name="Rango1_1_1_1_1_1_1_2_1"/>
    <protectedRange sqref="C37:C38" name="Rango1_1_1_1_1_1_1_3"/>
  </protectedRanges>
  <mergeCells count="318">
    <mergeCell ref="A1:A4"/>
    <mergeCell ref="B1:G2"/>
    <mergeCell ref="H1:K1"/>
    <mergeCell ref="L1:L4"/>
    <mergeCell ref="O1:P4"/>
    <mergeCell ref="H2:K2"/>
    <mergeCell ref="B3:G4"/>
    <mergeCell ref="H3:K3"/>
    <mergeCell ref="H4:K4"/>
    <mergeCell ref="A5:L5"/>
    <mergeCell ref="A6:L6"/>
    <mergeCell ref="A7:L7"/>
    <mergeCell ref="A8:L8"/>
    <mergeCell ref="A9:F9"/>
    <mergeCell ref="G9:H13"/>
    <mergeCell ref="I9:K9"/>
    <mergeCell ref="A10:F10"/>
    <mergeCell ref="J10:K10"/>
    <mergeCell ref="A11:F11"/>
    <mergeCell ref="I11:L13"/>
    <mergeCell ref="A12:F12"/>
    <mergeCell ref="A13:F13"/>
    <mergeCell ref="A14:A16"/>
    <mergeCell ref="B14:B16"/>
    <mergeCell ref="C14:C16"/>
    <mergeCell ref="D14:D16"/>
    <mergeCell ref="E14:E16"/>
    <mergeCell ref="F14:G15"/>
    <mergeCell ref="H14:I15"/>
    <mergeCell ref="L17:L18"/>
    <mergeCell ref="A19:A20"/>
    <mergeCell ref="C19:C20"/>
    <mergeCell ref="H19:H20"/>
    <mergeCell ref="I19:I20"/>
    <mergeCell ref="J19:J20"/>
    <mergeCell ref="K19:K20"/>
    <mergeCell ref="L19:L20"/>
    <mergeCell ref="J14:L14"/>
    <mergeCell ref="J15:J16"/>
    <mergeCell ref="K15:K16"/>
    <mergeCell ref="L15:L16"/>
    <mergeCell ref="A17:A18"/>
    <mergeCell ref="C17:C18"/>
    <mergeCell ref="H17:H18"/>
    <mergeCell ref="I17:I18"/>
    <mergeCell ref="J17:J18"/>
    <mergeCell ref="K17:K18"/>
    <mergeCell ref="L21:L22"/>
    <mergeCell ref="A23:A24"/>
    <mergeCell ref="C23:C24"/>
    <mergeCell ref="H23:H24"/>
    <mergeCell ref="I23:I24"/>
    <mergeCell ref="J23:J24"/>
    <mergeCell ref="K23:K24"/>
    <mergeCell ref="L23:L24"/>
    <mergeCell ref="A21:A22"/>
    <mergeCell ref="C21:C22"/>
    <mergeCell ref="H21:H22"/>
    <mergeCell ref="I21:I22"/>
    <mergeCell ref="J21:J22"/>
    <mergeCell ref="K21:K22"/>
    <mergeCell ref="L25:L26"/>
    <mergeCell ref="A27:A28"/>
    <mergeCell ref="C27:C28"/>
    <mergeCell ref="H27:H28"/>
    <mergeCell ref="I27:I28"/>
    <mergeCell ref="J27:J28"/>
    <mergeCell ref="K27:K28"/>
    <mergeCell ref="L27:L28"/>
    <mergeCell ref="A25:A26"/>
    <mergeCell ref="C25:C26"/>
    <mergeCell ref="H25:H26"/>
    <mergeCell ref="I25:I26"/>
    <mergeCell ref="J25:J26"/>
    <mergeCell ref="K25:K26"/>
    <mergeCell ref="L29:L30"/>
    <mergeCell ref="A31:A32"/>
    <mergeCell ref="C31:C32"/>
    <mergeCell ref="H31:H32"/>
    <mergeCell ref="I31:I32"/>
    <mergeCell ref="J31:J32"/>
    <mergeCell ref="K31:K32"/>
    <mergeCell ref="L31:L32"/>
    <mergeCell ref="A29:A30"/>
    <mergeCell ref="C29:C30"/>
    <mergeCell ref="H29:H30"/>
    <mergeCell ref="I29:I30"/>
    <mergeCell ref="J29:J30"/>
    <mergeCell ref="K29:K30"/>
    <mergeCell ref="L33:L34"/>
    <mergeCell ref="A35:A36"/>
    <mergeCell ref="C35:C36"/>
    <mergeCell ref="H35:H36"/>
    <mergeCell ref="I35:I36"/>
    <mergeCell ref="J35:J36"/>
    <mergeCell ref="K35:K36"/>
    <mergeCell ref="L35:L36"/>
    <mergeCell ref="A33:A34"/>
    <mergeCell ref="C33:C34"/>
    <mergeCell ref="H33:H34"/>
    <mergeCell ref="I33:I34"/>
    <mergeCell ref="J33:J34"/>
    <mergeCell ref="K33:K34"/>
    <mergeCell ref="L37:L38"/>
    <mergeCell ref="A39:A40"/>
    <mergeCell ref="C39:C40"/>
    <mergeCell ref="H39:H40"/>
    <mergeCell ref="I39:I40"/>
    <mergeCell ref="J39:J40"/>
    <mergeCell ref="K39:K40"/>
    <mergeCell ref="L39:L40"/>
    <mergeCell ref="A37:A38"/>
    <mergeCell ref="C37:C38"/>
    <mergeCell ref="H37:H38"/>
    <mergeCell ref="I37:I38"/>
    <mergeCell ref="J37:J38"/>
    <mergeCell ref="K37:K38"/>
    <mergeCell ref="L41:L42"/>
    <mergeCell ref="A43:A44"/>
    <mergeCell ref="C43:C44"/>
    <mergeCell ref="H43:H44"/>
    <mergeCell ref="I43:I44"/>
    <mergeCell ref="J43:J44"/>
    <mergeCell ref="K43:K44"/>
    <mergeCell ref="L43:L44"/>
    <mergeCell ref="A41:A42"/>
    <mergeCell ref="C41:C42"/>
    <mergeCell ref="H41:H42"/>
    <mergeCell ref="I41:I42"/>
    <mergeCell ref="J41:J42"/>
    <mergeCell ref="K41:K42"/>
    <mergeCell ref="L45:L46"/>
    <mergeCell ref="A47:A48"/>
    <mergeCell ref="C47:C48"/>
    <mergeCell ref="H47:H48"/>
    <mergeCell ref="I47:I48"/>
    <mergeCell ref="J47:J48"/>
    <mergeCell ref="K47:K48"/>
    <mergeCell ref="L47:L48"/>
    <mergeCell ref="A45:A46"/>
    <mergeCell ref="C45:C46"/>
    <mergeCell ref="H45:H46"/>
    <mergeCell ref="I45:I46"/>
    <mergeCell ref="J45:J46"/>
    <mergeCell ref="K45:K46"/>
    <mergeCell ref="L49:L50"/>
    <mergeCell ref="A51:A52"/>
    <mergeCell ref="C51:C52"/>
    <mergeCell ref="H51:H52"/>
    <mergeCell ref="I51:I52"/>
    <mergeCell ref="J51:J52"/>
    <mergeCell ref="K51:K52"/>
    <mergeCell ref="L51:L52"/>
    <mergeCell ref="A49:A50"/>
    <mergeCell ref="C49:C50"/>
    <mergeCell ref="H49:H50"/>
    <mergeCell ref="I49:I50"/>
    <mergeCell ref="J49:J50"/>
    <mergeCell ref="K49:K50"/>
    <mergeCell ref="L53:L54"/>
    <mergeCell ref="A55:A56"/>
    <mergeCell ref="C55:C56"/>
    <mergeCell ref="H55:H56"/>
    <mergeCell ref="I55:I56"/>
    <mergeCell ref="J55:J56"/>
    <mergeCell ref="K55:K56"/>
    <mergeCell ref="L55:L56"/>
    <mergeCell ref="A53:A54"/>
    <mergeCell ref="C53:C54"/>
    <mergeCell ref="H53:H54"/>
    <mergeCell ref="I53:I54"/>
    <mergeCell ref="J53:J54"/>
    <mergeCell ref="K53:K54"/>
    <mergeCell ref="L57:L58"/>
    <mergeCell ref="A59:A60"/>
    <mergeCell ref="C59:C60"/>
    <mergeCell ref="H59:H60"/>
    <mergeCell ref="I59:I60"/>
    <mergeCell ref="J59:J60"/>
    <mergeCell ref="K59:K60"/>
    <mergeCell ref="L59:L60"/>
    <mergeCell ref="A57:A58"/>
    <mergeCell ref="C57:C58"/>
    <mergeCell ref="H57:H58"/>
    <mergeCell ref="I57:I58"/>
    <mergeCell ref="J57:J58"/>
    <mergeCell ref="K57:K58"/>
    <mergeCell ref="L61:L62"/>
    <mergeCell ref="A63:A64"/>
    <mergeCell ref="C63:C64"/>
    <mergeCell ref="H63:H64"/>
    <mergeCell ref="I63:I64"/>
    <mergeCell ref="J63:J64"/>
    <mergeCell ref="K63:K64"/>
    <mergeCell ref="L63:L64"/>
    <mergeCell ref="A61:A62"/>
    <mergeCell ref="C61:C62"/>
    <mergeCell ref="H61:H62"/>
    <mergeCell ref="I61:I62"/>
    <mergeCell ref="J61:J62"/>
    <mergeCell ref="K61:K62"/>
    <mergeCell ref="L65:L66"/>
    <mergeCell ref="A67:A68"/>
    <mergeCell ref="C67:C68"/>
    <mergeCell ref="H67:H68"/>
    <mergeCell ref="I67:I68"/>
    <mergeCell ref="J67:J68"/>
    <mergeCell ref="K67:K68"/>
    <mergeCell ref="L67:L68"/>
    <mergeCell ref="A65:A66"/>
    <mergeCell ref="C65:C66"/>
    <mergeCell ref="H65:H66"/>
    <mergeCell ref="I65:I66"/>
    <mergeCell ref="J65:J66"/>
    <mergeCell ref="K65:K66"/>
    <mergeCell ref="L69:L70"/>
    <mergeCell ref="A71:A72"/>
    <mergeCell ref="C71:C72"/>
    <mergeCell ref="H71:H72"/>
    <mergeCell ref="I71:I72"/>
    <mergeCell ref="J71:J72"/>
    <mergeCell ref="K71:K72"/>
    <mergeCell ref="L71:L72"/>
    <mergeCell ref="A69:A70"/>
    <mergeCell ref="C69:C70"/>
    <mergeCell ref="H69:H70"/>
    <mergeCell ref="I69:I70"/>
    <mergeCell ref="J69:J70"/>
    <mergeCell ref="K69:K70"/>
    <mergeCell ref="L73:L74"/>
    <mergeCell ref="A75:A76"/>
    <mergeCell ref="C75:C76"/>
    <mergeCell ref="H75:H76"/>
    <mergeCell ref="I75:I76"/>
    <mergeCell ref="J75:J76"/>
    <mergeCell ref="K75:K76"/>
    <mergeCell ref="L75:L76"/>
    <mergeCell ref="A73:A74"/>
    <mergeCell ref="C73:C74"/>
    <mergeCell ref="H73:H74"/>
    <mergeCell ref="I73:I74"/>
    <mergeCell ref="J73:J74"/>
    <mergeCell ref="K73:K74"/>
    <mergeCell ref="L77:L78"/>
    <mergeCell ref="A79:A80"/>
    <mergeCell ref="C79:C80"/>
    <mergeCell ref="H79:H80"/>
    <mergeCell ref="I79:I80"/>
    <mergeCell ref="J79:J80"/>
    <mergeCell ref="K79:K80"/>
    <mergeCell ref="L79:L80"/>
    <mergeCell ref="A77:A78"/>
    <mergeCell ref="C77:C78"/>
    <mergeCell ref="H77:H78"/>
    <mergeCell ref="I77:I78"/>
    <mergeCell ref="J77:J78"/>
    <mergeCell ref="K77:K78"/>
    <mergeCell ref="L81:L82"/>
    <mergeCell ref="A83:A84"/>
    <mergeCell ref="C83:C84"/>
    <mergeCell ref="H83:H84"/>
    <mergeCell ref="I83:I84"/>
    <mergeCell ref="J83:J84"/>
    <mergeCell ref="K83:K84"/>
    <mergeCell ref="L83:L84"/>
    <mergeCell ref="A81:A82"/>
    <mergeCell ref="C81:C82"/>
    <mergeCell ref="H81:H82"/>
    <mergeCell ref="I81:I82"/>
    <mergeCell ref="J81:J82"/>
    <mergeCell ref="K81:K82"/>
    <mergeCell ref="A89:A90"/>
    <mergeCell ref="C89:C90"/>
    <mergeCell ref="B91:D91"/>
    <mergeCell ref="H91:L91"/>
    <mergeCell ref="B92:D92"/>
    <mergeCell ref="H92:L94"/>
    <mergeCell ref="B93:D93"/>
    <mergeCell ref="B94:D94"/>
    <mergeCell ref="L85:L86"/>
    <mergeCell ref="A87:A88"/>
    <mergeCell ref="C87:C88"/>
    <mergeCell ref="H87:H88"/>
    <mergeCell ref="I87:I88"/>
    <mergeCell ref="J87:J88"/>
    <mergeCell ref="K87:K88"/>
    <mergeCell ref="L87:L88"/>
    <mergeCell ref="A85:A86"/>
    <mergeCell ref="C85:C86"/>
    <mergeCell ref="H85:H86"/>
    <mergeCell ref="I85:I86"/>
    <mergeCell ref="J85:J86"/>
    <mergeCell ref="K85:K86"/>
    <mergeCell ref="B100:D100"/>
    <mergeCell ref="H100:L101"/>
    <mergeCell ref="B101:D101"/>
    <mergeCell ref="B102:D102"/>
    <mergeCell ref="B103:D103"/>
    <mergeCell ref="B104:D104"/>
    <mergeCell ref="B95:D95"/>
    <mergeCell ref="H95:L96"/>
    <mergeCell ref="B96:D96"/>
    <mergeCell ref="B97:D97"/>
    <mergeCell ref="H97:L99"/>
    <mergeCell ref="B98:D98"/>
    <mergeCell ref="B99:D99"/>
    <mergeCell ref="B111:D111"/>
    <mergeCell ref="B112:D112"/>
    <mergeCell ref="B113:D113"/>
    <mergeCell ref="B114:D114"/>
    <mergeCell ref="B115:D115"/>
    <mergeCell ref="A116:L116"/>
    <mergeCell ref="B105:D105"/>
    <mergeCell ref="B106:D106"/>
    <mergeCell ref="B107:D107"/>
    <mergeCell ref="B108:D108"/>
    <mergeCell ref="B109:D109"/>
    <mergeCell ref="B110:D110"/>
  </mergeCells>
  <conditionalFormatting sqref="A17">
    <cfRule type="duplicateValues" dxfId="1" priority="1"/>
  </conditionalFormatting>
  <dataValidations count="2">
    <dataValidation type="decimal" operator="greaterThanOrEqual" allowBlank="1" showInputMessage="1" showErrorMessage="1" sqref="F62:G62 E53:E88">
      <formula1>0</formula1>
    </dataValidation>
    <dataValidation operator="greaterThanOrEqual" allowBlank="1" showInputMessage="1" showErrorMessage="1" sqref="A17 A69 A81"/>
  </dataValidations>
  <pageMargins left="0.51181102362204722" right="0.31496062992125984"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2049" r:id="rId4">
          <objectPr defaultSize="0" autoPict="0" r:id="rId5">
            <anchor moveWithCells="1" sizeWithCells="1">
              <from>
                <xdr:col>0</xdr:col>
                <xdr:colOff>838200</xdr:colOff>
                <xdr:row>0</xdr:row>
                <xdr:rowOff>0</xdr:rowOff>
              </from>
              <to>
                <xdr:col>0</xdr:col>
                <xdr:colOff>3667125</xdr:colOff>
                <xdr:row>3</xdr:row>
                <xdr:rowOff>180975</xdr:rowOff>
              </to>
            </anchor>
          </objectPr>
        </oleObject>
      </mc:Choice>
      <mc:Fallback>
        <oleObject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
  <sheetViews>
    <sheetView topLeftCell="A19" workbookViewId="0">
      <selection activeCell="L17" sqref="L17:L22"/>
    </sheetView>
  </sheetViews>
  <sheetFormatPr baseColWidth="10" defaultColWidth="11.42578125" defaultRowHeight="12.75"/>
  <cols>
    <col min="1" max="1" width="11.5703125" style="72" customWidth="1"/>
    <col min="2" max="2" width="14.42578125" style="72" customWidth="1"/>
    <col min="3" max="3" width="16.42578125" style="107" customWidth="1"/>
    <col min="4" max="4" width="65.28515625" style="107" customWidth="1"/>
    <col min="5" max="5" width="16.28515625" style="72" customWidth="1"/>
    <col min="6" max="16384" width="11.42578125" style="72"/>
  </cols>
  <sheetData>
    <row r="2" spans="1:5" ht="23.25" customHeight="1">
      <c r="A2" s="509" t="s">
        <v>783</v>
      </c>
      <c r="B2" s="509"/>
      <c r="C2" s="509"/>
      <c r="D2" s="509"/>
      <c r="E2" s="509"/>
    </row>
    <row r="3" spans="1:5" ht="25.5">
      <c r="A3" s="73" t="s">
        <v>281</v>
      </c>
      <c r="B3" s="73" t="s">
        <v>282</v>
      </c>
      <c r="C3" s="73" t="s">
        <v>283</v>
      </c>
      <c r="D3" s="73" t="s">
        <v>14</v>
      </c>
      <c r="E3" s="74" t="s">
        <v>15</v>
      </c>
    </row>
    <row r="4" spans="1:5" ht="34.5" customHeight="1">
      <c r="A4" s="79">
        <v>448</v>
      </c>
      <c r="B4" s="84">
        <v>44580</v>
      </c>
      <c r="C4" s="81" t="s">
        <v>784</v>
      </c>
      <c r="D4" s="81" t="s">
        <v>785</v>
      </c>
      <c r="E4" s="83">
        <v>36000000</v>
      </c>
    </row>
    <row r="5" spans="1:5" ht="34.5" customHeight="1">
      <c r="A5" s="79">
        <v>2051</v>
      </c>
      <c r="B5" s="84">
        <v>44588</v>
      </c>
      <c r="C5" s="81" t="s">
        <v>786</v>
      </c>
      <c r="D5" s="81" t="s">
        <v>787</v>
      </c>
      <c r="E5" s="83">
        <v>32400000</v>
      </c>
    </row>
    <row r="6" spans="1:5" ht="18.75" customHeight="1">
      <c r="A6" s="508" t="s">
        <v>788</v>
      </c>
      <c r="B6" s="508"/>
      <c r="C6" s="508"/>
      <c r="D6" s="508"/>
      <c r="E6" s="87">
        <f>SUM(E4:E5)</f>
        <v>68400000</v>
      </c>
    </row>
    <row r="7" spans="1:5" ht="27" customHeight="1">
      <c r="A7" s="509" t="s">
        <v>789</v>
      </c>
      <c r="B7" s="509"/>
      <c r="C7" s="509"/>
      <c r="D7" s="509"/>
      <c r="E7" s="509"/>
    </row>
    <row r="8" spans="1:5" ht="25.5">
      <c r="A8" s="73" t="s">
        <v>281</v>
      </c>
      <c r="B8" s="73" t="s">
        <v>282</v>
      </c>
      <c r="C8" s="144" t="s">
        <v>283</v>
      </c>
      <c r="D8" s="144" t="s">
        <v>14</v>
      </c>
      <c r="E8" s="74" t="s">
        <v>15</v>
      </c>
    </row>
    <row r="9" spans="1:5" ht="52.5" customHeight="1">
      <c r="A9" s="34">
        <v>2372</v>
      </c>
      <c r="B9" s="90">
        <v>44589</v>
      </c>
      <c r="C9" s="145" t="s">
        <v>790</v>
      </c>
      <c r="D9" s="146" t="s">
        <v>791</v>
      </c>
      <c r="E9" s="147">
        <v>32400000</v>
      </c>
    </row>
    <row r="10" spans="1:5" ht="52.5" customHeight="1">
      <c r="A10" s="34">
        <v>2207</v>
      </c>
      <c r="B10" s="90">
        <v>44588</v>
      </c>
      <c r="C10" s="145" t="s">
        <v>792</v>
      </c>
      <c r="D10" s="146" t="s">
        <v>793</v>
      </c>
      <c r="E10" s="147">
        <v>32400000</v>
      </c>
    </row>
    <row r="11" spans="1:5" ht="25.5" customHeight="1">
      <c r="A11" s="508" t="s">
        <v>794</v>
      </c>
      <c r="B11" s="508"/>
      <c r="C11" s="508"/>
      <c r="D11" s="508"/>
      <c r="E11" s="148">
        <f>SUM(E9:E10)</f>
        <v>64800000</v>
      </c>
    </row>
    <row r="12" spans="1:5" ht="36" customHeight="1">
      <c r="A12" s="509" t="s">
        <v>795</v>
      </c>
      <c r="B12" s="509"/>
      <c r="C12" s="509"/>
      <c r="D12" s="509"/>
      <c r="E12" s="509"/>
    </row>
    <row r="13" spans="1:5" ht="46.5" customHeight="1">
      <c r="A13" s="34">
        <v>1916</v>
      </c>
      <c r="B13" s="90">
        <v>44587</v>
      </c>
      <c r="C13" s="145" t="s">
        <v>796</v>
      </c>
      <c r="D13" s="145" t="s">
        <v>797</v>
      </c>
      <c r="E13" s="147">
        <v>28800000</v>
      </c>
    </row>
    <row r="14" spans="1:5" ht="46.5" customHeight="1">
      <c r="A14" s="34">
        <v>1729</v>
      </c>
      <c r="B14" s="90">
        <v>44587</v>
      </c>
      <c r="C14" s="145" t="s">
        <v>798</v>
      </c>
      <c r="D14" s="145" t="s">
        <v>799</v>
      </c>
      <c r="E14" s="147">
        <v>28800000</v>
      </c>
    </row>
    <row r="15" spans="1:5" ht="46.5" customHeight="1">
      <c r="A15" s="34">
        <v>1472</v>
      </c>
      <c r="B15" s="90">
        <v>44586</v>
      </c>
      <c r="C15" s="145" t="s">
        <v>800</v>
      </c>
      <c r="D15" s="146" t="s">
        <v>801</v>
      </c>
      <c r="E15" s="147">
        <v>28800000</v>
      </c>
    </row>
    <row r="16" spans="1:5" ht="46.5" customHeight="1">
      <c r="A16" s="34">
        <v>2182</v>
      </c>
      <c r="B16" s="90">
        <v>44588</v>
      </c>
      <c r="C16" s="145" t="s">
        <v>802</v>
      </c>
      <c r="D16" s="146" t="s">
        <v>803</v>
      </c>
      <c r="E16" s="147">
        <v>28800000</v>
      </c>
    </row>
    <row r="17" spans="1:5" ht="46.5" customHeight="1">
      <c r="A17" s="34">
        <v>1934</v>
      </c>
      <c r="B17" s="90">
        <v>44587</v>
      </c>
      <c r="C17" s="145" t="s">
        <v>804</v>
      </c>
      <c r="D17" s="146" t="s">
        <v>805</v>
      </c>
      <c r="E17" s="147">
        <v>28800000</v>
      </c>
    </row>
    <row r="18" spans="1:5" ht="46.5" customHeight="1">
      <c r="A18" s="34">
        <v>1384</v>
      </c>
      <c r="B18" s="90">
        <v>44585</v>
      </c>
      <c r="C18" s="145" t="s">
        <v>806</v>
      </c>
      <c r="D18" s="146" t="s">
        <v>807</v>
      </c>
      <c r="E18" s="147">
        <v>28800000</v>
      </c>
    </row>
    <row r="19" spans="1:5" ht="46.5" customHeight="1">
      <c r="A19" s="34">
        <v>2201</v>
      </c>
      <c r="B19" s="90">
        <v>44588</v>
      </c>
      <c r="C19" s="145" t="s">
        <v>808</v>
      </c>
      <c r="D19" s="146" t="s">
        <v>809</v>
      </c>
      <c r="E19" s="147">
        <v>25200000</v>
      </c>
    </row>
    <row r="20" spans="1:5" ht="20.25" customHeight="1">
      <c r="A20" s="508" t="s">
        <v>810</v>
      </c>
      <c r="B20" s="508"/>
      <c r="C20" s="508"/>
      <c r="D20" s="508"/>
      <c r="E20" s="87">
        <f>SUM(E13:E19)</f>
        <v>198000000</v>
      </c>
    </row>
    <row r="21" spans="1:5" ht="23.25" customHeight="1">
      <c r="A21" s="509" t="s">
        <v>642</v>
      </c>
      <c r="B21" s="509"/>
      <c r="C21" s="509"/>
      <c r="D21" s="509"/>
      <c r="E21" s="509"/>
    </row>
    <row r="22" spans="1:5" ht="25.5">
      <c r="A22" s="73" t="s">
        <v>281</v>
      </c>
      <c r="B22" s="73" t="s">
        <v>282</v>
      </c>
      <c r="C22" s="144" t="s">
        <v>283</v>
      </c>
      <c r="D22" s="144" t="s">
        <v>14</v>
      </c>
      <c r="E22" s="74" t="s">
        <v>15</v>
      </c>
    </row>
    <row r="23" spans="1:5" ht="45.75" customHeight="1">
      <c r="A23" s="79"/>
      <c r="B23" s="90"/>
      <c r="C23" s="81" t="s">
        <v>643</v>
      </c>
      <c r="D23" s="82" t="s">
        <v>644</v>
      </c>
      <c r="E23" s="149"/>
    </row>
    <row r="24" spans="1:5" ht="15" customHeight="1">
      <c r="A24" s="510" t="s">
        <v>811</v>
      </c>
      <c r="B24" s="511"/>
      <c r="C24" s="511"/>
      <c r="D24" s="512"/>
      <c r="E24" s="149">
        <f>SUM(E23)</f>
        <v>0</v>
      </c>
    </row>
    <row r="25" spans="1:5" ht="22.5" customHeight="1">
      <c r="A25" s="609" t="s">
        <v>812</v>
      </c>
      <c r="B25" s="610"/>
      <c r="C25" s="610"/>
      <c r="D25" s="611"/>
      <c r="E25" s="150">
        <f>+E6+E11+E20</f>
        <v>331200000</v>
      </c>
    </row>
    <row r="29" spans="1:5">
      <c r="E29" s="108"/>
    </row>
  </sheetData>
  <mergeCells count="9">
    <mergeCell ref="A21:E21"/>
    <mergeCell ref="A24:D24"/>
    <mergeCell ref="A25:D25"/>
    <mergeCell ref="A2:E2"/>
    <mergeCell ref="A6:D6"/>
    <mergeCell ref="A7:E7"/>
    <mergeCell ref="A11:D11"/>
    <mergeCell ref="A12:E12"/>
    <mergeCell ref="A20:D20"/>
  </mergeCells>
  <pageMargins left="0.70866141732283472" right="0.70866141732283472"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R598"/>
  <sheetViews>
    <sheetView zoomScale="75" zoomScaleNormal="75" workbookViewId="0">
      <selection activeCell="B66" sqref="B66:E66"/>
    </sheetView>
  </sheetViews>
  <sheetFormatPr baseColWidth="10" defaultColWidth="11.42578125" defaultRowHeight="15"/>
  <cols>
    <col min="1" max="1" width="35.28515625" style="154" customWidth="1"/>
    <col min="2" max="2" width="6" style="154" customWidth="1"/>
    <col min="3" max="3" width="14.140625" style="154" customWidth="1"/>
    <col min="4" max="4" width="6.42578125" style="220" customWidth="1"/>
    <col min="5" max="5" width="19" style="154" customWidth="1"/>
    <col min="6" max="6" width="16.5703125" style="154" customWidth="1"/>
    <col min="7" max="7" width="17.140625" style="221" customWidth="1"/>
    <col min="8" max="11" width="13.42578125" style="154" customWidth="1"/>
    <col min="12" max="12" width="12.7109375" style="154" customWidth="1"/>
    <col min="13" max="13" width="14.28515625" style="154" customWidth="1"/>
    <col min="14" max="14" width="13.140625" style="154" bestFit="1" customWidth="1"/>
    <col min="15" max="15" width="17.42578125" style="154" bestFit="1" customWidth="1"/>
    <col min="16" max="16" width="10.42578125" style="222" customWidth="1"/>
    <col min="17" max="17" width="18.28515625" style="151" customWidth="1"/>
    <col min="18" max="18" width="15.7109375" style="152" hidden="1" customWidth="1"/>
    <col min="19" max="19" width="20.7109375" style="151" hidden="1" customWidth="1"/>
    <col min="20" max="20" width="17.42578125" style="153" hidden="1" customWidth="1"/>
    <col min="21" max="21" width="17.42578125" style="151" hidden="1" customWidth="1"/>
    <col min="22" max="23" width="16.42578125" style="151" hidden="1" customWidth="1"/>
    <col min="24" max="24" width="17.42578125" style="151" hidden="1" customWidth="1"/>
    <col min="25" max="26" width="20" style="151" hidden="1" customWidth="1"/>
    <col min="27" max="27" width="15.42578125" style="151" hidden="1" customWidth="1"/>
    <col min="28" max="28" width="32.140625" style="151" hidden="1" customWidth="1"/>
    <col min="29" max="29" width="19.28515625" style="151" bestFit="1" customWidth="1"/>
    <col min="30" max="60" width="11.42578125" style="151"/>
    <col min="61" max="70" width="11.42578125" style="154"/>
    <col min="71" max="16384" width="11.42578125" style="155"/>
  </cols>
  <sheetData>
    <row r="1" spans="1:70" ht="20.25">
      <c r="A1" s="681"/>
      <c r="B1" s="684" t="s">
        <v>647</v>
      </c>
      <c r="C1" s="685"/>
      <c r="D1" s="685"/>
      <c r="E1" s="685"/>
      <c r="F1" s="685"/>
      <c r="G1" s="685"/>
      <c r="H1" s="686"/>
      <c r="I1" s="690" t="s">
        <v>1</v>
      </c>
      <c r="J1" s="691"/>
      <c r="K1" s="691"/>
      <c r="L1" s="691"/>
      <c r="M1" s="691"/>
      <c r="N1" s="692"/>
      <c r="O1" s="693"/>
      <c r="P1" s="694"/>
    </row>
    <row r="2" spans="1:70" s="160" customFormat="1" ht="20.25">
      <c r="A2" s="682"/>
      <c r="B2" s="687"/>
      <c r="C2" s="688"/>
      <c r="D2" s="688"/>
      <c r="E2" s="688"/>
      <c r="F2" s="688"/>
      <c r="G2" s="688"/>
      <c r="H2" s="689"/>
      <c r="I2" s="690" t="s">
        <v>2</v>
      </c>
      <c r="J2" s="691"/>
      <c r="K2" s="691"/>
      <c r="L2" s="691"/>
      <c r="M2" s="691"/>
      <c r="N2" s="692"/>
      <c r="O2" s="695"/>
      <c r="P2" s="696"/>
      <c r="Q2" s="156"/>
      <c r="R2" s="152"/>
      <c r="S2" s="157"/>
      <c r="T2" s="158"/>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9"/>
      <c r="BJ2" s="159"/>
      <c r="BK2" s="159"/>
      <c r="BL2" s="159"/>
      <c r="BM2" s="159"/>
      <c r="BN2" s="159"/>
      <c r="BO2" s="159"/>
      <c r="BP2" s="159"/>
      <c r="BQ2" s="159"/>
      <c r="BR2" s="159"/>
    </row>
    <row r="3" spans="1:70" s="160" customFormat="1" ht="20.25">
      <c r="A3" s="682"/>
      <c r="B3" s="684" t="s">
        <v>648</v>
      </c>
      <c r="C3" s="685"/>
      <c r="D3" s="685"/>
      <c r="E3" s="685"/>
      <c r="F3" s="685"/>
      <c r="G3" s="685"/>
      <c r="H3" s="686"/>
      <c r="I3" s="690" t="s">
        <v>4</v>
      </c>
      <c r="J3" s="691"/>
      <c r="K3" s="691"/>
      <c r="L3" s="691"/>
      <c r="M3" s="691"/>
      <c r="N3" s="692"/>
      <c r="O3" s="695"/>
      <c r="P3" s="696"/>
      <c r="Q3" s="156"/>
      <c r="R3" s="152"/>
      <c r="S3" s="157"/>
      <c r="T3" s="158"/>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9"/>
      <c r="BJ3" s="159"/>
      <c r="BK3" s="159"/>
      <c r="BL3" s="159"/>
      <c r="BM3" s="159"/>
      <c r="BN3" s="159"/>
      <c r="BO3" s="159"/>
      <c r="BP3" s="159"/>
      <c r="BQ3" s="159"/>
      <c r="BR3" s="159"/>
    </row>
    <row r="4" spans="1:70" s="160" customFormat="1" ht="20.25">
      <c r="A4" s="683"/>
      <c r="B4" s="687"/>
      <c r="C4" s="688"/>
      <c r="D4" s="688"/>
      <c r="E4" s="688"/>
      <c r="F4" s="688"/>
      <c r="G4" s="688"/>
      <c r="H4" s="689"/>
      <c r="I4" s="690" t="s">
        <v>5</v>
      </c>
      <c r="J4" s="691"/>
      <c r="K4" s="691"/>
      <c r="L4" s="691"/>
      <c r="M4" s="691"/>
      <c r="N4" s="692"/>
      <c r="O4" s="697"/>
      <c r="P4" s="698"/>
      <c r="Q4" s="156"/>
      <c r="R4" s="152"/>
      <c r="S4" s="157"/>
      <c r="T4" s="158"/>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9"/>
      <c r="BJ4" s="159"/>
      <c r="BK4" s="159"/>
      <c r="BL4" s="159"/>
      <c r="BM4" s="159"/>
      <c r="BN4" s="159"/>
      <c r="BO4" s="159"/>
      <c r="BP4" s="159"/>
      <c r="BQ4" s="159"/>
      <c r="BR4" s="159"/>
    </row>
    <row r="5" spans="1:70" s="160" customFormat="1">
      <c r="A5" s="699" t="s">
        <v>813</v>
      </c>
      <c r="B5" s="700"/>
      <c r="C5" s="700"/>
      <c r="D5" s="700"/>
      <c r="E5" s="700"/>
      <c r="F5" s="700"/>
      <c r="G5" s="700"/>
      <c r="H5" s="700"/>
      <c r="I5" s="700"/>
      <c r="J5" s="700"/>
      <c r="K5" s="700"/>
      <c r="L5" s="700"/>
      <c r="M5" s="700"/>
      <c r="N5" s="700"/>
      <c r="O5" s="700"/>
      <c r="P5" s="701"/>
      <c r="Q5" s="156"/>
      <c r="R5" s="152"/>
      <c r="S5" s="157"/>
      <c r="T5" s="158"/>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9"/>
      <c r="BJ5" s="159"/>
      <c r="BK5" s="159"/>
      <c r="BL5" s="159"/>
      <c r="BM5" s="159"/>
      <c r="BN5" s="159"/>
      <c r="BO5" s="159"/>
      <c r="BP5" s="159"/>
      <c r="BQ5" s="159"/>
      <c r="BR5" s="159"/>
    </row>
    <row r="6" spans="1:70" s="160" customFormat="1">
      <c r="A6" s="164" t="s">
        <v>814</v>
      </c>
      <c r="B6" s="164"/>
      <c r="C6" s="164" t="s">
        <v>815</v>
      </c>
      <c r="D6" s="165"/>
      <c r="E6" s="164"/>
      <c r="F6" s="161"/>
      <c r="G6" s="162"/>
      <c r="H6" s="162"/>
      <c r="I6" s="162"/>
      <c r="J6" s="162"/>
      <c r="K6" s="162"/>
      <c r="L6" s="162"/>
      <c r="M6" s="162"/>
      <c r="N6" s="162"/>
      <c r="O6" s="162"/>
      <c r="P6" s="163"/>
      <c r="Q6" s="156"/>
      <c r="R6" s="152"/>
      <c r="S6" s="157"/>
      <c r="T6" s="158"/>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9"/>
      <c r="BJ6" s="159"/>
      <c r="BK6" s="159"/>
      <c r="BL6" s="159"/>
      <c r="BM6" s="159"/>
      <c r="BN6" s="159"/>
      <c r="BO6" s="159"/>
      <c r="BP6" s="159"/>
      <c r="BQ6" s="159"/>
      <c r="BR6" s="159"/>
    </row>
    <row r="7" spans="1:70" s="160" customFormat="1">
      <c r="A7" s="629" t="s">
        <v>816</v>
      </c>
      <c r="B7" s="629"/>
      <c r="C7" s="629"/>
      <c r="D7" s="629"/>
      <c r="E7" s="629"/>
      <c r="F7" s="629"/>
      <c r="G7" s="629"/>
      <c r="H7" s="629"/>
      <c r="I7" s="629"/>
      <c r="J7" s="629"/>
      <c r="K7" s="629"/>
      <c r="L7" s="629"/>
      <c r="M7" s="629"/>
      <c r="N7" s="629"/>
      <c r="O7" s="629"/>
      <c r="P7" s="629"/>
      <c r="Q7" s="167"/>
      <c r="R7" s="152"/>
      <c r="S7" s="157"/>
      <c r="T7" s="158"/>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9"/>
      <c r="BJ7" s="159"/>
      <c r="BK7" s="159"/>
      <c r="BL7" s="159"/>
      <c r="BM7" s="159"/>
      <c r="BN7" s="159"/>
      <c r="BO7" s="159"/>
      <c r="BP7" s="159"/>
      <c r="BQ7" s="159"/>
      <c r="BR7" s="159"/>
    </row>
    <row r="8" spans="1:70" s="160" customFormat="1" ht="22.5" customHeight="1">
      <c r="A8" s="612" t="s">
        <v>817</v>
      </c>
      <c r="B8" s="612"/>
      <c r="C8" s="612"/>
      <c r="D8" s="612"/>
      <c r="E8" s="612"/>
      <c r="F8" s="612"/>
      <c r="G8" s="612"/>
      <c r="H8" s="670" t="s">
        <v>818</v>
      </c>
      <c r="I8" s="671"/>
      <c r="J8" s="671"/>
      <c r="K8" s="672" t="s">
        <v>819</v>
      </c>
      <c r="L8" s="672"/>
      <c r="M8" s="672"/>
      <c r="N8" s="672"/>
      <c r="O8" s="672"/>
      <c r="P8" s="672"/>
      <c r="Q8" s="169"/>
      <c r="R8" s="152"/>
      <c r="S8" s="157"/>
      <c r="T8" s="158"/>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9"/>
      <c r="BJ8" s="159"/>
      <c r="BK8" s="159"/>
      <c r="BL8" s="159"/>
      <c r="BM8" s="159"/>
      <c r="BN8" s="159"/>
      <c r="BO8" s="159"/>
      <c r="BP8" s="159"/>
      <c r="BQ8" s="159"/>
      <c r="BR8" s="159"/>
    </row>
    <row r="9" spans="1:70" s="160" customFormat="1" ht="23.25" customHeight="1">
      <c r="A9" s="629" t="s">
        <v>820</v>
      </c>
      <c r="B9" s="629"/>
      <c r="C9" s="629"/>
      <c r="D9" s="629"/>
      <c r="E9" s="629"/>
      <c r="F9" s="629"/>
      <c r="G9" s="629"/>
      <c r="H9" s="671"/>
      <c r="I9" s="671"/>
      <c r="J9" s="671"/>
      <c r="K9" s="673" t="s">
        <v>17</v>
      </c>
      <c r="L9" s="674"/>
      <c r="M9" s="674"/>
      <c r="N9" s="674"/>
      <c r="O9" s="674"/>
      <c r="P9" s="675"/>
      <c r="Q9" s="170"/>
      <c r="R9" s="152"/>
      <c r="S9" s="157"/>
      <c r="T9" s="158"/>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9"/>
      <c r="BJ9" s="159"/>
      <c r="BK9" s="159"/>
      <c r="BL9" s="159"/>
      <c r="BM9" s="159"/>
      <c r="BN9" s="159"/>
      <c r="BO9" s="159"/>
      <c r="BP9" s="159"/>
      <c r="BQ9" s="159"/>
      <c r="BR9" s="159"/>
    </row>
    <row r="10" spans="1:70" s="160" customFormat="1" ht="36.75" customHeight="1">
      <c r="A10" s="629" t="s">
        <v>821</v>
      </c>
      <c r="B10" s="629"/>
      <c r="C10" s="629"/>
      <c r="D10" s="629"/>
      <c r="E10" s="629"/>
      <c r="F10" s="629"/>
      <c r="G10" s="629"/>
      <c r="H10" s="671"/>
      <c r="I10" s="671"/>
      <c r="J10" s="671"/>
      <c r="K10" s="676"/>
      <c r="L10" s="677"/>
      <c r="M10" s="677"/>
      <c r="N10" s="677"/>
      <c r="O10" s="677"/>
      <c r="P10" s="678"/>
      <c r="Q10" s="170"/>
      <c r="R10" s="152"/>
      <c r="S10" s="157"/>
      <c r="T10" s="158"/>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9"/>
      <c r="BJ10" s="159"/>
      <c r="BK10" s="159"/>
      <c r="BL10" s="159"/>
      <c r="BM10" s="159"/>
      <c r="BN10" s="159"/>
      <c r="BO10" s="159"/>
      <c r="BP10" s="159"/>
      <c r="BQ10" s="159"/>
      <c r="BR10" s="159"/>
    </row>
    <row r="11" spans="1:70" s="160" customFormat="1" ht="24" customHeight="1">
      <c r="A11" s="612" t="s">
        <v>822</v>
      </c>
      <c r="B11" s="612"/>
      <c r="C11" s="612"/>
      <c r="D11" s="612"/>
      <c r="E11" s="612"/>
      <c r="F11" s="612"/>
      <c r="G11" s="612"/>
      <c r="H11" s="671"/>
      <c r="I11" s="671"/>
      <c r="J11" s="671"/>
      <c r="K11" s="676"/>
      <c r="L11" s="677"/>
      <c r="M11" s="677"/>
      <c r="N11" s="677"/>
      <c r="O11" s="677"/>
      <c r="P11" s="678"/>
      <c r="Q11" s="170"/>
      <c r="R11" s="152"/>
      <c r="S11" s="157"/>
      <c r="T11" s="158"/>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9"/>
      <c r="BJ11" s="159"/>
      <c r="BK11" s="159"/>
      <c r="BL11" s="159"/>
      <c r="BM11" s="159"/>
      <c r="BN11" s="159"/>
      <c r="BO11" s="159"/>
      <c r="BP11" s="159"/>
      <c r="BQ11" s="159"/>
      <c r="BR11" s="159"/>
    </row>
    <row r="12" spans="1:70" s="160" customFormat="1" ht="21" customHeight="1">
      <c r="A12" s="679" t="s">
        <v>823</v>
      </c>
      <c r="B12" s="679"/>
      <c r="C12" s="679"/>
      <c r="D12" s="679"/>
      <c r="E12" s="679"/>
      <c r="F12" s="679"/>
      <c r="G12" s="679"/>
      <c r="H12" s="679"/>
      <c r="I12" s="679"/>
      <c r="J12" s="679"/>
      <c r="K12" s="676"/>
      <c r="L12" s="677"/>
      <c r="M12" s="677"/>
      <c r="N12" s="677"/>
      <c r="O12" s="677"/>
      <c r="P12" s="678"/>
      <c r="Q12" s="172"/>
      <c r="R12" s="152"/>
      <c r="S12" s="157"/>
      <c r="T12" s="158"/>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9"/>
      <c r="BJ12" s="159"/>
      <c r="BK12" s="159"/>
      <c r="BL12" s="159"/>
      <c r="BM12" s="159"/>
      <c r="BN12" s="159"/>
      <c r="BO12" s="159"/>
      <c r="BP12" s="159"/>
      <c r="BQ12" s="159"/>
      <c r="BR12" s="159"/>
    </row>
    <row r="13" spans="1:70" s="160" customFormat="1" ht="11.25" customHeight="1">
      <c r="A13" s="679"/>
      <c r="B13" s="679"/>
      <c r="C13" s="679"/>
      <c r="D13" s="679"/>
      <c r="E13" s="679"/>
      <c r="F13" s="679"/>
      <c r="G13" s="679"/>
      <c r="H13" s="679"/>
      <c r="I13" s="679"/>
      <c r="J13" s="679"/>
      <c r="K13" s="676"/>
      <c r="L13" s="677"/>
      <c r="M13" s="677"/>
      <c r="N13" s="677"/>
      <c r="O13" s="677"/>
      <c r="P13" s="678"/>
      <c r="Q13" s="172"/>
      <c r="R13" s="152"/>
      <c r="S13" s="157"/>
      <c r="T13" s="158"/>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9"/>
      <c r="BJ13" s="159"/>
      <c r="BK13" s="159"/>
      <c r="BL13" s="159"/>
      <c r="BM13" s="159"/>
      <c r="BN13" s="159"/>
      <c r="BO13" s="159"/>
      <c r="BP13" s="159"/>
      <c r="BQ13" s="159"/>
      <c r="BR13" s="159"/>
    </row>
    <row r="14" spans="1:70" s="160" customFormat="1" ht="17.25" customHeight="1" thickBot="1">
      <c r="A14" s="680"/>
      <c r="B14" s="680"/>
      <c r="C14" s="680"/>
      <c r="D14" s="680"/>
      <c r="E14" s="680"/>
      <c r="F14" s="680"/>
      <c r="G14" s="680"/>
      <c r="H14" s="680"/>
      <c r="I14" s="680"/>
      <c r="J14" s="680"/>
      <c r="K14" s="676"/>
      <c r="L14" s="677"/>
      <c r="M14" s="677"/>
      <c r="N14" s="677"/>
      <c r="O14" s="677"/>
      <c r="P14" s="678"/>
      <c r="Q14" s="172"/>
      <c r="R14" s="152"/>
      <c r="S14" s="157"/>
      <c r="T14" s="158"/>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9"/>
      <c r="BJ14" s="159"/>
      <c r="BK14" s="159"/>
      <c r="BL14" s="159"/>
      <c r="BM14" s="159"/>
      <c r="BN14" s="159"/>
      <c r="BO14" s="159"/>
      <c r="BP14" s="159"/>
      <c r="BQ14" s="159"/>
      <c r="BR14" s="159"/>
    </row>
    <row r="15" spans="1:70" s="177" customFormat="1" ht="12" customHeight="1">
      <c r="A15" s="663" t="s">
        <v>21</v>
      </c>
      <c r="B15" s="664" t="s">
        <v>824</v>
      </c>
      <c r="C15" s="660" t="s">
        <v>23</v>
      </c>
      <c r="D15" s="665" t="s">
        <v>24</v>
      </c>
      <c r="E15" s="667" t="s">
        <v>825</v>
      </c>
      <c r="F15" s="665" t="s">
        <v>26</v>
      </c>
      <c r="G15" s="665"/>
      <c r="H15" s="665"/>
      <c r="I15" s="665"/>
      <c r="J15" s="665"/>
      <c r="K15" s="665"/>
      <c r="L15" s="660" t="s">
        <v>27</v>
      </c>
      <c r="M15" s="660"/>
      <c r="N15" s="661" t="s">
        <v>28</v>
      </c>
      <c r="O15" s="661"/>
      <c r="P15" s="662"/>
      <c r="Q15" s="156"/>
      <c r="R15" s="173"/>
      <c r="S15" s="174"/>
      <c r="T15" s="175"/>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6"/>
      <c r="BJ15" s="176"/>
      <c r="BK15" s="176"/>
      <c r="BL15" s="176"/>
      <c r="BM15" s="176"/>
      <c r="BN15" s="176"/>
      <c r="BO15" s="176"/>
      <c r="BP15" s="176"/>
      <c r="BQ15" s="176"/>
      <c r="BR15" s="176"/>
    </row>
    <row r="16" spans="1:70" s="177" customFormat="1" ht="21.75" customHeight="1">
      <c r="A16" s="628"/>
      <c r="B16" s="629"/>
      <c r="C16" s="629"/>
      <c r="D16" s="666"/>
      <c r="E16" s="668"/>
      <c r="F16" s="666"/>
      <c r="G16" s="666"/>
      <c r="H16" s="666"/>
      <c r="I16" s="666"/>
      <c r="J16" s="666"/>
      <c r="K16" s="666"/>
      <c r="L16" s="629"/>
      <c r="M16" s="629"/>
      <c r="N16" s="629" t="s">
        <v>29</v>
      </c>
      <c r="O16" s="629" t="s">
        <v>30</v>
      </c>
      <c r="P16" s="613" t="s">
        <v>31</v>
      </c>
      <c r="Q16" s="172"/>
      <c r="R16" s="173"/>
      <c r="S16" s="174"/>
      <c r="T16" s="175"/>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6"/>
      <c r="BJ16" s="176"/>
      <c r="BK16" s="176"/>
      <c r="BL16" s="176"/>
      <c r="BM16" s="176"/>
      <c r="BN16" s="176"/>
      <c r="BO16" s="176"/>
      <c r="BP16" s="176"/>
      <c r="BQ16" s="176"/>
      <c r="BR16" s="176"/>
    </row>
    <row r="17" spans="1:70" s="185" customFormat="1" ht="21.75" customHeight="1">
      <c r="A17" s="628"/>
      <c r="B17" s="629"/>
      <c r="C17" s="629"/>
      <c r="D17" s="666"/>
      <c r="E17" s="669"/>
      <c r="F17" s="179" t="s">
        <v>826</v>
      </c>
      <c r="G17" s="180" t="s">
        <v>33</v>
      </c>
      <c r="H17" s="179" t="s">
        <v>827</v>
      </c>
      <c r="I17" s="179" t="s">
        <v>828</v>
      </c>
      <c r="J17" s="181" t="s">
        <v>829</v>
      </c>
      <c r="K17" s="182" t="s">
        <v>830</v>
      </c>
      <c r="L17" s="168" t="s">
        <v>35</v>
      </c>
      <c r="M17" s="166" t="s">
        <v>36</v>
      </c>
      <c r="N17" s="629"/>
      <c r="O17" s="629"/>
      <c r="P17" s="613"/>
      <c r="Q17" s="172"/>
      <c r="R17" s="173"/>
      <c r="S17" s="156"/>
      <c r="T17" s="183"/>
      <c r="U17" s="156"/>
      <c r="V17" s="156"/>
      <c r="W17" s="156"/>
      <c r="X17" s="156"/>
      <c r="Y17" s="184"/>
      <c r="Z17" s="156"/>
      <c r="AA17" s="156"/>
      <c r="AB17" s="156"/>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6"/>
      <c r="BJ17" s="176"/>
      <c r="BK17" s="176"/>
      <c r="BL17" s="176"/>
      <c r="BM17" s="176"/>
      <c r="BN17" s="176"/>
      <c r="BO17" s="176"/>
      <c r="BP17" s="176"/>
      <c r="BQ17" s="176"/>
      <c r="BR17" s="176"/>
    </row>
    <row r="18" spans="1:70" s="160" customFormat="1" ht="32.25" customHeight="1">
      <c r="A18" s="656" t="s">
        <v>831</v>
      </c>
      <c r="B18" s="186" t="s">
        <v>38</v>
      </c>
      <c r="C18" s="644" t="s">
        <v>832</v>
      </c>
      <c r="D18" s="187">
        <v>57</v>
      </c>
      <c r="E18" s="188">
        <f>+F18+G18+H18+I18+J18+K18</f>
        <v>0</v>
      </c>
      <c r="F18" s="189">
        <v>0</v>
      </c>
      <c r="G18" s="189">
        <v>0</v>
      </c>
      <c r="H18" s="189">
        <v>0</v>
      </c>
      <c r="I18" s="189">
        <v>0</v>
      </c>
      <c r="J18" s="189">
        <v>0</v>
      </c>
      <c r="K18" s="189">
        <v>0</v>
      </c>
      <c r="L18" s="636">
        <v>44562</v>
      </c>
      <c r="M18" s="638">
        <v>44926</v>
      </c>
      <c r="N18" s="640">
        <f>D19/D18</f>
        <v>0</v>
      </c>
      <c r="O18" s="640">
        <v>0</v>
      </c>
      <c r="P18" s="626">
        <v>0</v>
      </c>
      <c r="Q18" s="172"/>
      <c r="R18" s="152"/>
      <c r="S18" s="157"/>
      <c r="T18" s="158"/>
      <c r="U18" s="157"/>
      <c r="V18" s="174"/>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9"/>
      <c r="BJ18" s="159"/>
      <c r="BK18" s="159"/>
      <c r="BL18" s="159"/>
      <c r="BM18" s="159"/>
      <c r="BN18" s="159"/>
      <c r="BO18" s="159"/>
      <c r="BP18" s="159"/>
      <c r="BQ18" s="159"/>
      <c r="BR18" s="159"/>
    </row>
    <row r="19" spans="1:70" s="160" customFormat="1" ht="32.25" customHeight="1">
      <c r="A19" s="656"/>
      <c r="B19" s="186" t="s">
        <v>40</v>
      </c>
      <c r="C19" s="644"/>
      <c r="D19" s="190">
        <v>0</v>
      </c>
      <c r="E19" s="188">
        <f t="shared" ref="E19:F55" si="0">+F19+G19+H19+I19+J19+K19</f>
        <v>0</v>
      </c>
      <c r="F19" s="189">
        <v>0</v>
      </c>
      <c r="G19" s="189">
        <v>0</v>
      </c>
      <c r="H19" s="189">
        <v>0</v>
      </c>
      <c r="I19" s="189">
        <v>0</v>
      </c>
      <c r="J19" s="189">
        <v>0</v>
      </c>
      <c r="K19" s="189">
        <v>0</v>
      </c>
      <c r="L19" s="637"/>
      <c r="M19" s="639"/>
      <c r="N19" s="641"/>
      <c r="O19" s="641"/>
      <c r="P19" s="627"/>
      <c r="Q19" s="172"/>
      <c r="R19" s="152"/>
      <c r="S19" s="157"/>
      <c r="T19" s="158"/>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9"/>
      <c r="BJ19" s="159"/>
      <c r="BK19" s="159"/>
      <c r="BL19" s="159"/>
      <c r="BM19" s="159"/>
      <c r="BN19" s="159"/>
      <c r="BO19" s="159"/>
      <c r="BP19" s="159"/>
      <c r="BQ19" s="159"/>
      <c r="BR19" s="159"/>
    </row>
    <row r="20" spans="1:70" s="160" customFormat="1" ht="37.5" customHeight="1">
      <c r="A20" s="656" t="s">
        <v>833</v>
      </c>
      <c r="B20" s="186" t="s">
        <v>38</v>
      </c>
      <c r="C20" s="644" t="s">
        <v>834</v>
      </c>
      <c r="D20" s="191">
        <v>1</v>
      </c>
      <c r="E20" s="188">
        <f t="shared" si="0"/>
        <v>25530000</v>
      </c>
      <c r="F20" s="189">
        <v>0</v>
      </c>
      <c r="G20" s="189">
        <v>25530000</v>
      </c>
      <c r="H20" s="189">
        <v>0</v>
      </c>
      <c r="I20" s="189">
        <v>0</v>
      </c>
      <c r="J20" s="189">
        <v>0</v>
      </c>
      <c r="K20" s="189">
        <v>0</v>
      </c>
      <c r="L20" s="636">
        <v>44562</v>
      </c>
      <c r="M20" s="638">
        <v>44926</v>
      </c>
      <c r="N20" s="640">
        <f t="shared" ref="N20:O20" si="1">D21/D20</f>
        <v>0.5</v>
      </c>
      <c r="O20" s="640">
        <f t="shared" si="1"/>
        <v>1</v>
      </c>
      <c r="P20" s="626">
        <f t="shared" ref="P20" si="2">N20*N20/O20</f>
        <v>0.25</v>
      </c>
      <c r="Q20" s="172"/>
      <c r="R20" s="152"/>
      <c r="S20" s="157"/>
      <c r="T20" s="158"/>
      <c r="U20" s="157"/>
      <c r="V20" s="174"/>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9"/>
      <c r="BJ20" s="159"/>
      <c r="BK20" s="159"/>
      <c r="BL20" s="159"/>
      <c r="BM20" s="159"/>
      <c r="BN20" s="159"/>
      <c r="BO20" s="159"/>
      <c r="BP20" s="159"/>
      <c r="BQ20" s="159"/>
      <c r="BR20" s="159"/>
    </row>
    <row r="21" spans="1:70" s="160" customFormat="1" ht="43.5" customHeight="1">
      <c r="A21" s="656"/>
      <c r="B21" s="186" t="s">
        <v>40</v>
      </c>
      <c r="C21" s="644"/>
      <c r="D21" s="191">
        <v>0.5</v>
      </c>
      <c r="E21" s="188">
        <f t="shared" si="0"/>
        <v>25530000</v>
      </c>
      <c r="F21" s="189">
        <v>0</v>
      </c>
      <c r="G21" s="189">
        <v>25530000</v>
      </c>
      <c r="H21" s="189">
        <v>0</v>
      </c>
      <c r="I21" s="189">
        <v>0</v>
      </c>
      <c r="J21" s="189">
        <v>0</v>
      </c>
      <c r="K21" s="189">
        <v>0</v>
      </c>
      <c r="L21" s="637"/>
      <c r="M21" s="639"/>
      <c r="N21" s="641"/>
      <c r="O21" s="641"/>
      <c r="P21" s="627"/>
      <c r="Q21" s="172"/>
      <c r="R21" s="152"/>
      <c r="S21" s="157"/>
      <c r="T21" s="158"/>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9"/>
      <c r="BJ21" s="159"/>
      <c r="BK21" s="159"/>
      <c r="BL21" s="159"/>
      <c r="BM21" s="159"/>
      <c r="BN21" s="159"/>
      <c r="BO21" s="159"/>
      <c r="BP21" s="159"/>
      <c r="BQ21" s="159"/>
      <c r="BR21" s="159"/>
    </row>
    <row r="22" spans="1:70" s="160" customFormat="1" ht="42.75" customHeight="1">
      <c r="A22" s="658" t="s">
        <v>835</v>
      </c>
      <c r="B22" s="186" t="s">
        <v>38</v>
      </c>
      <c r="C22" s="644" t="s">
        <v>836</v>
      </c>
      <c r="D22" s="191">
        <v>1</v>
      </c>
      <c r="E22" s="188">
        <f t="shared" si="0"/>
        <v>0</v>
      </c>
      <c r="F22" s="189">
        <v>0</v>
      </c>
      <c r="G22" s="189">
        <v>0</v>
      </c>
      <c r="H22" s="189">
        <v>0</v>
      </c>
      <c r="I22" s="189">
        <v>0</v>
      </c>
      <c r="J22" s="189">
        <v>0</v>
      </c>
      <c r="K22" s="189">
        <v>0</v>
      </c>
      <c r="L22" s="636">
        <v>44562</v>
      </c>
      <c r="M22" s="638">
        <v>44926</v>
      </c>
      <c r="N22" s="640">
        <f t="shared" ref="N22" si="3">D23/D22</f>
        <v>0</v>
      </c>
      <c r="O22" s="640">
        <v>0</v>
      </c>
      <c r="P22" s="626">
        <v>0</v>
      </c>
      <c r="Q22" s="172"/>
      <c r="R22" s="152"/>
      <c r="S22" s="157"/>
      <c r="T22" s="158"/>
      <c r="U22" s="157"/>
      <c r="V22" s="174"/>
      <c r="W22" s="192"/>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9"/>
      <c r="BJ22" s="159"/>
      <c r="BK22" s="159"/>
      <c r="BL22" s="159"/>
      <c r="BM22" s="159"/>
      <c r="BN22" s="159"/>
      <c r="BO22" s="159"/>
      <c r="BP22" s="159"/>
      <c r="BQ22" s="159"/>
      <c r="BR22" s="159"/>
    </row>
    <row r="23" spans="1:70" s="160" customFormat="1" ht="35.25" customHeight="1">
      <c r="A23" s="659"/>
      <c r="B23" s="186" t="s">
        <v>40</v>
      </c>
      <c r="C23" s="644"/>
      <c r="D23" s="191">
        <v>0</v>
      </c>
      <c r="E23" s="188">
        <f t="shared" si="0"/>
        <v>0</v>
      </c>
      <c r="F23" s="189">
        <v>0</v>
      </c>
      <c r="G23" s="189">
        <v>0</v>
      </c>
      <c r="H23" s="189">
        <v>0</v>
      </c>
      <c r="I23" s="189">
        <v>0</v>
      </c>
      <c r="J23" s="189">
        <v>0</v>
      </c>
      <c r="K23" s="189">
        <v>0</v>
      </c>
      <c r="L23" s="637"/>
      <c r="M23" s="639"/>
      <c r="N23" s="641"/>
      <c r="O23" s="641"/>
      <c r="P23" s="627"/>
      <c r="Q23" s="172"/>
      <c r="R23" s="152"/>
      <c r="S23" s="157"/>
      <c r="T23" s="158"/>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9"/>
      <c r="BJ23" s="159"/>
      <c r="BK23" s="159"/>
      <c r="BL23" s="159"/>
      <c r="BM23" s="159"/>
      <c r="BN23" s="159"/>
      <c r="BO23" s="159"/>
      <c r="BP23" s="159"/>
      <c r="BQ23" s="159"/>
      <c r="BR23" s="159"/>
    </row>
    <row r="24" spans="1:70" s="160" customFormat="1" ht="35.25" customHeight="1">
      <c r="A24" s="658" t="s">
        <v>837</v>
      </c>
      <c r="B24" s="186" t="s">
        <v>38</v>
      </c>
      <c r="C24" s="644" t="s">
        <v>838</v>
      </c>
      <c r="D24" s="191">
        <v>1</v>
      </c>
      <c r="E24" s="188">
        <f t="shared" si="0"/>
        <v>0</v>
      </c>
      <c r="F24" s="189">
        <v>0</v>
      </c>
      <c r="G24" s="189">
        <v>0</v>
      </c>
      <c r="H24" s="189">
        <v>0</v>
      </c>
      <c r="I24" s="189">
        <v>0</v>
      </c>
      <c r="J24" s="189">
        <v>0</v>
      </c>
      <c r="K24" s="189">
        <v>0</v>
      </c>
      <c r="L24" s="636">
        <v>44562</v>
      </c>
      <c r="M24" s="638">
        <v>44926</v>
      </c>
      <c r="N24" s="640">
        <f t="shared" ref="N24" si="4">D25/D24</f>
        <v>0</v>
      </c>
      <c r="O24" s="640">
        <v>0</v>
      </c>
      <c r="P24" s="626">
        <v>0</v>
      </c>
      <c r="Q24" s="172"/>
      <c r="R24" s="152"/>
      <c r="S24" s="157"/>
      <c r="T24" s="158"/>
      <c r="U24" s="157"/>
      <c r="V24" s="174"/>
      <c r="W24" s="192"/>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9"/>
      <c r="BJ24" s="159"/>
      <c r="BK24" s="159"/>
      <c r="BL24" s="159"/>
      <c r="BM24" s="159"/>
      <c r="BN24" s="159"/>
      <c r="BO24" s="159"/>
      <c r="BP24" s="159"/>
      <c r="BQ24" s="159"/>
      <c r="BR24" s="159"/>
    </row>
    <row r="25" spans="1:70" s="160" customFormat="1" ht="43.5" customHeight="1">
      <c r="A25" s="659"/>
      <c r="B25" s="186" t="s">
        <v>40</v>
      </c>
      <c r="C25" s="644"/>
      <c r="D25" s="191">
        <v>0</v>
      </c>
      <c r="E25" s="188">
        <f t="shared" si="0"/>
        <v>0</v>
      </c>
      <c r="F25" s="189">
        <v>0</v>
      </c>
      <c r="G25" s="189">
        <v>0</v>
      </c>
      <c r="H25" s="189">
        <v>0</v>
      </c>
      <c r="I25" s="189">
        <v>0</v>
      </c>
      <c r="J25" s="189">
        <v>0</v>
      </c>
      <c r="K25" s="189">
        <v>0</v>
      </c>
      <c r="L25" s="637"/>
      <c r="M25" s="639"/>
      <c r="N25" s="641"/>
      <c r="O25" s="641"/>
      <c r="P25" s="627"/>
      <c r="Q25" s="172"/>
      <c r="R25" s="152"/>
      <c r="S25" s="157"/>
      <c r="T25" s="158"/>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9"/>
      <c r="BJ25" s="159"/>
      <c r="BK25" s="159"/>
      <c r="BL25" s="159"/>
      <c r="BM25" s="159"/>
      <c r="BN25" s="159"/>
      <c r="BO25" s="159"/>
      <c r="BP25" s="159"/>
      <c r="BQ25" s="159"/>
      <c r="BR25" s="159"/>
    </row>
    <row r="26" spans="1:70" s="160" customFormat="1" ht="32.25" customHeight="1">
      <c r="A26" s="656" t="s">
        <v>839</v>
      </c>
      <c r="B26" s="179" t="s">
        <v>38</v>
      </c>
      <c r="C26" s="657" t="s">
        <v>840</v>
      </c>
      <c r="D26" s="191">
        <v>1</v>
      </c>
      <c r="E26" s="188">
        <f t="shared" si="0"/>
        <v>267100000</v>
      </c>
      <c r="F26" s="189">
        <v>0</v>
      </c>
      <c r="G26" s="189">
        <v>267100000</v>
      </c>
      <c r="H26" s="189">
        <v>0</v>
      </c>
      <c r="I26" s="189">
        <v>0</v>
      </c>
      <c r="J26" s="189">
        <v>0</v>
      </c>
      <c r="K26" s="189">
        <v>0</v>
      </c>
      <c r="L26" s="636">
        <v>44562</v>
      </c>
      <c r="M26" s="638">
        <v>44926</v>
      </c>
      <c r="N26" s="640">
        <f t="shared" ref="N26:O26" si="5">D27/D26</f>
        <v>0.5</v>
      </c>
      <c r="O26" s="640">
        <f t="shared" si="5"/>
        <v>0.92466117558966676</v>
      </c>
      <c r="P26" s="626">
        <f t="shared" ref="P26" si="6">N26*N26/O26</f>
        <v>0.27036930564384537</v>
      </c>
      <c r="Q26" s="172"/>
      <c r="R26" s="152"/>
      <c r="S26" s="157"/>
      <c r="T26" s="158"/>
      <c r="U26" s="157"/>
      <c r="V26" s="174"/>
      <c r="W26" s="192"/>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9"/>
      <c r="BJ26" s="159"/>
      <c r="BK26" s="159"/>
      <c r="BL26" s="159"/>
      <c r="BM26" s="159"/>
      <c r="BN26" s="159"/>
      <c r="BO26" s="159"/>
      <c r="BP26" s="159"/>
      <c r="BQ26" s="159"/>
      <c r="BR26" s="159"/>
    </row>
    <row r="27" spans="1:70" s="160" customFormat="1" ht="27" customHeight="1">
      <c r="A27" s="656"/>
      <c r="B27" s="179" t="s">
        <v>40</v>
      </c>
      <c r="C27" s="657"/>
      <c r="D27" s="191">
        <v>0.5</v>
      </c>
      <c r="E27" s="188">
        <f t="shared" si="0"/>
        <v>246977000</v>
      </c>
      <c r="F27" s="189">
        <v>0</v>
      </c>
      <c r="G27" s="189">
        <v>246977000</v>
      </c>
      <c r="H27" s="189">
        <v>0</v>
      </c>
      <c r="I27" s="189">
        <v>0</v>
      </c>
      <c r="J27" s="189">
        <v>0</v>
      </c>
      <c r="K27" s="189">
        <v>0</v>
      </c>
      <c r="L27" s="637"/>
      <c r="M27" s="639"/>
      <c r="N27" s="641"/>
      <c r="O27" s="641"/>
      <c r="P27" s="627"/>
      <c r="Q27" s="172"/>
      <c r="R27" s="152"/>
      <c r="S27" s="157"/>
      <c r="T27" s="158"/>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9"/>
      <c r="BJ27" s="159"/>
      <c r="BK27" s="159"/>
      <c r="BL27" s="159"/>
      <c r="BM27" s="159"/>
      <c r="BN27" s="159"/>
      <c r="BO27" s="159"/>
      <c r="BP27" s="159"/>
      <c r="BQ27" s="159"/>
      <c r="BR27" s="159"/>
    </row>
    <row r="28" spans="1:70" s="160" customFormat="1" ht="32.25" customHeight="1">
      <c r="A28" s="446" t="s">
        <v>841</v>
      </c>
      <c r="B28" s="179" t="s">
        <v>38</v>
      </c>
      <c r="C28" s="654" t="s">
        <v>842</v>
      </c>
      <c r="D28" s="193">
        <v>1</v>
      </c>
      <c r="E28" s="188">
        <f t="shared" si="0"/>
        <v>226990000</v>
      </c>
      <c r="F28" s="189">
        <v>226990000</v>
      </c>
      <c r="G28" s="189">
        <v>0</v>
      </c>
      <c r="H28" s="189">
        <v>0</v>
      </c>
      <c r="I28" s="189">
        <v>0</v>
      </c>
      <c r="J28" s="189">
        <v>0</v>
      </c>
      <c r="K28" s="189">
        <v>0</v>
      </c>
      <c r="L28" s="636">
        <v>44562</v>
      </c>
      <c r="M28" s="638">
        <v>44926</v>
      </c>
      <c r="N28" s="640">
        <f t="shared" ref="N28:O28" si="7">D29/D28</f>
        <v>0</v>
      </c>
      <c r="O28" s="640">
        <f t="shared" si="7"/>
        <v>0</v>
      </c>
      <c r="P28" s="626">
        <v>0</v>
      </c>
      <c r="Q28" s="172"/>
      <c r="R28" s="152"/>
      <c r="S28" s="157"/>
      <c r="T28" s="158"/>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9"/>
      <c r="BJ28" s="159"/>
      <c r="BK28" s="159"/>
      <c r="BL28" s="159"/>
      <c r="BM28" s="159"/>
      <c r="BN28" s="159"/>
      <c r="BO28" s="159"/>
      <c r="BP28" s="159"/>
      <c r="BQ28" s="159"/>
      <c r="BR28" s="159"/>
    </row>
    <row r="29" spans="1:70" s="160" customFormat="1" ht="32.25" customHeight="1">
      <c r="A29" s="446"/>
      <c r="B29" s="179" t="s">
        <v>40</v>
      </c>
      <c r="C29" s="655"/>
      <c r="D29" s="194">
        <v>0</v>
      </c>
      <c r="E29" s="188">
        <f t="shared" si="0"/>
        <v>0</v>
      </c>
      <c r="F29" s="189">
        <v>0</v>
      </c>
      <c r="G29" s="189">
        <v>0</v>
      </c>
      <c r="H29" s="189">
        <v>0</v>
      </c>
      <c r="I29" s="189">
        <v>0</v>
      </c>
      <c r="J29" s="189">
        <v>0</v>
      </c>
      <c r="K29" s="189">
        <v>0</v>
      </c>
      <c r="L29" s="637"/>
      <c r="M29" s="639"/>
      <c r="N29" s="641"/>
      <c r="O29" s="641"/>
      <c r="P29" s="627"/>
      <c r="Q29" s="172"/>
      <c r="R29" s="152"/>
      <c r="S29" s="157"/>
      <c r="T29" s="158"/>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9"/>
      <c r="BJ29" s="159"/>
      <c r="BK29" s="159"/>
      <c r="BL29" s="159"/>
      <c r="BM29" s="159"/>
      <c r="BN29" s="159"/>
      <c r="BO29" s="159"/>
      <c r="BP29" s="159"/>
      <c r="BQ29" s="159"/>
      <c r="BR29" s="159"/>
    </row>
    <row r="30" spans="1:70" s="160" customFormat="1" ht="34.5" customHeight="1">
      <c r="A30" s="446" t="s">
        <v>843</v>
      </c>
      <c r="B30" s="179" t="s">
        <v>38</v>
      </c>
      <c r="C30" s="652" t="s">
        <v>844</v>
      </c>
      <c r="D30" s="194">
        <v>1</v>
      </c>
      <c r="E30" s="188">
        <f t="shared" si="0"/>
        <v>70000000</v>
      </c>
      <c r="F30" s="189">
        <v>70000000</v>
      </c>
      <c r="G30" s="189">
        <v>0</v>
      </c>
      <c r="H30" s="189">
        <v>0</v>
      </c>
      <c r="I30" s="189">
        <v>0</v>
      </c>
      <c r="J30" s="189">
        <v>0</v>
      </c>
      <c r="K30" s="189">
        <v>0</v>
      </c>
      <c r="L30" s="636">
        <v>44562</v>
      </c>
      <c r="M30" s="638">
        <v>44926</v>
      </c>
      <c r="N30" s="640">
        <f t="shared" ref="N30:O30" si="8">D31/D30</f>
        <v>0</v>
      </c>
      <c r="O30" s="640">
        <f t="shared" si="8"/>
        <v>0</v>
      </c>
      <c r="P30" s="626">
        <v>0</v>
      </c>
      <c r="Q30" s="172"/>
      <c r="R30" s="152"/>
      <c r="S30" s="157"/>
      <c r="T30" s="158"/>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9"/>
      <c r="BJ30" s="159"/>
      <c r="BK30" s="159"/>
      <c r="BL30" s="159"/>
      <c r="BM30" s="159"/>
      <c r="BN30" s="159"/>
      <c r="BO30" s="159"/>
      <c r="BP30" s="159"/>
      <c r="BQ30" s="159"/>
      <c r="BR30" s="159"/>
    </row>
    <row r="31" spans="1:70" s="160" customFormat="1" ht="34.5" customHeight="1">
      <c r="A31" s="446"/>
      <c r="B31" s="179" t="s">
        <v>40</v>
      </c>
      <c r="C31" s="653"/>
      <c r="D31" s="194">
        <v>0</v>
      </c>
      <c r="E31" s="188">
        <f t="shared" si="0"/>
        <v>0</v>
      </c>
      <c r="F31" s="188">
        <f t="shared" si="0"/>
        <v>0</v>
      </c>
      <c r="G31" s="189">
        <v>0</v>
      </c>
      <c r="H31" s="189">
        <v>0</v>
      </c>
      <c r="I31" s="189">
        <v>0</v>
      </c>
      <c r="J31" s="189">
        <v>0</v>
      </c>
      <c r="K31" s="189">
        <v>0</v>
      </c>
      <c r="L31" s="637"/>
      <c r="M31" s="639"/>
      <c r="N31" s="641"/>
      <c r="O31" s="641"/>
      <c r="P31" s="627"/>
      <c r="Q31" s="172"/>
      <c r="R31" s="152"/>
      <c r="S31" s="157"/>
      <c r="T31" s="158"/>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9"/>
      <c r="BJ31" s="159"/>
      <c r="BK31" s="159"/>
      <c r="BL31" s="159"/>
      <c r="BM31" s="159"/>
      <c r="BN31" s="159"/>
      <c r="BO31" s="159"/>
      <c r="BP31" s="159"/>
      <c r="BQ31" s="159"/>
      <c r="BR31" s="159"/>
    </row>
    <row r="32" spans="1:70" s="160" customFormat="1" ht="30.75" customHeight="1">
      <c r="A32" s="648" t="s">
        <v>845</v>
      </c>
      <c r="B32" s="179" t="s">
        <v>38</v>
      </c>
      <c r="C32" s="650" t="s">
        <v>846</v>
      </c>
      <c r="D32" s="194">
        <v>1</v>
      </c>
      <c r="E32" s="188">
        <f t="shared" si="0"/>
        <v>18000000</v>
      </c>
      <c r="F32" s="188">
        <v>18000000</v>
      </c>
      <c r="G32" s="189">
        <v>0</v>
      </c>
      <c r="H32" s="189">
        <v>0</v>
      </c>
      <c r="I32" s="189">
        <v>0</v>
      </c>
      <c r="J32" s="189">
        <v>0</v>
      </c>
      <c r="K32" s="189">
        <v>0</v>
      </c>
      <c r="L32" s="636">
        <v>44562</v>
      </c>
      <c r="M32" s="638">
        <v>44926</v>
      </c>
      <c r="N32" s="640">
        <f t="shared" ref="N32:O32" si="9">D33/D32</f>
        <v>0</v>
      </c>
      <c r="O32" s="640">
        <f t="shared" si="9"/>
        <v>0</v>
      </c>
      <c r="P32" s="626">
        <v>0</v>
      </c>
      <c r="Q32" s="172"/>
      <c r="R32" s="152"/>
      <c r="S32" s="157"/>
      <c r="T32" s="158"/>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9"/>
      <c r="BJ32" s="159"/>
      <c r="BK32" s="159"/>
      <c r="BL32" s="159"/>
      <c r="BM32" s="159"/>
      <c r="BN32" s="159"/>
      <c r="BO32" s="159"/>
      <c r="BP32" s="159"/>
      <c r="BQ32" s="159"/>
      <c r="BR32" s="159"/>
    </row>
    <row r="33" spans="1:70" s="160" customFormat="1" ht="30.75" customHeight="1">
      <c r="A33" s="649"/>
      <c r="B33" s="179" t="s">
        <v>40</v>
      </c>
      <c r="C33" s="651"/>
      <c r="D33" s="194">
        <v>0</v>
      </c>
      <c r="E33" s="188">
        <f t="shared" si="0"/>
        <v>0</v>
      </c>
      <c r="F33" s="188">
        <f t="shared" si="0"/>
        <v>0</v>
      </c>
      <c r="G33" s="189">
        <v>0</v>
      </c>
      <c r="H33" s="189">
        <v>0</v>
      </c>
      <c r="I33" s="189">
        <v>0</v>
      </c>
      <c r="J33" s="189">
        <v>0</v>
      </c>
      <c r="K33" s="189">
        <v>0</v>
      </c>
      <c r="L33" s="637"/>
      <c r="M33" s="639"/>
      <c r="N33" s="641"/>
      <c r="O33" s="641"/>
      <c r="P33" s="627"/>
      <c r="Q33" s="172"/>
      <c r="R33" s="152"/>
      <c r="S33" s="157"/>
      <c r="T33" s="158"/>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9"/>
      <c r="BJ33" s="159"/>
      <c r="BK33" s="159"/>
      <c r="BL33" s="159"/>
      <c r="BM33" s="159"/>
      <c r="BN33" s="159"/>
      <c r="BO33" s="159"/>
      <c r="BP33" s="159"/>
      <c r="BQ33" s="159"/>
      <c r="BR33" s="159"/>
    </row>
    <row r="34" spans="1:70" s="160" customFormat="1" ht="31.5" customHeight="1">
      <c r="A34" s="642" t="s">
        <v>847</v>
      </c>
      <c r="B34" s="168" t="s">
        <v>38</v>
      </c>
      <c r="C34" s="644" t="s">
        <v>848</v>
      </c>
      <c r="D34" s="190">
        <v>1</v>
      </c>
      <c r="E34" s="188">
        <f t="shared" si="0"/>
        <v>22800000</v>
      </c>
      <c r="F34" s="189">
        <v>22800000</v>
      </c>
      <c r="G34" s="189">
        <v>0</v>
      </c>
      <c r="H34" s="189">
        <v>0</v>
      </c>
      <c r="I34" s="189">
        <v>0</v>
      </c>
      <c r="J34" s="189">
        <v>0</v>
      </c>
      <c r="K34" s="189">
        <v>0</v>
      </c>
      <c r="L34" s="636">
        <v>44562</v>
      </c>
      <c r="M34" s="638">
        <v>44926</v>
      </c>
      <c r="N34" s="640">
        <f t="shared" ref="N34:O34" si="10">D35/D34</f>
        <v>1</v>
      </c>
      <c r="O34" s="640">
        <f t="shared" si="10"/>
        <v>1</v>
      </c>
      <c r="P34" s="626">
        <f t="shared" ref="P34" si="11">N34*N34/O34</f>
        <v>1</v>
      </c>
      <c r="Q34" s="172"/>
      <c r="R34" s="152"/>
      <c r="S34" s="157"/>
      <c r="T34" s="158"/>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9"/>
      <c r="BJ34" s="159"/>
      <c r="BK34" s="159"/>
      <c r="BL34" s="159"/>
      <c r="BM34" s="159"/>
      <c r="BN34" s="159"/>
      <c r="BO34" s="159"/>
      <c r="BP34" s="159"/>
      <c r="BQ34" s="159"/>
      <c r="BR34" s="159"/>
    </row>
    <row r="35" spans="1:70" s="160" customFormat="1" ht="30" customHeight="1">
      <c r="A35" s="643"/>
      <c r="B35" s="168" t="s">
        <v>40</v>
      </c>
      <c r="C35" s="644"/>
      <c r="D35" s="195">
        <v>1</v>
      </c>
      <c r="E35" s="188">
        <f t="shared" si="0"/>
        <v>22800000</v>
      </c>
      <c r="F35" s="189">
        <v>22800000</v>
      </c>
      <c r="G35" s="189">
        <v>0</v>
      </c>
      <c r="H35" s="189">
        <v>0</v>
      </c>
      <c r="I35" s="189">
        <v>0</v>
      </c>
      <c r="J35" s="189">
        <v>0</v>
      </c>
      <c r="K35" s="189">
        <v>0</v>
      </c>
      <c r="L35" s="637"/>
      <c r="M35" s="639"/>
      <c r="N35" s="641"/>
      <c r="O35" s="641"/>
      <c r="P35" s="627"/>
      <c r="Q35" s="172"/>
      <c r="R35" s="152"/>
      <c r="S35" s="157"/>
      <c r="T35" s="158"/>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9"/>
      <c r="BJ35" s="159"/>
      <c r="BK35" s="159"/>
      <c r="BL35" s="159"/>
      <c r="BM35" s="159"/>
      <c r="BN35" s="159"/>
      <c r="BO35" s="159"/>
      <c r="BP35" s="159"/>
      <c r="BQ35" s="159"/>
      <c r="BR35" s="159"/>
    </row>
    <row r="36" spans="1:70" s="160" customFormat="1" ht="35.25" customHeight="1">
      <c r="A36" s="642" t="s">
        <v>849</v>
      </c>
      <c r="B36" s="168" t="s">
        <v>38</v>
      </c>
      <c r="C36" s="644" t="s">
        <v>850</v>
      </c>
      <c r="D36" s="190">
        <v>6</v>
      </c>
      <c r="E36" s="188">
        <f t="shared" si="0"/>
        <v>22800000</v>
      </c>
      <c r="F36" s="189">
        <v>22800000</v>
      </c>
      <c r="G36" s="189">
        <v>0</v>
      </c>
      <c r="H36" s="189">
        <v>0</v>
      </c>
      <c r="I36" s="189">
        <v>0</v>
      </c>
      <c r="J36" s="189">
        <v>0</v>
      </c>
      <c r="K36" s="189">
        <v>0</v>
      </c>
      <c r="L36" s="636">
        <v>44562</v>
      </c>
      <c r="M36" s="638">
        <v>44926</v>
      </c>
      <c r="N36" s="640">
        <f t="shared" ref="N36:O36" si="12">D37/D36</f>
        <v>0</v>
      </c>
      <c r="O36" s="640">
        <f t="shared" si="12"/>
        <v>1</v>
      </c>
      <c r="P36" s="626">
        <f t="shared" ref="P36" si="13">N36*N36/O36</f>
        <v>0</v>
      </c>
      <c r="Q36" s="172"/>
      <c r="R36" s="152"/>
      <c r="S36" s="157"/>
      <c r="T36" s="158"/>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9"/>
      <c r="BJ36" s="159"/>
      <c r="BK36" s="159"/>
      <c r="BL36" s="159"/>
      <c r="BM36" s="159"/>
      <c r="BN36" s="159"/>
      <c r="BO36" s="159"/>
      <c r="BP36" s="159"/>
      <c r="BQ36" s="159"/>
      <c r="BR36" s="159"/>
    </row>
    <row r="37" spans="1:70" s="160" customFormat="1" ht="41.25" customHeight="1">
      <c r="A37" s="643"/>
      <c r="B37" s="168" t="s">
        <v>40</v>
      </c>
      <c r="C37" s="644"/>
      <c r="D37" s="190">
        <v>0</v>
      </c>
      <c r="E37" s="188">
        <f t="shared" si="0"/>
        <v>22800000</v>
      </c>
      <c r="F37" s="189">
        <v>22800000</v>
      </c>
      <c r="G37" s="189">
        <v>0</v>
      </c>
      <c r="H37" s="189">
        <v>0</v>
      </c>
      <c r="I37" s="189">
        <v>0</v>
      </c>
      <c r="J37" s="189">
        <v>0</v>
      </c>
      <c r="K37" s="189">
        <v>0</v>
      </c>
      <c r="L37" s="637"/>
      <c r="M37" s="639"/>
      <c r="N37" s="641"/>
      <c r="O37" s="641"/>
      <c r="P37" s="627"/>
      <c r="Q37" s="172"/>
      <c r="R37" s="152"/>
      <c r="S37" s="157"/>
      <c r="T37" s="158"/>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9"/>
      <c r="BJ37" s="159"/>
      <c r="BK37" s="159"/>
      <c r="BL37" s="159"/>
      <c r="BM37" s="159"/>
      <c r="BN37" s="159"/>
      <c r="BO37" s="159"/>
      <c r="BP37" s="159"/>
      <c r="BQ37" s="159"/>
      <c r="BR37" s="159"/>
    </row>
    <row r="38" spans="1:70" s="204" customFormat="1" ht="49.5" customHeight="1">
      <c r="A38" s="645" t="s">
        <v>851</v>
      </c>
      <c r="B38" s="111" t="s">
        <v>38</v>
      </c>
      <c r="C38" s="647" t="s">
        <v>852</v>
      </c>
      <c r="D38" s="196">
        <v>1</v>
      </c>
      <c r="E38" s="197">
        <f t="shared" si="0"/>
        <v>66600000</v>
      </c>
      <c r="F38" s="198">
        <f>38100000+28500000</f>
        <v>66600000</v>
      </c>
      <c r="G38" s="198">
        <v>0</v>
      </c>
      <c r="H38" s="198">
        <v>0</v>
      </c>
      <c r="I38" s="198">
        <v>0</v>
      </c>
      <c r="J38" s="198">
        <v>0</v>
      </c>
      <c r="K38" s="198">
        <v>0</v>
      </c>
      <c r="L38" s="542">
        <v>44562</v>
      </c>
      <c r="M38" s="544">
        <v>44926</v>
      </c>
      <c r="N38" s="640">
        <f t="shared" ref="N38:O38" si="14">D39/D38</f>
        <v>1</v>
      </c>
      <c r="O38" s="640">
        <f t="shared" si="14"/>
        <v>0.99909909909909911</v>
      </c>
      <c r="P38" s="626">
        <f t="shared" ref="P38" si="15">N38*N38/O38</f>
        <v>1.0009017132551847</v>
      </c>
      <c r="Q38" s="199"/>
      <c r="R38" s="200"/>
      <c r="S38" s="201"/>
      <c r="T38" s="202"/>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3"/>
      <c r="BJ38" s="203"/>
      <c r="BK38" s="203"/>
      <c r="BL38" s="203"/>
      <c r="BM38" s="203"/>
      <c r="BN38" s="203"/>
      <c r="BO38" s="203"/>
      <c r="BP38" s="203"/>
      <c r="BQ38" s="203"/>
      <c r="BR38" s="203"/>
    </row>
    <row r="39" spans="1:70" s="204" customFormat="1" ht="57" customHeight="1">
      <c r="A39" s="646"/>
      <c r="B39" s="111" t="s">
        <v>40</v>
      </c>
      <c r="C39" s="647"/>
      <c r="D39" s="196">
        <v>1</v>
      </c>
      <c r="E39" s="197">
        <f t="shared" si="0"/>
        <v>66540000</v>
      </c>
      <c r="F39" s="198">
        <f>38100000+28440000</f>
        <v>66540000</v>
      </c>
      <c r="G39" s="198">
        <v>0</v>
      </c>
      <c r="H39" s="198">
        <v>0</v>
      </c>
      <c r="I39" s="198">
        <v>0</v>
      </c>
      <c r="J39" s="198">
        <v>0</v>
      </c>
      <c r="K39" s="198">
        <v>0</v>
      </c>
      <c r="L39" s="543"/>
      <c r="M39" s="545"/>
      <c r="N39" s="641"/>
      <c r="O39" s="641"/>
      <c r="P39" s="627"/>
      <c r="Q39" s="199"/>
      <c r="R39" s="200"/>
      <c r="S39" s="201"/>
      <c r="T39" s="202"/>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3"/>
      <c r="BJ39" s="203"/>
      <c r="BK39" s="203"/>
      <c r="BL39" s="203"/>
      <c r="BM39" s="203"/>
      <c r="BN39" s="203"/>
      <c r="BO39" s="203"/>
      <c r="BP39" s="203"/>
      <c r="BQ39" s="203"/>
      <c r="BR39" s="203"/>
    </row>
    <row r="40" spans="1:70" s="160" customFormat="1" ht="51" customHeight="1">
      <c r="A40" s="645" t="s">
        <v>853</v>
      </c>
      <c r="B40" s="168" t="s">
        <v>38</v>
      </c>
      <c r="C40" s="644" t="s">
        <v>854</v>
      </c>
      <c r="D40" s="191">
        <v>1</v>
      </c>
      <c r="E40" s="188">
        <f t="shared" si="0"/>
        <v>57000000</v>
      </c>
      <c r="F40" s="189">
        <f>28500000*2</f>
        <v>57000000</v>
      </c>
      <c r="G40" s="189">
        <v>0</v>
      </c>
      <c r="H40" s="189">
        <v>0</v>
      </c>
      <c r="I40" s="189">
        <v>0</v>
      </c>
      <c r="J40" s="189">
        <v>0</v>
      </c>
      <c r="K40" s="189">
        <v>0</v>
      </c>
      <c r="L40" s="636">
        <v>44562</v>
      </c>
      <c r="M40" s="638">
        <v>44926</v>
      </c>
      <c r="N40" s="640">
        <f t="shared" ref="N40:O40" si="16">D41/D40</f>
        <v>1</v>
      </c>
      <c r="O40" s="640">
        <f t="shared" si="16"/>
        <v>1</v>
      </c>
      <c r="P40" s="626">
        <f t="shared" ref="P40" si="17">N40*N40/O40</f>
        <v>1</v>
      </c>
      <c r="Q40" s="172"/>
      <c r="R40" s="152"/>
      <c r="S40" s="157"/>
      <c r="T40" s="158"/>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9"/>
      <c r="BJ40" s="159"/>
      <c r="BK40" s="159"/>
      <c r="BL40" s="159"/>
      <c r="BM40" s="159"/>
      <c r="BN40" s="159"/>
      <c r="BO40" s="159"/>
      <c r="BP40" s="159"/>
      <c r="BQ40" s="159"/>
      <c r="BR40" s="159"/>
    </row>
    <row r="41" spans="1:70" s="160" customFormat="1" ht="57.75" customHeight="1">
      <c r="A41" s="646"/>
      <c r="B41" s="168" t="s">
        <v>40</v>
      </c>
      <c r="C41" s="644"/>
      <c r="D41" s="191">
        <v>1</v>
      </c>
      <c r="E41" s="188">
        <f t="shared" si="0"/>
        <v>57000000</v>
      </c>
      <c r="F41" s="189">
        <f>28500000*2</f>
        <v>57000000</v>
      </c>
      <c r="G41" s="189">
        <v>0</v>
      </c>
      <c r="H41" s="189">
        <v>0</v>
      </c>
      <c r="I41" s="189">
        <v>0</v>
      </c>
      <c r="J41" s="189">
        <v>0</v>
      </c>
      <c r="K41" s="189">
        <v>0</v>
      </c>
      <c r="L41" s="637"/>
      <c r="M41" s="639"/>
      <c r="N41" s="641"/>
      <c r="O41" s="641"/>
      <c r="P41" s="627"/>
      <c r="Q41" s="172"/>
      <c r="R41" s="152"/>
      <c r="S41" s="157"/>
      <c r="T41" s="158"/>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9"/>
      <c r="BJ41" s="159"/>
      <c r="BK41" s="159"/>
      <c r="BL41" s="159"/>
      <c r="BM41" s="159"/>
      <c r="BN41" s="159"/>
      <c r="BO41" s="159"/>
      <c r="BP41" s="159"/>
      <c r="BQ41" s="159"/>
      <c r="BR41" s="159"/>
    </row>
    <row r="42" spans="1:70" s="160" customFormat="1" ht="42.75" customHeight="1">
      <c r="A42" s="642" t="s">
        <v>855</v>
      </c>
      <c r="B42" s="168" t="s">
        <v>38</v>
      </c>
      <c r="C42" s="644" t="s">
        <v>856</v>
      </c>
      <c r="D42" s="190">
        <v>1</v>
      </c>
      <c r="E42" s="188">
        <f t="shared" si="0"/>
        <v>28500000</v>
      </c>
      <c r="F42" s="189">
        <v>28500000</v>
      </c>
      <c r="G42" s="189">
        <v>0</v>
      </c>
      <c r="H42" s="189">
        <v>0</v>
      </c>
      <c r="I42" s="189">
        <v>0</v>
      </c>
      <c r="J42" s="189">
        <v>0</v>
      </c>
      <c r="K42" s="189">
        <v>0</v>
      </c>
      <c r="L42" s="636">
        <v>44562</v>
      </c>
      <c r="M42" s="638">
        <v>44926</v>
      </c>
      <c r="N42" s="640">
        <f t="shared" ref="N42:O42" si="18">D43/D42</f>
        <v>1</v>
      </c>
      <c r="O42" s="640">
        <f t="shared" si="18"/>
        <v>1</v>
      </c>
      <c r="P42" s="626">
        <f t="shared" ref="P42" si="19">N42*N42/O42</f>
        <v>1</v>
      </c>
      <c r="Q42" s="172"/>
      <c r="R42" s="152"/>
      <c r="S42" s="157"/>
      <c r="T42" s="158"/>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9"/>
      <c r="BJ42" s="159"/>
      <c r="BK42" s="159"/>
      <c r="BL42" s="159"/>
      <c r="BM42" s="159"/>
      <c r="BN42" s="159"/>
      <c r="BO42" s="159"/>
      <c r="BP42" s="159"/>
      <c r="BQ42" s="159"/>
      <c r="BR42" s="159"/>
    </row>
    <row r="43" spans="1:70" s="160" customFormat="1" ht="63.75" customHeight="1">
      <c r="A43" s="643"/>
      <c r="B43" s="168" t="s">
        <v>40</v>
      </c>
      <c r="C43" s="644"/>
      <c r="D43" s="193">
        <v>1</v>
      </c>
      <c r="E43" s="188">
        <f t="shared" si="0"/>
        <v>28500000</v>
      </c>
      <c r="F43" s="189">
        <v>28500000</v>
      </c>
      <c r="G43" s="189">
        <v>0</v>
      </c>
      <c r="H43" s="189">
        <v>0</v>
      </c>
      <c r="I43" s="189">
        <v>0</v>
      </c>
      <c r="J43" s="189">
        <v>0</v>
      </c>
      <c r="K43" s="189">
        <v>0</v>
      </c>
      <c r="L43" s="637"/>
      <c r="M43" s="639"/>
      <c r="N43" s="641"/>
      <c r="O43" s="641"/>
      <c r="P43" s="627"/>
      <c r="Q43" s="172"/>
      <c r="R43" s="152"/>
      <c r="S43" s="157"/>
      <c r="T43" s="158"/>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9"/>
      <c r="BJ43" s="159"/>
      <c r="BK43" s="159"/>
      <c r="BL43" s="159"/>
      <c r="BM43" s="159"/>
      <c r="BN43" s="159"/>
      <c r="BO43" s="159"/>
      <c r="BP43" s="159"/>
      <c r="BQ43" s="159"/>
      <c r="BR43" s="159"/>
    </row>
    <row r="44" spans="1:70" s="160" customFormat="1" ht="43.5" customHeight="1">
      <c r="A44" s="642" t="s">
        <v>857</v>
      </c>
      <c r="B44" s="168" t="s">
        <v>38</v>
      </c>
      <c r="C44" s="634" t="s">
        <v>852</v>
      </c>
      <c r="D44" s="190">
        <v>1</v>
      </c>
      <c r="E44" s="188">
        <f t="shared" si="0"/>
        <v>29160000</v>
      </c>
      <c r="F44" s="189">
        <v>29160000</v>
      </c>
      <c r="G44" s="189">
        <v>0</v>
      </c>
      <c r="H44" s="189">
        <v>0</v>
      </c>
      <c r="I44" s="189">
        <v>0</v>
      </c>
      <c r="J44" s="189">
        <v>0</v>
      </c>
      <c r="K44" s="189">
        <v>0</v>
      </c>
      <c r="L44" s="636">
        <v>44562</v>
      </c>
      <c r="M44" s="638">
        <v>44926</v>
      </c>
      <c r="N44" s="640">
        <f t="shared" ref="N44:O44" si="20">D45/D44</f>
        <v>1</v>
      </c>
      <c r="O44" s="640">
        <f t="shared" si="20"/>
        <v>0.99794238683127567</v>
      </c>
      <c r="P44" s="626">
        <f t="shared" ref="P44" si="21">N44*N44/O44</f>
        <v>1.0020618556701031</v>
      </c>
      <c r="Q44" s="172"/>
      <c r="R44" s="152"/>
      <c r="S44" s="157"/>
      <c r="T44" s="158"/>
      <c r="U44" s="157"/>
      <c r="V44" s="174"/>
      <c r="W44" s="174"/>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9"/>
      <c r="BJ44" s="159"/>
      <c r="BK44" s="159"/>
      <c r="BL44" s="159"/>
      <c r="BM44" s="159"/>
      <c r="BN44" s="159"/>
      <c r="BO44" s="159"/>
      <c r="BP44" s="159"/>
      <c r="BQ44" s="159"/>
      <c r="BR44" s="159"/>
    </row>
    <row r="45" spans="1:70" s="160" customFormat="1" ht="34.5" customHeight="1">
      <c r="A45" s="643"/>
      <c r="B45" s="168" t="s">
        <v>40</v>
      </c>
      <c r="C45" s="635"/>
      <c r="D45" s="190">
        <v>1</v>
      </c>
      <c r="E45" s="188">
        <f t="shared" si="0"/>
        <v>29100000</v>
      </c>
      <c r="F45" s="189">
        <v>29100000</v>
      </c>
      <c r="G45" s="189">
        <v>0</v>
      </c>
      <c r="H45" s="189">
        <v>0</v>
      </c>
      <c r="I45" s="189">
        <v>0</v>
      </c>
      <c r="J45" s="189">
        <v>0</v>
      </c>
      <c r="K45" s="189">
        <v>0</v>
      </c>
      <c r="L45" s="637"/>
      <c r="M45" s="639"/>
      <c r="N45" s="641"/>
      <c r="O45" s="641"/>
      <c r="P45" s="627"/>
      <c r="Q45" s="172"/>
      <c r="R45" s="152"/>
      <c r="S45" s="157"/>
      <c r="T45" s="158"/>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9"/>
      <c r="BJ45" s="159"/>
      <c r="BK45" s="159"/>
      <c r="BL45" s="159"/>
      <c r="BM45" s="159"/>
      <c r="BN45" s="159"/>
      <c r="BO45" s="159"/>
      <c r="BP45" s="159"/>
      <c r="BQ45" s="159"/>
      <c r="BR45" s="159"/>
    </row>
    <row r="46" spans="1:70" s="160" customFormat="1" ht="47.25" customHeight="1">
      <c r="A46" s="642" t="s">
        <v>858</v>
      </c>
      <c r="B46" s="168" t="s">
        <v>38</v>
      </c>
      <c r="C46" s="644" t="s">
        <v>859</v>
      </c>
      <c r="D46" s="191">
        <v>1</v>
      </c>
      <c r="E46" s="188">
        <f t="shared" si="0"/>
        <v>28500000</v>
      </c>
      <c r="F46" s="189">
        <v>28500000</v>
      </c>
      <c r="G46" s="189">
        <v>0</v>
      </c>
      <c r="H46" s="189">
        <v>0</v>
      </c>
      <c r="I46" s="189">
        <v>0</v>
      </c>
      <c r="J46" s="189">
        <v>0</v>
      </c>
      <c r="K46" s="189">
        <v>0</v>
      </c>
      <c r="L46" s="636">
        <v>44562</v>
      </c>
      <c r="M46" s="638">
        <v>44926</v>
      </c>
      <c r="N46" s="640">
        <f t="shared" ref="N46:O46" si="22">D47/D46</f>
        <v>1</v>
      </c>
      <c r="O46" s="640">
        <f t="shared" si="22"/>
        <v>1</v>
      </c>
      <c r="P46" s="626">
        <f t="shared" ref="P46" si="23">N46*N46/O46</f>
        <v>1</v>
      </c>
      <c r="Q46" s="172"/>
      <c r="R46" s="152"/>
      <c r="S46" s="157"/>
      <c r="T46" s="158"/>
      <c r="U46" s="157"/>
      <c r="V46" s="174"/>
      <c r="W46" s="192"/>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9"/>
      <c r="BJ46" s="159"/>
      <c r="BK46" s="159"/>
      <c r="BL46" s="159"/>
      <c r="BM46" s="159"/>
      <c r="BN46" s="159"/>
      <c r="BO46" s="159"/>
      <c r="BP46" s="159"/>
      <c r="BQ46" s="159"/>
      <c r="BR46" s="159"/>
    </row>
    <row r="47" spans="1:70" s="160" customFormat="1" ht="40.5" customHeight="1">
      <c r="A47" s="643"/>
      <c r="B47" s="168" t="s">
        <v>40</v>
      </c>
      <c r="C47" s="644"/>
      <c r="D47" s="191">
        <v>1</v>
      </c>
      <c r="E47" s="188">
        <f t="shared" si="0"/>
        <v>28500000</v>
      </c>
      <c r="F47" s="189">
        <v>28500000</v>
      </c>
      <c r="G47" s="189">
        <v>0</v>
      </c>
      <c r="H47" s="189">
        <v>0</v>
      </c>
      <c r="I47" s="189">
        <v>0</v>
      </c>
      <c r="J47" s="189">
        <v>0</v>
      </c>
      <c r="K47" s="189">
        <v>0</v>
      </c>
      <c r="L47" s="637"/>
      <c r="M47" s="639"/>
      <c r="N47" s="641"/>
      <c r="O47" s="641"/>
      <c r="P47" s="627"/>
      <c r="Q47" s="172"/>
      <c r="R47" s="152"/>
      <c r="S47" s="157"/>
      <c r="T47" s="158"/>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9"/>
      <c r="BJ47" s="159"/>
      <c r="BK47" s="159"/>
      <c r="BL47" s="159"/>
      <c r="BM47" s="159"/>
      <c r="BN47" s="159"/>
      <c r="BO47" s="159"/>
      <c r="BP47" s="159"/>
      <c r="BQ47" s="159"/>
      <c r="BR47" s="159"/>
    </row>
    <row r="48" spans="1:70" s="160" customFormat="1" ht="82.5" customHeight="1">
      <c r="A48" s="642" t="s">
        <v>860</v>
      </c>
      <c r="B48" s="168" t="s">
        <v>38</v>
      </c>
      <c r="C48" s="644" t="s">
        <v>861</v>
      </c>
      <c r="D48" s="191">
        <v>1</v>
      </c>
      <c r="E48" s="188">
        <f t="shared" si="0"/>
        <v>28500000</v>
      </c>
      <c r="F48" s="189">
        <v>28500000</v>
      </c>
      <c r="G48" s="189">
        <v>0</v>
      </c>
      <c r="H48" s="189">
        <v>0</v>
      </c>
      <c r="I48" s="189">
        <v>0</v>
      </c>
      <c r="J48" s="189">
        <v>0</v>
      </c>
      <c r="K48" s="189">
        <v>0</v>
      </c>
      <c r="L48" s="636">
        <v>44562</v>
      </c>
      <c r="M48" s="638">
        <v>44926</v>
      </c>
      <c r="N48" s="640">
        <f t="shared" ref="N48:O48" si="24">D49/D48</f>
        <v>0</v>
      </c>
      <c r="O48" s="640">
        <f t="shared" si="24"/>
        <v>1</v>
      </c>
      <c r="P48" s="626">
        <f t="shared" ref="P48" si="25">N48*N48/O48</f>
        <v>0</v>
      </c>
      <c r="Q48" s="172"/>
      <c r="R48" s="152"/>
      <c r="S48" s="157"/>
      <c r="T48" s="158"/>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9"/>
      <c r="BJ48" s="159"/>
      <c r="BK48" s="159"/>
      <c r="BL48" s="159"/>
      <c r="BM48" s="159"/>
      <c r="BN48" s="159"/>
      <c r="BO48" s="159"/>
      <c r="BP48" s="159"/>
      <c r="BQ48" s="159"/>
      <c r="BR48" s="159"/>
    </row>
    <row r="49" spans="1:70" s="160" customFormat="1" ht="66" customHeight="1">
      <c r="A49" s="643"/>
      <c r="B49" s="168" t="s">
        <v>40</v>
      </c>
      <c r="C49" s="644"/>
      <c r="D49" s="191">
        <v>0</v>
      </c>
      <c r="E49" s="188">
        <f t="shared" si="0"/>
        <v>28500000</v>
      </c>
      <c r="F49" s="189">
        <v>28500000</v>
      </c>
      <c r="G49" s="189">
        <v>0</v>
      </c>
      <c r="H49" s="189">
        <v>0</v>
      </c>
      <c r="I49" s="189">
        <v>0</v>
      </c>
      <c r="J49" s="189">
        <v>0</v>
      </c>
      <c r="K49" s="189">
        <v>0</v>
      </c>
      <c r="L49" s="637"/>
      <c r="M49" s="639"/>
      <c r="N49" s="641"/>
      <c r="O49" s="641"/>
      <c r="P49" s="627"/>
      <c r="Q49" s="172"/>
      <c r="R49" s="152"/>
      <c r="S49" s="157"/>
      <c r="T49" s="158"/>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9"/>
      <c r="BJ49" s="159"/>
      <c r="BK49" s="159"/>
      <c r="BL49" s="159"/>
      <c r="BM49" s="159"/>
      <c r="BN49" s="159"/>
      <c r="BO49" s="159"/>
      <c r="BP49" s="159"/>
      <c r="BQ49" s="159"/>
      <c r="BR49" s="159"/>
    </row>
    <row r="50" spans="1:70" s="160" customFormat="1" ht="44.25" customHeight="1">
      <c r="A50" s="632" t="s">
        <v>862</v>
      </c>
      <c r="B50" s="168" t="s">
        <v>38</v>
      </c>
      <c r="C50" s="634" t="s">
        <v>863</v>
      </c>
      <c r="D50" s="191">
        <v>1</v>
      </c>
      <c r="E50" s="188">
        <f t="shared" si="0"/>
        <v>0</v>
      </c>
      <c r="F50" s="189">
        <v>0</v>
      </c>
      <c r="G50" s="189">
        <v>0</v>
      </c>
      <c r="H50" s="189">
        <v>0</v>
      </c>
      <c r="I50" s="189">
        <v>0</v>
      </c>
      <c r="J50" s="189">
        <v>0</v>
      </c>
      <c r="K50" s="189">
        <v>0</v>
      </c>
      <c r="L50" s="636">
        <v>44562</v>
      </c>
      <c r="M50" s="638">
        <v>44926</v>
      </c>
      <c r="N50" s="640">
        <f t="shared" ref="N50" si="26">D51/D50</f>
        <v>0</v>
      </c>
      <c r="O50" s="640">
        <v>0</v>
      </c>
      <c r="P50" s="626">
        <v>0</v>
      </c>
      <c r="Q50" s="172"/>
      <c r="R50" s="152"/>
      <c r="S50" s="157"/>
      <c r="T50" s="158"/>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9"/>
      <c r="BJ50" s="159"/>
      <c r="BK50" s="159"/>
      <c r="BL50" s="159"/>
      <c r="BM50" s="159"/>
      <c r="BN50" s="159"/>
      <c r="BO50" s="159"/>
      <c r="BP50" s="159"/>
      <c r="BQ50" s="159"/>
      <c r="BR50" s="159"/>
    </row>
    <row r="51" spans="1:70" s="160" customFormat="1" ht="53.25" customHeight="1">
      <c r="A51" s="633"/>
      <c r="B51" s="168" t="s">
        <v>40</v>
      </c>
      <c r="C51" s="635"/>
      <c r="D51" s="191">
        <v>0</v>
      </c>
      <c r="E51" s="188">
        <f t="shared" si="0"/>
        <v>0</v>
      </c>
      <c r="F51" s="189">
        <v>0</v>
      </c>
      <c r="G51" s="189">
        <v>0</v>
      </c>
      <c r="H51" s="189">
        <v>0</v>
      </c>
      <c r="I51" s="189">
        <v>0</v>
      </c>
      <c r="J51" s="189">
        <v>0</v>
      </c>
      <c r="K51" s="189">
        <v>0</v>
      </c>
      <c r="L51" s="637"/>
      <c r="M51" s="639"/>
      <c r="N51" s="641"/>
      <c r="O51" s="641"/>
      <c r="P51" s="627"/>
      <c r="Q51" s="172"/>
      <c r="R51" s="152"/>
      <c r="S51" s="157"/>
      <c r="T51" s="158"/>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9"/>
      <c r="BJ51" s="159"/>
      <c r="BK51" s="159"/>
      <c r="BL51" s="159"/>
      <c r="BM51" s="159"/>
      <c r="BN51" s="159"/>
      <c r="BO51" s="159"/>
      <c r="BP51" s="159"/>
      <c r="BQ51" s="159"/>
      <c r="BR51" s="159"/>
    </row>
    <row r="52" spans="1:70" s="160" customFormat="1" ht="32.25" customHeight="1">
      <c r="A52" s="632" t="s">
        <v>864</v>
      </c>
      <c r="B52" s="168" t="s">
        <v>38</v>
      </c>
      <c r="C52" s="634" t="s">
        <v>865</v>
      </c>
      <c r="D52" s="190">
        <v>2</v>
      </c>
      <c r="E52" s="188">
        <f t="shared" si="0"/>
        <v>48300000</v>
      </c>
      <c r="F52" s="189">
        <v>48300000</v>
      </c>
      <c r="G52" s="189">
        <v>0</v>
      </c>
      <c r="H52" s="189">
        <v>0</v>
      </c>
      <c r="I52" s="189">
        <v>0</v>
      </c>
      <c r="J52" s="189">
        <v>0</v>
      </c>
      <c r="K52" s="189">
        <v>0</v>
      </c>
      <c r="L52" s="636">
        <v>44562</v>
      </c>
      <c r="M52" s="638">
        <v>44926</v>
      </c>
      <c r="N52" s="640">
        <f t="shared" ref="N52:O52" si="27">D53/D52</f>
        <v>0</v>
      </c>
      <c r="O52" s="640">
        <f t="shared" si="27"/>
        <v>1</v>
      </c>
      <c r="P52" s="626">
        <f t="shared" ref="P52" si="28">N52*N52/O52</f>
        <v>0</v>
      </c>
      <c r="Q52" s="172"/>
      <c r="R52" s="173"/>
      <c r="S52" s="157"/>
      <c r="T52" s="158"/>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9"/>
      <c r="BJ52" s="159"/>
      <c r="BK52" s="159"/>
      <c r="BL52" s="159"/>
      <c r="BM52" s="159"/>
      <c r="BN52" s="159"/>
      <c r="BO52" s="159"/>
      <c r="BP52" s="159"/>
      <c r="BQ52" s="159"/>
      <c r="BR52" s="159"/>
    </row>
    <row r="53" spans="1:70" s="160" customFormat="1" ht="29.25" customHeight="1">
      <c r="A53" s="633"/>
      <c r="B53" s="168" t="s">
        <v>40</v>
      </c>
      <c r="C53" s="635"/>
      <c r="D53" s="190">
        <v>0</v>
      </c>
      <c r="E53" s="188">
        <f t="shared" si="0"/>
        <v>48300000</v>
      </c>
      <c r="F53" s="189">
        <v>48300000</v>
      </c>
      <c r="G53" s="189">
        <v>0</v>
      </c>
      <c r="H53" s="189">
        <v>0</v>
      </c>
      <c r="I53" s="189">
        <v>0</v>
      </c>
      <c r="J53" s="189">
        <v>0</v>
      </c>
      <c r="K53" s="189">
        <v>0</v>
      </c>
      <c r="L53" s="637"/>
      <c r="M53" s="639"/>
      <c r="N53" s="641"/>
      <c r="O53" s="641"/>
      <c r="P53" s="627"/>
      <c r="Q53" s="172"/>
      <c r="R53" s="152"/>
      <c r="S53" s="157"/>
      <c r="T53" s="158"/>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9"/>
      <c r="BJ53" s="159"/>
      <c r="BK53" s="159"/>
      <c r="BL53" s="159"/>
      <c r="BM53" s="159"/>
      <c r="BN53" s="159"/>
      <c r="BO53" s="159"/>
      <c r="BP53" s="159"/>
      <c r="BQ53" s="159"/>
      <c r="BR53" s="159"/>
    </row>
    <row r="54" spans="1:70" s="160" customFormat="1" ht="32.25" customHeight="1">
      <c r="A54" s="632" t="s">
        <v>866</v>
      </c>
      <c r="B54" s="168" t="s">
        <v>38</v>
      </c>
      <c r="C54" s="634" t="s">
        <v>867</v>
      </c>
      <c r="D54" s="190">
        <v>1</v>
      </c>
      <c r="E54" s="188">
        <f t="shared" si="0"/>
        <v>22800000</v>
      </c>
      <c r="F54" s="189">
        <v>22800000</v>
      </c>
      <c r="G54" s="189">
        <v>0</v>
      </c>
      <c r="H54" s="189">
        <v>0</v>
      </c>
      <c r="I54" s="189">
        <v>0</v>
      </c>
      <c r="J54" s="189">
        <v>0</v>
      </c>
      <c r="K54" s="189">
        <v>0</v>
      </c>
      <c r="L54" s="636">
        <v>44562</v>
      </c>
      <c r="M54" s="638">
        <v>44926</v>
      </c>
      <c r="N54" s="640">
        <f t="shared" ref="N54:O54" si="29">D55/D54</f>
        <v>0</v>
      </c>
      <c r="O54" s="640">
        <f t="shared" si="29"/>
        <v>1</v>
      </c>
      <c r="P54" s="626">
        <f t="shared" ref="P54" si="30">N54*N54/O54</f>
        <v>0</v>
      </c>
      <c r="Q54" s="152"/>
      <c r="R54" s="157"/>
      <c r="S54" s="174"/>
      <c r="T54" s="158"/>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9"/>
      <c r="BJ54" s="159"/>
      <c r="BK54" s="159"/>
      <c r="BL54" s="159"/>
      <c r="BM54" s="159"/>
      <c r="BN54" s="159"/>
      <c r="BO54" s="159"/>
      <c r="BP54" s="159"/>
      <c r="BQ54" s="159"/>
      <c r="BR54" s="159"/>
    </row>
    <row r="55" spans="1:70" s="160" customFormat="1" ht="31.5" customHeight="1">
      <c r="A55" s="633"/>
      <c r="B55" s="168" t="s">
        <v>40</v>
      </c>
      <c r="C55" s="635"/>
      <c r="D55" s="190">
        <v>0</v>
      </c>
      <c r="E55" s="188">
        <f t="shared" si="0"/>
        <v>22800000</v>
      </c>
      <c r="F55" s="189">
        <v>22800000</v>
      </c>
      <c r="G55" s="189">
        <v>0</v>
      </c>
      <c r="H55" s="189">
        <v>0</v>
      </c>
      <c r="I55" s="189">
        <v>0</v>
      </c>
      <c r="J55" s="189">
        <v>0</v>
      </c>
      <c r="K55" s="189">
        <v>0</v>
      </c>
      <c r="L55" s="637"/>
      <c r="M55" s="639"/>
      <c r="N55" s="641"/>
      <c r="O55" s="641"/>
      <c r="P55" s="627"/>
      <c r="Q55" s="205"/>
      <c r="R55" s="157"/>
      <c r="S55" s="157"/>
      <c r="T55" s="158"/>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9"/>
      <c r="BJ55" s="159"/>
      <c r="BK55" s="159"/>
      <c r="BL55" s="159"/>
      <c r="BM55" s="159"/>
      <c r="BN55" s="159"/>
      <c r="BO55" s="159"/>
      <c r="BP55" s="159"/>
      <c r="BQ55" s="159"/>
      <c r="BR55" s="159"/>
    </row>
    <row r="56" spans="1:70" s="208" customFormat="1" ht="15" customHeight="1">
      <c r="A56" s="628" t="s">
        <v>173</v>
      </c>
      <c r="B56" s="168" t="s">
        <v>38</v>
      </c>
      <c r="C56" s="629" t="s">
        <v>174</v>
      </c>
      <c r="D56" s="206">
        <f>+D18+D20+D22+D24+D26+D28+D30+D34+D36+D38+D40+D42+D44+D46+D48+D50+D52+D54</f>
        <v>80</v>
      </c>
      <c r="E56" s="206">
        <f>+E18+E20+E22+E24+E26+E28+E30+E32+E34+E36+E38+E40+E42+E44+E46+E48+E50+E52+E54</f>
        <v>962580000</v>
      </c>
      <c r="F56" s="206">
        <f>+F18+F20+F22+F24+F26+F28+F30+F32+F34+F36+F38+F40+F42+F44+F46+F48+F50+F52+F54</f>
        <v>669950000</v>
      </c>
      <c r="G56" s="206">
        <f>+G18+G20+G22+G24+G26+G28+G30+G32+G34+G36+G38+G40+G42+G44+G46+G48+G50+G52+G54</f>
        <v>292630000</v>
      </c>
      <c r="H56" s="206">
        <f t="shared" ref="H56:K56" si="31">+H18+H20+H22+H24+H26+H28+H30+H32+H34+H36+H38+H40+H42+H44+H46+H48+H50+H52+H54</f>
        <v>0</v>
      </c>
      <c r="I56" s="206">
        <f t="shared" si="31"/>
        <v>0</v>
      </c>
      <c r="J56" s="206">
        <f t="shared" si="31"/>
        <v>0</v>
      </c>
      <c r="K56" s="206">
        <f t="shared" si="31"/>
        <v>0</v>
      </c>
      <c r="L56" s="612"/>
      <c r="M56" s="612"/>
      <c r="N56" s="612"/>
      <c r="O56" s="612"/>
      <c r="P56" s="613"/>
      <c r="Q56" s="207"/>
      <c r="R56" s="173"/>
      <c r="S56" s="173"/>
      <c r="T56" s="173"/>
      <c r="U56" s="173"/>
      <c r="V56" s="173"/>
      <c r="W56" s="173"/>
      <c r="X56" s="173"/>
      <c r="Y56" s="173"/>
      <c r="Z56" s="173"/>
      <c r="AA56" s="173"/>
      <c r="AB56" s="173"/>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64"/>
      <c r="BJ56" s="164"/>
      <c r="BK56" s="164"/>
      <c r="BL56" s="164"/>
      <c r="BM56" s="164"/>
      <c r="BN56" s="164"/>
      <c r="BO56" s="164"/>
      <c r="BP56" s="164"/>
      <c r="BQ56" s="164"/>
      <c r="BR56" s="164"/>
    </row>
    <row r="57" spans="1:70" ht="21.75" customHeight="1">
      <c r="A57" s="628"/>
      <c r="B57" s="168" t="s">
        <v>40</v>
      </c>
      <c r="C57" s="629"/>
      <c r="D57" s="206">
        <f>+D19+D21+D23+D25+D27+D29+D31+D35+D37+D39+D41+D43+D45+D47+D49+D51+D53+D55</f>
        <v>7</v>
      </c>
      <c r="E57" s="206">
        <f>+E19+E21+E23+E25+E27+E29+E31+E35+E37+E39+E41+E43+E45+E47+E49+E51+E53+E55</f>
        <v>627347000</v>
      </c>
      <c r="F57" s="206">
        <f t="shared" ref="F57:K57" si="32">+F19+F21+F23+F25+F27+F29+F31+F35+F37+F39+F41+F43+F45+F47+F49+F51+F53+F55</f>
        <v>354840000</v>
      </c>
      <c r="G57" s="206">
        <f t="shared" si="32"/>
        <v>272507000</v>
      </c>
      <c r="H57" s="206">
        <f t="shared" si="32"/>
        <v>0</v>
      </c>
      <c r="I57" s="206">
        <f t="shared" si="32"/>
        <v>0</v>
      </c>
      <c r="J57" s="206">
        <f t="shared" si="32"/>
        <v>0</v>
      </c>
      <c r="K57" s="206">
        <f t="shared" si="32"/>
        <v>0</v>
      </c>
      <c r="L57" s="612"/>
      <c r="M57" s="612"/>
      <c r="N57" s="612"/>
      <c r="O57" s="612"/>
      <c r="P57" s="613"/>
      <c r="Q57" s="173"/>
      <c r="R57" s="173"/>
      <c r="S57" s="173"/>
      <c r="T57" s="173"/>
      <c r="U57" s="173"/>
      <c r="V57" s="173"/>
      <c r="W57" s="173"/>
      <c r="X57" s="173"/>
      <c r="Y57" s="173"/>
      <c r="Z57" s="173"/>
      <c r="AA57" s="173"/>
      <c r="AB57" s="173"/>
      <c r="AC57" s="173"/>
    </row>
    <row r="58" spans="1:70" ht="15.75" customHeight="1">
      <c r="A58" s="178" t="s">
        <v>868</v>
      </c>
      <c r="B58" s="629" t="s">
        <v>869</v>
      </c>
      <c r="C58" s="629"/>
      <c r="D58" s="629"/>
      <c r="E58" s="629"/>
      <c r="F58" s="209" t="s">
        <v>177</v>
      </c>
      <c r="G58" s="210" t="s">
        <v>178</v>
      </c>
      <c r="H58" s="210" t="s">
        <v>179</v>
      </c>
      <c r="I58" s="630" t="s">
        <v>870</v>
      </c>
      <c r="J58" s="630"/>
      <c r="K58" s="630"/>
      <c r="L58" s="630"/>
      <c r="M58" s="630"/>
      <c r="N58" s="630"/>
      <c r="O58" s="630"/>
      <c r="P58" s="631"/>
      <c r="Q58" s="156"/>
    </row>
    <row r="59" spans="1:70" ht="44.25" customHeight="1">
      <c r="A59" s="211" t="s">
        <v>240</v>
      </c>
      <c r="B59" s="361" t="s">
        <v>871</v>
      </c>
      <c r="C59" s="362"/>
      <c r="D59" s="362"/>
      <c r="E59" s="363"/>
      <c r="F59" s="212" t="s">
        <v>149</v>
      </c>
      <c r="G59" s="67">
        <v>1</v>
      </c>
      <c r="H59" s="67">
        <v>0.5</v>
      </c>
      <c r="I59" s="624" t="s">
        <v>872</v>
      </c>
      <c r="J59" s="624"/>
      <c r="K59" s="624"/>
      <c r="L59" s="624"/>
      <c r="M59" s="624"/>
      <c r="N59" s="624"/>
      <c r="O59" s="624"/>
      <c r="P59" s="625"/>
      <c r="Q59" s="213"/>
    </row>
    <row r="60" spans="1:70" ht="60" customHeight="1">
      <c r="A60" s="211" t="s">
        <v>873</v>
      </c>
      <c r="B60" s="361" t="s">
        <v>874</v>
      </c>
      <c r="C60" s="362"/>
      <c r="D60" s="362"/>
      <c r="E60" s="363"/>
      <c r="F60" s="212" t="s">
        <v>875</v>
      </c>
      <c r="G60" s="67">
        <v>1</v>
      </c>
      <c r="H60" s="67">
        <v>0.4</v>
      </c>
      <c r="I60" s="621" t="s">
        <v>735</v>
      </c>
      <c r="J60" s="622"/>
      <c r="K60" s="622"/>
      <c r="L60" s="622"/>
      <c r="M60" s="622"/>
      <c r="N60" s="622"/>
      <c r="O60" s="622"/>
      <c r="P60" s="623"/>
      <c r="Q60" s="213"/>
    </row>
    <row r="61" spans="1:70" ht="45" customHeight="1">
      <c r="A61" s="211" t="s">
        <v>876</v>
      </c>
      <c r="B61" s="361" t="s">
        <v>877</v>
      </c>
      <c r="C61" s="362"/>
      <c r="D61" s="362"/>
      <c r="E61" s="363"/>
      <c r="F61" s="212" t="s">
        <v>878</v>
      </c>
      <c r="G61" s="64">
        <v>1</v>
      </c>
      <c r="H61" s="64">
        <v>0.37</v>
      </c>
      <c r="I61" s="621" t="s">
        <v>740</v>
      </c>
      <c r="J61" s="622"/>
      <c r="K61" s="622"/>
      <c r="L61" s="622"/>
      <c r="M61" s="622"/>
      <c r="N61" s="622"/>
      <c r="O61" s="622"/>
      <c r="P61" s="623"/>
      <c r="Q61" s="172"/>
    </row>
    <row r="62" spans="1:70" ht="55.5" customHeight="1">
      <c r="A62" s="211" t="s">
        <v>876</v>
      </c>
      <c r="B62" s="361" t="s">
        <v>879</v>
      </c>
      <c r="C62" s="362"/>
      <c r="D62" s="362"/>
      <c r="E62" s="363"/>
      <c r="F62" s="212" t="s">
        <v>880</v>
      </c>
      <c r="G62" s="64">
        <v>1</v>
      </c>
      <c r="H62" s="64">
        <v>0.42</v>
      </c>
      <c r="I62" s="621" t="s">
        <v>735</v>
      </c>
      <c r="J62" s="622"/>
      <c r="K62" s="622"/>
      <c r="L62" s="622"/>
      <c r="M62" s="622"/>
      <c r="N62" s="622"/>
      <c r="O62" s="622"/>
      <c r="P62" s="623"/>
      <c r="Q62" s="172"/>
    </row>
    <row r="63" spans="1:70" ht="75" customHeight="1">
      <c r="A63" s="211" t="s">
        <v>768</v>
      </c>
      <c r="B63" s="361" t="s">
        <v>881</v>
      </c>
      <c r="C63" s="362"/>
      <c r="D63" s="362"/>
      <c r="E63" s="363"/>
      <c r="F63" s="212" t="s">
        <v>882</v>
      </c>
      <c r="G63" s="67">
        <v>1</v>
      </c>
      <c r="H63" s="67">
        <v>1</v>
      </c>
      <c r="I63" s="612" t="s">
        <v>883</v>
      </c>
      <c r="J63" s="612"/>
      <c r="K63" s="612"/>
      <c r="L63" s="612"/>
      <c r="M63" s="612"/>
      <c r="N63" s="612"/>
      <c r="O63" s="612"/>
      <c r="P63" s="613"/>
      <c r="Q63" s="172"/>
    </row>
    <row r="64" spans="1:70" ht="75" customHeight="1">
      <c r="A64" s="211" t="s">
        <v>884</v>
      </c>
      <c r="B64" s="361" t="s">
        <v>885</v>
      </c>
      <c r="C64" s="362"/>
      <c r="D64" s="362"/>
      <c r="E64" s="363"/>
      <c r="F64" s="212" t="s">
        <v>886</v>
      </c>
      <c r="G64" s="67">
        <v>1</v>
      </c>
      <c r="H64" s="67">
        <v>0.25</v>
      </c>
      <c r="I64" s="621" t="s">
        <v>735</v>
      </c>
      <c r="J64" s="622"/>
      <c r="K64" s="622"/>
      <c r="L64" s="622"/>
      <c r="M64" s="622"/>
      <c r="N64" s="622"/>
      <c r="O64" s="622"/>
      <c r="P64" s="623"/>
      <c r="Q64" s="172"/>
    </row>
    <row r="65" spans="1:70" ht="75" customHeight="1">
      <c r="A65" s="211" t="s">
        <v>887</v>
      </c>
      <c r="B65" s="361" t="s">
        <v>888</v>
      </c>
      <c r="C65" s="362"/>
      <c r="D65" s="362"/>
      <c r="E65" s="363"/>
      <c r="F65" s="212" t="s">
        <v>889</v>
      </c>
      <c r="G65" s="67">
        <v>1</v>
      </c>
      <c r="H65" s="214">
        <v>0</v>
      </c>
      <c r="I65" s="612" t="s">
        <v>890</v>
      </c>
      <c r="J65" s="612"/>
      <c r="K65" s="612"/>
      <c r="L65" s="612"/>
      <c r="M65" s="612"/>
      <c r="N65" s="612"/>
      <c r="O65" s="612"/>
      <c r="P65" s="613"/>
      <c r="Q65" s="172"/>
    </row>
    <row r="66" spans="1:70" s="218" customFormat="1" ht="68.25" customHeight="1">
      <c r="A66" s="215"/>
      <c r="B66" s="614"/>
      <c r="C66" s="615"/>
      <c r="D66" s="615"/>
      <c r="E66" s="616"/>
      <c r="F66" s="216"/>
      <c r="G66" s="216"/>
      <c r="H66" s="216"/>
      <c r="I66" s="617" t="s">
        <v>735</v>
      </c>
      <c r="J66" s="618"/>
      <c r="K66" s="618"/>
      <c r="L66" s="618"/>
      <c r="M66" s="618"/>
      <c r="N66" s="618"/>
      <c r="O66" s="618"/>
      <c r="P66" s="619"/>
      <c r="Q66" s="151"/>
      <c r="R66" s="152"/>
      <c r="S66" s="151"/>
      <c r="T66" s="153"/>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217"/>
      <c r="BJ66" s="217"/>
      <c r="BK66" s="217"/>
      <c r="BL66" s="217"/>
      <c r="BM66" s="217"/>
      <c r="BN66" s="217"/>
      <c r="BO66" s="217"/>
      <c r="BP66" s="217"/>
      <c r="BQ66" s="217"/>
      <c r="BR66" s="217"/>
    </row>
    <row r="67" spans="1:70" s="219" customFormat="1" ht="36.75" customHeight="1">
      <c r="A67" s="620" t="s">
        <v>891</v>
      </c>
      <c r="B67" s="620"/>
      <c r="C67" s="620"/>
      <c r="D67" s="620"/>
      <c r="E67" s="620"/>
      <c r="F67" s="620"/>
      <c r="G67" s="620"/>
      <c r="H67" s="620"/>
      <c r="I67" s="620"/>
      <c r="J67" s="620"/>
      <c r="K67" s="620"/>
      <c r="L67" s="620"/>
      <c r="M67" s="620"/>
      <c r="N67" s="620"/>
      <c r="O67" s="620"/>
      <c r="P67" s="620"/>
      <c r="Q67" s="151"/>
      <c r="R67" s="152"/>
      <c r="S67" s="151"/>
      <c r="T67" s="153"/>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row>
    <row r="68" spans="1:70" s="219" customFormat="1">
      <c r="A68" s="151"/>
      <c r="B68" s="151"/>
      <c r="C68" s="151"/>
      <c r="D68" s="110"/>
      <c r="E68" s="151"/>
      <c r="F68" s="151"/>
      <c r="G68" s="171"/>
      <c r="H68" s="151"/>
      <c r="I68" s="151"/>
      <c r="J68" s="151"/>
      <c r="K68" s="151"/>
      <c r="L68" s="151"/>
      <c r="M68" s="151"/>
      <c r="N68" s="151"/>
      <c r="O68" s="151"/>
      <c r="P68" s="151"/>
      <c r="Q68" s="151"/>
      <c r="R68" s="152"/>
      <c r="S68" s="151"/>
      <c r="T68" s="153"/>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row>
    <row r="69" spans="1:70" s="219" customFormat="1">
      <c r="A69" s="151"/>
      <c r="B69" s="151"/>
      <c r="C69" s="151"/>
      <c r="D69" s="110"/>
      <c r="E69" s="151"/>
      <c r="F69" s="151"/>
      <c r="G69" s="171"/>
      <c r="H69" s="151"/>
      <c r="I69" s="151"/>
      <c r="J69" s="151"/>
      <c r="K69" s="151"/>
      <c r="L69" s="151"/>
      <c r="M69" s="151"/>
      <c r="N69" s="151"/>
      <c r="O69" s="151"/>
      <c r="P69" s="151"/>
      <c r="Q69" s="151"/>
      <c r="R69" s="152"/>
      <c r="S69" s="151"/>
      <c r="T69" s="153"/>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row>
    <row r="70" spans="1:70" s="219" customFormat="1">
      <c r="A70" s="151"/>
      <c r="B70" s="151"/>
      <c r="C70" s="151"/>
      <c r="D70" s="110"/>
      <c r="E70" s="151"/>
      <c r="F70" s="151"/>
      <c r="G70" s="171"/>
      <c r="H70" s="151"/>
      <c r="I70" s="151"/>
      <c r="J70" s="151"/>
      <c r="K70" s="151"/>
      <c r="L70" s="151"/>
      <c r="M70" s="151"/>
      <c r="N70" s="151"/>
      <c r="O70" s="151"/>
      <c r="P70" s="151"/>
      <c r="Q70" s="151"/>
      <c r="R70" s="152"/>
      <c r="S70" s="151"/>
      <c r="T70" s="153"/>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row>
    <row r="71" spans="1:70" s="219" customFormat="1">
      <c r="A71" s="151"/>
      <c r="B71" s="151"/>
      <c r="C71" s="151"/>
      <c r="D71" s="110"/>
      <c r="E71" s="151"/>
      <c r="F71" s="151"/>
      <c r="G71" s="171"/>
      <c r="H71" s="151"/>
      <c r="I71" s="151"/>
      <c r="J71" s="151"/>
      <c r="K71" s="151"/>
      <c r="L71" s="151"/>
      <c r="M71" s="151"/>
      <c r="N71" s="151"/>
      <c r="O71" s="151"/>
      <c r="P71" s="151"/>
      <c r="Q71" s="151"/>
      <c r="R71" s="152"/>
      <c r="S71" s="151"/>
      <c r="T71" s="153"/>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row>
    <row r="72" spans="1:70" s="219" customFormat="1">
      <c r="A72" s="151"/>
      <c r="B72" s="151"/>
      <c r="C72" s="151"/>
      <c r="D72" s="110"/>
      <c r="E72" s="151"/>
      <c r="F72" s="151"/>
      <c r="G72" s="171"/>
      <c r="H72" s="151"/>
      <c r="I72" s="151"/>
      <c r="J72" s="151"/>
      <c r="K72" s="151"/>
      <c r="L72" s="151"/>
      <c r="M72" s="151"/>
      <c r="N72" s="151"/>
      <c r="O72" s="151"/>
      <c r="P72" s="151"/>
      <c r="Q72" s="151"/>
      <c r="R72" s="152"/>
      <c r="S72" s="151"/>
      <c r="T72" s="153"/>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row>
    <row r="73" spans="1:70" s="219" customFormat="1">
      <c r="A73" s="151"/>
      <c r="B73" s="151"/>
      <c r="C73" s="151"/>
      <c r="D73" s="110"/>
      <c r="E73" s="151"/>
      <c r="F73" s="151"/>
      <c r="G73" s="171"/>
      <c r="H73" s="151"/>
      <c r="I73" s="151"/>
      <c r="J73" s="151"/>
      <c r="K73" s="151"/>
      <c r="L73" s="151"/>
      <c r="M73" s="151"/>
      <c r="N73" s="151"/>
      <c r="O73" s="151"/>
      <c r="P73" s="151"/>
      <c r="Q73" s="151"/>
      <c r="R73" s="152"/>
      <c r="S73" s="151"/>
      <c r="T73" s="153"/>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row>
    <row r="74" spans="1:70" s="219" customFormat="1">
      <c r="A74" s="151"/>
      <c r="B74" s="151"/>
      <c r="C74" s="151"/>
      <c r="D74" s="110"/>
      <c r="E74" s="151"/>
      <c r="F74" s="151"/>
      <c r="G74" s="171"/>
      <c r="H74" s="151"/>
      <c r="I74" s="151"/>
      <c r="J74" s="151"/>
      <c r="K74" s="151"/>
      <c r="L74" s="151"/>
      <c r="M74" s="151"/>
      <c r="N74" s="151"/>
      <c r="O74" s="151"/>
      <c r="P74" s="151"/>
      <c r="Q74" s="151"/>
      <c r="R74" s="152"/>
      <c r="S74" s="151"/>
      <c r="T74" s="153"/>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row>
    <row r="75" spans="1:70" s="219" customFormat="1">
      <c r="A75" s="151"/>
      <c r="B75" s="151"/>
      <c r="C75" s="151"/>
      <c r="D75" s="110"/>
      <c r="E75" s="151"/>
      <c r="F75" s="151"/>
      <c r="G75" s="171"/>
      <c r="H75" s="151"/>
      <c r="I75" s="151"/>
      <c r="J75" s="151"/>
      <c r="K75" s="151"/>
      <c r="L75" s="151"/>
      <c r="M75" s="151"/>
      <c r="N75" s="151"/>
      <c r="O75" s="151"/>
      <c r="P75" s="151"/>
      <c r="Q75" s="151"/>
      <c r="R75" s="152"/>
      <c r="S75" s="151"/>
      <c r="T75" s="153"/>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row>
    <row r="76" spans="1:70" s="219" customFormat="1">
      <c r="A76" s="151"/>
      <c r="B76" s="151"/>
      <c r="C76" s="151"/>
      <c r="D76" s="110"/>
      <c r="E76" s="151"/>
      <c r="F76" s="151"/>
      <c r="G76" s="171"/>
      <c r="H76" s="151"/>
      <c r="I76" s="151"/>
      <c r="J76" s="151"/>
      <c r="K76" s="151"/>
      <c r="L76" s="151"/>
      <c r="M76" s="151"/>
      <c r="N76" s="151"/>
      <c r="O76" s="151"/>
      <c r="P76" s="151"/>
      <c r="Q76" s="151"/>
      <c r="R76" s="152"/>
      <c r="S76" s="151"/>
      <c r="T76" s="153"/>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row>
    <row r="77" spans="1:70" s="219" customFormat="1">
      <c r="A77" s="151"/>
      <c r="B77" s="151"/>
      <c r="C77" s="151"/>
      <c r="D77" s="110"/>
      <c r="E77" s="151"/>
      <c r="F77" s="151"/>
      <c r="G77" s="171"/>
      <c r="H77" s="151"/>
      <c r="I77" s="151"/>
      <c r="J77" s="151"/>
      <c r="K77" s="151"/>
      <c r="L77" s="151"/>
      <c r="M77" s="151"/>
      <c r="N77" s="151"/>
      <c r="O77" s="151"/>
      <c r="P77" s="151"/>
      <c r="Q77" s="151"/>
      <c r="R77" s="152"/>
      <c r="S77" s="151"/>
      <c r="T77" s="153"/>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row>
    <row r="78" spans="1:70" s="219" customFormat="1">
      <c r="A78" s="151"/>
      <c r="B78" s="151"/>
      <c r="C78" s="151"/>
      <c r="D78" s="110"/>
      <c r="E78" s="151"/>
      <c r="F78" s="151"/>
      <c r="G78" s="171"/>
      <c r="H78" s="151"/>
      <c r="I78" s="151"/>
      <c r="J78" s="151"/>
      <c r="K78" s="151"/>
      <c r="L78" s="151"/>
      <c r="M78" s="151"/>
      <c r="N78" s="151"/>
      <c r="O78" s="151"/>
      <c r="P78" s="151"/>
      <c r="Q78" s="151"/>
      <c r="R78" s="152"/>
      <c r="S78" s="151"/>
      <c r="T78" s="153"/>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row>
    <row r="79" spans="1:70" s="219" customFormat="1">
      <c r="A79" s="151"/>
      <c r="B79" s="151"/>
      <c r="C79" s="151"/>
      <c r="D79" s="110"/>
      <c r="E79" s="151"/>
      <c r="F79" s="151"/>
      <c r="G79" s="171"/>
      <c r="H79" s="151"/>
      <c r="I79" s="151"/>
      <c r="J79" s="151"/>
      <c r="K79" s="151"/>
      <c r="L79" s="151"/>
      <c r="M79" s="151"/>
      <c r="N79" s="151"/>
      <c r="O79" s="151"/>
      <c r="P79" s="151"/>
      <c r="Q79" s="151"/>
      <c r="R79" s="152"/>
      <c r="S79" s="151"/>
      <c r="T79" s="153"/>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row>
    <row r="80" spans="1:70" s="219" customFormat="1">
      <c r="A80" s="151"/>
      <c r="B80" s="151"/>
      <c r="C80" s="151"/>
      <c r="D80" s="110"/>
      <c r="E80" s="151"/>
      <c r="F80" s="151"/>
      <c r="G80" s="171"/>
      <c r="H80" s="151"/>
      <c r="I80" s="151"/>
      <c r="J80" s="151"/>
      <c r="K80" s="151"/>
      <c r="L80" s="151"/>
      <c r="M80" s="151"/>
      <c r="N80" s="151"/>
      <c r="O80" s="151"/>
      <c r="P80" s="151"/>
      <c r="Q80" s="151"/>
      <c r="R80" s="152"/>
      <c r="S80" s="151"/>
      <c r="T80" s="153"/>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row>
    <row r="81" spans="1:70" s="219" customFormat="1">
      <c r="A81" s="151"/>
      <c r="B81" s="151"/>
      <c r="C81" s="151"/>
      <c r="D81" s="110"/>
      <c r="E81" s="151"/>
      <c r="F81" s="151"/>
      <c r="G81" s="171"/>
      <c r="H81" s="151"/>
      <c r="I81" s="151"/>
      <c r="J81" s="151"/>
      <c r="K81" s="151"/>
      <c r="L81" s="151"/>
      <c r="M81" s="151"/>
      <c r="N81" s="151"/>
      <c r="O81" s="151"/>
      <c r="P81" s="151"/>
      <c r="Q81" s="151"/>
      <c r="R81" s="152"/>
      <c r="S81" s="151"/>
      <c r="T81" s="153"/>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row>
    <row r="82" spans="1:70" s="219" customFormat="1">
      <c r="A82" s="151"/>
      <c r="B82" s="151"/>
      <c r="C82" s="151"/>
      <c r="D82" s="110"/>
      <c r="E82" s="151"/>
      <c r="F82" s="151"/>
      <c r="G82" s="171"/>
      <c r="H82" s="151"/>
      <c r="I82" s="151"/>
      <c r="J82" s="151"/>
      <c r="K82" s="151"/>
      <c r="L82" s="151"/>
      <c r="M82" s="151"/>
      <c r="N82" s="151"/>
      <c r="O82" s="151"/>
      <c r="P82" s="151"/>
      <c r="Q82" s="151"/>
      <c r="R82" s="152"/>
      <c r="S82" s="151"/>
      <c r="T82" s="153"/>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row>
    <row r="83" spans="1:70" s="219" customFormat="1">
      <c r="A83" s="151"/>
      <c r="B83" s="151"/>
      <c r="C83" s="151"/>
      <c r="D83" s="110"/>
      <c r="E83" s="151"/>
      <c r="F83" s="151"/>
      <c r="G83" s="171"/>
      <c r="H83" s="151"/>
      <c r="I83" s="151"/>
      <c r="J83" s="151"/>
      <c r="K83" s="151"/>
      <c r="L83" s="151"/>
      <c r="M83" s="151"/>
      <c r="N83" s="151"/>
      <c r="O83" s="151"/>
      <c r="P83" s="151"/>
      <c r="Q83" s="151"/>
      <c r="R83" s="152"/>
      <c r="S83" s="151"/>
      <c r="T83" s="153"/>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51"/>
    </row>
    <row r="84" spans="1:70" s="219" customFormat="1">
      <c r="A84" s="151"/>
      <c r="B84" s="151"/>
      <c r="C84" s="151"/>
      <c r="D84" s="110"/>
      <c r="E84" s="151"/>
      <c r="F84" s="151"/>
      <c r="G84" s="171"/>
      <c r="H84" s="151"/>
      <c r="I84" s="151"/>
      <c r="J84" s="151"/>
      <c r="K84" s="151"/>
      <c r="L84" s="151"/>
      <c r="M84" s="151"/>
      <c r="N84" s="151"/>
      <c r="O84" s="151"/>
      <c r="P84" s="151"/>
      <c r="Q84" s="151"/>
      <c r="R84" s="152"/>
      <c r="S84" s="151"/>
      <c r="T84" s="153"/>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row>
    <row r="85" spans="1:70" s="219" customFormat="1">
      <c r="A85" s="151"/>
      <c r="B85" s="151"/>
      <c r="C85" s="151"/>
      <c r="D85" s="110"/>
      <c r="E85" s="151"/>
      <c r="F85" s="151"/>
      <c r="G85" s="171"/>
      <c r="H85" s="151"/>
      <c r="I85" s="151"/>
      <c r="J85" s="151"/>
      <c r="K85" s="151"/>
      <c r="L85" s="151"/>
      <c r="M85" s="151"/>
      <c r="N85" s="151"/>
      <c r="O85" s="151"/>
      <c r="P85" s="151"/>
      <c r="Q85" s="151"/>
      <c r="R85" s="152"/>
      <c r="S85" s="151"/>
      <c r="T85" s="153"/>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row>
    <row r="86" spans="1:70" s="219" customFormat="1">
      <c r="A86" s="151"/>
      <c r="B86" s="151"/>
      <c r="C86" s="151"/>
      <c r="D86" s="110"/>
      <c r="E86" s="151"/>
      <c r="F86" s="151"/>
      <c r="G86" s="171"/>
      <c r="H86" s="151"/>
      <c r="I86" s="151"/>
      <c r="J86" s="151"/>
      <c r="K86" s="151"/>
      <c r="L86" s="151"/>
      <c r="M86" s="151"/>
      <c r="N86" s="151"/>
      <c r="O86" s="151"/>
      <c r="P86" s="151"/>
      <c r="Q86" s="151"/>
      <c r="R86" s="152"/>
      <c r="S86" s="151"/>
      <c r="T86" s="153"/>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row>
    <row r="87" spans="1:70" s="219" customFormat="1">
      <c r="A87" s="151"/>
      <c r="B87" s="151"/>
      <c r="C87" s="151"/>
      <c r="D87" s="110"/>
      <c r="E87" s="151"/>
      <c r="F87" s="151"/>
      <c r="G87" s="171"/>
      <c r="H87" s="151"/>
      <c r="I87" s="151"/>
      <c r="J87" s="151"/>
      <c r="K87" s="151"/>
      <c r="L87" s="151"/>
      <c r="M87" s="151"/>
      <c r="N87" s="151"/>
      <c r="O87" s="151"/>
      <c r="P87" s="151"/>
      <c r="Q87" s="151"/>
      <c r="R87" s="152"/>
      <c r="S87" s="151"/>
      <c r="T87" s="153"/>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row>
    <row r="88" spans="1:70" s="219" customFormat="1">
      <c r="A88" s="151"/>
      <c r="B88" s="151"/>
      <c r="C88" s="151"/>
      <c r="D88" s="110"/>
      <c r="E88" s="151"/>
      <c r="F88" s="151"/>
      <c r="G88" s="171"/>
      <c r="H88" s="151"/>
      <c r="I88" s="151"/>
      <c r="J88" s="151"/>
      <c r="K88" s="151"/>
      <c r="L88" s="151"/>
      <c r="M88" s="151"/>
      <c r="N88" s="151"/>
      <c r="O88" s="151"/>
      <c r="P88" s="151"/>
      <c r="Q88" s="151"/>
      <c r="R88" s="152"/>
      <c r="S88" s="151"/>
      <c r="T88" s="153"/>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row>
    <row r="89" spans="1:70" s="219" customFormat="1">
      <c r="A89" s="151"/>
      <c r="B89" s="151"/>
      <c r="C89" s="151"/>
      <c r="D89" s="110"/>
      <c r="E89" s="151"/>
      <c r="F89" s="151"/>
      <c r="G89" s="171"/>
      <c r="H89" s="151"/>
      <c r="I89" s="151"/>
      <c r="J89" s="151"/>
      <c r="K89" s="151"/>
      <c r="L89" s="151"/>
      <c r="M89" s="151"/>
      <c r="N89" s="151"/>
      <c r="O89" s="151"/>
      <c r="P89" s="151"/>
      <c r="Q89" s="151"/>
      <c r="R89" s="152"/>
      <c r="S89" s="151"/>
      <c r="T89" s="153"/>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51"/>
    </row>
    <row r="90" spans="1:70" s="219" customFormat="1">
      <c r="A90" s="151"/>
      <c r="B90" s="151"/>
      <c r="C90" s="151"/>
      <c r="D90" s="110"/>
      <c r="E90" s="151"/>
      <c r="F90" s="151"/>
      <c r="G90" s="171"/>
      <c r="H90" s="151"/>
      <c r="I90" s="151"/>
      <c r="J90" s="151"/>
      <c r="K90" s="151"/>
      <c r="L90" s="151"/>
      <c r="M90" s="151"/>
      <c r="N90" s="151"/>
      <c r="O90" s="151"/>
      <c r="P90" s="151"/>
      <c r="Q90" s="151"/>
      <c r="R90" s="152"/>
      <c r="S90" s="151"/>
      <c r="T90" s="153"/>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151"/>
    </row>
    <row r="91" spans="1:70" s="219" customFormat="1">
      <c r="A91" s="151"/>
      <c r="B91" s="151"/>
      <c r="C91" s="151"/>
      <c r="D91" s="110"/>
      <c r="E91" s="151"/>
      <c r="F91" s="151"/>
      <c r="G91" s="171"/>
      <c r="H91" s="151"/>
      <c r="I91" s="151"/>
      <c r="J91" s="151"/>
      <c r="K91" s="151"/>
      <c r="L91" s="151"/>
      <c r="M91" s="151"/>
      <c r="N91" s="151"/>
      <c r="O91" s="151"/>
      <c r="P91" s="151"/>
      <c r="Q91" s="151"/>
      <c r="R91" s="152"/>
      <c r="S91" s="151"/>
      <c r="T91" s="153"/>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row>
    <row r="92" spans="1:70" s="219" customFormat="1">
      <c r="A92" s="151"/>
      <c r="B92" s="151"/>
      <c r="C92" s="151"/>
      <c r="D92" s="110"/>
      <c r="E92" s="151"/>
      <c r="F92" s="151"/>
      <c r="G92" s="171"/>
      <c r="H92" s="151"/>
      <c r="I92" s="151"/>
      <c r="J92" s="151"/>
      <c r="K92" s="151"/>
      <c r="L92" s="151"/>
      <c r="M92" s="151"/>
      <c r="N92" s="151"/>
      <c r="O92" s="151"/>
      <c r="P92" s="151"/>
      <c r="Q92" s="151"/>
      <c r="R92" s="152"/>
      <c r="S92" s="151"/>
      <c r="T92" s="153"/>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row>
    <row r="93" spans="1:70" s="219" customFormat="1">
      <c r="A93" s="151"/>
      <c r="B93" s="151"/>
      <c r="C93" s="151"/>
      <c r="D93" s="110"/>
      <c r="E93" s="151"/>
      <c r="F93" s="151"/>
      <c r="G93" s="171"/>
      <c r="H93" s="151"/>
      <c r="I93" s="151"/>
      <c r="J93" s="151"/>
      <c r="K93" s="151"/>
      <c r="L93" s="151"/>
      <c r="M93" s="151"/>
      <c r="N93" s="151"/>
      <c r="O93" s="151"/>
      <c r="P93" s="151"/>
      <c r="Q93" s="151"/>
      <c r="R93" s="152"/>
      <c r="S93" s="151"/>
      <c r="T93" s="153"/>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row>
    <row r="94" spans="1:70" s="219" customFormat="1">
      <c r="A94" s="151"/>
      <c r="B94" s="151"/>
      <c r="C94" s="151"/>
      <c r="D94" s="110"/>
      <c r="E94" s="151"/>
      <c r="F94" s="151"/>
      <c r="G94" s="171"/>
      <c r="H94" s="151"/>
      <c r="I94" s="151"/>
      <c r="J94" s="151"/>
      <c r="K94" s="151"/>
      <c r="L94" s="151"/>
      <c r="M94" s="151"/>
      <c r="N94" s="151"/>
      <c r="O94" s="151"/>
      <c r="P94" s="151"/>
      <c r="Q94" s="151"/>
      <c r="R94" s="152"/>
      <c r="S94" s="151"/>
      <c r="T94" s="153"/>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row>
    <row r="95" spans="1:70" s="219" customFormat="1">
      <c r="A95" s="151"/>
      <c r="B95" s="151"/>
      <c r="C95" s="151"/>
      <c r="D95" s="110"/>
      <c r="E95" s="151"/>
      <c r="F95" s="151"/>
      <c r="G95" s="171"/>
      <c r="H95" s="151"/>
      <c r="I95" s="151"/>
      <c r="J95" s="151"/>
      <c r="K95" s="151"/>
      <c r="L95" s="151"/>
      <c r="M95" s="151"/>
      <c r="N95" s="151"/>
      <c r="O95" s="151"/>
      <c r="P95" s="151"/>
      <c r="Q95" s="151"/>
      <c r="R95" s="152"/>
      <c r="S95" s="151"/>
      <c r="T95" s="153"/>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c r="BP95" s="151"/>
      <c r="BQ95" s="151"/>
      <c r="BR95" s="151"/>
    </row>
    <row r="96" spans="1:70" s="219" customFormat="1">
      <c r="A96" s="151"/>
      <c r="B96" s="151"/>
      <c r="C96" s="151"/>
      <c r="D96" s="110"/>
      <c r="E96" s="151"/>
      <c r="F96" s="151"/>
      <c r="G96" s="171"/>
      <c r="H96" s="151"/>
      <c r="I96" s="151"/>
      <c r="J96" s="151"/>
      <c r="K96" s="151"/>
      <c r="L96" s="151"/>
      <c r="M96" s="151"/>
      <c r="N96" s="151"/>
      <c r="O96" s="151"/>
      <c r="P96" s="151"/>
      <c r="Q96" s="151"/>
      <c r="R96" s="152"/>
      <c r="S96" s="151"/>
      <c r="T96" s="153"/>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1"/>
      <c r="BQ96" s="151"/>
      <c r="BR96" s="151"/>
    </row>
    <row r="97" spans="1:70" s="219" customFormat="1">
      <c r="A97" s="151"/>
      <c r="B97" s="151"/>
      <c r="C97" s="151"/>
      <c r="D97" s="110"/>
      <c r="E97" s="151"/>
      <c r="F97" s="151"/>
      <c r="G97" s="171"/>
      <c r="H97" s="151"/>
      <c r="I97" s="151"/>
      <c r="J97" s="151"/>
      <c r="K97" s="151"/>
      <c r="L97" s="151"/>
      <c r="M97" s="151"/>
      <c r="N97" s="151"/>
      <c r="O97" s="151"/>
      <c r="P97" s="151"/>
      <c r="Q97" s="151"/>
      <c r="R97" s="152"/>
      <c r="S97" s="151"/>
      <c r="T97" s="153"/>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c r="BP97" s="151"/>
      <c r="BQ97" s="151"/>
      <c r="BR97" s="151"/>
    </row>
    <row r="98" spans="1:70" s="219" customFormat="1">
      <c r="A98" s="151"/>
      <c r="B98" s="151"/>
      <c r="C98" s="151"/>
      <c r="D98" s="110"/>
      <c r="E98" s="151"/>
      <c r="F98" s="151"/>
      <c r="G98" s="171"/>
      <c r="H98" s="151"/>
      <c r="I98" s="151"/>
      <c r="J98" s="151"/>
      <c r="K98" s="151"/>
      <c r="L98" s="151"/>
      <c r="M98" s="151"/>
      <c r="N98" s="151"/>
      <c r="O98" s="151"/>
      <c r="P98" s="151"/>
      <c r="Q98" s="151"/>
      <c r="R98" s="152"/>
      <c r="S98" s="151"/>
      <c r="T98" s="153"/>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row>
    <row r="99" spans="1:70" s="219" customFormat="1">
      <c r="A99" s="151"/>
      <c r="B99" s="151"/>
      <c r="C99" s="151"/>
      <c r="D99" s="110"/>
      <c r="E99" s="151"/>
      <c r="F99" s="151"/>
      <c r="G99" s="171"/>
      <c r="H99" s="151"/>
      <c r="I99" s="151"/>
      <c r="J99" s="151"/>
      <c r="K99" s="151"/>
      <c r="L99" s="151"/>
      <c r="M99" s="151"/>
      <c r="N99" s="151"/>
      <c r="O99" s="151"/>
      <c r="P99" s="151"/>
      <c r="Q99" s="151"/>
      <c r="R99" s="152"/>
      <c r="S99" s="151"/>
      <c r="T99" s="153"/>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1"/>
      <c r="BR99" s="151"/>
    </row>
    <row r="100" spans="1:70" s="219" customFormat="1">
      <c r="A100" s="151"/>
      <c r="B100" s="151"/>
      <c r="C100" s="151"/>
      <c r="D100" s="110"/>
      <c r="E100" s="151"/>
      <c r="F100" s="151"/>
      <c r="G100" s="171"/>
      <c r="H100" s="151"/>
      <c r="I100" s="151"/>
      <c r="J100" s="151"/>
      <c r="K100" s="151"/>
      <c r="L100" s="151"/>
      <c r="M100" s="151"/>
      <c r="N100" s="151"/>
      <c r="O100" s="151"/>
      <c r="P100" s="151"/>
      <c r="Q100" s="151"/>
      <c r="R100" s="152"/>
      <c r="S100" s="151"/>
      <c r="T100" s="153"/>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row>
    <row r="101" spans="1:70" s="219" customFormat="1">
      <c r="A101" s="151"/>
      <c r="B101" s="151"/>
      <c r="C101" s="151"/>
      <c r="D101" s="110"/>
      <c r="E101" s="151"/>
      <c r="F101" s="151"/>
      <c r="G101" s="171"/>
      <c r="H101" s="151"/>
      <c r="I101" s="151"/>
      <c r="J101" s="151"/>
      <c r="K101" s="151"/>
      <c r="L101" s="151"/>
      <c r="M101" s="151"/>
      <c r="N101" s="151"/>
      <c r="O101" s="151"/>
      <c r="P101" s="151"/>
      <c r="Q101" s="151"/>
      <c r="R101" s="152"/>
      <c r="S101" s="151"/>
      <c r="T101" s="153"/>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row>
    <row r="102" spans="1:70" s="219" customFormat="1">
      <c r="A102" s="151"/>
      <c r="B102" s="151"/>
      <c r="C102" s="151"/>
      <c r="D102" s="110"/>
      <c r="E102" s="151"/>
      <c r="F102" s="151"/>
      <c r="G102" s="171"/>
      <c r="H102" s="151"/>
      <c r="I102" s="151"/>
      <c r="J102" s="151"/>
      <c r="K102" s="151"/>
      <c r="L102" s="151"/>
      <c r="M102" s="151"/>
      <c r="N102" s="151"/>
      <c r="O102" s="151"/>
      <c r="P102" s="151"/>
      <c r="Q102" s="151"/>
      <c r="R102" s="152"/>
      <c r="S102" s="151"/>
      <c r="T102" s="153"/>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row>
    <row r="103" spans="1:70" s="219" customFormat="1">
      <c r="A103" s="151"/>
      <c r="B103" s="151"/>
      <c r="C103" s="151"/>
      <c r="D103" s="110"/>
      <c r="E103" s="151"/>
      <c r="F103" s="151"/>
      <c r="G103" s="171"/>
      <c r="H103" s="151"/>
      <c r="I103" s="151"/>
      <c r="J103" s="151"/>
      <c r="K103" s="151"/>
      <c r="L103" s="151"/>
      <c r="M103" s="151"/>
      <c r="N103" s="151"/>
      <c r="O103" s="151"/>
      <c r="P103" s="151"/>
      <c r="Q103" s="151"/>
      <c r="R103" s="152"/>
      <c r="S103" s="151"/>
      <c r="T103" s="153"/>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row>
    <row r="104" spans="1:70" s="219" customFormat="1">
      <c r="A104" s="151"/>
      <c r="B104" s="151"/>
      <c r="C104" s="151"/>
      <c r="D104" s="110"/>
      <c r="E104" s="151"/>
      <c r="F104" s="151"/>
      <c r="G104" s="171"/>
      <c r="H104" s="151"/>
      <c r="I104" s="151"/>
      <c r="J104" s="151"/>
      <c r="K104" s="151"/>
      <c r="L104" s="151"/>
      <c r="M104" s="151"/>
      <c r="N104" s="151"/>
      <c r="O104" s="151"/>
      <c r="P104" s="151"/>
      <c r="Q104" s="151"/>
      <c r="R104" s="152"/>
      <c r="S104" s="151"/>
      <c r="T104" s="153"/>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1"/>
      <c r="BR104" s="151"/>
    </row>
    <row r="105" spans="1:70" s="219" customFormat="1">
      <c r="A105" s="151"/>
      <c r="B105" s="151"/>
      <c r="C105" s="151"/>
      <c r="D105" s="110"/>
      <c r="E105" s="151"/>
      <c r="F105" s="151"/>
      <c r="G105" s="171"/>
      <c r="H105" s="151"/>
      <c r="I105" s="151"/>
      <c r="J105" s="151"/>
      <c r="K105" s="151"/>
      <c r="L105" s="151"/>
      <c r="M105" s="151"/>
      <c r="N105" s="151"/>
      <c r="O105" s="151"/>
      <c r="P105" s="151"/>
      <c r="Q105" s="151"/>
      <c r="R105" s="152"/>
      <c r="S105" s="151"/>
      <c r="T105" s="153"/>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row>
    <row r="106" spans="1:70" s="219" customFormat="1">
      <c r="A106" s="151"/>
      <c r="B106" s="151"/>
      <c r="C106" s="151"/>
      <c r="D106" s="110"/>
      <c r="E106" s="151"/>
      <c r="F106" s="151"/>
      <c r="G106" s="171"/>
      <c r="H106" s="151"/>
      <c r="I106" s="151"/>
      <c r="J106" s="151"/>
      <c r="K106" s="151"/>
      <c r="L106" s="151"/>
      <c r="M106" s="151"/>
      <c r="N106" s="151"/>
      <c r="O106" s="151"/>
      <c r="P106" s="151"/>
      <c r="Q106" s="151"/>
      <c r="R106" s="152"/>
      <c r="S106" s="151"/>
      <c r="T106" s="153"/>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c r="BI106" s="151"/>
      <c r="BJ106" s="151"/>
      <c r="BK106" s="151"/>
      <c r="BL106" s="151"/>
      <c r="BM106" s="151"/>
      <c r="BN106" s="151"/>
      <c r="BO106" s="151"/>
      <c r="BP106" s="151"/>
      <c r="BQ106" s="151"/>
      <c r="BR106" s="151"/>
    </row>
    <row r="107" spans="1:70" s="219" customFormat="1">
      <c r="A107" s="151"/>
      <c r="B107" s="151"/>
      <c r="C107" s="151"/>
      <c r="D107" s="110"/>
      <c r="E107" s="151"/>
      <c r="F107" s="151"/>
      <c r="G107" s="171"/>
      <c r="H107" s="151"/>
      <c r="I107" s="151"/>
      <c r="J107" s="151"/>
      <c r="K107" s="151"/>
      <c r="L107" s="151"/>
      <c r="M107" s="151"/>
      <c r="N107" s="151"/>
      <c r="O107" s="151"/>
      <c r="P107" s="151"/>
      <c r="Q107" s="151"/>
      <c r="R107" s="152"/>
      <c r="S107" s="151"/>
      <c r="T107" s="153"/>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row>
    <row r="108" spans="1:70" s="219" customFormat="1">
      <c r="A108" s="151"/>
      <c r="B108" s="151"/>
      <c r="C108" s="151"/>
      <c r="D108" s="110"/>
      <c r="E108" s="151"/>
      <c r="F108" s="151"/>
      <c r="G108" s="171"/>
      <c r="H108" s="151"/>
      <c r="I108" s="151"/>
      <c r="J108" s="151"/>
      <c r="K108" s="151"/>
      <c r="L108" s="151"/>
      <c r="M108" s="151"/>
      <c r="N108" s="151"/>
      <c r="O108" s="151"/>
      <c r="P108" s="151"/>
      <c r="Q108" s="151"/>
      <c r="R108" s="152"/>
      <c r="S108" s="151"/>
      <c r="T108" s="153"/>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row>
    <row r="109" spans="1:70" s="219" customFormat="1">
      <c r="A109" s="151"/>
      <c r="B109" s="151"/>
      <c r="C109" s="151"/>
      <c r="D109" s="110"/>
      <c r="E109" s="151"/>
      <c r="F109" s="151"/>
      <c r="G109" s="171"/>
      <c r="H109" s="151"/>
      <c r="I109" s="151"/>
      <c r="J109" s="151"/>
      <c r="K109" s="151"/>
      <c r="L109" s="151"/>
      <c r="M109" s="151"/>
      <c r="N109" s="151"/>
      <c r="O109" s="151"/>
      <c r="P109" s="151"/>
      <c r="Q109" s="151"/>
      <c r="R109" s="152"/>
      <c r="S109" s="151"/>
      <c r="T109" s="153"/>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row>
    <row r="110" spans="1:70" s="219" customFormat="1">
      <c r="A110" s="151"/>
      <c r="B110" s="151"/>
      <c r="C110" s="151"/>
      <c r="D110" s="110"/>
      <c r="E110" s="151"/>
      <c r="F110" s="151"/>
      <c r="G110" s="171"/>
      <c r="H110" s="151"/>
      <c r="I110" s="151"/>
      <c r="J110" s="151"/>
      <c r="K110" s="151"/>
      <c r="L110" s="151"/>
      <c r="M110" s="151"/>
      <c r="N110" s="151"/>
      <c r="O110" s="151"/>
      <c r="P110" s="151"/>
      <c r="Q110" s="151"/>
      <c r="R110" s="152"/>
      <c r="S110" s="151"/>
      <c r="T110" s="153"/>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row>
    <row r="111" spans="1:70" s="219" customFormat="1">
      <c r="A111" s="151"/>
      <c r="B111" s="151"/>
      <c r="C111" s="151"/>
      <c r="D111" s="110"/>
      <c r="E111" s="151"/>
      <c r="F111" s="151"/>
      <c r="G111" s="171"/>
      <c r="H111" s="151"/>
      <c r="I111" s="151"/>
      <c r="J111" s="151"/>
      <c r="K111" s="151"/>
      <c r="L111" s="151"/>
      <c r="M111" s="151"/>
      <c r="N111" s="151"/>
      <c r="O111" s="151"/>
      <c r="P111" s="151"/>
      <c r="Q111" s="151"/>
      <c r="R111" s="152"/>
      <c r="S111" s="151"/>
      <c r="T111" s="153"/>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row>
    <row r="112" spans="1:70" s="219" customFormat="1">
      <c r="A112" s="151"/>
      <c r="B112" s="151"/>
      <c r="C112" s="151"/>
      <c r="D112" s="110"/>
      <c r="E112" s="151"/>
      <c r="F112" s="151"/>
      <c r="G112" s="171"/>
      <c r="H112" s="151"/>
      <c r="I112" s="151"/>
      <c r="J112" s="151"/>
      <c r="K112" s="151"/>
      <c r="L112" s="151"/>
      <c r="M112" s="151"/>
      <c r="N112" s="151"/>
      <c r="O112" s="151"/>
      <c r="P112" s="151"/>
      <c r="Q112" s="151"/>
      <c r="R112" s="152"/>
      <c r="S112" s="151"/>
      <c r="T112" s="153"/>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row>
    <row r="113" spans="1:70" s="219" customFormat="1">
      <c r="A113" s="151"/>
      <c r="B113" s="151"/>
      <c r="C113" s="151"/>
      <c r="D113" s="110"/>
      <c r="E113" s="151"/>
      <c r="F113" s="151"/>
      <c r="G113" s="171"/>
      <c r="H113" s="151"/>
      <c r="I113" s="151"/>
      <c r="J113" s="151"/>
      <c r="K113" s="151"/>
      <c r="L113" s="151"/>
      <c r="M113" s="151"/>
      <c r="N113" s="151"/>
      <c r="O113" s="151"/>
      <c r="P113" s="151"/>
      <c r="Q113" s="151"/>
      <c r="R113" s="152"/>
      <c r="S113" s="151"/>
      <c r="T113" s="153"/>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row>
    <row r="114" spans="1:70" s="219" customFormat="1">
      <c r="A114" s="151"/>
      <c r="B114" s="151"/>
      <c r="C114" s="151"/>
      <c r="D114" s="110"/>
      <c r="E114" s="151"/>
      <c r="F114" s="151"/>
      <c r="G114" s="171"/>
      <c r="H114" s="151"/>
      <c r="I114" s="151"/>
      <c r="J114" s="151"/>
      <c r="K114" s="151"/>
      <c r="L114" s="151"/>
      <c r="M114" s="151"/>
      <c r="N114" s="151"/>
      <c r="O114" s="151"/>
      <c r="P114" s="151"/>
      <c r="Q114" s="151"/>
      <c r="R114" s="152"/>
      <c r="S114" s="151"/>
      <c r="T114" s="153"/>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row>
    <row r="115" spans="1:70" s="219" customFormat="1">
      <c r="A115" s="151"/>
      <c r="B115" s="151"/>
      <c r="C115" s="151"/>
      <c r="D115" s="110"/>
      <c r="E115" s="151"/>
      <c r="F115" s="151"/>
      <c r="G115" s="171"/>
      <c r="H115" s="151"/>
      <c r="I115" s="151"/>
      <c r="J115" s="151"/>
      <c r="K115" s="151"/>
      <c r="L115" s="151"/>
      <c r="M115" s="151"/>
      <c r="N115" s="151"/>
      <c r="O115" s="151"/>
      <c r="P115" s="151"/>
      <c r="Q115" s="151"/>
      <c r="R115" s="152"/>
      <c r="S115" s="151"/>
      <c r="T115" s="153"/>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row>
    <row r="116" spans="1:70" s="219" customFormat="1">
      <c r="A116" s="151"/>
      <c r="B116" s="151"/>
      <c r="C116" s="151"/>
      <c r="D116" s="110"/>
      <c r="E116" s="151"/>
      <c r="F116" s="151"/>
      <c r="G116" s="171"/>
      <c r="H116" s="151"/>
      <c r="I116" s="151"/>
      <c r="J116" s="151"/>
      <c r="K116" s="151"/>
      <c r="L116" s="151"/>
      <c r="M116" s="151"/>
      <c r="N116" s="151"/>
      <c r="O116" s="151"/>
      <c r="P116" s="151"/>
      <c r="Q116" s="151"/>
      <c r="R116" s="152"/>
      <c r="S116" s="151"/>
      <c r="T116" s="153"/>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row>
    <row r="117" spans="1:70" s="219" customFormat="1">
      <c r="A117" s="151"/>
      <c r="B117" s="151"/>
      <c r="C117" s="151"/>
      <c r="D117" s="110"/>
      <c r="E117" s="151"/>
      <c r="F117" s="151"/>
      <c r="G117" s="171"/>
      <c r="H117" s="151"/>
      <c r="I117" s="151"/>
      <c r="J117" s="151"/>
      <c r="K117" s="151"/>
      <c r="L117" s="151"/>
      <c r="M117" s="151"/>
      <c r="N117" s="151"/>
      <c r="O117" s="151"/>
      <c r="P117" s="151"/>
      <c r="Q117" s="151"/>
      <c r="R117" s="152"/>
      <c r="S117" s="151"/>
      <c r="T117" s="153"/>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row>
    <row r="118" spans="1:70" s="219" customFormat="1">
      <c r="A118" s="151"/>
      <c r="B118" s="151"/>
      <c r="C118" s="151"/>
      <c r="D118" s="110"/>
      <c r="E118" s="151"/>
      <c r="F118" s="151"/>
      <c r="G118" s="171"/>
      <c r="H118" s="151"/>
      <c r="I118" s="151"/>
      <c r="J118" s="151"/>
      <c r="K118" s="151"/>
      <c r="L118" s="151"/>
      <c r="M118" s="151"/>
      <c r="N118" s="151"/>
      <c r="O118" s="151"/>
      <c r="P118" s="151"/>
      <c r="Q118" s="151"/>
      <c r="R118" s="152"/>
      <c r="S118" s="151"/>
      <c r="T118" s="153"/>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c r="BI118" s="151"/>
      <c r="BJ118" s="151"/>
      <c r="BK118" s="151"/>
      <c r="BL118" s="151"/>
      <c r="BM118" s="151"/>
      <c r="BN118" s="151"/>
      <c r="BO118" s="151"/>
      <c r="BP118" s="151"/>
      <c r="BQ118" s="151"/>
      <c r="BR118" s="151"/>
    </row>
    <row r="119" spans="1:70" s="219" customFormat="1">
      <c r="A119" s="151"/>
      <c r="B119" s="151"/>
      <c r="C119" s="151"/>
      <c r="D119" s="110"/>
      <c r="E119" s="151"/>
      <c r="F119" s="151"/>
      <c r="G119" s="171"/>
      <c r="H119" s="151"/>
      <c r="I119" s="151"/>
      <c r="J119" s="151"/>
      <c r="K119" s="151"/>
      <c r="L119" s="151"/>
      <c r="M119" s="151"/>
      <c r="N119" s="151"/>
      <c r="O119" s="151"/>
      <c r="P119" s="151"/>
      <c r="Q119" s="151"/>
      <c r="R119" s="152"/>
      <c r="S119" s="151"/>
      <c r="T119" s="153"/>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row>
    <row r="120" spans="1:70" s="219" customFormat="1">
      <c r="A120" s="151"/>
      <c r="B120" s="151"/>
      <c r="C120" s="151"/>
      <c r="D120" s="110"/>
      <c r="E120" s="151"/>
      <c r="F120" s="151"/>
      <c r="G120" s="171"/>
      <c r="H120" s="151"/>
      <c r="I120" s="151"/>
      <c r="J120" s="151"/>
      <c r="K120" s="151"/>
      <c r="L120" s="151"/>
      <c r="M120" s="151"/>
      <c r="N120" s="151"/>
      <c r="O120" s="151"/>
      <c r="P120" s="151"/>
      <c r="Q120" s="151"/>
      <c r="R120" s="152"/>
      <c r="S120" s="151"/>
      <c r="T120" s="153"/>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151"/>
      <c r="BN120" s="151"/>
      <c r="BO120" s="151"/>
      <c r="BP120" s="151"/>
      <c r="BQ120" s="151"/>
      <c r="BR120" s="151"/>
    </row>
    <row r="121" spans="1:70" s="219" customFormat="1">
      <c r="A121" s="151"/>
      <c r="B121" s="151"/>
      <c r="C121" s="151"/>
      <c r="D121" s="110"/>
      <c r="E121" s="151"/>
      <c r="F121" s="151"/>
      <c r="G121" s="171"/>
      <c r="H121" s="151"/>
      <c r="I121" s="151"/>
      <c r="J121" s="151"/>
      <c r="K121" s="151"/>
      <c r="L121" s="151"/>
      <c r="M121" s="151"/>
      <c r="N121" s="151"/>
      <c r="O121" s="151"/>
      <c r="P121" s="151"/>
      <c r="Q121" s="151"/>
      <c r="R121" s="152"/>
      <c r="S121" s="151"/>
      <c r="T121" s="153"/>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151"/>
      <c r="BN121" s="151"/>
      <c r="BO121" s="151"/>
      <c r="BP121" s="151"/>
      <c r="BQ121" s="151"/>
      <c r="BR121" s="151"/>
    </row>
    <row r="122" spans="1:70" s="219" customFormat="1">
      <c r="A122" s="151"/>
      <c r="B122" s="151"/>
      <c r="C122" s="151"/>
      <c r="D122" s="110"/>
      <c r="E122" s="151"/>
      <c r="F122" s="151"/>
      <c r="G122" s="171"/>
      <c r="H122" s="151"/>
      <c r="I122" s="151"/>
      <c r="J122" s="151"/>
      <c r="K122" s="151"/>
      <c r="L122" s="151"/>
      <c r="M122" s="151"/>
      <c r="N122" s="151"/>
      <c r="O122" s="151"/>
      <c r="P122" s="151"/>
      <c r="Q122" s="151"/>
      <c r="R122" s="152"/>
      <c r="S122" s="151"/>
      <c r="T122" s="153"/>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row>
    <row r="123" spans="1:70" s="219" customFormat="1">
      <c r="A123" s="151"/>
      <c r="B123" s="151"/>
      <c r="C123" s="151"/>
      <c r="D123" s="110"/>
      <c r="E123" s="151"/>
      <c r="F123" s="151"/>
      <c r="G123" s="171"/>
      <c r="H123" s="151"/>
      <c r="I123" s="151"/>
      <c r="J123" s="151"/>
      <c r="K123" s="151"/>
      <c r="L123" s="151"/>
      <c r="M123" s="151"/>
      <c r="N123" s="151"/>
      <c r="O123" s="151"/>
      <c r="P123" s="151"/>
      <c r="Q123" s="151"/>
      <c r="R123" s="152"/>
      <c r="S123" s="151"/>
      <c r="T123" s="153"/>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row>
    <row r="124" spans="1:70" s="219" customFormat="1">
      <c r="A124" s="151"/>
      <c r="B124" s="151"/>
      <c r="C124" s="151"/>
      <c r="D124" s="110"/>
      <c r="E124" s="151"/>
      <c r="F124" s="151"/>
      <c r="G124" s="171"/>
      <c r="H124" s="151"/>
      <c r="I124" s="151"/>
      <c r="J124" s="151"/>
      <c r="K124" s="151"/>
      <c r="L124" s="151"/>
      <c r="M124" s="151"/>
      <c r="N124" s="151"/>
      <c r="O124" s="151"/>
      <c r="P124" s="151"/>
      <c r="Q124" s="151"/>
      <c r="R124" s="152"/>
      <c r="S124" s="151"/>
      <c r="T124" s="153"/>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row>
    <row r="125" spans="1:70" s="219" customFormat="1">
      <c r="A125" s="151"/>
      <c r="B125" s="151"/>
      <c r="C125" s="151"/>
      <c r="D125" s="110"/>
      <c r="E125" s="151"/>
      <c r="F125" s="151"/>
      <c r="G125" s="171"/>
      <c r="H125" s="151"/>
      <c r="I125" s="151"/>
      <c r="J125" s="151"/>
      <c r="K125" s="151"/>
      <c r="L125" s="151"/>
      <c r="M125" s="151"/>
      <c r="N125" s="151"/>
      <c r="O125" s="151"/>
      <c r="P125" s="151"/>
      <c r="Q125" s="151"/>
      <c r="R125" s="152"/>
      <c r="S125" s="151"/>
      <c r="T125" s="153"/>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row>
    <row r="126" spans="1:70" s="219" customFormat="1">
      <c r="A126" s="151"/>
      <c r="B126" s="151"/>
      <c r="C126" s="151"/>
      <c r="D126" s="110"/>
      <c r="E126" s="151"/>
      <c r="F126" s="151"/>
      <c r="G126" s="171"/>
      <c r="H126" s="151"/>
      <c r="I126" s="151"/>
      <c r="J126" s="151"/>
      <c r="K126" s="151"/>
      <c r="L126" s="151"/>
      <c r="M126" s="151"/>
      <c r="N126" s="151"/>
      <c r="O126" s="151"/>
      <c r="P126" s="151"/>
      <c r="Q126" s="151"/>
      <c r="R126" s="152"/>
      <c r="S126" s="151"/>
      <c r="T126" s="153"/>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row>
    <row r="127" spans="1:70" s="219" customFormat="1">
      <c r="A127" s="151"/>
      <c r="B127" s="151"/>
      <c r="C127" s="151"/>
      <c r="D127" s="110"/>
      <c r="E127" s="151"/>
      <c r="F127" s="151"/>
      <c r="G127" s="171"/>
      <c r="H127" s="151"/>
      <c r="I127" s="151"/>
      <c r="J127" s="151"/>
      <c r="K127" s="151"/>
      <c r="L127" s="151"/>
      <c r="M127" s="151"/>
      <c r="N127" s="151"/>
      <c r="O127" s="151"/>
      <c r="P127" s="151"/>
      <c r="Q127" s="151"/>
      <c r="R127" s="152"/>
      <c r="S127" s="151"/>
      <c r="T127" s="153"/>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row>
    <row r="128" spans="1:70" s="219" customFormat="1">
      <c r="A128" s="151"/>
      <c r="B128" s="151"/>
      <c r="C128" s="151"/>
      <c r="D128" s="110"/>
      <c r="E128" s="151"/>
      <c r="F128" s="151"/>
      <c r="G128" s="171"/>
      <c r="H128" s="151"/>
      <c r="I128" s="151"/>
      <c r="J128" s="151"/>
      <c r="K128" s="151"/>
      <c r="L128" s="151"/>
      <c r="M128" s="151"/>
      <c r="N128" s="151"/>
      <c r="O128" s="151"/>
      <c r="P128" s="151"/>
      <c r="Q128" s="151"/>
      <c r="R128" s="152"/>
      <c r="S128" s="151"/>
      <c r="T128" s="153"/>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row>
    <row r="129" spans="1:70" s="219" customFormat="1">
      <c r="A129" s="151"/>
      <c r="B129" s="151"/>
      <c r="C129" s="151"/>
      <c r="D129" s="110"/>
      <c r="E129" s="151"/>
      <c r="F129" s="151"/>
      <c r="G129" s="171"/>
      <c r="H129" s="151"/>
      <c r="I129" s="151"/>
      <c r="J129" s="151"/>
      <c r="K129" s="151"/>
      <c r="L129" s="151"/>
      <c r="M129" s="151"/>
      <c r="N129" s="151"/>
      <c r="O129" s="151"/>
      <c r="P129" s="151"/>
      <c r="Q129" s="151"/>
      <c r="R129" s="152"/>
      <c r="S129" s="151"/>
      <c r="T129" s="153"/>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151"/>
      <c r="BN129" s="151"/>
      <c r="BO129" s="151"/>
      <c r="BP129" s="151"/>
      <c r="BQ129" s="151"/>
      <c r="BR129" s="151"/>
    </row>
    <row r="130" spans="1:70" s="219" customFormat="1">
      <c r="A130" s="151"/>
      <c r="B130" s="151"/>
      <c r="C130" s="151"/>
      <c r="D130" s="110"/>
      <c r="E130" s="151"/>
      <c r="F130" s="151"/>
      <c r="G130" s="171"/>
      <c r="H130" s="151"/>
      <c r="I130" s="151"/>
      <c r="J130" s="151"/>
      <c r="K130" s="151"/>
      <c r="L130" s="151"/>
      <c r="M130" s="151"/>
      <c r="N130" s="151"/>
      <c r="O130" s="151"/>
      <c r="P130" s="151"/>
      <c r="Q130" s="151"/>
      <c r="R130" s="152"/>
      <c r="S130" s="151"/>
      <c r="T130" s="153"/>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row>
    <row r="131" spans="1:70" s="219" customFormat="1">
      <c r="A131" s="151"/>
      <c r="B131" s="151"/>
      <c r="C131" s="151"/>
      <c r="D131" s="110"/>
      <c r="E131" s="151"/>
      <c r="F131" s="151"/>
      <c r="G131" s="171"/>
      <c r="H131" s="151"/>
      <c r="I131" s="151"/>
      <c r="J131" s="151"/>
      <c r="K131" s="151"/>
      <c r="L131" s="151"/>
      <c r="M131" s="151"/>
      <c r="N131" s="151"/>
      <c r="O131" s="151"/>
      <c r="P131" s="151"/>
      <c r="Q131" s="151"/>
      <c r="R131" s="152"/>
      <c r="S131" s="151"/>
      <c r="T131" s="153"/>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c r="BJ131" s="151"/>
      <c r="BK131" s="151"/>
      <c r="BL131" s="151"/>
      <c r="BM131" s="151"/>
      <c r="BN131" s="151"/>
      <c r="BO131" s="151"/>
      <c r="BP131" s="151"/>
      <c r="BQ131" s="151"/>
      <c r="BR131" s="151"/>
    </row>
    <row r="132" spans="1:70" s="219" customFormat="1">
      <c r="A132" s="151"/>
      <c r="B132" s="151"/>
      <c r="C132" s="151"/>
      <c r="D132" s="110"/>
      <c r="E132" s="151"/>
      <c r="F132" s="151"/>
      <c r="G132" s="171"/>
      <c r="H132" s="151"/>
      <c r="I132" s="151"/>
      <c r="J132" s="151"/>
      <c r="K132" s="151"/>
      <c r="L132" s="151"/>
      <c r="M132" s="151"/>
      <c r="N132" s="151"/>
      <c r="O132" s="151"/>
      <c r="P132" s="151"/>
      <c r="Q132" s="151"/>
      <c r="R132" s="152"/>
      <c r="S132" s="151"/>
      <c r="T132" s="153"/>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c r="BJ132" s="151"/>
      <c r="BK132" s="151"/>
      <c r="BL132" s="151"/>
      <c r="BM132" s="151"/>
      <c r="BN132" s="151"/>
      <c r="BO132" s="151"/>
      <c r="BP132" s="151"/>
      <c r="BQ132" s="151"/>
      <c r="BR132" s="151"/>
    </row>
    <row r="133" spans="1:70" s="219" customFormat="1">
      <c r="A133" s="151"/>
      <c r="B133" s="151"/>
      <c r="C133" s="151"/>
      <c r="D133" s="110"/>
      <c r="E133" s="151"/>
      <c r="F133" s="151"/>
      <c r="G133" s="171"/>
      <c r="H133" s="151"/>
      <c r="I133" s="151"/>
      <c r="J133" s="151"/>
      <c r="K133" s="151"/>
      <c r="L133" s="151"/>
      <c r="M133" s="151"/>
      <c r="N133" s="151"/>
      <c r="O133" s="151"/>
      <c r="P133" s="151"/>
      <c r="Q133" s="151"/>
      <c r="R133" s="152"/>
      <c r="S133" s="151"/>
      <c r="T133" s="153"/>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151"/>
      <c r="BN133" s="151"/>
      <c r="BO133" s="151"/>
      <c r="BP133" s="151"/>
      <c r="BQ133" s="151"/>
      <c r="BR133" s="151"/>
    </row>
    <row r="134" spans="1:70" s="219" customFormat="1">
      <c r="A134" s="151"/>
      <c r="B134" s="151"/>
      <c r="C134" s="151"/>
      <c r="D134" s="110"/>
      <c r="E134" s="151"/>
      <c r="F134" s="151"/>
      <c r="G134" s="171"/>
      <c r="H134" s="151"/>
      <c r="I134" s="151"/>
      <c r="J134" s="151"/>
      <c r="K134" s="151"/>
      <c r="L134" s="151"/>
      <c r="M134" s="151"/>
      <c r="N134" s="151"/>
      <c r="O134" s="151"/>
      <c r="P134" s="151"/>
      <c r="Q134" s="151"/>
      <c r="R134" s="152"/>
      <c r="S134" s="151"/>
      <c r="T134" s="153"/>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row>
    <row r="135" spans="1:70" s="219" customFormat="1">
      <c r="A135" s="151"/>
      <c r="B135" s="151"/>
      <c r="C135" s="151"/>
      <c r="D135" s="110"/>
      <c r="E135" s="151"/>
      <c r="F135" s="151"/>
      <c r="G135" s="171"/>
      <c r="H135" s="151"/>
      <c r="I135" s="151"/>
      <c r="J135" s="151"/>
      <c r="K135" s="151"/>
      <c r="L135" s="151"/>
      <c r="M135" s="151"/>
      <c r="N135" s="151"/>
      <c r="O135" s="151"/>
      <c r="P135" s="151"/>
      <c r="Q135" s="151"/>
      <c r="R135" s="152"/>
      <c r="S135" s="151"/>
      <c r="T135" s="153"/>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151"/>
      <c r="BN135" s="151"/>
      <c r="BO135" s="151"/>
      <c r="BP135" s="151"/>
      <c r="BQ135" s="151"/>
      <c r="BR135" s="151"/>
    </row>
    <row r="136" spans="1:70" s="219" customFormat="1">
      <c r="A136" s="151"/>
      <c r="B136" s="151"/>
      <c r="C136" s="151"/>
      <c r="D136" s="110"/>
      <c r="E136" s="151"/>
      <c r="F136" s="151"/>
      <c r="G136" s="171"/>
      <c r="H136" s="151"/>
      <c r="I136" s="151"/>
      <c r="J136" s="151"/>
      <c r="K136" s="151"/>
      <c r="L136" s="151"/>
      <c r="M136" s="151"/>
      <c r="N136" s="151"/>
      <c r="O136" s="151"/>
      <c r="P136" s="151"/>
      <c r="Q136" s="151"/>
      <c r="R136" s="152"/>
      <c r="S136" s="151"/>
      <c r="T136" s="153"/>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151"/>
      <c r="BN136" s="151"/>
      <c r="BO136" s="151"/>
      <c r="BP136" s="151"/>
      <c r="BQ136" s="151"/>
      <c r="BR136" s="151"/>
    </row>
    <row r="137" spans="1:70" s="219" customFormat="1">
      <c r="A137" s="151"/>
      <c r="B137" s="151"/>
      <c r="C137" s="151"/>
      <c r="D137" s="110"/>
      <c r="E137" s="151"/>
      <c r="F137" s="151"/>
      <c r="G137" s="171"/>
      <c r="H137" s="151"/>
      <c r="I137" s="151"/>
      <c r="J137" s="151"/>
      <c r="K137" s="151"/>
      <c r="L137" s="151"/>
      <c r="M137" s="151"/>
      <c r="N137" s="151"/>
      <c r="O137" s="151"/>
      <c r="P137" s="151"/>
      <c r="Q137" s="151"/>
      <c r="R137" s="152"/>
      <c r="S137" s="151"/>
      <c r="T137" s="153"/>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151"/>
      <c r="BN137" s="151"/>
      <c r="BO137" s="151"/>
      <c r="BP137" s="151"/>
      <c r="BQ137" s="151"/>
      <c r="BR137" s="151"/>
    </row>
    <row r="138" spans="1:70" s="219" customFormat="1">
      <c r="A138" s="151"/>
      <c r="B138" s="151"/>
      <c r="C138" s="151"/>
      <c r="D138" s="110"/>
      <c r="E138" s="151"/>
      <c r="F138" s="151"/>
      <c r="G138" s="171"/>
      <c r="H138" s="151"/>
      <c r="I138" s="151"/>
      <c r="J138" s="151"/>
      <c r="K138" s="151"/>
      <c r="L138" s="151"/>
      <c r="M138" s="151"/>
      <c r="N138" s="151"/>
      <c r="O138" s="151"/>
      <c r="P138" s="151"/>
      <c r="Q138" s="151"/>
      <c r="R138" s="152"/>
      <c r="S138" s="151"/>
      <c r="T138" s="153"/>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151"/>
      <c r="BN138" s="151"/>
      <c r="BO138" s="151"/>
      <c r="BP138" s="151"/>
      <c r="BQ138" s="151"/>
      <c r="BR138" s="151"/>
    </row>
    <row r="139" spans="1:70" s="219" customFormat="1">
      <c r="A139" s="151"/>
      <c r="B139" s="151"/>
      <c r="C139" s="151"/>
      <c r="D139" s="110"/>
      <c r="E139" s="151"/>
      <c r="F139" s="151"/>
      <c r="G139" s="171"/>
      <c r="H139" s="151"/>
      <c r="I139" s="151"/>
      <c r="J139" s="151"/>
      <c r="K139" s="151"/>
      <c r="L139" s="151"/>
      <c r="M139" s="151"/>
      <c r="N139" s="151"/>
      <c r="O139" s="151"/>
      <c r="P139" s="151"/>
      <c r="Q139" s="151"/>
      <c r="R139" s="152"/>
      <c r="S139" s="151"/>
      <c r="T139" s="153"/>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151"/>
      <c r="BN139" s="151"/>
      <c r="BO139" s="151"/>
      <c r="BP139" s="151"/>
      <c r="BQ139" s="151"/>
      <c r="BR139" s="151"/>
    </row>
    <row r="140" spans="1:70" s="219" customFormat="1">
      <c r="A140" s="151"/>
      <c r="B140" s="151"/>
      <c r="C140" s="151"/>
      <c r="D140" s="110"/>
      <c r="E140" s="151"/>
      <c r="F140" s="151"/>
      <c r="G140" s="171"/>
      <c r="H140" s="151"/>
      <c r="I140" s="151"/>
      <c r="J140" s="151"/>
      <c r="K140" s="151"/>
      <c r="L140" s="151"/>
      <c r="M140" s="151"/>
      <c r="N140" s="151"/>
      <c r="O140" s="151"/>
      <c r="P140" s="151"/>
      <c r="Q140" s="151"/>
      <c r="R140" s="152"/>
      <c r="S140" s="151"/>
      <c r="T140" s="153"/>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151"/>
      <c r="BN140" s="151"/>
      <c r="BO140" s="151"/>
      <c r="BP140" s="151"/>
      <c r="BQ140" s="151"/>
      <c r="BR140" s="151"/>
    </row>
    <row r="141" spans="1:70" s="219" customFormat="1">
      <c r="A141" s="151"/>
      <c r="B141" s="151"/>
      <c r="C141" s="151"/>
      <c r="D141" s="110"/>
      <c r="E141" s="151"/>
      <c r="F141" s="151"/>
      <c r="G141" s="171"/>
      <c r="H141" s="151"/>
      <c r="I141" s="151"/>
      <c r="J141" s="151"/>
      <c r="K141" s="151"/>
      <c r="L141" s="151"/>
      <c r="M141" s="151"/>
      <c r="N141" s="151"/>
      <c r="O141" s="151"/>
      <c r="P141" s="151"/>
      <c r="Q141" s="151"/>
      <c r="R141" s="152"/>
      <c r="S141" s="151"/>
      <c r="T141" s="153"/>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row>
    <row r="142" spans="1:70" s="219" customFormat="1">
      <c r="A142" s="151"/>
      <c r="B142" s="151"/>
      <c r="C142" s="151"/>
      <c r="D142" s="110"/>
      <c r="E142" s="151"/>
      <c r="F142" s="151"/>
      <c r="G142" s="171"/>
      <c r="H142" s="151"/>
      <c r="I142" s="151"/>
      <c r="J142" s="151"/>
      <c r="K142" s="151"/>
      <c r="L142" s="151"/>
      <c r="M142" s="151"/>
      <c r="N142" s="151"/>
      <c r="O142" s="151"/>
      <c r="P142" s="151"/>
      <c r="Q142" s="151"/>
      <c r="R142" s="152"/>
      <c r="S142" s="151"/>
      <c r="T142" s="153"/>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151"/>
      <c r="BN142" s="151"/>
      <c r="BO142" s="151"/>
      <c r="BP142" s="151"/>
      <c r="BQ142" s="151"/>
      <c r="BR142" s="151"/>
    </row>
    <row r="143" spans="1:70" s="219" customFormat="1">
      <c r="A143" s="151"/>
      <c r="B143" s="151"/>
      <c r="C143" s="151"/>
      <c r="D143" s="110"/>
      <c r="E143" s="151"/>
      <c r="F143" s="151"/>
      <c r="G143" s="171"/>
      <c r="H143" s="151"/>
      <c r="I143" s="151"/>
      <c r="J143" s="151"/>
      <c r="K143" s="151"/>
      <c r="L143" s="151"/>
      <c r="M143" s="151"/>
      <c r="N143" s="151"/>
      <c r="O143" s="151"/>
      <c r="P143" s="151"/>
      <c r="Q143" s="151"/>
      <c r="R143" s="152"/>
      <c r="S143" s="151"/>
      <c r="T143" s="153"/>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row>
    <row r="144" spans="1:70" s="219" customFormat="1">
      <c r="A144" s="151"/>
      <c r="B144" s="151"/>
      <c r="C144" s="151"/>
      <c r="D144" s="110"/>
      <c r="E144" s="151"/>
      <c r="F144" s="151"/>
      <c r="G144" s="171"/>
      <c r="H144" s="151"/>
      <c r="I144" s="151"/>
      <c r="J144" s="151"/>
      <c r="K144" s="151"/>
      <c r="L144" s="151"/>
      <c r="M144" s="151"/>
      <c r="N144" s="151"/>
      <c r="O144" s="151"/>
      <c r="P144" s="151"/>
      <c r="Q144" s="151"/>
      <c r="R144" s="152"/>
      <c r="S144" s="151"/>
      <c r="T144" s="153"/>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151"/>
      <c r="BN144" s="151"/>
      <c r="BO144" s="151"/>
      <c r="BP144" s="151"/>
      <c r="BQ144" s="151"/>
      <c r="BR144" s="151"/>
    </row>
    <row r="145" spans="1:70" s="219" customFormat="1">
      <c r="A145" s="151"/>
      <c r="B145" s="151"/>
      <c r="C145" s="151"/>
      <c r="D145" s="110"/>
      <c r="E145" s="151"/>
      <c r="F145" s="151"/>
      <c r="G145" s="171"/>
      <c r="H145" s="151"/>
      <c r="I145" s="151"/>
      <c r="J145" s="151"/>
      <c r="K145" s="151"/>
      <c r="L145" s="151"/>
      <c r="M145" s="151"/>
      <c r="N145" s="151"/>
      <c r="O145" s="151"/>
      <c r="P145" s="151"/>
      <c r="Q145" s="151"/>
      <c r="R145" s="152"/>
      <c r="S145" s="151"/>
      <c r="T145" s="153"/>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151"/>
      <c r="BN145" s="151"/>
      <c r="BO145" s="151"/>
      <c r="BP145" s="151"/>
      <c r="BQ145" s="151"/>
      <c r="BR145" s="151"/>
    </row>
    <row r="146" spans="1:70" s="219" customFormat="1">
      <c r="A146" s="151"/>
      <c r="B146" s="151"/>
      <c r="C146" s="151"/>
      <c r="D146" s="110"/>
      <c r="E146" s="151"/>
      <c r="F146" s="151"/>
      <c r="G146" s="171"/>
      <c r="H146" s="151"/>
      <c r="I146" s="151"/>
      <c r="J146" s="151"/>
      <c r="K146" s="151"/>
      <c r="L146" s="151"/>
      <c r="M146" s="151"/>
      <c r="N146" s="151"/>
      <c r="O146" s="151"/>
      <c r="P146" s="151"/>
      <c r="Q146" s="151"/>
      <c r="R146" s="152"/>
      <c r="S146" s="151"/>
      <c r="T146" s="153"/>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row>
    <row r="147" spans="1:70" s="219" customFormat="1">
      <c r="A147" s="151"/>
      <c r="B147" s="151"/>
      <c r="C147" s="151"/>
      <c r="D147" s="110"/>
      <c r="E147" s="151"/>
      <c r="F147" s="151"/>
      <c r="G147" s="171"/>
      <c r="H147" s="151"/>
      <c r="I147" s="151"/>
      <c r="J147" s="151"/>
      <c r="K147" s="151"/>
      <c r="L147" s="151"/>
      <c r="M147" s="151"/>
      <c r="N147" s="151"/>
      <c r="O147" s="151"/>
      <c r="P147" s="151"/>
      <c r="Q147" s="151"/>
      <c r="R147" s="152"/>
      <c r="S147" s="151"/>
      <c r="T147" s="153"/>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row>
    <row r="148" spans="1:70" s="219" customFormat="1">
      <c r="A148" s="151"/>
      <c r="B148" s="151"/>
      <c r="C148" s="151"/>
      <c r="D148" s="110"/>
      <c r="E148" s="151"/>
      <c r="F148" s="151"/>
      <c r="G148" s="171"/>
      <c r="H148" s="151"/>
      <c r="I148" s="151"/>
      <c r="J148" s="151"/>
      <c r="K148" s="151"/>
      <c r="L148" s="151"/>
      <c r="M148" s="151"/>
      <c r="N148" s="151"/>
      <c r="O148" s="151"/>
      <c r="P148" s="151"/>
      <c r="Q148" s="151"/>
      <c r="R148" s="152"/>
      <c r="S148" s="151"/>
      <c r="T148" s="153"/>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151"/>
      <c r="BN148" s="151"/>
      <c r="BO148" s="151"/>
      <c r="BP148" s="151"/>
      <c r="BQ148" s="151"/>
      <c r="BR148" s="151"/>
    </row>
    <row r="149" spans="1:70" s="219" customFormat="1">
      <c r="A149" s="151"/>
      <c r="B149" s="151"/>
      <c r="C149" s="151"/>
      <c r="D149" s="110"/>
      <c r="E149" s="151"/>
      <c r="F149" s="151"/>
      <c r="G149" s="171"/>
      <c r="H149" s="151"/>
      <c r="I149" s="151"/>
      <c r="J149" s="151"/>
      <c r="K149" s="151"/>
      <c r="L149" s="151"/>
      <c r="M149" s="151"/>
      <c r="N149" s="151"/>
      <c r="O149" s="151"/>
      <c r="P149" s="151"/>
      <c r="Q149" s="151"/>
      <c r="R149" s="152"/>
      <c r="S149" s="151"/>
      <c r="T149" s="153"/>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c r="BI149" s="151"/>
      <c r="BJ149" s="151"/>
      <c r="BK149" s="151"/>
      <c r="BL149" s="151"/>
      <c r="BM149" s="151"/>
      <c r="BN149" s="151"/>
      <c r="BO149" s="151"/>
      <c r="BP149" s="151"/>
      <c r="BQ149" s="151"/>
      <c r="BR149" s="151"/>
    </row>
    <row r="150" spans="1:70" s="219" customFormat="1">
      <c r="A150" s="151"/>
      <c r="B150" s="151"/>
      <c r="C150" s="151"/>
      <c r="D150" s="110"/>
      <c r="E150" s="151"/>
      <c r="F150" s="151"/>
      <c r="G150" s="171"/>
      <c r="H150" s="151"/>
      <c r="I150" s="151"/>
      <c r="J150" s="151"/>
      <c r="K150" s="151"/>
      <c r="L150" s="151"/>
      <c r="M150" s="151"/>
      <c r="N150" s="151"/>
      <c r="O150" s="151"/>
      <c r="P150" s="151"/>
      <c r="Q150" s="151"/>
      <c r="R150" s="152"/>
      <c r="S150" s="151"/>
      <c r="T150" s="153"/>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151"/>
      <c r="BN150" s="151"/>
      <c r="BO150" s="151"/>
      <c r="BP150" s="151"/>
      <c r="BQ150" s="151"/>
      <c r="BR150" s="151"/>
    </row>
    <row r="151" spans="1:70" s="219" customFormat="1">
      <c r="A151" s="151"/>
      <c r="B151" s="151"/>
      <c r="C151" s="151"/>
      <c r="D151" s="110"/>
      <c r="E151" s="151"/>
      <c r="F151" s="151"/>
      <c r="G151" s="171"/>
      <c r="H151" s="151"/>
      <c r="I151" s="151"/>
      <c r="J151" s="151"/>
      <c r="K151" s="151"/>
      <c r="L151" s="151"/>
      <c r="M151" s="151"/>
      <c r="N151" s="151"/>
      <c r="O151" s="151"/>
      <c r="P151" s="151"/>
      <c r="Q151" s="151"/>
      <c r="R151" s="152"/>
      <c r="S151" s="151"/>
      <c r="T151" s="153"/>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c r="BI151" s="151"/>
      <c r="BJ151" s="151"/>
      <c r="BK151" s="151"/>
      <c r="BL151" s="151"/>
      <c r="BM151" s="151"/>
      <c r="BN151" s="151"/>
      <c r="BO151" s="151"/>
      <c r="BP151" s="151"/>
      <c r="BQ151" s="151"/>
      <c r="BR151" s="151"/>
    </row>
    <row r="152" spans="1:70" s="219" customFormat="1">
      <c r="A152" s="151"/>
      <c r="B152" s="151"/>
      <c r="C152" s="151"/>
      <c r="D152" s="110"/>
      <c r="E152" s="151"/>
      <c r="F152" s="151"/>
      <c r="G152" s="171"/>
      <c r="H152" s="151"/>
      <c r="I152" s="151"/>
      <c r="J152" s="151"/>
      <c r="K152" s="151"/>
      <c r="L152" s="151"/>
      <c r="M152" s="151"/>
      <c r="N152" s="151"/>
      <c r="O152" s="151"/>
      <c r="P152" s="151"/>
      <c r="Q152" s="151"/>
      <c r="R152" s="152"/>
      <c r="S152" s="151"/>
      <c r="T152" s="153"/>
      <c r="U152" s="151"/>
      <c r="V152" s="151"/>
      <c r="W152" s="151"/>
      <c r="X152" s="151"/>
      <c r="Y152" s="151"/>
      <c r="Z152" s="151"/>
      <c r="AA152" s="151"/>
      <c r="AB152" s="151"/>
      <c r="AC152" s="151"/>
      <c r="AD152" s="151"/>
      <c r="AE152" s="151"/>
      <c r="AF152" s="151"/>
      <c r="AG152" s="151"/>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c r="BI152" s="151"/>
      <c r="BJ152" s="151"/>
      <c r="BK152" s="151"/>
      <c r="BL152" s="151"/>
      <c r="BM152" s="151"/>
      <c r="BN152" s="151"/>
      <c r="BO152" s="151"/>
      <c r="BP152" s="151"/>
      <c r="BQ152" s="151"/>
      <c r="BR152" s="151"/>
    </row>
    <row r="153" spans="1:70" s="219" customFormat="1">
      <c r="A153" s="151"/>
      <c r="B153" s="151"/>
      <c r="C153" s="151"/>
      <c r="D153" s="110"/>
      <c r="E153" s="151"/>
      <c r="F153" s="151"/>
      <c r="G153" s="171"/>
      <c r="H153" s="151"/>
      <c r="I153" s="151"/>
      <c r="J153" s="151"/>
      <c r="K153" s="151"/>
      <c r="L153" s="151"/>
      <c r="M153" s="151"/>
      <c r="N153" s="151"/>
      <c r="O153" s="151"/>
      <c r="P153" s="151"/>
      <c r="Q153" s="151"/>
      <c r="R153" s="152"/>
      <c r="S153" s="151"/>
      <c r="T153" s="153"/>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151"/>
      <c r="BN153" s="151"/>
      <c r="BO153" s="151"/>
      <c r="BP153" s="151"/>
      <c r="BQ153" s="151"/>
      <c r="BR153" s="151"/>
    </row>
    <row r="154" spans="1:70" s="219" customFormat="1">
      <c r="A154" s="151"/>
      <c r="B154" s="151"/>
      <c r="C154" s="151"/>
      <c r="D154" s="110"/>
      <c r="E154" s="151"/>
      <c r="F154" s="151"/>
      <c r="G154" s="171"/>
      <c r="H154" s="151"/>
      <c r="I154" s="151"/>
      <c r="J154" s="151"/>
      <c r="K154" s="151"/>
      <c r="L154" s="151"/>
      <c r="M154" s="151"/>
      <c r="N154" s="151"/>
      <c r="O154" s="151"/>
      <c r="P154" s="151"/>
      <c r="Q154" s="151"/>
      <c r="R154" s="152"/>
      <c r="S154" s="151"/>
      <c r="T154" s="153"/>
      <c r="U154" s="151"/>
      <c r="V154" s="151"/>
      <c r="W154" s="151"/>
      <c r="X154" s="151"/>
      <c r="Y154" s="151"/>
      <c r="Z154" s="151"/>
      <c r="AA154" s="151"/>
      <c r="AB154" s="151"/>
      <c r="AC154" s="151"/>
      <c r="AD154" s="151"/>
      <c r="AE154" s="151"/>
      <c r="AF154" s="151"/>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151"/>
      <c r="BN154" s="151"/>
      <c r="BO154" s="151"/>
      <c r="BP154" s="151"/>
      <c r="BQ154" s="151"/>
      <c r="BR154" s="151"/>
    </row>
    <row r="155" spans="1:70" s="219" customFormat="1">
      <c r="A155" s="151"/>
      <c r="B155" s="151"/>
      <c r="C155" s="151"/>
      <c r="D155" s="110"/>
      <c r="E155" s="151"/>
      <c r="F155" s="151"/>
      <c r="G155" s="171"/>
      <c r="H155" s="151"/>
      <c r="I155" s="151"/>
      <c r="J155" s="151"/>
      <c r="K155" s="151"/>
      <c r="L155" s="151"/>
      <c r="M155" s="151"/>
      <c r="N155" s="151"/>
      <c r="O155" s="151"/>
      <c r="P155" s="151"/>
      <c r="Q155" s="151"/>
      <c r="R155" s="152"/>
      <c r="S155" s="151"/>
      <c r="T155" s="153"/>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c r="BJ155" s="151"/>
      <c r="BK155" s="151"/>
      <c r="BL155" s="151"/>
      <c r="BM155" s="151"/>
      <c r="BN155" s="151"/>
      <c r="BO155" s="151"/>
      <c r="BP155" s="151"/>
      <c r="BQ155" s="151"/>
      <c r="BR155" s="151"/>
    </row>
    <row r="156" spans="1:70" s="219" customFormat="1">
      <c r="A156" s="151"/>
      <c r="B156" s="151"/>
      <c r="C156" s="151"/>
      <c r="D156" s="110"/>
      <c r="E156" s="151"/>
      <c r="F156" s="151"/>
      <c r="G156" s="171"/>
      <c r="H156" s="151"/>
      <c r="I156" s="151"/>
      <c r="J156" s="151"/>
      <c r="K156" s="151"/>
      <c r="L156" s="151"/>
      <c r="M156" s="151"/>
      <c r="N156" s="151"/>
      <c r="O156" s="151"/>
      <c r="P156" s="151"/>
      <c r="Q156" s="151"/>
      <c r="R156" s="152"/>
      <c r="S156" s="151"/>
      <c r="T156" s="153"/>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c r="BI156" s="151"/>
      <c r="BJ156" s="151"/>
      <c r="BK156" s="151"/>
      <c r="BL156" s="151"/>
      <c r="BM156" s="151"/>
      <c r="BN156" s="151"/>
      <c r="BO156" s="151"/>
      <c r="BP156" s="151"/>
      <c r="BQ156" s="151"/>
      <c r="BR156" s="151"/>
    </row>
    <row r="157" spans="1:70" s="219" customFormat="1">
      <c r="A157" s="151"/>
      <c r="B157" s="151"/>
      <c r="C157" s="151"/>
      <c r="D157" s="110"/>
      <c r="E157" s="151"/>
      <c r="F157" s="151"/>
      <c r="G157" s="171"/>
      <c r="H157" s="151"/>
      <c r="I157" s="151"/>
      <c r="J157" s="151"/>
      <c r="K157" s="151"/>
      <c r="L157" s="151"/>
      <c r="M157" s="151"/>
      <c r="N157" s="151"/>
      <c r="O157" s="151"/>
      <c r="P157" s="151"/>
      <c r="Q157" s="151"/>
      <c r="R157" s="152"/>
      <c r="S157" s="151"/>
      <c r="T157" s="153"/>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c r="BI157" s="151"/>
      <c r="BJ157" s="151"/>
      <c r="BK157" s="151"/>
      <c r="BL157" s="151"/>
      <c r="BM157" s="151"/>
      <c r="BN157" s="151"/>
      <c r="BO157" s="151"/>
      <c r="BP157" s="151"/>
      <c r="BQ157" s="151"/>
      <c r="BR157" s="151"/>
    </row>
    <row r="158" spans="1:70" s="219" customFormat="1">
      <c r="A158" s="151"/>
      <c r="B158" s="151"/>
      <c r="C158" s="151"/>
      <c r="D158" s="110"/>
      <c r="E158" s="151"/>
      <c r="F158" s="151"/>
      <c r="G158" s="171"/>
      <c r="H158" s="151"/>
      <c r="I158" s="151"/>
      <c r="J158" s="151"/>
      <c r="K158" s="151"/>
      <c r="L158" s="151"/>
      <c r="M158" s="151"/>
      <c r="N158" s="151"/>
      <c r="O158" s="151"/>
      <c r="P158" s="151"/>
      <c r="Q158" s="151"/>
      <c r="R158" s="152"/>
      <c r="S158" s="151"/>
      <c r="T158" s="153"/>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1"/>
      <c r="BJ158" s="151"/>
      <c r="BK158" s="151"/>
      <c r="BL158" s="151"/>
      <c r="BM158" s="151"/>
      <c r="BN158" s="151"/>
      <c r="BO158" s="151"/>
      <c r="BP158" s="151"/>
      <c r="BQ158" s="151"/>
      <c r="BR158" s="151"/>
    </row>
    <row r="159" spans="1:70" s="219" customFormat="1">
      <c r="A159" s="151"/>
      <c r="B159" s="151"/>
      <c r="C159" s="151"/>
      <c r="D159" s="110"/>
      <c r="E159" s="151"/>
      <c r="F159" s="151"/>
      <c r="G159" s="171"/>
      <c r="H159" s="151"/>
      <c r="I159" s="151"/>
      <c r="J159" s="151"/>
      <c r="K159" s="151"/>
      <c r="L159" s="151"/>
      <c r="M159" s="151"/>
      <c r="N159" s="151"/>
      <c r="O159" s="151"/>
      <c r="P159" s="151"/>
      <c r="Q159" s="151"/>
      <c r="R159" s="152"/>
      <c r="S159" s="151"/>
      <c r="T159" s="153"/>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c r="BI159" s="151"/>
      <c r="BJ159" s="151"/>
      <c r="BK159" s="151"/>
      <c r="BL159" s="151"/>
      <c r="BM159" s="151"/>
      <c r="BN159" s="151"/>
      <c r="BO159" s="151"/>
      <c r="BP159" s="151"/>
      <c r="BQ159" s="151"/>
      <c r="BR159" s="151"/>
    </row>
    <row r="160" spans="1:70" s="219" customFormat="1">
      <c r="A160" s="151"/>
      <c r="B160" s="151"/>
      <c r="C160" s="151"/>
      <c r="D160" s="110"/>
      <c r="E160" s="151"/>
      <c r="F160" s="151"/>
      <c r="G160" s="171"/>
      <c r="H160" s="151"/>
      <c r="I160" s="151"/>
      <c r="J160" s="151"/>
      <c r="K160" s="151"/>
      <c r="L160" s="151"/>
      <c r="M160" s="151"/>
      <c r="N160" s="151"/>
      <c r="O160" s="151"/>
      <c r="P160" s="151"/>
      <c r="Q160" s="151"/>
      <c r="R160" s="152"/>
      <c r="S160" s="151"/>
      <c r="T160" s="153"/>
      <c r="U160" s="151"/>
      <c r="V160" s="151"/>
      <c r="W160" s="151"/>
      <c r="X160" s="151"/>
      <c r="Y160" s="151"/>
      <c r="Z160" s="151"/>
      <c r="AA160" s="151"/>
      <c r="AB160" s="151"/>
      <c r="AC160" s="151"/>
      <c r="AD160" s="151"/>
      <c r="AE160" s="151"/>
      <c r="AF160" s="151"/>
      <c r="AG160" s="151"/>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c r="BI160" s="151"/>
      <c r="BJ160" s="151"/>
      <c r="BK160" s="151"/>
      <c r="BL160" s="151"/>
      <c r="BM160" s="151"/>
      <c r="BN160" s="151"/>
      <c r="BO160" s="151"/>
      <c r="BP160" s="151"/>
      <c r="BQ160" s="151"/>
      <c r="BR160" s="151"/>
    </row>
    <row r="161" spans="1:70" s="219" customFormat="1">
      <c r="A161" s="151"/>
      <c r="B161" s="151"/>
      <c r="C161" s="151"/>
      <c r="D161" s="110"/>
      <c r="E161" s="151"/>
      <c r="F161" s="151"/>
      <c r="G161" s="171"/>
      <c r="H161" s="151"/>
      <c r="I161" s="151"/>
      <c r="J161" s="151"/>
      <c r="K161" s="151"/>
      <c r="L161" s="151"/>
      <c r="M161" s="151"/>
      <c r="N161" s="151"/>
      <c r="O161" s="151"/>
      <c r="P161" s="151"/>
      <c r="Q161" s="151"/>
      <c r="R161" s="152"/>
      <c r="S161" s="151"/>
      <c r="T161" s="153"/>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c r="BI161" s="151"/>
      <c r="BJ161" s="151"/>
      <c r="BK161" s="151"/>
      <c r="BL161" s="151"/>
      <c r="BM161" s="151"/>
      <c r="BN161" s="151"/>
      <c r="BO161" s="151"/>
      <c r="BP161" s="151"/>
      <c r="BQ161" s="151"/>
      <c r="BR161" s="151"/>
    </row>
    <row r="162" spans="1:70" s="219" customFormat="1">
      <c r="A162" s="151"/>
      <c r="B162" s="151"/>
      <c r="C162" s="151"/>
      <c r="D162" s="110"/>
      <c r="E162" s="151"/>
      <c r="F162" s="151"/>
      <c r="G162" s="171"/>
      <c r="H162" s="151"/>
      <c r="I162" s="151"/>
      <c r="J162" s="151"/>
      <c r="K162" s="151"/>
      <c r="L162" s="151"/>
      <c r="M162" s="151"/>
      <c r="N162" s="151"/>
      <c r="O162" s="151"/>
      <c r="P162" s="151"/>
      <c r="Q162" s="151"/>
      <c r="R162" s="152"/>
      <c r="S162" s="151"/>
      <c r="T162" s="153"/>
      <c r="U162" s="151"/>
      <c r="V162" s="151"/>
      <c r="W162" s="151"/>
      <c r="X162" s="151"/>
      <c r="Y162" s="151"/>
      <c r="Z162" s="151"/>
      <c r="AA162" s="151"/>
      <c r="AB162" s="151"/>
      <c r="AC162" s="151"/>
      <c r="AD162" s="151"/>
      <c r="AE162" s="151"/>
      <c r="AF162" s="151"/>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BJ162" s="151"/>
      <c r="BK162" s="151"/>
      <c r="BL162" s="151"/>
      <c r="BM162" s="151"/>
      <c r="BN162" s="151"/>
      <c r="BO162" s="151"/>
      <c r="BP162" s="151"/>
      <c r="BQ162" s="151"/>
      <c r="BR162" s="151"/>
    </row>
    <row r="163" spans="1:70" s="219" customFormat="1">
      <c r="A163" s="151"/>
      <c r="B163" s="151"/>
      <c r="C163" s="151"/>
      <c r="D163" s="110"/>
      <c r="E163" s="151"/>
      <c r="F163" s="151"/>
      <c r="G163" s="171"/>
      <c r="H163" s="151"/>
      <c r="I163" s="151"/>
      <c r="J163" s="151"/>
      <c r="K163" s="151"/>
      <c r="L163" s="151"/>
      <c r="M163" s="151"/>
      <c r="N163" s="151"/>
      <c r="O163" s="151"/>
      <c r="P163" s="151"/>
      <c r="Q163" s="151"/>
      <c r="R163" s="152"/>
      <c r="S163" s="151"/>
      <c r="T163" s="153"/>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c r="BI163" s="151"/>
      <c r="BJ163" s="151"/>
      <c r="BK163" s="151"/>
      <c r="BL163" s="151"/>
      <c r="BM163" s="151"/>
      <c r="BN163" s="151"/>
      <c r="BO163" s="151"/>
      <c r="BP163" s="151"/>
      <c r="BQ163" s="151"/>
      <c r="BR163" s="151"/>
    </row>
    <row r="164" spans="1:70" s="219" customFormat="1">
      <c r="A164" s="151"/>
      <c r="B164" s="151"/>
      <c r="C164" s="151"/>
      <c r="D164" s="110"/>
      <c r="E164" s="151"/>
      <c r="F164" s="151"/>
      <c r="G164" s="171"/>
      <c r="H164" s="151"/>
      <c r="I164" s="151"/>
      <c r="J164" s="151"/>
      <c r="K164" s="151"/>
      <c r="L164" s="151"/>
      <c r="M164" s="151"/>
      <c r="N164" s="151"/>
      <c r="O164" s="151"/>
      <c r="P164" s="151"/>
      <c r="Q164" s="151"/>
      <c r="R164" s="152"/>
      <c r="S164" s="151"/>
      <c r="T164" s="153"/>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c r="BI164" s="151"/>
      <c r="BJ164" s="151"/>
      <c r="BK164" s="151"/>
      <c r="BL164" s="151"/>
      <c r="BM164" s="151"/>
      <c r="BN164" s="151"/>
      <c r="BO164" s="151"/>
      <c r="BP164" s="151"/>
      <c r="BQ164" s="151"/>
      <c r="BR164" s="151"/>
    </row>
    <row r="165" spans="1:70" s="219" customFormat="1">
      <c r="A165" s="151"/>
      <c r="B165" s="151"/>
      <c r="C165" s="151"/>
      <c r="D165" s="110"/>
      <c r="E165" s="151"/>
      <c r="F165" s="151"/>
      <c r="G165" s="171"/>
      <c r="H165" s="151"/>
      <c r="I165" s="151"/>
      <c r="J165" s="151"/>
      <c r="K165" s="151"/>
      <c r="L165" s="151"/>
      <c r="M165" s="151"/>
      <c r="N165" s="151"/>
      <c r="O165" s="151"/>
      <c r="P165" s="151"/>
      <c r="Q165" s="151"/>
      <c r="R165" s="152"/>
      <c r="S165" s="151"/>
      <c r="T165" s="153"/>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151"/>
      <c r="BN165" s="151"/>
      <c r="BO165" s="151"/>
      <c r="BP165" s="151"/>
      <c r="BQ165" s="151"/>
      <c r="BR165" s="151"/>
    </row>
    <row r="166" spans="1:70" s="219" customFormat="1">
      <c r="A166" s="151"/>
      <c r="B166" s="151"/>
      <c r="C166" s="151"/>
      <c r="D166" s="110"/>
      <c r="E166" s="151"/>
      <c r="F166" s="151"/>
      <c r="G166" s="171"/>
      <c r="H166" s="151"/>
      <c r="I166" s="151"/>
      <c r="J166" s="151"/>
      <c r="K166" s="151"/>
      <c r="L166" s="151"/>
      <c r="M166" s="151"/>
      <c r="N166" s="151"/>
      <c r="O166" s="151"/>
      <c r="P166" s="151"/>
      <c r="Q166" s="151"/>
      <c r="R166" s="152"/>
      <c r="S166" s="151"/>
      <c r="T166" s="153"/>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c r="BQ166" s="151"/>
      <c r="BR166" s="151"/>
    </row>
    <row r="167" spans="1:70" s="219" customFormat="1">
      <c r="A167" s="151"/>
      <c r="B167" s="151"/>
      <c r="C167" s="151"/>
      <c r="D167" s="110"/>
      <c r="E167" s="151"/>
      <c r="F167" s="151"/>
      <c r="G167" s="171"/>
      <c r="H167" s="151"/>
      <c r="I167" s="151"/>
      <c r="J167" s="151"/>
      <c r="K167" s="151"/>
      <c r="L167" s="151"/>
      <c r="M167" s="151"/>
      <c r="N167" s="151"/>
      <c r="O167" s="151"/>
      <c r="P167" s="151"/>
      <c r="Q167" s="151"/>
      <c r="R167" s="152"/>
      <c r="S167" s="151"/>
      <c r="T167" s="153"/>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151"/>
      <c r="BN167" s="151"/>
      <c r="BO167" s="151"/>
      <c r="BP167" s="151"/>
      <c r="BQ167" s="151"/>
      <c r="BR167" s="151"/>
    </row>
    <row r="168" spans="1:70" s="219" customFormat="1">
      <c r="A168" s="151"/>
      <c r="B168" s="151"/>
      <c r="C168" s="151"/>
      <c r="D168" s="110"/>
      <c r="E168" s="151"/>
      <c r="F168" s="151"/>
      <c r="G168" s="171"/>
      <c r="H168" s="151"/>
      <c r="I168" s="151"/>
      <c r="J168" s="151"/>
      <c r="K168" s="151"/>
      <c r="L168" s="151"/>
      <c r="M168" s="151"/>
      <c r="N168" s="151"/>
      <c r="O168" s="151"/>
      <c r="P168" s="151"/>
      <c r="Q168" s="151"/>
      <c r="R168" s="152"/>
      <c r="S168" s="151"/>
      <c r="T168" s="153"/>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c r="BI168" s="151"/>
      <c r="BJ168" s="151"/>
      <c r="BK168" s="151"/>
      <c r="BL168" s="151"/>
      <c r="BM168" s="151"/>
      <c r="BN168" s="151"/>
      <c r="BO168" s="151"/>
      <c r="BP168" s="151"/>
      <c r="BQ168" s="151"/>
      <c r="BR168" s="151"/>
    </row>
    <row r="169" spans="1:70" s="219" customFormat="1">
      <c r="A169" s="151"/>
      <c r="B169" s="151"/>
      <c r="C169" s="151"/>
      <c r="D169" s="110"/>
      <c r="E169" s="151"/>
      <c r="F169" s="151"/>
      <c r="G169" s="171"/>
      <c r="H169" s="151"/>
      <c r="I169" s="151"/>
      <c r="J169" s="151"/>
      <c r="K169" s="151"/>
      <c r="L169" s="151"/>
      <c r="M169" s="151"/>
      <c r="N169" s="151"/>
      <c r="O169" s="151"/>
      <c r="P169" s="151"/>
      <c r="Q169" s="151"/>
      <c r="R169" s="152"/>
      <c r="S169" s="151"/>
      <c r="T169" s="153"/>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151"/>
      <c r="BN169" s="151"/>
      <c r="BO169" s="151"/>
      <c r="BP169" s="151"/>
      <c r="BQ169" s="151"/>
      <c r="BR169" s="151"/>
    </row>
    <row r="170" spans="1:70" s="219" customFormat="1">
      <c r="A170" s="151"/>
      <c r="B170" s="151"/>
      <c r="C170" s="151"/>
      <c r="D170" s="110"/>
      <c r="E170" s="151"/>
      <c r="F170" s="151"/>
      <c r="G170" s="171"/>
      <c r="H170" s="151"/>
      <c r="I170" s="151"/>
      <c r="J170" s="151"/>
      <c r="K170" s="151"/>
      <c r="L170" s="151"/>
      <c r="M170" s="151"/>
      <c r="N170" s="151"/>
      <c r="O170" s="151"/>
      <c r="P170" s="151"/>
      <c r="Q170" s="151"/>
      <c r="R170" s="152"/>
      <c r="S170" s="151"/>
      <c r="T170" s="153"/>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151"/>
      <c r="BN170" s="151"/>
      <c r="BO170" s="151"/>
      <c r="BP170" s="151"/>
      <c r="BQ170" s="151"/>
      <c r="BR170" s="151"/>
    </row>
    <row r="171" spans="1:70" s="219" customFormat="1">
      <c r="A171" s="151"/>
      <c r="B171" s="151"/>
      <c r="C171" s="151"/>
      <c r="D171" s="110"/>
      <c r="E171" s="151"/>
      <c r="F171" s="151"/>
      <c r="G171" s="171"/>
      <c r="H171" s="151"/>
      <c r="I171" s="151"/>
      <c r="J171" s="151"/>
      <c r="K171" s="151"/>
      <c r="L171" s="151"/>
      <c r="M171" s="151"/>
      <c r="N171" s="151"/>
      <c r="O171" s="151"/>
      <c r="P171" s="151"/>
      <c r="Q171" s="151"/>
      <c r="R171" s="152"/>
      <c r="S171" s="151"/>
      <c r="T171" s="153"/>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151"/>
      <c r="BN171" s="151"/>
      <c r="BO171" s="151"/>
      <c r="BP171" s="151"/>
      <c r="BQ171" s="151"/>
      <c r="BR171" s="151"/>
    </row>
    <row r="172" spans="1:70" s="219" customFormat="1">
      <c r="A172" s="151"/>
      <c r="B172" s="151"/>
      <c r="C172" s="151"/>
      <c r="D172" s="110"/>
      <c r="E172" s="151"/>
      <c r="F172" s="151"/>
      <c r="G172" s="171"/>
      <c r="H172" s="151"/>
      <c r="I172" s="151"/>
      <c r="J172" s="151"/>
      <c r="K172" s="151"/>
      <c r="L172" s="151"/>
      <c r="M172" s="151"/>
      <c r="N172" s="151"/>
      <c r="O172" s="151"/>
      <c r="P172" s="151"/>
      <c r="Q172" s="151"/>
      <c r="R172" s="152"/>
      <c r="S172" s="151"/>
      <c r="T172" s="153"/>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c r="BI172" s="151"/>
      <c r="BJ172" s="151"/>
      <c r="BK172" s="151"/>
      <c r="BL172" s="151"/>
      <c r="BM172" s="151"/>
      <c r="BN172" s="151"/>
      <c r="BO172" s="151"/>
      <c r="BP172" s="151"/>
      <c r="BQ172" s="151"/>
      <c r="BR172" s="151"/>
    </row>
    <row r="173" spans="1:70" s="219" customFormat="1">
      <c r="A173" s="151"/>
      <c r="B173" s="151"/>
      <c r="C173" s="151"/>
      <c r="D173" s="110"/>
      <c r="E173" s="151"/>
      <c r="F173" s="151"/>
      <c r="G173" s="171"/>
      <c r="H173" s="151"/>
      <c r="I173" s="151"/>
      <c r="J173" s="151"/>
      <c r="K173" s="151"/>
      <c r="L173" s="151"/>
      <c r="M173" s="151"/>
      <c r="N173" s="151"/>
      <c r="O173" s="151"/>
      <c r="P173" s="151"/>
      <c r="Q173" s="151"/>
      <c r="R173" s="152"/>
      <c r="S173" s="151"/>
      <c r="T173" s="153"/>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row>
    <row r="174" spans="1:70" s="219" customFormat="1">
      <c r="A174" s="151"/>
      <c r="B174" s="151"/>
      <c r="C174" s="151"/>
      <c r="D174" s="110"/>
      <c r="E174" s="151"/>
      <c r="F174" s="151"/>
      <c r="G174" s="171"/>
      <c r="H174" s="151"/>
      <c r="I174" s="151"/>
      <c r="J174" s="151"/>
      <c r="K174" s="151"/>
      <c r="L174" s="151"/>
      <c r="M174" s="151"/>
      <c r="N174" s="151"/>
      <c r="O174" s="151"/>
      <c r="P174" s="151"/>
      <c r="Q174" s="151"/>
      <c r="R174" s="152"/>
      <c r="S174" s="151"/>
      <c r="T174" s="153"/>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row>
    <row r="175" spans="1:70" s="219" customFormat="1">
      <c r="A175" s="151"/>
      <c r="B175" s="151"/>
      <c r="C175" s="151"/>
      <c r="D175" s="110"/>
      <c r="E175" s="151"/>
      <c r="F175" s="151"/>
      <c r="G175" s="171"/>
      <c r="H175" s="151"/>
      <c r="I175" s="151"/>
      <c r="J175" s="151"/>
      <c r="K175" s="151"/>
      <c r="L175" s="151"/>
      <c r="M175" s="151"/>
      <c r="N175" s="151"/>
      <c r="O175" s="151"/>
      <c r="P175" s="151"/>
      <c r="Q175" s="151"/>
      <c r="R175" s="152"/>
      <c r="S175" s="151"/>
      <c r="T175" s="153"/>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151"/>
      <c r="BN175" s="151"/>
      <c r="BO175" s="151"/>
      <c r="BP175" s="151"/>
      <c r="BQ175" s="151"/>
      <c r="BR175" s="151"/>
    </row>
    <row r="176" spans="1:70" s="219" customFormat="1">
      <c r="A176" s="151"/>
      <c r="B176" s="151"/>
      <c r="C176" s="151"/>
      <c r="D176" s="110"/>
      <c r="E176" s="151"/>
      <c r="F176" s="151"/>
      <c r="G176" s="171"/>
      <c r="H176" s="151"/>
      <c r="I176" s="151"/>
      <c r="J176" s="151"/>
      <c r="K176" s="151"/>
      <c r="L176" s="151"/>
      <c r="M176" s="151"/>
      <c r="N176" s="151"/>
      <c r="O176" s="151"/>
      <c r="P176" s="151"/>
      <c r="Q176" s="151"/>
      <c r="R176" s="152"/>
      <c r="S176" s="151"/>
      <c r="T176" s="153"/>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151"/>
      <c r="BN176" s="151"/>
      <c r="BO176" s="151"/>
      <c r="BP176" s="151"/>
      <c r="BQ176" s="151"/>
      <c r="BR176" s="151"/>
    </row>
    <row r="177" spans="1:70" s="219" customFormat="1">
      <c r="A177" s="151"/>
      <c r="B177" s="151"/>
      <c r="C177" s="151"/>
      <c r="D177" s="110"/>
      <c r="E177" s="151"/>
      <c r="F177" s="151"/>
      <c r="G177" s="171"/>
      <c r="H177" s="151"/>
      <c r="I177" s="151"/>
      <c r="J177" s="151"/>
      <c r="K177" s="151"/>
      <c r="L177" s="151"/>
      <c r="M177" s="151"/>
      <c r="N177" s="151"/>
      <c r="O177" s="151"/>
      <c r="P177" s="151"/>
      <c r="Q177" s="151"/>
      <c r="R177" s="152"/>
      <c r="S177" s="151"/>
      <c r="T177" s="153"/>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c r="BN177" s="151"/>
      <c r="BO177" s="151"/>
      <c r="BP177" s="151"/>
      <c r="BQ177" s="151"/>
      <c r="BR177" s="151"/>
    </row>
    <row r="178" spans="1:70" s="219" customFormat="1">
      <c r="A178" s="151"/>
      <c r="B178" s="151"/>
      <c r="C178" s="151"/>
      <c r="D178" s="110"/>
      <c r="E178" s="151"/>
      <c r="F178" s="151"/>
      <c r="G178" s="171"/>
      <c r="H178" s="151"/>
      <c r="I178" s="151"/>
      <c r="J178" s="151"/>
      <c r="K178" s="151"/>
      <c r="L178" s="151"/>
      <c r="M178" s="151"/>
      <c r="N178" s="151"/>
      <c r="O178" s="151"/>
      <c r="P178" s="151"/>
      <c r="Q178" s="151"/>
      <c r="R178" s="152"/>
      <c r="S178" s="151"/>
      <c r="T178" s="153"/>
      <c r="U178" s="151"/>
      <c r="V178" s="151"/>
      <c r="W178" s="151"/>
      <c r="X178" s="151"/>
      <c r="Y178" s="151"/>
      <c r="Z178" s="151"/>
      <c r="AA178" s="151"/>
      <c r="AB178" s="151"/>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151"/>
      <c r="BN178" s="151"/>
      <c r="BO178" s="151"/>
      <c r="BP178" s="151"/>
      <c r="BQ178" s="151"/>
      <c r="BR178" s="151"/>
    </row>
    <row r="179" spans="1:70" s="219" customFormat="1">
      <c r="A179" s="151"/>
      <c r="B179" s="151"/>
      <c r="C179" s="151"/>
      <c r="D179" s="110"/>
      <c r="E179" s="151"/>
      <c r="F179" s="151"/>
      <c r="G179" s="171"/>
      <c r="H179" s="151"/>
      <c r="I179" s="151"/>
      <c r="J179" s="151"/>
      <c r="K179" s="151"/>
      <c r="L179" s="151"/>
      <c r="M179" s="151"/>
      <c r="N179" s="151"/>
      <c r="O179" s="151"/>
      <c r="P179" s="151"/>
      <c r="Q179" s="151"/>
      <c r="R179" s="152"/>
      <c r="S179" s="151"/>
      <c r="T179" s="153"/>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c r="BI179" s="151"/>
      <c r="BJ179" s="151"/>
      <c r="BK179" s="151"/>
      <c r="BL179" s="151"/>
      <c r="BM179" s="151"/>
      <c r="BN179" s="151"/>
      <c r="BO179" s="151"/>
      <c r="BP179" s="151"/>
      <c r="BQ179" s="151"/>
      <c r="BR179" s="151"/>
    </row>
    <row r="180" spans="1:70" s="219" customFormat="1">
      <c r="A180" s="151"/>
      <c r="B180" s="151"/>
      <c r="C180" s="151"/>
      <c r="D180" s="110"/>
      <c r="E180" s="151"/>
      <c r="F180" s="151"/>
      <c r="G180" s="171"/>
      <c r="H180" s="151"/>
      <c r="I180" s="151"/>
      <c r="J180" s="151"/>
      <c r="K180" s="151"/>
      <c r="L180" s="151"/>
      <c r="M180" s="151"/>
      <c r="N180" s="151"/>
      <c r="O180" s="151"/>
      <c r="P180" s="151"/>
      <c r="Q180" s="151"/>
      <c r="R180" s="152"/>
      <c r="S180" s="151"/>
      <c r="T180" s="153"/>
      <c r="U180" s="151"/>
      <c r="V180" s="151"/>
      <c r="W180" s="151"/>
      <c r="X180" s="151"/>
      <c r="Y180" s="151"/>
      <c r="Z180" s="151"/>
      <c r="AA180" s="151"/>
      <c r="AB180" s="151"/>
      <c r="AC180" s="151"/>
      <c r="AD180" s="151"/>
      <c r="AE180" s="151"/>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c r="BI180" s="151"/>
      <c r="BJ180" s="151"/>
      <c r="BK180" s="151"/>
      <c r="BL180" s="151"/>
      <c r="BM180" s="151"/>
      <c r="BN180" s="151"/>
      <c r="BO180" s="151"/>
      <c r="BP180" s="151"/>
      <c r="BQ180" s="151"/>
      <c r="BR180" s="151"/>
    </row>
    <row r="181" spans="1:70" s="219" customFormat="1">
      <c r="A181" s="151"/>
      <c r="B181" s="151"/>
      <c r="C181" s="151"/>
      <c r="D181" s="110"/>
      <c r="E181" s="151"/>
      <c r="F181" s="151"/>
      <c r="G181" s="171"/>
      <c r="H181" s="151"/>
      <c r="I181" s="151"/>
      <c r="J181" s="151"/>
      <c r="K181" s="151"/>
      <c r="L181" s="151"/>
      <c r="M181" s="151"/>
      <c r="N181" s="151"/>
      <c r="O181" s="151"/>
      <c r="P181" s="151"/>
      <c r="Q181" s="151"/>
      <c r="R181" s="152"/>
      <c r="S181" s="151"/>
      <c r="T181" s="153"/>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151"/>
      <c r="BN181" s="151"/>
      <c r="BO181" s="151"/>
      <c r="BP181" s="151"/>
      <c r="BQ181" s="151"/>
      <c r="BR181" s="151"/>
    </row>
    <row r="182" spans="1:70" s="219" customFormat="1">
      <c r="A182" s="151"/>
      <c r="B182" s="151"/>
      <c r="C182" s="151"/>
      <c r="D182" s="110"/>
      <c r="E182" s="151"/>
      <c r="F182" s="151"/>
      <c r="G182" s="171"/>
      <c r="H182" s="151"/>
      <c r="I182" s="151"/>
      <c r="J182" s="151"/>
      <c r="K182" s="151"/>
      <c r="L182" s="151"/>
      <c r="M182" s="151"/>
      <c r="N182" s="151"/>
      <c r="O182" s="151"/>
      <c r="P182" s="151"/>
      <c r="Q182" s="151"/>
      <c r="R182" s="152"/>
      <c r="S182" s="151"/>
      <c r="T182" s="153"/>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151"/>
      <c r="BN182" s="151"/>
      <c r="BO182" s="151"/>
      <c r="BP182" s="151"/>
      <c r="BQ182" s="151"/>
      <c r="BR182" s="151"/>
    </row>
    <row r="183" spans="1:70" s="219" customFormat="1">
      <c r="A183" s="151"/>
      <c r="B183" s="151"/>
      <c r="C183" s="151"/>
      <c r="D183" s="110"/>
      <c r="E183" s="151"/>
      <c r="F183" s="151"/>
      <c r="G183" s="171"/>
      <c r="H183" s="151"/>
      <c r="I183" s="151"/>
      <c r="J183" s="151"/>
      <c r="K183" s="151"/>
      <c r="L183" s="151"/>
      <c r="M183" s="151"/>
      <c r="N183" s="151"/>
      <c r="O183" s="151"/>
      <c r="P183" s="151"/>
      <c r="Q183" s="151"/>
      <c r="R183" s="152"/>
      <c r="S183" s="151"/>
      <c r="T183" s="153"/>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151"/>
    </row>
    <row r="184" spans="1:70" s="219" customFormat="1">
      <c r="A184" s="151"/>
      <c r="B184" s="151"/>
      <c r="C184" s="151"/>
      <c r="D184" s="110"/>
      <c r="E184" s="151"/>
      <c r="F184" s="151"/>
      <c r="G184" s="171"/>
      <c r="H184" s="151"/>
      <c r="I184" s="151"/>
      <c r="J184" s="151"/>
      <c r="K184" s="151"/>
      <c r="L184" s="151"/>
      <c r="M184" s="151"/>
      <c r="N184" s="151"/>
      <c r="O184" s="151"/>
      <c r="P184" s="151"/>
      <c r="Q184" s="151"/>
      <c r="R184" s="152"/>
      <c r="S184" s="151"/>
      <c r="T184" s="153"/>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row>
    <row r="185" spans="1:70" s="219" customFormat="1">
      <c r="A185" s="151"/>
      <c r="B185" s="151"/>
      <c r="C185" s="151"/>
      <c r="D185" s="110"/>
      <c r="E185" s="151"/>
      <c r="F185" s="151"/>
      <c r="G185" s="171"/>
      <c r="H185" s="151"/>
      <c r="I185" s="151"/>
      <c r="J185" s="151"/>
      <c r="K185" s="151"/>
      <c r="L185" s="151"/>
      <c r="M185" s="151"/>
      <c r="N185" s="151"/>
      <c r="O185" s="151"/>
      <c r="P185" s="151"/>
      <c r="Q185" s="151"/>
      <c r="R185" s="152"/>
      <c r="S185" s="151"/>
      <c r="T185" s="153"/>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c r="BI185" s="151"/>
      <c r="BJ185" s="151"/>
      <c r="BK185" s="151"/>
      <c r="BL185" s="151"/>
      <c r="BM185" s="151"/>
      <c r="BN185" s="151"/>
      <c r="BO185" s="151"/>
      <c r="BP185" s="151"/>
      <c r="BQ185" s="151"/>
      <c r="BR185" s="151"/>
    </row>
    <row r="186" spans="1:70" s="219" customFormat="1">
      <c r="A186" s="151"/>
      <c r="B186" s="151"/>
      <c r="C186" s="151"/>
      <c r="D186" s="110"/>
      <c r="E186" s="151"/>
      <c r="F186" s="151"/>
      <c r="G186" s="171"/>
      <c r="H186" s="151"/>
      <c r="I186" s="151"/>
      <c r="J186" s="151"/>
      <c r="K186" s="151"/>
      <c r="L186" s="151"/>
      <c r="M186" s="151"/>
      <c r="N186" s="151"/>
      <c r="O186" s="151"/>
      <c r="P186" s="151"/>
      <c r="Q186" s="151"/>
      <c r="R186" s="152"/>
      <c r="S186" s="151"/>
      <c r="T186" s="153"/>
      <c r="U186" s="151"/>
      <c r="V186" s="151"/>
      <c r="W186" s="151"/>
      <c r="X186" s="151"/>
      <c r="Y186" s="151"/>
      <c r="Z186" s="151"/>
      <c r="AA186" s="151"/>
      <c r="AB186" s="151"/>
      <c r="AC186" s="151"/>
      <c r="AD186" s="151"/>
      <c r="AE186" s="151"/>
      <c r="AF186" s="151"/>
      <c r="AG186" s="151"/>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c r="BI186" s="151"/>
      <c r="BJ186" s="151"/>
      <c r="BK186" s="151"/>
      <c r="BL186" s="151"/>
      <c r="BM186" s="151"/>
      <c r="BN186" s="151"/>
      <c r="BO186" s="151"/>
      <c r="BP186" s="151"/>
      <c r="BQ186" s="151"/>
      <c r="BR186" s="151"/>
    </row>
    <row r="187" spans="1:70" s="219" customFormat="1">
      <c r="A187" s="151"/>
      <c r="B187" s="151"/>
      <c r="C187" s="151"/>
      <c r="D187" s="110"/>
      <c r="E187" s="151"/>
      <c r="F187" s="151"/>
      <c r="G187" s="171"/>
      <c r="H187" s="151"/>
      <c r="I187" s="151"/>
      <c r="J187" s="151"/>
      <c r="K187" s="151"/>
      <c r="L187" s="151"/>
      <c r="M187" s="151"/>
      <c r="N187" s="151"/>
      <c r="O187" s="151"/>
      <c r="P187" s="151"/>
      <c r="Q187" s="151"/>
      <c r="R187" s="152"/>
      <c r="S187" s="151"/>
      <c r="T187" s="153"/>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c r="BI187" s="151"/>
      <c r="BJ187" s="151"/>
      <c r="BK187" s="151"/>
      <c r="BL187" s="151"/>
      <c r="BM187" s="151"/>
      <c r="BN187" s="151"/>
      <c r="BO187" s="151"/>
      <c r="BP187" s="151"/>
      <c r="BQ187" s="151"/>
      <c r="BR187" s="151"/>
    </row>
    <row r="188" spans="1:70" s="219" customFormat="1">
      <c r="A188" s="151"/>
      <c r="B188" s="151"/>
      <c r="C188" s="151"/>
      <c r="D188" s="110"/>
      <c r="E188" s="151"/>
      <c r="F188" s="151"/>
      <c r="G188" s="171"/>
      <c r="H188" s="151"/>
      <c r="I188" s="151"/>
      <c r="J188" s="151"/>
      <c r="K188" s="151"/>
      <c r="L188" s="151"/>
      <c r="M188" s="151"/>
      <c r="N188" s="151"/>
      <c r="O188" s="151"/>
      <c r="P188" s="151"/>
      <c r="Q188" s="151"/>
      <c r="R188" s="152"/>
      <c r="S188" s="151"/>
      <c r="T188" s="153"/>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c r="BI188" s="151"/>
      <c r="BJ188" s="151"/>
      <c r="BK188" s="151"/>
      <c r="BL188" s="151"/>
      <c r="BM188" s="151"/>
      <c r="BN188" s="151"/>
      <c r="BO188" s="151"/>
      <c r="BP188" s="151"/>
      <c r="BQ188" s="151"/>
      <c r="BR188" s="151"/>
    </row>
    <row r="189" spans="1:70" s="219" customFormat="1">
      <c r="A189" s="151"/>
      <c r="B189" s="151"/>
      <c r="C189" s="151"/>
      <c r="D189" s="110"/>
      <c r="E189" s="151"/>
      <c r="F189" s="151"/>
      <c r="G189" s="171"/>
      <c r="H189" s="151"/>
      <c r="I189" s="151"/>
      <c r="J189" s="151"/>
      <c r="K189" s="151"/>
      <c r="L189" s="151"/>
      <c r="M189" s="151"/>
      <c r="N189" s="151"/>
      <c r="O189" s="151"/>
      <c r="P189" s="151"/>
      <c r="Q189" s="151"/>
      <c r="R189" s="152"/>
      <c r="S189" s="151"/>
      <c r="T189" s="153"/>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151"/>
      <c r="BN189" s="151"/>
      <c r="BO189" s="151"/>
      <c r="BP189" s="151"/>
      <c r="BQ189" s="151"/>
      <c r="BR189" s="151"/>
    </row>
    <row r="190" spans="1:70" s="219" customFormat="1">
      <c r="A190" s="151"/>
      <c r="B190" s="151"/>
      <c r="C190" s="151"/>
      <c r="D190" s="110"/>
      <c r="E190" s="151"/>
      <c r="F190" s="151"/>
      <c r="G190" s="171"/>
      <c r="H190" s="151"/>
      <c r="I190" s="151"/>
      <c r="J190" s="151"/>
      <c r="K190" s="151"/>
      <c r="L190" s="151"/>
      <c r="M190" s="151"/>
      <c r="N190" s="151"/>
      <c r="O190" s="151"/>
      <c r="P190" s="151"/>
      <c r="Q190" s="151"/>
      <c r="R190" s="152"/>
      <c r="S190" s="151"/>
      <c r="T190" s="153"/>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1"/>
      <c r="BJ190" s="151"/>
      <c r="BK190" s="151"/>
      <c r="BL190" s="151"/>
      <c r="BM190" s="151"/>
      <c r="BN190" s="151"/>
      <c r="BO190" s="151"/>
      <c r="BP190" s="151"/>
      <c r="BQ190" s="151"/>
      <c r="BR190" s="151"/>
    </row>
    <row r="191" spans="1:70" s="219" customFormat="1">
      <c r="A191" s="151"/>
      <c r="B191" s="151"/>
      <c r="C191" s="151"/>
      <c r="D191" s="110"/>
      <c r="E191" s="151"/>
      <c r="F191" s="151"/>
      <c r="G191" s="171"/>
      <c r="H191" s="151"/>
      <c r="I191" s="151"/>
      <c r="J191" s="151"/>
      <c r="K191" s="151"/>
      <c r="L191" s="151"/>
      <c r="M191" s="151"/>
      <c r="N191" s="151"/>
      <c r="O191" s="151"/>
      <c r="P191" s="151"/>
      <c r="Q191" s="151"/>
      <c r="R191" s="152"/>
      <c r="S191" s="151"/>
      <c r="T191" s="153"/>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c r="BI191" s="151"/>
      <c r="BJ191" s="151"/>
      <c r="BK191" s="151"/>
      <c r="BL191" s="151"/>
      <c r="BM191" s="151"/>
      <c r="BN191" s="151"/>
      <c r="BO191" s="151"/>
      <c r="BP191" s="151"/>
      <c r="BQ191" s="151"/>
      <c r="BR191" s="151"/>
    </row>
    <row r="192" spans="1:70" s="219" customFormat="1">
      <c r="A192" s="151"/>
      <c r="B192" s="151"/>
      <c r="C192" s="151"/>
      <c r="D192" s="110"/>
      <c r="E192" s="151"/>
      <c r="F192" s="151"/>
      <c r="G192" s="171"/>
      <c r="H192" s="151"/>
      <c r="I192" s="151"/>
      <c r="J192" s="151"/>
      <c r="K192" s="151"/>
      <c r="L192" s="151"/>
      <c r="M192" s="151"/>
      <c r="N192" s="151"/>
      <c r="O192" s="151"/>
      <c r="P192" s="151"/>
      <c r="Q192" s="151"/>
      <c r="R192" s="152"/>
      <c r="S192" s="151"/>
      <c r="T192" s="153"/>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c r="BI192" s="151"/>
      <c r="BJ192" s="151"/>
      <c r="BK192" s="151"/>
      <c r="BL192" s="151"/>
      <c r="BM192" s="151"/>
      <c r="BN192" s="151"/>
      <c r="BO192" s="151"/>
      <c r="BP192" s="151"/>
      <c r="BQ192" s="151"/>
      <c r="BR192" s="151"/>
    </row>
    <row r="193" spans="1:70" s="219" customFormat="1">
      <c r="A193" s="151"/>
      <c r="B193" s="151"/>
      <c r="C193" s="151"/>
      <c r="D193" s="110"/>
      <c r="E193" s="151"/>
      <c r="F193" s="151"/>
      <c r="G193" s="171"/>
      <c r="H193" s="151"/>
      <c r="I193" s="151"/>
      <c r="J193" s="151"/>
      <c r="K193" s="151"/>
      <c r="L193" s="151"/>
      <c r="M193" s="151"/>
      <c r="N193" s="151"/>
      <c r="O193" s="151"/>
      <c r="P193" s="151"/>
      <c r="Q193" s="151"/>
      <c r="R193" s="152"/>
      <c r="S193" s="151"/>
      <c r="T193" s="153"/>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151"/>
      <c r="BN193" s="151"/>
      <c r="BO193" s="151"/>
      <c r="BP193" s="151"/>
      <c r="BQ193" s="151"/>
      <c r="BR193" s="151"/>
    </row>
    <row r="194" spans="1:70" s="219" customFormat="1">
      <c r="A194" s="151"/>
      <c r="B194" s="151"/>
      <c r="C194" s="151"/>
      <c r="D194" s="110"/>
      <c r="E194" s="151"/>
      <c r="F194" s="151"/>
      <c r="G194" s="171"/>
      <c r="H194" s="151"/>
      <c r="I194" s="151"/>
      <c r="J194" s="151"/>
      <c r="K194" s="151"/>
      <c r="L194" s="151"/>
      <c r="M194" s="151"/>
      <c r="N194" s="151"/>
      <c r="O194" s="151"/>
      <c r="P194" s="151"/>
      <c r="Q194" s="151"/>
      <c r="R194" s="152"/>
      <c r="S194" s="151"/>
      <c r="T194" s="153"/>
      <c r="U194" s="151"/>
      <c r="V194" s="151"/>
      <c r="W194" s="151"/>
      <c r="X194" s="151"/>
      <c r="Y194" s="151"/>
      <c r="Z194" s="151"/>
      <c r="AA194" s="151"/>
      <c r="AB194" s="151"/>
      <c r="AC194" s="151"/>
      <c r="AD194" s="151"/>
      <c r="AE194" s="151"/>
      <c r="AF194" s="151"/>
      <c r="AG194" s="151"/>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c r="BI194" s="151"/>
      <c r="BJ194" s="151"/>
      <c r="BK194" s="151"/>
      <c r="BL194" s="151"/>
      <c r="BM194" s="151"/>
      <c r="BN194" s="151"/>
      <c r="BO194" s="151"/>
      <c r="BP194" s="151"/>
      <c r="BQ194" s="151"/>
      <c r="BR194" s="151"/>
    </row>
    <row r="195" spans="1:70" s="219" customFormat="1">
      <c r="A195" s="151"/>
      <c r="B195" s="151"/>
      <c r="C195" s="151"/>
      <c r="D195" s="110"/>
      <c r="E195" s="151"/>
      <c r="F195" s="151"/>
      <c r="G195" s="171"/>
      <c r="H195" s="151"/>
      <c r="I195" s="151"/>
      <c r="J195" s="151"/>
      <c r="K195" s="151"/>
      <c r="L195" s="151"/>
      <c r="M195" s="151"/>
      <c r="N195" s="151"/>
      <c r="O195" s="151"/>
      <c r="P195" s="151"/>
      <c r="Q195" s="151"/>
      <c r="R195" s="152"/>
      <c r="S195" s="151"/>
      <c r="T195" s="153"/>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c r="BQ195" s="151"/>
      <c r="BR195" s="151"/>
    </row>
    <row r="196" spans="1:70" s="219" customFormat="1">
      <c r="A196" s="151"/>
      <c r="B196" s="151"/>
      <c r="C196" s="151"/>
      <c r="D196" s="110"/>
      <c r="E196" s="151"/>
      <c r="F196" s="151"/>
      <c r="G196" s="171"/>
      <c r="H196" s="151"/>
      <c r="I196" s="151"/>
      <c r="J196" s="151"/>
      <c r="K196" s="151"/>
      <c r="L196" s="151"/>
      <c r="M196" s="151"/>
      <c r="N196" s="151"/>
      <c r="O196" s="151"/>
      <c r="P196" s="151"/>
      <c r="Q196" s="151"/>
      <c r="R196" s="152"/>
      <c r="S196" s="151"/>
      <c r="T196" s="153"/>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151"/>
      <c r="BN196" s="151"/>
      <c r="BO196" s="151"/>
      <c r="BP196" s="151"/>
      <c r="BQ196" s="151"/>
      <c r="BR196" s="151"/>
    </row>
    <row r="197" spans="1:70" s="219" customFormat="1">
      <c r="A197" s="151"/>
      <c r="B197" s="151"/>
      <c r="C197" s="151"/>
      <c r="D197" s="110"/>
      <c r="E197" s="151"/>
      <c r="F197" s="151"/>
      <c r="G197" s="171"/>
      <c r="H197" s="151"/>
      <c r="I197" s="151"/>
      <c r="J197" s="151"/>
      <c r="K197" s="151"/>
      <c r="L197" s="151"/>
      <c r="M197" s="151"/>
      <c r="N197" s="151"/>
      <c r="O197" s="151"/>
      <c r="P197" s="151"/>
      <c r="Q197" s="151"/>
      <c r="R197" s="152"/>
      <c r="S197" s="151"/>
      <c r="T197" s="153"/>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151"/>
      <c r="BN197" s="151"/>
      <c r="BO197" s="151"/>
      <c r="BP197" s="151"/>
      <c r="BQ197" s="151"/>
      <c r="BR197" s="151"/>
    </row>
    <row r="198" spans="1:70" s="219" customFormat="1">
      <c r="A198" s="151"/>
      <c r="B198" s="151"/>
      <c r="C198" s="151"/>
      <c r="D198" s="110"/>
      <c r="E198" s="151"/>
      <c r="F198" s="151"/>
      <c r="G198" s="171"/>
      <c r="H198" s="151"/>
      <c r="I198" s="151"/>
      <c r="J198" s="151"/>
      <c r="K198" s="151"/>
      <c r="L198" s="151"/>
      <c r="M198" s="151"/>
      <c r="N198" s="151"/>
      <c r="O198" s="151"/>
      <c r="P198" s="151"/>
      <c r="Q198" s="151"/>
      <c r="R198" s="152"/>
      <c r="S198" s="151"/>
      <c r="T198" s="153"/>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row>
    <row r="199" spans="1:70" s="219" customFormat="1">
      <c r="A199" s="151"/>
      <c r="B199" s="151"/>
      <c r="C199" s="151"/>
      <c r="D199" s="110"/>
      <c r="E199" s="151"/>
      <c r="F199" s="151"/>
      <c r="G199" s="171"/>
      <c r="H199" s="151"/>
      <c r="I199" s="151"/>
      <c r="J199" s="151"/>
      <c r="K199" s="151"/>
      <c r="L199" s="151"/>
      <c r="M199" s="151"/>
      <c r="N199" s="151"/>
      <c r="O199" s="151"/>
      <c r="P199" s="151"/>
      <c r="Q199" s="151"/>
      <c r="R199" s="152"/>
      <c r="S199" s="151"/>
      <c r="T199" s="153"/>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c r="BI199" s="151"/>
      <c r="BJ199" s="151"/>
      <c r="BK199" s="151"/>
      <c r="BL199" s="151"/>
      <c r="BM199" s="151"/>
      <c r="BN199" s="151"/>
      <c r="BO199" s="151"/>
      <c r="BP199" s="151"/>
      <c r="BQ199" s="151"/>
      <c r="BR199" s="151"/>
    </row>
    <row r="200" spans="1:70" s="219" customFormat="1">
      <c r="A200" s="151"/>
      <c r="B200" s="151"/>
      <c r="C200" s="151"/>
      <c r="D200" s="110"/>
      <c r="E200" s="151"/>
      <c r="F200" s="151"/>
      <c r="G200" s="171"/>
      <c r="H200" s="151"/>
      <c r="I200" s="151"/>
      <c r="J200" s="151"/>
      <c r="K200" s="151"/>
      <c r="L200" s="151"/>
      <c r="M200" s="151"/>
      <c r="N200" s="151"/>
      <c r="O200" s="151"/>
      <c r="P200" s="151"/>
      <c r="Q200" s="151"/>
      <c r="R200" s="152"/>
      <c r="S200" s="151"/>
      <c r="T200" s="153"/>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c r="BI200" s="151"/>
      <c r="BJ200" s="151"/>
      <c r="BK200" s="151"/>
      <c r="BL200" s="151"/>
      <c r="BM200" s="151"/>
      <c r="BN200" s="151"/>
      <c r="BO200" s="151"/>
      <c r="BP200" s="151"/>
      <c r="BQ200" s="151"/>
      <c r="BR200" s="151"/>
    </row>
    <row r="201" spans="1:70" s="219" customFormat="1">
      <c r="A201" s="151"/>
      <c r="B201" s="151"/>
      <c r="C201" s="151"/>
      <c r="D201" s="110"/>
      <c r="E201" s="151"/>
      <c r="F201" s="151"/>
      <c r="G201" s="171"/>
      <c r="H201" s="151"/>
      <c r="I201" s="151"/>
      <c r="J201" s="151"/>
      <c r="K201" s="151"/>
      <c r="L201" s="151"/>
      <c r="M201" s="151"/>
      <c r="N201" s="151"/>
      <c r="O201" s="151"/>
      <c r="P201" s="151"/>
      <c r="Q201" s="151"/>
      <c r="R201" s="152"/>
      <c r="S201" s="151"/>
      <c r="T201" s="153"/>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c r="BJ201" s="151"/>
      <c r="BK201" s="151"/>
      <c r="BL201" s="151"/>
      <c r="BM201" s="151"/>
      <c r="BN201" s="151"/>
      <c r="BO201" s="151"/>
      <c r="BP201" s="151"/>
      <c r="BQ201" s="151"/>
      <c r="BR201" s="151"/>
    </row>
    <row r="202" spans="1:70" s="219" customFormat="1">
      <c r="A202" s="151"/>
      <c r="B202" s="151"/>
      <c r="C202" s="151"/>
      <c r="D202" s="110"/>
      <c r="E202" s="151"/>
      <c r="F202" s="151"/>
      <c r="G202" s="171"/>
      <c r="H202" s="151"/>
      <c r="I202" s="151"/>
      <c r="J202" s="151"/>
      <c r="K202" s="151"/>
      <c r="L202" s="151"/>
      <c r="M202" s="151"/>
      <c r="N202" s="151"/>
      <c r="O202" s="151"/>
      <c r="P202" s="151"/>
      <c r="Q202" s="151"/>
      <c r="R202" s="152"/>
      <c r="S202" s="151"/>
      <c r="T202" s="153"/>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151"/>
      <c r="BN202" s="151"/>
      <c r="BO202" s="151"/>
      <c r="BP202" s="151"/>
      <c r="BQ202" s="151"/>
      <c r="BR202" s="151"/>
    </row>
    <row r="203" spans="1:70" s="219" customFormat="1">
      <c r="A203" s="151"/>
      <c r="B203" s="151"/>
      <c r="C203" s="151"/>
      <c r="D203" s="110"/>
      <c r="E203" s="151"/>
      <c r="F203" s="151"/>
      <c r="G203" s="171"/>
      <c r="H203" s="151"/>
      <c r="I203" s="151"/>
      <c r="J203" s="151"/>
      <c r="K203" s="151"/>
      <c r="L203" s="151"/>
      <c r="M203" s="151"/>
      <c r="N203" s="151"/>
      <c r="O203" s="151"/>
      <c r="P203" s="151"/>
      <c r="Q203" s="151"/>
      <c r="R203" s="152"/>
      <c r="S203" s="151"/>
      <c r="T203" s="153"/>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c r="BI203" s="151"/>
      <c r="BJ203" s="151"/>
      <c r="BK203" s="151"/>
      <c r="BL203" s="151"/>
      <c r="BM203" s="151"/>
      <c r="BN203" s="151"/>
      <c r="BO203" s="151"/>
      <c r="BP203" s="151"/>
      <c r="BQ203" s="151"/>
      <c r="BR203" s="151"/>
    </row>
    <row r="204" spans="1:70" s="219" customFormat="1">
      <c r="A204" s="151"/>
      <c r="B204" s="151"/>
      <c r="C204" s="151"/>
      <c r="D204" s="110"/>
      <c r="E204" s="151"/>
      <c r="F204" s="151"/>
      <c r="G204" s="171"/>
      <c r="H204" s="151"/>
      <c r="I204" s="151"/>
      <c r="J204" s="151"/>
      <c r="K204" s="151"/>
      <c r="L204" s="151"/>
      <c r="M204" s="151"/>
      <c r="N204" s="151"/>
      <c r="O204" s="151"/>
      <c r="P204" s="151"/>
      <c r="Q204" s="151"/>
      <c r="R204" s="152"/>
      <c r="S204" s="151"/>
      <c r="T204" s="153"/>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151"/>
      <c r="BN204" s="151"/>
      <c r="BO204" s="151"/>
      <c r="BP204" s="151"/>
      <c r="BQ204" s="151"/>
      <c r="BR204" s="151"/>
    </row>
    <row r="205" spans="1:70" s="219" customFormat="1">
      <c r="A205" s="151"/>
      <c r="B205" s="151"/>
      <c r="C205" s="151"/>
      <c r="D205" s="110"/>
      <c r="E205" s="151"/>
      <c r="F205" s="151"/>
      <c r="G205" s="171"/>
      <c r="H205" s="151"/>
      <c r="I205" s="151"/>
      <c r="J205" s="151"/>
      <c r="K205" s="151"/>
      <c r="L205" s="151"/>
      <c r="M205" s="151"/>
      <c r="N205" s="151"/>
      <c r="O205" s="151"/>
      <c r="P205" s="151"/>
      <c r="Q205" s="151"/>
      <c r="R205" s="152"/>
      <c r="S205" s="151"/>
      <c r="T205" s="153"/>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151"/>
      <c r="BN205" s="151"/>
      <c r="BO205" s="151"/>
      <c r="BP205" s="151"/>
      <c r="BQ205" s="151"/>
      <c r="BR205" s="151"/>
    </row>
    <row r="206" spans="1:70" s="219" customFormat="1">
      <c r="A206" s="151"/>
      <c r="B206" s="151"/>
      <c r="C206" s="151"/>
      <c r="D206" s="110"/>
      <c r="E206" s="151"/>
      <c r="F206" s="151"/>
      <c r="G206" s="171"/>
      <c r="H206" s="151"/>
      <c r="I206" s="151"/>
      <c r="J206" s="151"/>
      <c r="K206" s="151"/>
      <c r="L206" s="151"/>
      <c r="M206" s="151"/>
      <c r="N206" s="151"/>
      <c r="O206" s="151"/>
      <c r="P206" s="151"/>
      <c r="Q206" s="151"/>
      <c r="R206" s="152"/>
      <c r="S206" s="151"/>
      <c r="T206" s="153"/>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c r="BI206" s="151"/>
      <c r="BJ206" s="151"/>
      <c r="BK206" s="151"/>
      <c r="BL206" s="151"/>
      <c r="BM206" s="151"/>
      <c r="BN206" s="151"/>
      <c r="BO206" s="151"/>
      <c r="BP206" s="151"/>
      <c r="BQ206" s="151"/>
      <c r="BR206" s="151"/>
    </row>
    <row r="207" spans="1:70" s="219" customFormat="1">
      <c r="A207" s="151"/>
      <c r="B207" s="151"/>
      <c r="C207" s="151"/>
      <c r="D207" s="110"/>
      <c r="E207" s="151"/>
      <c r="F207" s="151"/>
      <c r="G207" s="171"/>
      <c r="H207" s="151"/>
      <c r="I207" s="151"/>
      <c r="J207" s="151"/>
      <c r="K207" s="151"/>
      <c r="L207" s="151"/>
      <c r="M207" s="151"/>
      <c r="N207" s="151"/>
      <c r="O207" s="151"/>
      <c r="P207" s="151"/>
      <c r="Q207" s="151"/>
      <c r="R207" s="152"/>
      <c r="S207" s="151"/>
      <c r="T207" s="153"/>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151"/>
      <c r="BN207" s="151"/>
      <c r="BO207" s="151"/>
      <c r="BP207" s="151"/>
      <c r="BQ207" s="151"/>
      <c r="BR207" s="151"/>
    </row>
    <row r="208" spans="1:70" s="219" customFormat="1">
      <c r="A208" s="151"/>
      <c r="B208" s="151"/>
      <c r="C208" s="151"/>
      <c r="D208" s="110"/>
      <c r="E208" s="151"/>
      <c r="F208" s="151"/>
      <c r="G208" s="171"/>
      <c r="H208" s="151"/>
      <c r="I208" s="151"/>
      <c r="J208" s="151"/>
      <c r="K208" s="151"/>
      <c r="L208" s="151"/>
      <c r="M208" s="151"/>
      <c r="N208" s="151"/>
      <c r="O208" s="151"/>
      <c r="P208" s="151"/>
      <c r="Q208" s="151"/>
      <c r="R208" s="152"/>
      <c r="S208" s="151"/>
      <c r="T208" s="153"/>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151"/>
      <c r="BN208" s="151"/>
      <c r="BO208" s="151"/>
      <c r="BP208" s="151"/>
      <c r="BQ208" s="151"/>
      <c r="BR208" s="151"/>
    </row>
    <row r="209" spans="1:70" s="219" customFormat="1">
      <c r="A209" s="151"/>
      <c r="B209" s="151"/>
      <c r="C209" s="151"/>
      <c r="D209" s="110"/>
      <c r="E209" s="151"/>
      <c r="F209" s="151"/>
      <c r="G209" s="171"/>
      <c r="H209" s="151"/>
      <c r="I209" s="151"/>
      <c r="J209" s="151"/>
      <c r="K209" s="151"/>
      <c r="L209" s="151"/>
      <c r="M209" s="151"/>
      <c r="N209" s="151"/>
      <c r="O209" s="151"/>
      <c r="P209" s="151"/>
      <c r="Q209" s="151"/>
      <c r="R209" s="152"/>
      <c r="S209" s="151"/>
      <c r="T209" s="153"/>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c r="BI209" s="151"/>
      <c r="BJ209" s="151"/>
      <c r="BK209" s="151"/>
      <c r="BL209" s="151"/>
      <c r="BM209" s="151"/>
      <c r="BN209" s="151"/>
      <c r="BO209" s="151"/>
      <c r="BP209" s="151"/>
      <c r="BQ209" s="151"/>
      <c r="BR209" s="151"/>
    </row>
    <row r="210" spans="1:70" s="219" customFormat="1">
      <c r="A210" s="151"/>
      <c r="B210" s="151"/>
      <c r="C210" s="151"/>
      <c r="D210" s="110"/>
      <c r="E210" s="151"/>
      <c r="F210" s="151"/>
      <c r="G210" s="171"/>
      <c r="H210" s="151"/>
      <c r="I210" s="151"/>
      <c r="J210" s="151"/>
      <c r="K210" s="151"/>
      <c r="L210" s="151"/>
      <c r="M210" s="151"/>
      <c r="N210" s="151"/>
      <c r="O210" s="151"/>
      <c r="P210" s="151"/>
      <c r="Q210" s="151"/>
      <c r="R210" s="152"/>
      <c r="S210" s="151"/>
      <c r="T210" s="153"/>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151"/>
      <c r="BN210" s="151"/>
      <c r="BO210" s="151"/>
      <c r="BP210" s="151"/>
      <c r="BQ210" s="151"/>
      <c r="BR210" s="151"/>
    </row>
    <row r="211" spans="1:70" s="219" customFormat="1">
      <c r="A211" s="151"/>
      <c r="B211" s="151"/>
      <c r="C211" s="151"/>
      <c r="D211" s="110"/>
      <c r="E211" s="151"/>
      <c r="F211" s="151"/>
      <c r="G211" s="171"/>
      <c r="H211" s="151"/>
      <c r="I211" s="151"/>
      <c r="J211" s="151"/>
      <c r="K211" s="151"/>
      <c r="L211" s="151"/>
      <c r="M211" s="151"/>
      <c r="N211" s="151"/>
      <c r="O211" s="151"/>
      <c r="P211" s="151"/>
      <c r="Q211" s="151"/>
      <c r="R211" s="152"/>
      <c r="S211" s="151"/>
      <c r="T211" s="153"/>
      <c r="U211" s="151"/>
      <c r="V211" s="151"/>
      <c r="W211" s="151"/>
      <c r="X211" s="151"/>
      <c r="Y211" s="151"/>
      <c r="Z211" s="151"/>
      <c r="AA211" s="151"/>
      <c r="AB211" s="151"/>
      <c r="AC211" s="151"/>
      <c r="AD211" s="151"/>
      <c r="AE211" s="151"/>
      <c r="AF211" s="151"/>
      <c r="AG211" s="151"/>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c r="BI211" s="151"/>
      <c r="BJ211" s="151"/>
      <c r="BK211" s="151"/>
      <c r="BL211" s="151"/>
      <c r="BM211" s="151"/>
      <c r="BN211" s="151"/>
      <c r="BO211" s="151"/>
      <c r="BP211" s="151"/>
      <c r="BQ211" s="151"/>
      <c r="BR211" s="151"/>
    </row>
    <row r="212" spans="1:70" s="219" customFormat="1">
      <c r="A212" s="151"/>
      <c r="B212" s="151"/>
      <c r="C212" s="151"/>
      <c r="D212" s="110"/>
      <c r="E212" s="151"/>
      <c r="F212" s="151"/>
      <c r="G212" s="171"/>
      <c r="H212" s="151"/>
      <c r="I212" s="151"/>
      <c r="J212" s="151"/>
      <c r="K212" s="151"/>
      <c r="L212" s="151"/>
      <c r="M212" s="151"/>
      <c r="N212" s="151"/>
      <c r="O212" s="151"/>
      <c r="P212" s="151"/>
      <c r="Q212" s="151"/>
      <c r="R212" s="152"/>
      <c r="S212" s="151"/>
      <c r="T212" s="153"/>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c r="BI212" s="151"/>
      <c r="BJ212" s="151"/>
      <c r="BK212" s="151"/>
      <c r="BL212" s="151"/>
      <c r="BM212" s="151"/>
      <c r="BN212" s="151"/>
      <c r="BO212" s="151"/>
      <c r="BP212" s="151"/>
      <c r="BQ212" s="151"/>
      <c r="BR212" s="151"/>
    </row>
    <row r="213" spans="1:70" s="219" customFormat="1">
      <c r="A213" s="151"/>
      <c r="B213" s="151"/>
      <c r="C213" s="151"/>
      <c r="D213" s="110"/>
      <c r="E213" s="151"/>
      <c r="F213" s="151"/>
      <c r="G213" s="171"/>
      <c r="H213" s="151"/>
      <c r="I213" s="151"/>
      <c r="J213" s="151"/>
      <c r="K213" s="151"/>
      <c r="L213" s="151"/>
      <c r="M213" s="151"/>
      <c r="N213" s="151"/>
      <c r="O213" s="151"/>
      <c r="P213" s="151"/>
      <c r="Q213" s="151"/>
      <c r="R213" s="152"/>
      <c r="S213" s="151"/>
      <c r="T213" s="153"/>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c r="BI213" s="151"/>
      <c r="BJ213" s="151"/>
      <c r="BK213" s="151"/>
      <c r="BL213" s="151"/>
      <c r="BM213" s="151"/>
      <c r="BN213" s="151"/>
      <c r="BO213" s="151"/>
      <c r="BP213" s="151"/>
      <c r="BQ213" s="151"/>
      <c r="BR213" s="151"/>
    </row>
    <row r="214" spans="1:70" s="219" customFormat="1">
      <c r="A214" s="151"/>
      <c r="B214" s="151"/>
      <c r="C214" s="151"/>
      <c r="D214" s="110"/>
      <c r="E214" s="151"/>
      <c r="F214" s="151"/>
      <c r="G214" s="171"/>
      <c r="H214" s="151"/>
      <c r="I214" s="151"/>
      <c r="J214" s="151"/>
      <c r="K214" s="151"/>
      <c r="L214" s="151"/>
      <c r="M214" s="151"/>
      <c r="N214" s="151"/>
      <c r="O214" s="151"/>
      <c r="P214" s="151"/>
      <c r="Q214" s="151"/>
      <c r="R214" s="152"/>
      <c r="S214" s="151"/>
      <c r="T214" s="153"/>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c r="BI214" s="151"/>
      <c r="BJ214" s="151"/>
      <c r="BK214" s="151"/>
      <c r="BL214" s="151"/>
      <c r="BM214" s="151"/>
      <c r="BN214" s="151"/>
      <c r="BO214" s="151"/>
      <c r="BP214" s="151"/>
      <c r="BQ214" s="151"/>
      <c r="BR214" s="151"/>
    </row>
    <row r="215" spans="1:70" s="219" customFormat="1">
      <c r="A215" s="151"/>
      <c r="B215" s="151"/>
      <c r="C215" s="151"/>
      <c r="D215" s="110"/>
      <c r="E215" s="151"/>
      <c r="F215" s="151"/>
      <c r="G215" s="171"/>
      <c r="H215" s="151"/>
      <c r="I215" s="151"/>
      <c r="J215" s="151"/>
      <c r="K215" s="151"/>
      <c r="L215" s="151"/>
      <c r="M215" s="151"/>
      <c r="N215" s="151"/>
      <c r="O215" s="151"/>
      <c r="P215" s="151"/>
      <c r="Q215" s="151"/>
      <c r="R215" s="152"/>
      <c r="S215" s="151"/>
      <c r="T215" s="153"/>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c r="BI215" s="151"/>
      <c r="BJ215" s="151"/>
      <c r="BK215" s="151"/>
      <c r="BL215" s="151"/>
      <c r="BM215" s="151"/>
      <c r="BN215" s="151"/>
      <c r="BO215" s="151"/>
      <c r="BP215" s="151"/>
      <c r="BQ215" s="151"/>
      <c r="BR215" s="151"/>
    </row>
    <row r="216" spans="1:70" s="219" customFormat="1">
      <c r="A216" s="151"/>
      <c r="B216" s="151"/>
      <c r="C216" s="151"/>
      <c r="D216" s="110"/>
      <c r="E216" s="151"/>
      <c r="F216" s="151"/>
      <c r="G216" s="171"/>
      <c r="H216" s="151"/>
      <c r="I216" s="151"/>
      <c r="J216" s="151"/>
      <c r="K216" s="151"/>
      <c r="L216" s="151"/>
      <c r="M216" s="151"/>
      <c r="N216" s="151"/>
      <c r="O216" s="151"/>
      <c r="P216" s="151"/>
      <c r="Q216" s="151"/>
      <c r="R216" s="152"/>
      <c r="S216" s="151"/>
      <c r="T216" s="153"/>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c r="BI216" s="151"/>
      <c r="BJ216" s="151"/>
      <c r="BK216" s="151"/>
      <c r="BL216" s="151"/>
      <c r="BM216" s="151"/>
      <c r="BN216" s="151"/>
      <c r="BO216" s="151"/>
      <c r="BP216" s="151"/>
      <c r="BQ216" s="151"/>
      <c r="BR216" s="151"/>
    </row>
    <row r="217" spans="1:70" s="219" customFormat="1">
      <c r="A217" s="151"/>
      <c r="B217" s="151"/>
      <c r="C217" s="151"/>
      <c r="D217" s="110"/>
      <c r="E217" s="151"/>
      <c r="F217" s="151"/>
      <c r="G217" s="171"/>
      <c r="H217" s="151"/>
      <c r="I217" s="151"/>
      <c r="J217" s="151"/>
      <c r="K217" s="151"/>
      <c r="L217" s="151"/>
      <c r="M217" s="151"/>
      <c r="N217" s="151"/>
      <c r="O217" s="151"/>
      <c r="P217" s="151"/>
      <c r="Q217" s="151"/>
      <c r="R217" s="152"/>
      <c r="S217" s="151"/>
      <c r="T217" s="153"/>
      <c r="U217" s="151"/>
      <c r="V217" s="151"/>
      <c r="W217" s="151"/>
      <c r="X217" s="151"/>
      <c r="Y217" s="151"/>
      <c r="Z217" s="151"/>
      <c r="AA217" s="151"/>
      <c r="AB217" s="151"/>
      <c r="AC217" s="151"/>
      <c r="AD217" s="151"/>
      <c r="AE217" s="151"/>
      <c r="AF217" s="151"/>
      <c r="AG217" s="151"/>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c r="BI217" s="151"/>
      <c r="BJ217" s="151"/>
      <c r="BK217" s="151"/>
      <c r="BL217" s="151"/>
      <c r="BM217" s="151"/>
      <c r="BN217" s="151"/>
      <c r="BO217" s="151"/>
      <c r="BP217" s="151"/>
      <c r="BQ217" s="151"/>
      <c r="BR217" s="151"/>
    </row>
    <row r="218" spans="1:70" s="219" customFormat="1">
      <c r="A218" s="151"/>
      <c r="B218" s="151"/>
      <c r="C218" s="151"/>
      <c r="D218" s="110"/>
      <c r="E218" s="151"/>
      <c r="F218" s="151"/>
      <c r="G218" s="171"/>
      <c r="H218" s="151"/>
      <c r="I218" s="151"/>
      <c r="J218" s="151"/>
      <c r="K218" s="151"/>
      <c r="L218" s="151"/>
      <c r="M218" s="151"/>
      <c r="N218" s="151"/>
      <c r="O218" s="151"/>
      <c r="P218" s="151"/>
      <c r="Q218" s="151"/>
      <c r="R218" s="152"/>
      <c r="S218" s="151"/>
      <c r="T218" s="153"/>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c r="BI218" s="151"/>
      <c r="BJ218" s="151"/>
      <c r="BK218" s="151"/>
      <c r="BL218" s="151"/>
      <c r="BM218" s="151"/>
      <c r="BN218" s="151"/>
      <c r="BO218" s="151"/>
      <c r="BP218" s="151"/>
      <c r="BQ218" s="151"/>
      <c r="BR218" s="151"/>
    </row>
    <row r="219" spans="1:70" s="219" customFormat="1">
      <c r="A219" s="151"/>
      <c r="B219" s="151"/>
      <c r="C219" s="151"/>
      <c r="D219" s="110"/>
      <c r="E219" s="151"/>
      <c r="F219" s="151"/>
      <c r="G219" s="171"/>
      <c r="H219" s="151"/>
      <c r="I219" s="151"/>
      <c r="J219" s="151"/>
      <c r="K219" s="151"/>
      <c r="L219" s="151"/>
      <c r="M219" s="151"/>
      <c r="N219" s="151"/>
      <c r="O219" s="151"/>
      <c r="P219" s="151"/>
      <c r="Q219" s="151"/>
      <c r="R219" s="152"/>
      <c r="S219" s="151"/>
      <c r="T219" s="153"/>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151"/>
    </row>
    <row r="220" spans="1:70" s="219" customFormat="1">
      <c r="A220" s="151"/>
      <c r="B220" s="151"/>
      <c r="C220" s="151"/>
      <c r="D220" s="110"/>
      <c r="E220" s="151"/>
      <c r="F220" s="151"/>
      <c r="G220" s="171"/>
      <c r="H220" s="151"/>
      <c r="I220" s="151"/>
      <c r="J220" s="151"/>
      <c r="K220" s="151"/>
      <c r="L220" s="151"/>
      <c r="M220" s="151"/>
      <c r="N220" s="151"/>
      <c r="O220" s="151"/>
      <c r="P220" s="151"/>
      <c r="Q220" s="151"/>
      <c r="R220" s="152"/>
      <c r="S220" s="151"/>
      <c r="T220" s="153"/>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c r="BI220" s="151"/>
      <c r="BJ220" s="151"/>
      <c r="BK220" s="151"/>
      <c r="BL220" s="151"/>
      <c r="BM220" s="151"/>
      <c r="BN220" s="151"/>
      <c r="BO220" s="151"/>
      <c r="BP220" s="151"/>
      <c r="BQ220" s="151"/>
      <c r="BR220" s="151"/>
    </row>
    <row r="221" spans="1:70" s="219" customFormat="1">
      <c r="A221" s="151"/>
      <c r="B221" s="151"/>
      <c r="C221" s="151"/>
      <c r="D221" s="110"/>
      <c r="E221" s="151"/>
      <c r="F221" s="151"/>
      <c r="G221" s="171"/>
      <c r="H221" s="151"/>
      <c r="I221" s="151"/>
      <c r="J221" s="151"/>
      <c r="K221" s="151"/>
      <c r="L221" s="151"/>
      <c r="M221" s="151"/>
      <c r="N221" s="151"/>
      <c r="O221" s="151"/>
      <c r="P221" s="151"/>
      <c r="Q221" s="151"/>
      <c r="R221" s="152"/>
      <c r="S221" s="151"/>
      <c r="T221" s="153"/>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c r="BI221" s="151"/>
      <c r="BJ221" s="151"/>
      <c r="BK221" s="151"/>
      <c r="BL221" s="151"/>
      <c r="BM221" s="151"/>
      <c r="BN221" s="151"/>
      <c r="BO221" s="151"/>
      <c r="BP221" s="151"/>
      <c r="BQ221" s="151"/>
      <c r="BR221" s="151"/>
    </row>
    <row r="222" spans="1:70" s="219" customFormat="1">
      <c r="A222" s="151"/>
      <c r="B222" s="151"/>
      <c r="C222" s="151"/>
      <c r="D222" s="110"/>
      <c r="E222" s="151"/>
      <c r="F222" s="151"/>
      <c r="G222" s="171"/>
      <c r="H222" s="151"/>
      <c r="I222" s="151"/>
      <c r="J222" s="151"/>
      <c r="K222" s="151"/>
      <c r="L222" s="151"/>
      <c r="M222" s="151"/>
      <c r="N222" s="151"/>
      <c r="O222" s="151"/>
      <c r="P222" s="151"/>
      <c r="Q222" s="151"/>
      <c r="R222" s="152"/>
      <c r="S222" s="151"/>
      <c r="T222" s="153"/>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151"/>
      <c r="BN222" s="151"/>
      <c r="BO222" s="151"/>
      <c r="BP222" s="151"/>
      <c r="BQ222" s="151"/>
      <c r="BR222" s="151"/>
    </row>
    <row r="223" spans="1:70" s="219" customFormat="1">
      <c r="A223" s="151"/>
      <c r="B223" s="151"/>
      <c r="C223" s="151"/>
      <c r="D223" s="110"/>
      <c r="E223" s="151"/>
      <c r="F223" s="151"/>
      <c r="G223" s="171"/>
      <c r="H223" s="151"/>
      <c r="I223" s="151"/>
      <c r="J223" s="151"/>
      <c r="K223" s="151"/>
      <c r="L223" s="151"/>
      <c r="M223" s="151"/>
      <c r="N223" s="151"/>
      <c r="O223" s="151"/>
      <c r="P223" s="151"/>
      <c r="Q223" s="151"/>
      <c r="R223" s="152"/>
      <c r="S223" s="151"/>
      <c r="T223" s="153"/>
      <c r="U223" s="151"/>
      <c r="V223" s="151"/>
      <c r="W223" s="151"/>
      <c r="X223" s="151"/>
      <c r="Y223" s="151"/>
      <c r="Z223" s="151"/>
      <c r="AA223" s="151"/>
      <c r="AB223" s="151"/>
      <c r="AC223" s="151"/>
      <c r="AD223" s="151"/>
      <c r="AE223" s="151"/>
      <c r="AF223" s="151"/>
      <c r="AG223" s="151"/>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c r="BI223" s="151"/>
      <c r="BJ223" s="151"/>
      <c r="BK223" s="151"/>
      <c r="BL223" s="151"/>
      <c r="BM223" s="151"/>
      <c r="BN223" s="151"/>
      <c r="BO223" s="151"/>
      <c r="BP223" s="151"/>
      <c r="BQ223" s="151"/>
      <c r="BR223" s="151"/>
    </row>
    <row r="224" spans="1:70" s="219" customFormat="1">
      <c r="A224" s="151"/>
      <c r="B224" s="151"/>
      <c r="C224" s="151"/>
      <c r="D224" s="110"/>
      <c r="E224" s="151"/>
      <c r="F224" s="151"/>
      <c r="G224" s="171"/>
      <c r="H224" s="151"/>
      <c r="I224" s="151"/>
      <c r="J224" s="151"/>
      <c r="K224" s="151"/>
      <c r="L224" s="151"/>
      <c r="M224" s="151"/>
      <c r="N224" s="151"/>
      <c r="O224" s="151"/>
      <c r="P224" s="151"/>
      <c r="Q224" s="151"/>
      <c r="R224" s="152"/>
      <c r="S224" s="151"/>
      <c r="T224" s="153"/>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c r="BI224" s="151"/>
      <c r="BJ224" s="151"/>
      <c r="BK224" s="151"/>
      <c r="BL224" s="151"/>
      <c r="BM224" s="151"/>
      <c r="BN224" s="151"/>
      <c r="BO224" s="151"/>
      <c r="BP224" s="151"/>
      <c r="BQ224" s="151"/>
      <c r="BR224" s="151"/>
    </row>
    <row r="225" spans="1:70" s="219" customFormat="1">
      <c r="A225" s="151"/>
      <c r="B225" s="151"/>
      <c r="C225" s="151"/>
      <c r="D225" s="110"/>
      <c r="E225" s="151"/>
      <c r="F225" s="151"/>
      <c r="G225" s="171"/>
      <c r="H225" s="151"/>
      <c r="I225" s="151"/>
      <c r="J225" s="151"/>
      <c r="K225" s="151"/>
      <c r="L225" s="151"/>
      <c r="M225" s="151"/>
      <c r="N225" s="151"/>
      <c r="O225" s="151"/>
      <c r="P225" s="151"/>
      <c r="Q225" s="151"/>
      <c r="R225" s="152"/>
      <c r="S225" s="151"/>
      <c r="T225" s="153"/>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c r="BI225" s="151"/>
      <c r="BJ225" s="151"/>
      <c r="BK225" s="151"/>
      <c r="BL225" s="151"/>
      <c r="BM225" s="151"/>
      <c r="BN225" s="151"/>
      <c r="BO225" s="151"/>
      <c r="BP225" s="151"/>
      <c r="BQ225" s="151"/>
      <c r="BR225" s="151"/>
    </row>
    <row r="226" spans="1:70" s="219" customFormat="1">
      <c r="A226" s="151"/>
      <c r="B226" s="151"/>
      <c r="C226" s="151"/>
      <c r="D226" s="110"/>
      <c r="E226" s="151"/>
      <c r="F226" s="151"/>
      <c r="G226" s="171"/>
      <c r="H226" s="151"/>
      <c r="I226" s="151"/>
      <c r="J226" s="151"/>
      <c r="K226" s="151"/>
      <c r="L226" s="151"/>
      <c r="M226" s="151"/>
      <c r="N226" s="151"/>
      <c r="O226" s="151"/>
      <c r="P226" s="151"/>
      <c r="Q226" s="151"/>
      <c r="R226" s="152"/>
      <c r="S226" s="151"/>
      <c r="T226" s="153"/>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c r="BI226" s="151"/>
      <c r="BJ226" s="151"/>
      <c r="BK226" s="151"/>
      <c r="BL226" s="151"/>
      <c r="BM226" s="151"/>
      <c r="BN226" s="151"/>
      <c r="BO226" s="151"/>
      <c r="BP226" s="151"/>
      <c r="BQ226" s="151"/>
      <c r="BR226" s="151"/>
    </row>
    <row r="227" spans="1:70" s="219" customFormat="1">
      <c r="A227" s="151"/>
      <c r="B227" s="151"/>
      <c r="C227" s="151"/>
      <c r="D227" s="110"/>
      <c r="E227" s="151"/>
      <c r="F227" s="151"/>
      <c r="G227" s="171"/>
      <c r="H227" s="151"/>
      <c r="I227" s="151"/>
      <c r="J227" s="151"/>
      <c r="K227" s="151"/>
      <c r="L227" s="151"/>
      <c r="M227" s="151"/>
      <c r="N227" s="151"/>
      <c r="O227" s="151"/>
      <c r="P227" s="151"/>
      <c r="Q227" s="151"/>
      <c r="R227" s="152"/>
      <c r="S227" s="151"/>
      <c r="T227" s="153"/>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c r="BI227" s="151"/>
      <c r="BJ227" s="151"/>
      <c r="BK227" s="151"/>
      <c r="BL227" s="151"/>
      <c r="BM227" s="151"/>
      <c r="BN227" s="151"/>
      <c r="BO227" s="151"/>
      <c r="BP227" s="151"/>
      <c r="BQ227" s="151"/>
      <c r="BR227" s="151"/>
    </row>
    <row r="228" spans="1:70" s="219" customFormat="1">
      <c r="A228" s="151"/>
      <c r="B228" s="151"/>
      <c r="C228" s="151"/>
      <c r="D228" s="110"/>
      <c r="E228" s="151"/>
      <c r="F228" s="151"/>
      <c r="G228" s="171"/>
      <c r="H228" s="151"/>
      <c r="I228" s="151"/>
      <c r="J228" s="151"/>
      <c r="K228" s="151"/>
      <c r="L228" s="151"/>
      <c r="M228" s="151"/>
      <c r="N228" s="151"/>
      <c r="O228" s="151"/>
      <c r="P228" s="151"/>
      <c r="Q228" s="151"/>
      <c r="R228" s="152"/>
      <c r="S228" s="151"/>
      <c r="T228" s="153"/>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c r="BI228" s="151"/>
      <c r="BJ228" s="151"/>
      <c r="BK228" s="151"/>
      <c r="BL228" s="151"/>
      <c r="BM228" s="151"/>
      <c r="BN228" s="151"/>
      <c r="BO228" s="151"/>
      <c r="BP228" s="151"/>
      <c r="BQ228" s="151"/>
      <c r="BR228" s="151"/>
    </row>
    <row r="229" spans="1:70" s="219" customFormat="1">
      <c r="A229" s="151"/>
      <c r="B229" s="151"/>
      <c r="C229" s="151"/>
      <c r="D229" s="110"/>
      <c r="E229" s="151"/>
      <c r="F229" s="151"/>
      <c r="G229" s="171"/>
      <c r="H229" s="151"/>
      <c r="I229" s="151"/>
      <c r="J229" s="151"/>
      <c r="K229" s="151"/>
      <c r="L229" s="151"/>
      <c r="M229" s="151"/>
      <c r="N229" s="151"/>
      <c r="O229" s="151"/>
      <c r="P229" s="151"/>
      <c r="Q229" s="151"/>
      <c r="R229" s="152"/>
      <c r="S229" s="151"/>
      <c r="T229" s="153"/>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c r="BI229" s="151"/>
      <c r="BJ229" s="151"/>
      <c r="BK229" s="151"/>
      <c r="BL229" s="151"/>
      <c r="BM229" s="151"/>
      <c r="BN229" s="151"/>
      <c r="BO229" s="151"/>
      <c r="BP229" s="151"/>
      <c r="BQ229" s="151"/>
      <c r="BR229" s="151"/>
    </row>
    <row r="230" spans="1:70" s="219" customFormat="1">
      <c r="A230" s="151"/>
      <c r="B230" s="151"/>
      <c r="C230" s="151"/>
      <c r="D230" s="110"/>
      <c r="E230" s="151"/>
      <c r="F230" s="151"/>
      <c r="G230" s="171"/>
      <c r="H230" s="151"/>
      <c r="I230" s="151"/>
      <c r="J230" s="151"/>
      <c r="K230" s="151"/>
      <c r="L230" s="151"/>
      <c r="M230" s="151"/>
      <c r="N230" s="151"/>
      <c r="O230" s="151"/>
      <c r="P230" s="151"/>
      <c r="Q230" s="151"/>
      <c r="R230" s="152"/>
      <c r="S230" s="151"/>
      <c r="T230" s="153"/>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c r="BI230" s="151"/>
      <c r="BJ230" s="151"/>
      <c r="BK230" s="151"/>
      <c r="BL230" s="151"/>
      <c r="BM230" s="151"/>
      <c r="BN230" s="151"/>
      <c r="BO230" s="151"/>
      <c r="BP230" s="151"/>
      <c r="BQ230" s="151"/>
      <c r="BR230" s="151"/>
    </row>
    <row r="231" spans="1:70" s="219" customFormat="1">
      <c r="A231" s="151"/>
      <c r="B231" s="151"/>
      <c r="C231" s="151"/>
      <c r="D231" s="110"/>
      <c r="E231" s="151"/>
      <c r="F231" s="151"/>
      <c r="G231" s="171"/>
      <c r="H231" s="151"/>
      <c r="I231" s="151"/>
      <c r="J231" s="151"/>
      <c r="K231" s="151"/>
      <c r="L231" s="151"/>
      <c r="M231" s="151"/>
      <c r="N231" s="151"/>
      <c r="O231" s="151"/>
      <c r="P231" s="151"/>
      <c r="Q231" s="151"/>
      <c r="R231" s="152"/>
      <c r="S231" s="151"/>
      <c r="T231" s="153"/>
      <c r="U231" s="151"/>
      <c r="V231" s="151"/>
      <c r="W231" s="151"/>
      <c r="X231" s="151"/>
      <c r="Y231" s="151"/>
      <c r="Z231" s="151"/>
      <c r="AA231" s="151"/>
      <c r="AB231" s="151"/>
      <c r="AC231" s="151"/>
      <c r="AD231" s="151"/>
      <c r="AE231" s="151"/>
      <c r="AF231" s="151"/>
      <c r="AG231" s="151"/>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c r="BI231" s="151"/>
      <c r="BJ231" s="151"/>
      <c r="BK231" s="151"/>
      <c r="BL231" s="151"/>
      <c r="BM231" s="151"/>
      <c r="BN231" s="151"/>
      <c r="BO231" s="151"/>
      <c r="BP231" s="151"/>
      <c r="BQ231" s="151"/>
      <c r="BR231" s="151"/>
    </row>
    <row r="232" spans="1:70" s="219" customFormat="1">
      <c r="A232" s="151"/>
      <c r="B232" s="151"/>
      <c r="C232" s="151"/>
      <c r="D232" s="110"/>
      <c r="E232" s="151"/>
      <c r="F232" s="151"/>
      <c r="G232" s="171"/>
      <c r="H232" s="151"/>
      <c r="I232" s="151"/>
      <c r="J232" s="151"/>
      <c r="K232" s="151"/>
      <c r="L232" s="151"/>
      <c r="M232" s="151"/>
      <c r="N232" s="151"/>
      <c r="O232" s="151"/>
      <c r="P232" s="151"/>
      <c r="Q232" s="151"/>
      <c r="R232" s="152"/>
      <c r="S232" s="151"/>
      <c r="T232" s="153"/>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c r="BI232" s="151"/>
      <c r="BJ232" s="151"/>
      <c r="BK232" s="151"/>
      <c r="BL232" s="151"/>
      <c r="BM232" s="151"/>
      <c r="BN232" s="151"/>
      <c r="BO232" s="151"/>
      <c r="BP232" s="151"/>
      <c r="BQ232" s="151"/>
      <c r="BR232" s="151"/>
    </row>
    <row r="233" spans="1:70" s="219" customFormat="1">
      <c r="A233" s="151"/>
      <c r="B233" s="151"/>
      <c r="C233" s="151"/>
      <c r="D233" s="110"/>
      <c r="E233" s="151"/>
      <c r="F233" s="151"/>
      <c r="G233" s="171"/>
      <c r="H233" s="151"/>
      <c r="I233" s="151"/>
      <c r="J233" s="151"/>
      <c r="K233" s="151"/>
      <c r="L233" s="151"/>
      <c r="M233" s="151"/>
      <c r="N233" s="151"/>
      <c r="O233" s="151"/>
      <c r="P233" s="151"/>
      <c r="Q233" s="151"/>
      <c r="R233" s="152"/>
      <c r="S233" s="151"/>
      <c r="T233" s="153"/>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c r="BI233" s="151"/>
      <c r="BJ233" s="151"/>
      <c r="BK233" s="151"/>
      <c r="BL233" s="151"/>
      <c r="BM233" s="151"/>
      <c r="BN233" s="151"/>
      <c r="BO233" s="151"/>
      <c r="BP233" s="151"/>
      <c r="BQ233" s="151"/>
      <c r="BR233" s="151"/>
    </row>
    <row r="234" spans="1:70" s="219" customFormat="1">
      <c r="A234" s="151"/>
      <c r="B234" s="151"/>
      <c r="C234" s="151"/>
      <c r="D234" s="110"/>
      <c r="E234" s="151"/>
      <c r="F234" s="151"/>
      <c r="G234" s="171"/>
      <c r="H234" s="151"/>
      <c r="I234" s="151"/>
      <c r="J234" s="151"/>
      <c r="K234" s="151"/>
      <c r="L234" s="151"/>
      <c r="M234" s="151"/>
      <c r="N234" s="151"/>
      <c r="O234" s="151"/>
      <c r="P234" s="151"/>
      <c r="Q234" s="151"/>
      <c r="R234" s="152"/>
      <c r="S234" s="151"/>
      <c r="T234" s="153"/>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151"/>
      <c r="BN234" s="151"/>
      <c r="BO234" s="151"/>
      <c r="BP234" s="151"/>
      <c r="BQ234" s="151"/>
      <c r="BR234" s="151"/>
    </row>
    <row r="235" spans="1:70" s="219" customFormat="1">
      <c r="A235" s="151"/>
      <c r="B235" s="151"/>
      <c r="C235" s="151"/>
      <c r="D235" s="110"/>
      <c r="E235" s="151"/>
      <c r="F235" s="151"/>
      <c r="G235" s="171"/>
      <c r="H235" s="151"/>
      <c r="I235" s="151"/>
      <c r="J235" s="151"/>
      <c r="K235" s="151"/>
      <c r="L235" s="151"/>
      <c r="M235" s="151"/>
      <c r="N235" s="151"/>
      <c r="O235" s="151"/>
      <c r="P235" s="151"/>
      <c r="Q235" s="151"/>
      <c r="R235" s="152"/>
      <c r="S235" s="151"/>
      <c r="T235" s="153"/>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151"/>
      <c r="BN235" s="151"/>
      <c r="BO235" s="151"/>
      <c r="BP235" s="151"/>
      <c r="BQ235" s="151"/>
      <c r="BR235" s="151"/>
    </row>
    <row r="236" spans="1:70" s="219" customFormat="1">
      <c r="A236" s="151"/>
      <c r="B236" s="151"/>
      <c r="C236" s="151"/>
      <c r="D236" s="110"/>
      <c r="E236" s="151"/>
      <c r="F236" s="151"/>
      <c r="G236" s="171"/>
      <c r="H236" s="151"/>
      <c r="I236" s="151"/>
      <c r="J236" s="151"/>
      <c r="K236" s="151"/>
      <c r="L236" s="151"/>
      <c r="M236" s="151"/>
      <c r="N236" s="151"/>
      <c r="O236" s="151"/>
      <c r="P236" s="151"/>
      <c r="Q236" s="151"/>
      <c r="R236" s="152"/>
      <c r="S236" s="151"/>
      <c r="T236" s="153"/>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c r="BI236" s="151"/>
      <c r="BJ236" s="151"/>
      <c r="BK236" s="151"/>
      <c r="BL236" s="151"/>
      <c r="BM236" s="151"/>
      <c r="BN236" s="151"/>
      <c r="BO236" s="151"/>
      <c r="BP236" s="151"/>
      <c r="BQ236" s="151"/>
      <c r="BR236" s="151"/>
    </row>
    <row r="237" spans="1:70" s="219" customFormat="1">
      <c r="A237" s="151"/>
      <c r="B237" s="151"/>
      <c r="C237" s="151"/>
      <c r="D237" s="110"/>
      <c r="E237" s="151"/>
      <c r="F237" s="151"/>
      <c r="G237" s="171"/>
      <c r="H237" s="151"/>
      <c r="I237" s="151"/>
      <c r="J237" s="151"/>
      <c r="K237" s="151"/>
      <c r="L237" s="151"/>
      <c r="M237" s="151"/>
      <c r="N237" s="151"/>
      <c r="O237" s="151"/>
      <c r="P237" s="151"/>
      <c r="Q237" s="151"/>
      <c r="R237" s="152"/>
      <c r="S237" s="151"/>
      <c r="T237" s="153"/>
      <c r="U237" s="151"/>
      <c r="V237" s="151"/>
      <c r="W237" s="151"/>
      <c r="X237" s="151"/>
      <c r="Y237" s="151"/>
      <c r="Z237" s="151"/>
      <c r="AA237" s="151"/>
      <c r="AB237" s="151"/>
      <c r="AC237" s="151"/>
      <c r="AD237" s="151"/>
      <c r="AE237" s="151"/>
      <c r="AF237" s="151"/>
      <c r="AG237" s="151"/>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c r="BI237" s="151"/>
      <c r="BJ237" s="151"/>
      <c r="BK237" s="151"/>
      <c r="BL237" s="151"/>
      <c r="BM237" s="151"/>
      <c r="BN237" s="151"/>
      <c r="BO237" s="151"/>
      <c r="BP237" s="151"/>
      <c r="BQ237" s="151"/>
      <c r="BR237" s="151"/>
    </row>
    <row r="238" spans="1:70" s="219" customFormat="1">
      <c r="A238" s="151"/>
      <c r="B238" s="151"/>
      <c r="C238" s="151"/>
      <c r="D238" s="110"/>
      <c r="E238" s="151"/>
      <c r="F238" s="151"/>
      <c r="G238" s="171"/>
      <c r="H238" s="151"/>
      <c r="I238" s="151"/>
      <c r="J238" s="151"/>
      <c r="K238" s="151"/>
      <c r="L238" s="151"/>
      <c r="M238" s="151"/>
      <c r="N238" s="151"/>
      <c r="O238" s="151"/>
      <c r="P238" s="151"/>
      <c r="Q238" s="151"/>
      <c r="R238" s="152"/>
      <c r="S238" s="151"/>
      <c r="T238" s="153"/>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151"/>
      <c r="BJ238" s="151"/>
      <c r="BK238" s="151"/>
      <c r="BL238" s="151"/>
      <c r="BM238" s="151"/>
      <c r="BN238" s="151"/>
      <c r="BO238" s="151"/>
      <c r="BP238" s="151"/>
      <c r="BQ238" s="151"/>
      <c r="BR238" s="151"/>
    </row>
    <row r="239" spans="1:70" s="219" customFormat="1">
      <c r="A239" s="151"/>
      <c r="B239" s="151"/>
      <c r="C239" s="151"/>
      <c r="D239" s="110"/>
      <c r="E239" s="151"/>
      <c r="F239" s="151"/>
      <c r="G239" s="171"/>
      <c r="H239" s="151"/>
      <c r="I239" s="151"/>
      <c r="J239" s="151"/>
      <c r="K239" s="151"/>
      <c r="L239" s="151"/>
      <c r="M239" s="151"/>
      <c r="N239" s="151"/>
      <c r="O239" s="151"/>
      <c r="P239" s="151"/>
      <c r="Q239" s="151"/>
      <c r="R239" s="152"/>
      <c r="S239" s="151"/>
      <c r="T239" s="153"/>
      <c r="U239" s="151"/>
      <c r="V239" s="151"/>
      <c r="W239" s="151"/>
      <c r="X239" s="151"/>
      <c r="Y239" s="151"/>
      <c r="Z239" s="151"/>
      <c r="AA239" s="151"/>
      <c r="AB239" s="151"/>
      <c r="AC239" s="151"/>
      <c r="AD239" s="151"/>
      <c r="AE239" s="151"/>
      <c r="AF239" s="151"/>
      <c r="AG239" s="151"/>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c r="BI239" s="151"/>
      <c r="BJ239" s="151"/>
      <c r="BK239" s="151"/>
      <c r="BL239" s="151"/>
      <c r="BM239" s="151"/>
      <c r="BN239" s="151"/>
      <c r="BO239" s="151"/>
      <c r="BP239" s="151"/>
      <c r="BQ239" s="151"/>
      <c r="BR239" s="151"/>
    </row>
    <row r="240" spans="1:70" s="219" customFormat="1">
      <c r="A240" s="151"/>
      <c r="B240" s="151"/>
      <c r="C240" s="151"/>
      <c r="D240" s="110"/>
      <c r="E240" s="151"/>
      <c r="F240" s="151"/>
      <c r="G240" s="171"/>
      <c r="H240" s="151"/>
      <c r="I240" s="151"/>
      <c r="J240" s="151"/>
      <c r="K240" s="151"/>
      <c r="L240" s="151"/>
      <c r="M240" s="151"/>
      <c r="N240" s="151"/>
      <c r="O240" s="151"/>
      <c r="P240" s="151"/>
      <c r="Q240" s="151"/>
      <c r="R240" s="152"/>
      <c r="S240" s="151"/>
      <c r="T240" s="153"/>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c r="BI240" s="151"/>
      <c r="BJ240" s="151"/>
      <c r="BK240" s="151"/>
      <c r="BL240" s="151"/>
      <c r="BM240" s="151"/>
      <c r="BN240" s="151"/>
      <c r="BO240" s="151"/>
      <c r="BP240" s="151"/>
      <c r="BQ240" s="151"/>
      <c r="BR240" s="151"/>
    </row>
    <row r="241" spans="1:70" s="219" customFormat="1">
      <c r="A241" s="151"/>
      <c r="B241" s="151"/>
      <c r="C241" s="151"/>
      <c r="D241" s="110"/>
      <c r="E241" s="151"/>
      <c r="F241" s="151"/>
      <c r="G241" s="171"/>
      <c r="H241" s="151"/>
      <c r="I241" s="151"/>
      <c r="J241" s="151"/>
      <c r="K241" s="151"/>
      <c r="L241" s="151"/>
      <c r="M241" s="151"/>
      <c r="N241" s="151"/>
      <c r="O241" s="151"/>
      <c r="P241" s="151"/>
      <c r="Q241" s="151"/>
      <c r="R241" s="152"/>
      <c r="S241" s="151"/>
      <c r="T241" s="153"/>
      <c r="U241" s="151"/>
      <c r="V241" s="151"/>
      <c r="W241" s="151"/>
      <c r="X241" s="151"/>
      <c r="Y241" s="151"/>
      <c r="Z241" s="151"/>
      <c r="AA241" s="151"/>
      <c r="AB241" s="151"/>
      <c r="AC241" s="151"/>
      <c r="AD241" s="151"/>
      <c r="AE241" s="151"/>
      <c r="AF241" s="151"/>
      <c r="AG241" s="151"/>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c r="BI241" s="151"/>
      <c r="BJ241" s="151"/>
      <c r="BK241" s="151"/>
      <c r="BL241" s="151"/>
      <c r="BM241" s="151"/>
      <c r="BN241" s="151"/>
      <c r="BO241" s="151"/>
      <c r="BP241" s="151"/>
      <c r="BQ241" s="151"/>
      <c r="BR241" s="151"/>
    </row>
    <row r="242" spans="1:70" s="219" customFormat="1">
      <c r="A242" s="151"/>
      <c r="B242" s="151"/>
      <c r="C242" s="151"/>
      <c r="D242" s="110"/>
      <c r="E242" s="151"/>
      <c r="F242" s="151"/>
      <c r="G242" s="171"/>
      <c r="H242" s="151"/>
      <c r="I242" s="151"/>
      <c r="J242" s="151"/>
      <c r="K242" s="151"/>
      <c r="L242" s="151"/>
      <c r="M242" s="151"/>
      <c r="N242" s="151"/>
      <c r="O242" s="151"/>
      <c r="P242" s="151"/>
      <c r="Q242" s="151"/>
      <c r="R242" s="152"/>
      <c r="S242" s="151"/>
      <c r="T242" s="153"/>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c r="BI242" s="151"/>
      <c r="BJ242" s="151"/>
      <c r="BK242" s="151"/>
      <c r="BL242" s="151"/>
      <c r="BM242" s="151"/>
      <c r="BN242" s="151"/>
      <c r="BO242" s="151"/>
      <c r="BP242" s="151"/>
      <c r="BQ242" s="151"/>
      <c r="BR242" s="151"/>
    </row>
    <row r="243" spans="1:70" s="219" customFormat="1">
      <c r="A243" s="151"/>
      <c r="B243" s="151"/>
      <c r="C243" s="151"/>
      <c r="D243" s="110"/>
      <c r="E243" s="151"/>
      <c r="F243" s="151"/>
      <c r="G243" s="171"/>
      <c r="H243" s="151"/>
      <c r="I243" s="151"/>
      <c r="J243" s="151"/>
      <c r="K243" s="151"/>
      <c r="L243" s="151"/>
      <c r="M243" s="151"/>
      <c r="N243" s="151"/>
      <c r="O243" s="151"/>
      <c r="P243" s="151"/>
      <c r="Q243" s="151"/>
      <c r="R243" s="152"/>
      <c r="S243" s="151"/>
      <c r="T243" s="153"/>
      <c r="U243" s="151"/>
      <c r="V243" s="151"/>
      <c r="W243" s="151"/>
      <c r="X243" s="151"/>
      <c r="Y243" s="151"/>
      <c r="Z243" s="151"/>
      <c r="AA243" s="151"/>
      <c r="AB243" s="151"/>
      <c r="AC243" s="151"/>
      <c r="AD243" s="151"/>
      <c r="AE243" s="151"/>
      <c r="AF243" s="151"/>
      <c r="AG243" s="151"/>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c r="BI243" s="151"/>
      <c r="BJ243" s="151"/>
      <c r="BK243" s="151"/>
      <c r="BL243" s="151"/>
      <c r="BM243" s="151"/>
      <c r="BN243" s="151"/>
      <c r="BO243" s="151"/>
      <c r="BP243" s="151"/>
      <c r="BQ243" s="151"/>
      <c r="BR243" s="151"/>
    </row>
    <row r="244" spans="1:70" s="219" customFormat="1">
      <c r="A244" s="151"/>
      <c r="B244" s="151"/>
      <c r="C244" s="151"/>
      <c r="D244" s="110"/>
      <c r="E244" s="151"/>
      <c r="F244" s="151"/>
      <c r="G244" s="171"/>
      <c r="H244" s="151"/>
      <c r="I244" s="151"/>
      <c r="J244" s="151"/>
      <c r="K244" s="151"/>
      <c r="L244" s="151"/>
      <c r="M244" s="151"/>
      <c r="N244" s="151"/>
      <c r="O244" s="151"/>
      <c r="P244" s="151"/>
      <c r="Q244" s="151"/>
      <c r="R244" s="152"/>
      <c r="S244" s="151"/>
      <c r="T244" s="153"/>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c r="BI244" s="151"/>
      <c r="BJ244" s="151"/>
      <c r="BK244" s="151"/>
      <c r="BL244" s="151"/>
      <c r="BM244" s="151"/>
      <c r="BN244" s="151"/>
      <c r="BO244" s="151"/>
      <c r="BP244" s="151"/>
      <c r="BQ244" s="151"/>
      <c r="BR244" s="151"/>
    </row>
    <row r="245" spans="1:70" s="219" customFormat="1">
      <c r="A245" s="151"/>
      <c r="B245" s="151"/>
      <c r="C245" s="151"/>
      <c r="D245" s="110"/>
      <c r="E245" s="151"/>
      <c r="F245" s="151"/>
      <c r="G245" s="171"/>
      <c r="H245" s="151"/>
      <c r="I245" s="151"/>
      <c r="J245" s="151"/>
      <c r="K245" s="151"/>
      <c r="L245" s="151"/>
      <c r="M245" s="151"/>
      <c r="N245" s="151"/>
      <c r="O245" s="151"/>
      <c r="P245" s="151"/>
      <c r="Q245" s="151"/>
      <c r="R245" s="152"/>
      <c r="S245" s="151"/>
      <c r="T245" s="153"/>
      <c r="U245" s="151"/>
      <c r="V245" s="151"/>
      <c r="W245" s="151"/>
      <c r="X245" s="151"/>
      <c r="Y245" s="151"/>
      <c r="Z245" s="151"/>
      <c r="AA245" s="151"/>
      <c r="AB245" s="151"/>
      <c r="AC245" s="151"/>
      <c r="AD245" s="151"/>
      <c r="AE245" s="151"/>
      <c r="AF245" s="151"/>
      <c r="AG245" s="151"/>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c r="BI245" s="151"/>
      <c r="BJ245" s="151"/>
      <c r="BK245" s="151"/>
      <c r="BL245" s="151"/>
      <c r="BM245" s="151"/>
      <c r="BN245" s="151"/>
      <c r="BO245" s="151"/>
      <c r="BP245" s="151"/>
      <c r="BQ245" s="151"/>
      <c r="BR245" s="151"/>
    </row>
    <row r="246" spans="1:70" s="219" customFormat="1">
      <c r="A246" s="151"/>
      <c r="B246" s="151"/>
      <c r="C246" s="151"/>
      <c r="D246" s="110"/>
      <c r="E246" s="151"/>
      <c r="F246" s="151"/>
      <c r="G246" s="171"/>
      <c r="H246" s="151"/>
      <c r="I246" s="151"/>
      <c r="J246" s="151"/>
      <c r="K246" s="151"/>
      <c r="L246" s="151"/>
      <c r="M246" s="151"/>
      <c r="N246" s="151"/>
      <c r="O246" s="151"/>
      <c r="P246" s="151"/>
      <c r="Q246" s="151"/>
      <c r="R246" s="152"/>
      <c r="S246" s="151"/>
      <c r="T246" s="153"/>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c r="BI246" s="151"/>
      <c r="BJ246" s="151"/>
      <c r="BK246" s="151"/>
      <c r="BL246" s="151"/>
      <c r="BM246" s="151"/>
      <c r="BN246" s="151"/>
      <c r="BO246" s="151"/>
      <c r="BP246" s="151"/>
      <c r="BQ246" s="151"/>
      <c r="BR246" s="151"/>
    </row>
    <row r="247" spans="1:70" s="219" customFormat="1">
      <c r="A247" s="151"/>
      <c r="B247" s="151"/>
      <c r="C247" s="151"/>
      <c r="D247" s="110"/>
      <c r="E247" s="151"/>
      <c r="F247" s="151"/>
      <c r="G247" s="171"/>
      <c r="H247" s="151"/>
      <c r="I247" s="151"/>
      <c r="J247" s="151"/>
      <c r="K247" s="151"/>
      <c r="L247" s="151"/>
      <c r="M247" s="151"/>
      <c r="N247" s="151"/>
      <c r="O247" s="151"/>
      <c r="P247" s="151"/>
      <c r="Q247" s="151"/>
      <c r="R247" s="152"/>
      <c r="S247" s="151"/>
      <c r="T247" s="153"/>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c r="BI247" s="151"/>
      <c r="BJ247" s="151"/>
      <c r="BK247" s="151"/>
      <c r="BL247" s="151"/>
      <c r="BM247" s="151"/>
      <c r="BN247" s="151"/>
      <c r="BO247" s="151"/>
      <c r="BP247" s="151"/>
      <c r="BQ247" s="151"/>
      <c r="BR247" s="151"/>
    </row>
    <row r="248" spans="1:70" s="219" customFormat="1">
      <c r="A248" s="151"/>
      <c r="B248" s="151"/>
      <c r="C248" s="151"/>
      <c r="D248" s="110"/>
      <c r="E248" s="151"/>
      <c r="F248" s="151"/>
      <c r="G248" s="171"/>
      <c r="H248" s="151"/>
      <c r="I248" s="151"/>
      <c r="J248" s="151"/>
      <c r="K248" s="151"/>
      <c r="L248" s="151"/>
      <c r="M248" s="151"/>
      <c r="N248" s="151"/>
      <c r="O248" s="151"/>
      <c r="P248" s="151"/>
      <c r="Q248" s="151"/>
      <c r="R248" s="152"/>
      <c r="S248" s="151"/>
      <c r="T248" s="153"/>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c r="BI248" s="151"/>
      <c r="BJ248" s="151"/>
      <c r="BK248" s="151"/>
      <c r="BL248" s="151"/>
      <c r="BM248" s="151"/>
      <c r="BN248" s="151"/>
      <c r="BO248" s="151"/>
      <c r="BP248" s="151"/>
      <c r="BQ248" s="151"/>
      <c r="BR248" s="151"/>
    </row>
    <row r="249" spans="1:70" s="219" customFormat="1">
      <c r="A249" s="151"/>
      <c r="B249" s="151"/>
      <c r="C249" s="151"/>
      <c r="D249" s="110"/>
      <c r="E249" s="151"/>
      <c r="F249" s="151"/>
      <c r="G249" s="171"/>
      <c r="H249" s="151"/>
      <c r="I249" s="151"/>
      <c r="J249" s="151"/>
      <c r="K249" s="151"/>
      <c r="L249" s="151"/>
      <c r="M249" s="151"/>
      <c r="N249" s="151"/>
      <c r="O249" s="151"/>
      <c r="P249" s="151"/>
      <c r="Q249" s="151"/>
      <c r="R249" s="152"/>
      <c r="S249" s="151"/>
      <c r="T249" s="153"/>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c r="BI249" s="151"/>
      <c r="BJ249" s="151"/>
      <c r="BK249" s="151"/>
      <c r="BL249" s="151"/>
      <c r="BM249" s="151"/>
      <c r="BN249" s="151"/>
      <c r="BO249" s="151"/>
      <c r="BP249" s="151"/>
      <c r="BQ249" s="151"/>
      <c r="BR249" s="151"/>
    </row>
    <row r="250" spans="1:70" s="219" customFormat="1">
      <c r="A250" s="151"/>
      <c r="B250" s="151"/>
      <c r="C250" s="151"/>
      <c r="D250" s="110"/>
      <c r="E250" s="151"/>
      <c r="F250" s="151"/>
      <c r="G250" s="171"/>
      <c r="H250" s="151"/>
      <c r="I250" s="151"/>
      <c r="J250" s="151"/>
      <c r="K250" s="151"/>
      <c r="L250" s="151"/>
      <c r="M250" s="151"/>
      <c r="N250" s="151"/>
      <c r="O250" s="151"/>
      <c r="P250" s="151"/>
      <c r="Q250" s="151"/>
      <c r="R250" s="152"/>
      <c r="S250" s="151"/>
      <c r="T250" s="153"/>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c r="BI250" s="151"/>
      <c r="BJ250" s="151"/>
      <c r="BK250" s="151"/>
      <c r="BL250" s="151"/>
      <c r="BM250" s="151"/>
      <c r="BN250" s="151"/>
      <c r="BO250" s="151"/>
      <c r="BP250" s="151"/>
      <c r="BQ250" s="151"/>
      <c r="BR250" s="151"/>
    </row>
    <row r="251" spans="1:70" s="219" customFormat="1">
      <c r="A251" s="151"/>
      <c r="B251" s="151"/>
      <c r="C251" s="151"/>
      <c r="D251" s="110"/>
      <c r="E251" s="151"/>
      <c r="F251" s="151"/>
      <c r="G251" s="171"/>
      <c r="H251" s="151"/>
      <c r="I251" s="151"/>
      <c r="J251" s="151"/>
      <c r="K251" s="151"/>
      <c r="L251" s="151"/>
      <c r="M251" s="151"/>
      <c r="N251" s="151"/>
      <c r="O251" s="151"/>
      <c r="P251" s="151"/>
      <c r="Q251" s="151"/>
      <c r="R251" s="152"/>
      <c r="S251" s="151"/>
      <c r="T251" s="153"/>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row>
    <row r="252" spans="1:70" s="219" customFormat="1">
      <c r="A252" s="151"/>
      <c r="B252" s="151"/>
      <c r="C252" s="151"/>
      <c r="D252" s="110"/>
      <c r="E252" s="151"/>
      <c r="F252" s="151"/>
      <c r="G252" s="171"/>
      <c r="H252" s="151"/>
      <c r="I252" s="151"/>
      <c r="J252" s="151"/>
      <c r="K252" s="151"/>
      <c r="L252" s="151"/>
      <c r="M252" s="151"/>
      <c r="N252" s="151"/>
      <c r="O252" s="151"/>
      <c r="P252" s="151"/>
      <c r="Q252" s="151"/>
      <c r="R252" s="152"/>
      <c r="S252" s="151"/>
      <c r="T252" s="153"/>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151"/>
      <c r="BN252" s="151"/>
      <c r="BO252" s="151"/>
      <c r="BP252" s="151"/>
      <c r="BQ252" s="151"/>
      <c r="BR252" s="151"/>
    </row>
    <row r="253" spans="1:70" s="219" customFormat="1">
      <c r="A253" s="151"/>
      <c r="B253" s="151"/>
      <c r="C253" s="151"/>
      <c r="D253" s="110"/>
      <c r="E253" s="151"/>
      <c r="F253" s="151"/>
      <c r="G253" s="171"/>
      <c r="H253" s="151"/>
      <c r="I253" s="151"/>
      <c r="J253" s="151"/>
      <c r="K253" s="151"/>
      <c r="L253" s="151"/>
      <c r="M253" s="151"/>
      <c r="N253" s="151"/>
      <c r="O253" s="151"/>
      <c r="P253" s="151"/>
      <c r="Q253" s="151"/>
      <c r="R253" s="152"/>
      <c r="S253" s="151"/>
      <c r="T253" s="153"/>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c r="BI253" s="151"/>
      <c r="BJ253" s="151"/>
      <c r="BK253" s="151"/>
      <c r="BL253" s="151"/>
      <c r="BM253" s="151"/>
      <c r="BN253" s="151"/>
      <c r="BO253" s="151"/>
      <c r="BP253" s="151"/>
      <c r="BQ253" s="151"/>
      <c r="BR253" s="151"/>
    </row>
    <row r="254" spans="1:70" s="219" customFormat="1">
      <c r="A254" s="151"/>
      <c r="B254" s="151"/>
      <c r="C254" s="151"/>
      <c r="D254" s="110"/>
      <c r="E254" s="151"/>
      <c r="F254" s="151"/>
      <c r="G254" s="171"/>
      <c r="H254" s="151"/>
      <c r="I254" s="151"/>
      <c r="J254" s="151"/>
      <c r="K254" s="151"/>
      <c r="L254" s="151"/>
      <c r="M254" s="151"/>
      <c r="N254" s="151"/>
      <c r="O254" s="151"/>
      <c r="P254" s="151"/>
      <c r="Q254" s="151"/>
      <c r="R254" s="152"/>
      <c r="S254" s="151"/>
      <c r="T254" s="153"/>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row>
    <row r="255" spans="1:70" s="219" customFormat="1">
      <c r="A255" s="151"/>
      <c r="B255" s="151"/>
      <c r="C255" s="151"/>
      <c r="D255" s="110"/>
      <c r="E255" s="151"/>
      <c r="F255" s="151"/>
      <c r="G255" s="171"/>
      <c r="H255" s="151"/>
      <c r="I255" s="151"/>
      <c r="J255" s="151"/>
      <c r="K255" s="151"/>
      <c r="L255" s="151"/>
      <c r="M255" s="151"/>
      <c r="N255" s="151"/>
      <c r="O255" s="151"/>
      <c r="P255" s="151"/>
      <c r="Q255" s="151"/>
      <c r="R255" s="152"/>
      <c r="S255" s="151"/>
      <c r="T255" s="153"/>
      <c r="U255" s="151"/>
      <c r="V255" s="151"/>
      <c r="W255" s="151"/>
      <c r="X255" s="151"/>
      <c r="Y255" s="151"/>
      <c r="Z255" s="151"/>
      <c r="AA255" s="151"/>
      <c r="AB255" s="151"/>
      <c r="AC255" s="151"/>
      <c r="AD255" s="151"/>
      <c r="AE255" s="151"/>
      <c r="AF255" s="151"/>
      <c r="AG255" s="151"/>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c r="BI255" s="151"/>
      <c r="BJ255" s="151"/>
      <c r="BK255" s="151"/>
      <c r="BL255" s="151"/>
      <c r="BM255" s="151"/>
      <c r="BN255" s="151"/>
      <c r="BO255" s="151"/>
      <c r="BP255" s="151"/>
      <c r="BQ255" s="151"/>
      <c r="BR255" s="151"/>
    </row>
    <row r="256" spans="1:70" s="219" customFormat="1">
      <c r="A256" s="151"/>
      <c r="B256" s="151"/>
      <c r="C256" s="151"/>
      <c r="D256" s="110"/>
      <c r="E256" s="151"/>
      <c r="F256" s="151"/>
      <c r="G256" s="171"/>
      <c r="H256" s="151"/>
      <c r="I256" s="151"/>
      <c r="J256" s="151"/>
      <c r="K256" s="151"/>
      <c r="L256" s="151"/>
      <c r="M256" s="151"/>
      <c r="N256" s="151"/>
      <c r="O256" s="151"/>
      <c r="P256" s="151"/>
      <c r="Q256" s="151"/>
      <c r="R256" s="152"/>
      <c r="S256" s="151"/>
      <c r="T256" s="153"/>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row>
    <row r="257" spans="1:70" s="219" customFormat="1">
      <c r="A257" s="151"/>
      <c r="B257" s="151"/>
      <c r="C257" s="151"/>
      <c r="D257" s="110"/>
      <c r="E257" s="151"/>
      <c r="F257" s="151"/>
      <c r="G257" s="171"/>
      <c r="H257" s="151"/>
      <c r="I257" s="151"/>
      <c r="J257" s="151"/>
      <c r="K257" s="151"/>
      <c r="L257" s="151"/>
      <c r="M257" s="151"/>
      <c r="N257" s="151"/>
      <c r="O257" s="151"/>
      <c r="P257" s="151"/>
      <c r="Q257" s="151"/>
      <c r="R257" s="152"/>
      <c r="S257" s="151"/>
      <c r="T257" s="153"/>
      <c r="U257" s="151"/>
      <c r="V257" s="151"/>
      <c r="W257" s="151"/>
      <c r="X257" s="151"/>
      <c r="Y257" s="151"/>
      <c r="Z257" s="151"/>
      <c r="AA257" s="151"/>
      <c r="AB257" s="151"/>
      <c r="AC257" s="151"/>
      <c r="AD257" s="151"/>
      <c r="AE257" s="151"/>
      <c r="AF257" s="151"/>
      <c r="AG257" s="151"/>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c r="BI257" s="151"/>
      <c r="BJ257" s="151"/>
      <c r="BK257" s="151"/>
      <c r="BL257" s="151"/>
      <c r="BM257" s="151"/>
      <c r="BN257" s="151"/>
      <c r="BO257" s="151"/>
      <c r="BP257" s="151"/>
      <c r="BQ257" s="151"/>
      <c r="BR257" s="151"/>
    </row>
    <row r="258" spans="1:70" s="219" customFormat="1">
      <c r="A258" s="151"/>
      <c r="B258" s="151"/>
      <c r="C258" s="151"/>
      <c r="D258" s="110"/>
      <c r="E258" s="151"/>
      <c r="F258" s="151"/>
      <c r="G258" s="171"/>
      <c r="H258" s="151"/>
      <c r="I258" s="151"/>
      <c r="J258" s="151"/>
      <c r="K258" s="151"/>
      <c r="L258" s="151"/>
      <c r="M258" s="151"/>
      <c r="N258" s="151"/>
      <c r="O258" s="151"/>
      <c r="P258" s="151"/>
      <c r="Q258" s="151"/>
      <c r="R258" s="152"/>
      <c r="S258" s="151"/>
      <c r="T258" s="153"/>
      <c r="U258" s="151"/>
      <c r="V258" s="151"/>
      <c r="W258" s="151"/>
      <c r="X258" s="151"/>
      <c r="Y258" s="151"/>
      <c r="Z258" s="151"/>
      <c r="AA258" s="151"/>
      <c r="AB258" s="151"/>
      <c r="AC258" s="151"/>
      <c r="AD258" s="151"/>
      <c r="AE258" s="151"/>
      <c r="AF258" s="151"/>
      <c r="AG258" s="151"/>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c r="BJ258" s="151"/>
      <c r="BK258" s="151"/>
      <c r="BL258" s="151"/>
      <c r="BM258" s="151"/>
      <c r="BN258" s="151"/>
      <c r="BO258" s="151"/>
      <c r="BP258" s="151"/>
      <c r="BQ258" s="151"/>
      <c r="BR258" s="151"/>
    </row>
    <row r="259" spans="1:70" s="219" customFormat="1">
      <c r="A259" s="151"/>
      <c r="B259" s="151"/>
      <c r="C259" s="151"/>
      <c r="D259" s="110"/>
      <c r="E259" s="151"/>
      <c r="F259" s="151"/>
      <c r="G259" s="171"/>
      <c r="H259" s="151"/>
      <c r="I259" s="151"/>
      <c r="J259" s="151"/>
      <c r="K259" s="151"/>
      <c r="L259" s="151"/>
      <c r="M259" s="151"/>
      <c r="N259" s="151"/>
      <c r="O259" s="151"/>
      <c r="P259" s="151"/>
      <c r="Q259" s="151"/>
      <c r="R259" s="152"/>
      <c r="S259" s="151"/>
      <c r="T259" s="153"/>
      <c r="U259" s="151"/>
      <c r="V259" s="151"/>
      <c r="W259" s="151"/>
      <c r="X259" s="151"/>
      <c r="Y259" s="151"/>
      <c r="Z259" s="151"/>
      <c r="AA259" s="151"/>
      <c r="AB259" s="151"/>
      <c r="AC259" s="151"/>
      <c r="AD259" s="151"/>
      <c r="AE259" s="151"/>
      <c r="AF259" s="151"/>
      <c r="AG259" s="151"/>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c r="BI259" s="151"/>
      <c r="BJ259" s="151"/>
      <c r="BK259" s="151"/>
      <c r="BL259" s="151"/>
      <c r="BM259" s="151"/>
      <c r="BN259" s="151"/>
      <c r="BO259" s="151"/>
      <c r="BP259" s="151"/>
      <c r="BQ259" s="151"/>
      <c r="BR259" s="151"/>
    </row>
    <row r="260" spans="1:70" s="219" customFormat="1">
      <c r="A260" s="151"/>
      <c r="B260" s="151"/>
      <c r="C260" s="151"/>
      <c r="D260" s="110"/>
      <c r="E260" s="151"/>
      <c r="F260" s="151"/>
      <c r="G260" s="171"/>
      <c r="H260" s="151"/>
      <c r="I260" s="151"/>
      <c r="J260" s="151"/>
      <c r="K260" s="151"/>
      <c r="L260" s="151"/>
      <c r="M260" s="151"/>
      <c r="N260" s="151"/>
      <c r="O260" s="151"/>
      <c r="P260" s="151"/>
      <c r="Q260" s="151"/>
      <c r="R260" s="152"/>
      <c r="S260" s="151"/>
      <c r="T260" s="153"/>
      <c r="U260" s="151"/>
      <c r="V260" s="151"/>
      <c r="W260" s="151"/>
      <c r="X260" s="151"/>
      <c r="Y260" s="151"/>
      <c r="Z260" s="151"/>
      <c r="AA260" s="151"/>
      <c r="AB260" s="151"/>
      <c r="AC260" s="151"/>
      <c r="AD260" s="151"/>
      <c r="AE260" s="151"/>
      <c r="AF260" s="151"/>
      <c r="AG260" s="151"/>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c r="BI260" s="151"/>
      <c r="BJ260" s="151"/>
      <c r="BK260" s="151"/>
      <c r="BL260" s="151"/>
      <c r="BM260" s="151"/>
      <c r="BN260" s="151"/>
      <c r="BO260" s="151"/>
      <c r="BP260" s="151"/>
      <c r="BQ260" s="151"/>
      <c r="BR260" s="151"/>
    </row>
    <row r="261" spans="1:70" s="219" customFormat="1">
      <c r="A261" s="151"/>
      <c r="B261" s="151"/>
      <c r="C261" s="151"/>
      <c r="D261" s="110"/>
      <c r="E261" s="151"/>
      <c r="F261" s="151"/>
      <c r="G261" s="171"/>
      <c r="H261" s="151"/>
      <c r="I261" s="151"/>
      <c r="J261" s="151"/>
      <c r="K261" s="151"/>
      <c r="L261" s="151"/>
      <c r="M261" s="151"/>
      <c r="N261" s="151"/>
      <c r="O261" s="151"/>
      <c r="P261" s="151"/>
      <c r="Q261" s="151"/>
      <c r="R261" s="152"/>
      <c r="S261" s="151"/>
      <c r="T261" s="153"/>
      <c r="U261" s="151"/>
      <c r="V261" s="151"/>
      <c r="W261" s="151"/>
      <c r="X261" s="151"/>
      <c r="Y261" s="151"/>
      <c r="Z261" s="151"/>
      <c r="AA261" s="151"/>
      <c r="AB261" s="151"/>
      <c r="AC261" s="151"/>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row>
    <row r="262" spans="1:70" s="219" customFormat="1">
      <c r="A262" s="151"/>
      <c r="B262" s="151"/>
      <c r="C262" s="151"/>
      <c r="D262" s="110"/>
      <c r="E262" s="151"/>
      <c r="F262" s="151"/>
      <c r="G262" s="171"/>
      <c r="H262" s="151"/>
      <c r="I262" s="151"/>
      <c r="J262" s="151"/>
      <c r="K262" s="151"/>
      <c r="L262" s="151"/>
      <c r="M262" s="151"/>
      <c r="N262" s="151"/>
      <c r="O262" s="151"/>
      <c r="P262" s="151"/>
      <c r="Q262" s="151"/>
      <c r="R262" s="152"/>
      <c r="S262" s="151"/>
      <c r="T262" s="153"/>
      <c r="U262" s="151"/>
      <c r="V262" s="151"/>
      <c r="W262" s="151"/>
      <c r="X262" s="151"/>
      <c r="Y262" s="151"/>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row>
    <row r="263" spans="1:70" s="219" customFormat="1">
      <c r="A263" s="151"/>
      <c r="B263" s="151"/>
      <c r="C263" s="151"/>
      <c r="D263" s="110"/>
      <c r="E263" s="151"/>
      <c r="F263" s="151"/>
      <c r="G263" s="171"/>
      <c r="H263" s="151"/>
      <c r="I263" s="151"/>
      <c r="J263" s="151"/>
      <c r="K263" s="151"/>
      <c r="L263" s="151"/>
      <c r="M263" s="151"/>
      <c r="N263" s="151"/>
      <c r="O263" s="151"/>
      <c r="P263" s="151"/>
      <c r="Q263" s="151"/>
      <c r="R263" s="152"/>
      <c r="S263" s="151"/>
      <c r="T263" s="153"/>
      <c r="U263" s="151"/>
      <c r="V263" s="151"/>
      <c r="W263" s="151"/>
      <c r="X263" s="151"/>
      <c r="Y263" s="151"/>
      <c r="Z263" s="151"/>
      <c r="AA263" s="151"/>
      <c r="AB263" s="151"/>
      <c r="AC263" s="151"/>
      <c r="AD263" s="151"/>
      <c r="AE263" s="151"/>
      <c r="AF263" s="151"/>
      <c r="AG263" s="151"/>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c r="BI263" s="151"/>
      <c r="BJ263" s="151"/>
      <c r="BK263" s="151"/>
      <c r="BL263" s="151"/>
      <c r="BM263" s="151"/>
      <c r="BN263" s="151"/>
      <c r="BO263" s="151"/>
      <c r="BP263" s="151"/>
      <c r="BQ263" s="151"/>
      <c r="BR263" s="151"/>
    </row>
    <row r="264" spans="1:70" s="219" customFormat="1">
      <c r="A264" s="151"/>
      <c r="B264" s="151"/>
      <c r="C264" s="151"/>
      <c r="D264" s="110"/>
      <c r="E264" s="151"/>
      <c r="F264" s="151"/>
      <c r="G264" s="171"/>
      <c r="H264" s="151"/>
      <c r="I264" s="151"/>
      <c r="J264" s="151"/>
      <c r="K264" s="151"/>
      <c r="L264" s="151"/>
      <c r="M264" s="151"/>
      <c r="N264" s="151"/>
      <c r="O264" s="151"/>
      <c r="P264" s="151"/>
      <c r="Q264" s="151"/>
      <c r="R264" s="152"/>
      <c r="S264" s="151"/>
      <c r="T264" s="153"/>
      <c r="U264" s="151"/>
      <c r="V264" s="151"/>
      <c r="W264" s="151"/>
      <c r="X264" s="151"/>
      <c r="Y264" s="151"/>
      <c r="Z264" s="151"/>
      <c r="AA264" s="151"/>
      <c r="AB264" s="151"/>
      <c r="AC264" s="151"/>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row>
    <row r="265" spans="1:70" s="219" customFormat="1">
      <c r="A265" s="151"/>
      <c r="B265" s="151"/>
      <c r="C265" s="151"/>
      <c r="D265" s="110"/>
      <c r="E265" s="151"/>
      <c r="F265" s="151"/>
      <c r="G265" s="171"/>
      <c r="H265" s="151"/>
      <c r="I265" s="151"/>
      <c r="J265" s="151"/>
      <c r="K265" s="151"/>
      <c r="L265" s="151"/>
      <c r="M265" s="151"/>
      <c r="N265" s="151"/>
      <c r="O265" s="151"/>
      <c r="P265" s="151"/>
      <c r="Q265" s="151"/>
      <c r="R265" s="152"/>
      <c r="S265" s="151"/>
      <c r="T265" s="153"/>
      <c r="U265" s="151"/>
      <c r="V265" s="151"/>
      <c r="W265" s="151"/>
      <c r="X265" s="151"/>
      <c r="Y265" s="151"/>
      <c r="Z265" s="151"/>
      <c r="AA265" s="151"/>
      <c r="AB265" s="151"/>
      <c r="AC265" s="151"/>
      <c r="AD265" s="151"/>
      <c r="AE265" s="151"/>
      <c r="AF265" s="151"/>
      <c r="AG265" s="151"/>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c r="BI265" s="151"/>
      <c r="BJ265" s="151"/>
      <c r="BK265" s="151"/>
      <c r="BL265" s="151"/>
      <c r="BM265" s="151"/>
      <c r="BN265" s="151"/>
      <c r="BO265" s="151"/>
      <c r="BP265" s="151"/>
      <c r="BQ265" s="151"/>
      <c r="BR265" s="151"/>
    </row>
    <row r="266" spans="1:70" s="219" customFormat="1">
      <c r="A266" s="151"/>
      <c r="B266" s="151"/>
      <c r="C266" s="151"/>
      <c r="D266" s="110"/>
      <c r="E266" s="151"/>
      <c r="F266" s="151"/>
      <c r="G266" s="171"/>
      <c r="H266" s="151"/>
      <c r="I266" s="151"/>
      <c r="J266" s="151"/>
      <c r="K266" s="151"/>
      <c r="L266" s="151"/>
      <c r="M266" s="151"/>
      <c r="N266" s="151"/>
      <c r="O266" s="151"/>
      <c r="P266" s="151"/>
      <c r="Q266" s="151"/>
      <c r="R266" s="152"/>
      <c r="S266" s="151"/>
      <c r="T266" s="153"/>
      <c r="U266" s="151"/>
      <c r="V266" s="151"/>
      <c r="W266" s="151"/>
      <c r="X266" s="151"/>
      <c r="Y266" s="151"/>
      <c r="Z266" s="151"/>
      <c r="AA266" s="151"/>
      <c r="AB266" s="151"/>
      <c r="AC266" s="151"/>
      <c r="AD266" s="151"/>
      <c r="AE266" s="151"/>
      <c r="AF266" s="151"/>
      <c r="AG266" s="151"/>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c r="BI266" s="151"/>
      <c r="BJ266" s="151"/>
      <c r="BK266" s="151"/>
      <c r="BL266" s="151"/>
      <c r="BM266" s="151"/>
      <c r="BN266" s="151"/>
      <c r="BO266" s="151"/>
      <c r="BP266" s="151"/>
      <c r="BQ266" s="151"/>
      <c r="BR266" s="151"/>
    </row>
    <row r="267" spans="1:70" s="219" customFormat="1">
      <c r="A267" s="151"/>
      <c r="B267" s="151"/>
      <c r="C267" s="151"/>
      <c r="D267" s="110"/>
      <c r="E267" s="151"/>
      <c r="F267" s="151"/>
      <c r="G267" s="171"/>
      <c r="H267" s="151"/>
      <c r="I267" s="151"/>
      <c r="J267" s="151"/>
      <c r="K267" s="151"/>
      <c r="L267" s="151"/>
      <c r="M267" s="151"/>
      <c r="N267" s="151"/>
      <c r="O267" s="151"/>
      <c r="P267" s="151"/>
      <c r="Q267" s="151"/>
      <c r="R267" s="152"/>
      <c r="S267" s="151"/>
      <c r="T267" s="153"/>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c r="BI267" s="151"/>
      <c r="BJ267" s="151"/>
      <c r="BK267" s="151"/>
      <c r="BL267" s="151"/>
      <c r="BM267" s="151"/>
      <c r="BN267" s="151"/>
      <c r="BO267" s="151"/>
      <c r="BP267" s="151"/>
      <c r="BQ267" s="151"/>
      <c r="BR267" s="151"/>
    </row>
    <row r="268" spans="1:70" s="219" customFormat="1">
      <c r="A268" s="151"/>
      <c r="B268" s="151"/>
      <c r="C268" s="151"/>
      <c r="D268" s="110"/>
      <c r="E268" s="151"/>
      <c r="F268" s="151"/>
      <c r="G268" s="171"/>
      <c r="H268" s="151"/>
      <c r="I268" s="151"/>
      <c r="J268" s="151"/>
      <c r="K268" s="151"/>
      <c r="L268" s="151"/>
      <c r="M268" s="151"/>
      <c r="N268" s="151"/>
      <c r="O268" s="151"/>
      <c r="P268" s="151"/>
      <c r="Q268" s="151"/>
      <c r="R268" s="152"/>
      <c r="S268" s="151"/>
      <c r="T268" s="153"/>
      <c r="U268" s="151"/>
      <c r="V268" s="151"/>
      <c r="W268" s="151"/>
      <c r="X268" s="151"/>
      <c r="Y268" s="151"/>
      <c r="Z268" s="151"/>
      <c r="AA268" s="151"/>
      <c r="AB268" s="151"/>
      <c r="AC268" s="151"/>
      <c r="AD268" s="151"/>
      <c r="AE268" s="151"/>
      <c r="AF268" s="151"/>
      <c r="AG268" s="151"/>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c r="BI268" s="151"/>
      <c r="BJ268" s="151"/>
      <c r="BK268" s="151"/>
      <c r="BL268" s="151"/>
      <c r="BM268" s="151"/>
      <c r="BN268" s="151"/>
      <c r="BO268" s="151"/>
      <c r="BP268" s="151"/>
      <c r="BQ268" s="151"/>
      <c r="BR268" s="151"/>
    </row>
    <row r="269" spans="1:70" s="219" customFormat="1">
      <c r="A269" s="151"/>
      <c r="B269" s="151"/>
      <c r="C269" s="151"/>
      <c r="D269" s="110"/>
      <c r="E269" s="151"/>
      <c r="F269" s="151"/>
      <c r="G269" s="171"/>
      <c r="H269" s="151"/>
      <c r="I269" s="151"/>
      <c r="J269" s="151"/>
      <c r="K269" s="151"/>
      <c r="L269" s="151"/>
      <c r="M269" s="151"/>
      <c r="N269" s="151"/>
      <c r="O269" s="151"/>
      <c r="P269" s="151"/>
      <c r="Q269" s="151"/>
      <c r="R269" s="152"/>
      <c r="S269" s="151"/>
      <c r="T269" s="153"/>
      <c r="U269" s="151"/>
      <c r="V269" s="151"/>
      <c r="W269" s="151"/>
      <c r="X269" s="151"/>
      <c r="Y269" s="151"/>
      <c r="Z269" s="151"/>
      <c r="AA269" s="151"/>
      <c r="AB269" s="151"/>
      <c r="AC269" s="151"/>
      <c r="AD269" s="151"/>
      <c r="AE269" s="151"/>
      <c r="AF269" s="151"/>
      <c r="AG269" s="151"/>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c r="BI269" s="151"/>
      <c r="BJ269" s="151"/>
      <c r="BK269" s="151"/>
      <c r="BL269" s="151"/>
      <c r="BM269" s="151"/>
      <c r="BN269" s="151"/>
      <c r="BO269" s="151"/>
      <c r="BP269" s="151"/>
      <c r="BQ269" s="151"/>
      <c r="BR269" s="151"/>
    </row>
    <row r="270" spans="1:70" s="219" customFormat="1">
      <c r="A270" s="151"/>
      <c r="B270" s="151"/>
      <c r="C270" s="151"/>
      <c r="D270" s="110"/>
      <c r="E270" s="151"/>
      <c r="F270" s="151"/>
      <c r="G270" s="171"/>
      <c r="H270" s="151"/>
      <c r="I270" s="151"/>
      <c r="J270" s="151"/>
      <c r="K270" s="151"/>
      <c r="L270" s="151"/>
      <c r="M270" s="151"/>
      <c r="N270" s="151"/>
      <c r="O270" s="151"/>
      <c r="P270" s="151"/>
      <c r="Q270" s="151"/>
      <c r="R270" s="152"/>
      <c r="S270" s="151"/>
      <c r="T270" s="153"/>
      <c r="U270" s="151"/>
      <c r="V270" s="151"/>
      <c r="W270" s="151"/>
      <c r="X270" s="151"/>
      <c r="Y270" s="151"/>
      <c r="Z270" s="151"/>
      <c r="AA270" s="151"/>
      <c r="AB270" s="151"/>
      <c r="AC270" s="151"/>
      <c r="AD270" s="151"/>
      <c r="AE270" s="151"/>
      <c r="AF270" s="151"/>
      <c r="AG270" s="151"/>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c r="BI270" s="151"/>
      <c r="BJ270" s="151"/>
      <c r="BK270" s="151"/>
      <c r="BL270" s="151"/>
      <c r="BM270" s="151"/>
      <c r="BN270" s="151"/>
      <c r="BO270" s="151"/>
      <c r="BP270" s="151"/>
      <c r="BQ270" s="151"/>
      <c r="BR270" s="151"/>
    </row>
    <row r="271" spans="1:70" s="219" customFormat="1">
      <c r="A271" s="151"/>
      <c r="B271" s="151"/>
      <c r="C271" s="151"/>
      <c r="D271" s="110"/>
      <c r="E271" s="151"/>
      <c r="F271" s="151"/>
      <c r="G271" s="171"/>
      <c r="H271" s="151"/>
      <c r="I271" s="151"/>
      <c r="J271" s="151"/>
      <c r="K271" s="151"/>
      <c r="L271" s="151"/>
      <c r="M271" s="151"/>
      <c r="N271" s="151"/>
      <c r="O271" s="151"/>
      <c r="P271" s="151"/>
      <c r="Q271" s="151"/>
      <c r="R271" s="152"/>
      <c r="S271" s="151"/>
      <c r="T271" s="153"/>
      <c r="U271" s="151"/>
      <c r="V271" s="151"/>
      <c r="W271" s="151"/>
      <c r="X271" s="151"/>
      <c r="Y271" s="151"/>
      <c r="Z271" s="151"/>
      <c r="AA271" s="151"/>
      <c r="AB271" s="151"/>
      <c r="AC271" s="151"/>
      <c r="AD271" s="151"/>
      <c r="AE271" s="151"/>
      <c r="AF271" s="151"/>
      <c r="AG271" s="151"/>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c r="BI271" s="151"/>
      <c r="BJ271" s="151"/>
      <c r="BK271" s="151"/>
      <c r="BL271" s="151"/>
      <c r="BM271" s="151"/>
      <c r="BN271" s="151"/>
      <c r="BO271" s="151"/>
      <c r="BP271" s="151"/>
      <c r="BQ271" s="151"/>
      <c r="BR271" s="151"/>
    </row>
    <row r="272" spans="1:70" s="219" customFormat="1">
      <c r="A272" s="151"/>
      <c r="B272" s="151"/>
      <c r="C272" s="151"/>
      <c r="D272" s="110"/>
      <c r="E272" s="151"/>
      <c r="F272" s="151"/>
      <c r="G272" s="171"/>
      <c r="H272" s="151"/>
      <c r="I272" s="151"/>
      <c r="J272" s="151"/>
      <c r="K272" s="151"/>
      <c r="L272" s="151"/>
      <c r="M272" s="151"/>
      <c r="N272" s="151"/>
      <c r="O272" s="151"/>
      <c r="P272" s="151"/>
      <c r="Q272" s="151"/>
      <c r="R272" s="152"/>
      <c r="S272" s="151"/>
      <c r="T272" s="153"/>
      <c r="U272" s="151"/>
      <c r="V272" s="151"/>
      <c r="W272" s="151"/>
      <c r="X272" s="151"/>
      <c r="Y272" s="151"/>
      <c r="Z272" s="151"/>
      <c r="AA272" s="151"/>
      <c r="AB272" s="151"/>
      <c r="AC272" s="151"/>
      <c r="AD272" s="151"/>
      <c r="AE272" s="151"/>
      <c r="AF272" s="151"/>
      <c r="AG272" s="151"/>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c r="BI272" s="151"/>
      <c r="BJ272" s="151"/>
      <c r="BK272" s="151"/>
      <c r="BL272" s="151"/>
      <c r="BM272" s="151"/>
      <c r="BN272" s="151"/>
      <c r="BO272" s="151"/>
      <c r="BP272" s="151"/>
      <c r="BQ272" s="151"/>
      <c r="BR272" s="151"/>
    </row>
    <row r="273" spans="1:70" s="219" customFormat="1">
      <c r="A273" s="151"/>
      <c r="B273" s="151"/>
      <c r="C273" s="151"/>
      <c r="D273" s="110"/>
      <c r="E273" s="151"/>
      <c r="F273" s="151"/>
      <c r="G273" s="171"/>
      <c r="H273" s="151"/>
      <c r="I273" s="151"/>
      <c r="J273" s="151"/>
      <c r="K273" s="151"/>
      <c r="L273" s="151"/>
      <c r="M273" s="151"/>
      <c r="N273" s="151"/>
      <c r="O273" s="151"/>
      <c r="P273" s="151"/>
      <c r="Q273" s="151"/>
      <c r="R273" s="152"/>
      <c r="S273" s="151"/>
      <c r="T273" s="153"/>
      <c r="U273" s="151"/>
      <c r="V273" s="151"/>
      <c r="W273" s="151"/>
      <c r="X273" s="151"/>
      <c r="Y273" s="151"/>
      <c r="Z273" s="151"/>
      <c r="AA273" s="151"/>
      <c r="AB273" s="151"/>
      <c r="AC273" s="151"/>
      <c r="AD273" s="151"/>
      <c r="AE273" s="151"/>
      <c r="AF273" s="151"/>
      <c r="AG273" s="151"/>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c r="BI273" s="151"/>
      <c r="BJ273" s="151"/>
      <c r="BK273" s="151"/>
      <c r="BL273" s="151"/>
      <c r="BM273" s="151"/>
      <c r="BN273" s="151"/>
      <c r="BO273" s="151"/>
      <c r="BP273" s="151"/>
      <c r="BQ273" s="151"/>
      <c r="BR273" s="151"/>
    </row>
    <row r="274" spans="1:70" s="219" customFormat="1">
      <c r="A274" s="151"/>
      <c r="B274" s="151"/>
      <c r="C274" s="151"/>
      <c r="D274" s="110"/>
      <c r="E274" s="151"/>
      <c r="F274" s="151"/>
      <c r="G274" s="171"/>
      <c r="H274" s="151"/>
      <c r="I274" s="151"/>
      <c r="J274" s="151"/>
      <c r="K274" s="151"/>
      <c r="L274" s="151"/>
      <c r="M274" s="151"/>
      <c r="N274" s="151"/>
      <c r="O274" s="151"/>
      <c r="P274" s="151"/>
      <c r="Q274" s="151"/>
      <c r="R274" s="152"/>
      <c r="S274" s="151"/>
      <c r="T274" s="153"/>
      <c r="U274" s="151"/>
      <c r="V274" s="151"/>
      <c r="W274" s="151"/>
      <c r="X274" s="151"/>
      <c r="Y274" s="151"/>
      <c r="Z274" s="151"/>
      <c r="AA274" s="151"/>
      <c r="AB274" s="151"/>
      <c r="AC274" s="151"/>
      <c r="AD274" s="151"/>
      <c r="AE274" s="151"/>
      <c r="AF274" s="151"/>
      <c r="AG274" s="151"/>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51"/>
      <c r="BL274" s="151"/>
      <c r="BM274" s="151"/>
      <c r="BN274" s="151"/>
      <c r="BO274" s="151"/>
      <c r="BP274" s="151"/>
      <c r="BQ274" s="151"/>
      <c r="BR274" s="151"/>
    </row>
    <row r="275" spans="1:70" s="219" customFormat="1">
      <c r="A275" s="151"/>
      <c r="B275" s="151"/>
      <c r="C275" s="151"/>
      <c r="D275" s="110"/>
      <c r="E275" s="151"/>
      <c r="F275" s="151"/>
      <c r="G275" s="171"/>
      <c r="H275" s="151"/>
      <c r="I275" s="151"/>
      <c r="J275" s="151"/>
      <c r="K275" s="151"/>
      <c r="L275" s="151"/>
      <c r="M275" s="151"/>
      <c r="N275" s="151"/>
      <c r="O275" s="151"/>
      <c r="P275" s="151"/>
      <c r="Q275" s="151"/>
      <c r="R275" s="152"/>
      <c r="S275" s="151"/>
      <c r="T275" s="153"/>
      <c r="U275" s="151"/>
      <c r="V275" s="151"/>
      <c r="W275" s="151"/>
      <c r="X275" s="151"/>
      <c r="Y275" s="151"/>
      <c r="Z275" s="151"/>
      <c r="AA275" s="151"/>
      <c r="AB275" s="151"/>
      <c r="AC275" s="151"/>
      <c r="AD275" s="151"/>
      <c r="AE275" s="151"/>
      <c r="AF275" s="151"/>
      <c r="AG275" s="151"/>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151"/>
      <c r="BN275" s="151"/>
      <c r="BO275" s="151"/>
      <c r="BP275" s="151"/>
      <c r="BQ275" s="151"/>
      <c r="BR275" s="151"/>
    </row>
    <row r="276" spans="1:70" s="219" customFormat="1">
      <c r="A276" s="151"/>
      <c r="B276" s="151"/>
      <c r="C276" s="151"/>
      <c r="D276" s="110"/>
      <c r="E276" s="151"/>
      <c r="F276" s="151"/>
      <c r="G276" s="171"/>
      <c r="H276" s="151"/>
      <c r="I276" s="151"/>
      <c r="J276" s="151"/>
      <c r="K276" s="151"/>
      <c r="L276" s="151"/>
      <c r="M276" s="151"/>
      <c r="N276" s="151"/>
      <c r="O276" s="151"/>
      <c r="P276" s="151"/>
      <c r="Q276" s="151"/>
      <c r="R276" s="152"/>
      <c r="S276" s="151"/>
      <c r="T276" s="153"/>
      <c r="U276" s="151"/>
      <c r="V276" s="151"/>
      <c r="W276" s="151"/>
      <c r="X276" s="151"/>
      <c r="Y276" s="151"/>
      <c r="Z276" s="151"/>
      <c r="AA276" s="151"/>
      <c r="AB276" s="151"/>
      <c r="AC276" s="151"/>
      <c r="AD276" s="151"/>
      <c r="AE276" s="151"/>
      <c r="AF276" s="151"/>
      <c r="AG276" s="151"/>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151"/>
      <c r="BN276" s="151"/>
      <c r="BO276" s="151"/>
      <c r="BP276" s="151"/>
      <c r="BQ276" s="151"/>
      <c r="BR276" s="151"/>
    </row>
    <row r="277" spans="1:70" s="219" customFormat="1">
      <c r="A277" s="151"/>
      <c r="B277" s="151"/>
      <c r="C277" s="151"/>
      <c r="D277" s="110"/>
      <c r="E277" s="151"/>
      <c r="F277" s="151"/>
      <c r="G277" s="171"/>
      <c r="H277" s="151"/>
      <c r="I277" s="151"/>
      <c r="J277" s="151"/>
      <c r="K277" s="151"/>
      <c r="L277" s="151"/>
      <c r="M277" s="151"/>
      <c r="N277" s="151"/>
      <c r="O277" s="151"/>
      <c r="P277" s="151"/>
      <c r="Q277" s="151"/>
      <c r="R277" s="152"/>
      <c r="S277" s="151"/>
      <c r="T277" s="153"/>
      <c r="U277" s="151"/>
      <c r="V277" s="151"/>
      <c r="W277" s="151"/>
      <c r="X277" s="151"/>
      <c r="Y277" s="151"/>
      <c r="Z277" s="151"/>
      <c r="AA277" s="151"/>
      <c r="AB277" s="151"/>
      <c r="AC277" s="151"/>
      <c r="AD277" s="151"/>
      <c r="AE277" s="151"/>
      <c r="AF277" s="151"/>
      <c r="AG277" s="151"/>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c r="BJ277" s="151"/>
      <c r="BK277" s="151"/>
      <c r="BL277" s="151"/>
      <c r="BM277" s="151"/>
      <c r="BN277" s="151"/>
      <c r="BO277" s="151"/>
      <c r="BP277" s="151"/>
      <c r="BQ277" s="151"/>
      <c r="BR277" s="151"/>
    </row>
    <row r="278" spans="1:70" s="219" customFormat="1">
      <c r="A278" s="151"/>
      <c r="B278" s="151"/>
      <c r="C278" s="151"/>
      <c r="D278" s="110"/>
      <c r="E278" s="151"/>
      <c r="F278" s="151"/>
      <c r="G278" s="171"/>
      <c r="H278" s="151"/>
      <c r="I278" s="151"/>
      <c r="J278" s="151"/>
      <c r="K278" s="151"/>
      <c r="L278" s="151"/>
      <c r="M278" s="151"/>
      <c r="N278" s="151"/>
      <c r="O278" s="151"/>
      <c r="P278" s="151"/>
      <c r="Q278" s="151"/>
      <c r="R278" s="152"/>
      <c r="S278" s="151"/>
      <c r="T278" s="153"/>
      <c r="U278" s="151"/>
      <c r="V278" s="151"/>
      <c r="W278" s="151"/>
      <c r="X278" s="151"/>
      <c r="Y278" s="151"/>
      <c r="Z278" s="151"/>
      <c r="AA278" s="151"/>
      <c r="AB278" s="151"/>
      <c r="AC278" s="151"/>
      <c r="AD278" s="151"/>
      <c r="AE278" s="151"/>
      <c r="AF278" s="151"/>
      <c r="AG278" s="151"/>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c r="BJ278" s="151"/>
      <c r="BK278" s="151"/>
      <c r="BL278" s="151"/>
      <c r="BM278" s="151"/>
      <c r="BN278" s="151"/>
      <c r="BO278" s="151"/>
      <c r="BP278" s="151"/>
      <c r="BQ278" s="151"/>
      <c r="BR278" s="151"/>
    </row>
    <row r="279" spans="1:70" s="219" customFormat="1">
      <c r="A279" s="151"/>
      <c r="B279" s="151"/>
      <c r="C279" s="151"/>
      <c r="D279" s="110"/>
      <c r="E279" s="151"/>
      <c r="F279" s="151"/>
      <c r="G279" s="171"/>
      <c r="H279" s="151"/>
      <c r="I279" s="151"/>
      <c r="J279" s="151"/>
      <c r="K279" s="151"/>
      <c r="L279" s="151"/>
      <c r="M279" s="151"/>
      <c r="N279" s="151"/>
      <c r="O279" s="151"/>
      <c r="P279" s="151"/>
      <c r="Q279" s="151"/>
      <c r="R279" s="152"/>
      <c r="S279" s="151"/>
      <c r="T279" s="153"/>
      <c r="U279" s="151"/>
      <c r="V279" s="151"/>
      <c r="W279" s="151"/>
      <c r="X279" s="151"/>
      <c r="Y279" s="151"/>
      <c r="Z279" s="151"/>
      <c r="AA279" s="151"/>
      <c r="AB279" s="151"/>
      <c r="AC279" s="151"/>
      <c r="AD279" s="151"/>
      <c r="AE279" s="151"/>
      <c r="AF279" s="151"/>
      <c r="AG279" s="151"/>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151"/>
      <c r="BN279" s="151"/>
      <c r="BO279" s="151"/>
      <c r="BP279" s="151"/>
      <c r="BQ279" s="151"/>
      <c r="BR279" s="151"/>
    </row>
    <row r="280" spans="1:70" s="219" customFormat="1">
      <c r="A280" s="151"/>
      <c r="B280" s="151"/>
      <c r="C280" s="151"/>
      <c r="D280" s="110"/>
      <c r="E280" s="151"/>
      <c r="F280" s="151"/>
      <c r="G280" s="171"/>
      <c r="H280" s="151"/>
      <c r="I280" s="151"/>
      <c r="J280" s="151"/>
      <c r="K280" s="151"/>
      <c r="L280" s="151"/>
      <c r="M280" s="151"/>
      <c r="N280" s="151"/>
      <c r="O280" s="151"/>
      <c r="P280" s="151"/>
      <c r="Q280" s="151"/>
      <c r="R280" s="152"/>
      <c r="S280" s="151"/>
      <c r="T280" s="153"/>
      <c r="U280" s="151"/>
      <c r="V280" s="151"/>
      <c r="W280" s="151"/>
      <c r="X280" s="151"/>
      <c r="Y280" s="151"/>
      <c r="Z280" s="151"/>
      <c r="AA280" s="151"/>
      <c r="AB280" s="151"/>
      <c r="AC280" s="151"/>
      <c r="AD280" s="151"/>
      <c r="AE280" s="151"/>
      <c r="AF280" s="151"/>
      <c r="AG280" s="151"/>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151"/>
      <c r="BN280" s="151"/>
      <c r="BO280" s="151"/>
      <c r="BP280" s="151"/>
      <c r="BQ280" s="151"/>
      <c r="BR280" s="151"/>
    </row>
    <row r="281" spans="1:70" s="219" customFormat="1">
      <c r="A281" s="151"/>
      <c r="B281" s="151"/>
      <c r="C281" s="151"/>
      <c r="D281" s="110"/>
      <c r="E281" s="151"/>
      <c r="F281" s="151"/>
      <c r="G281" s="171"/>
      <c r="H281" s="151"/>
      <c r="I281" s="151"/>
      <c r="J281" s="151"/>
      <c r="K281" s="151"/>
      <c r="L281" s="151"/>
      <c r="M281" s="151"/>
      <c r="N281" s="151"/>
      <c r="O281" s="151"/>
      <c r="P281" s="151"/>
      <c r="Q281" s="151"/>
      <c r="R281" s="152"/>
      <c r="S281" s="151"/>
      <c r="T281" s="153"/>
      <c r="U281" s="151"/>
      <c r="V281" s="151"/>
      <c r="W281" s="151"/>
      <c r="X281" s="151"/>
      <c r="Y281" s="151"/>
      <c r="Z281" s="151"/>
      <c r="AA281" s="151"/>
      <c r="AB281" s="151"/>
      <c r="AC281" s="151"/>
      <c r="AD281" s="151"/>
      <c r="AE281" s="151"/>
      <c r="AF281" s="151"/>
      <c r="AG281" s="151"/>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151"/>
      <c r="BN281" s="151"/>
      <c r="BO281" s="151"/>
      <c r="BP281" s="151"/>
      <c r="BQ281" s="151"/>
      <c r="BR281" s="151"/>
    </row>
    <row r="282" spans="1:70" s="219" customFormat="1">
      <c r="A282" s="151"/>
      <c r="B282" s="151"/>
      <c r="C282" s="151"/>
      <c r="D282" s="110"/>
      <c r="E282" s="151"/>
      <c r="F282" s="151"/>
      <c r="G282" s="171"/>
      <c r="H282" s="151"/>
      <c r="I282" s="151"/>
      <c r="J282" s="151"/>
      <c r="K282" s="151"/>
      <c r="L282" s="151"/>
      <c r="M282" s="151"/>
      <c r="N282" s="151"/>
      <c r="O282" s="151"/>
      <c r="P282" s="151"/>
      <c r="Q282" s="151"/>
      <c r="R282" s="152"/>
      <c r="S282" s="151"/>
      <c r="T282" s="153"/>
      <c r="U282" s="151"/>
      <c r="V282" s="151"/>
      <c r="W282" s="151"/>
      <c r="X282" s="151"/>
      <c r="Y282" s="151"/>
      <c r="Z282" s="151"/>
      <c r="AA282" s="151"/>
      <c r="AB282" s="151"/>
      <c r="AC282" s="151"/>
      <c r="AD282" s="151"/>
      <c r="AE282" s="151"/>
      <c r="AF282" s="151"/>
      <c r="AG282" s="151"/>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c r="BJ282" s="151"/>
      <c r="BK282" s="151"/>
      <c r="BL282" s="151"/>
      <c r="BM282" s="151"/>
      <c r="BN282" s="151"/>
      <c r="BO282" s="151"/>
      <c r="BP282" s="151"/>
      <c r="BQ282" s="151"/>
      <c r="BR282" s="151"/>
    </row>
    <row r="283" spans="1:70" s="219" customFormat="1">
      <c r="A283" s="151"/>
      <c r="B283" s="151"/>
      <c r="C283" s="151"/>
      <c r="D283" s="110"/>
      <c r="E283" s="151"/>
      <c r="F283" s="151"/>
      <c r="G283" s="171"/>
      <c r="H283" s="151"/>
      <c r="I283" s="151"/>
      <c r="J283" s="151"/>
      <c r="K283" s="151"/>
      <c r="L283" s="151"/>
      <c r="M283" s="151"/>
      <c r="N283" s="151"/>
      <c r="O283" s="151"/>
      <c r="P283" s="151"/>
      <c r="Q283" s="151"/>
      <c r="R283" s="152"/>
      <c r="S283" s="151"/>
      <c r="T283" s="153"/>
      <c r="U283" s="151"/>
      <c r="V283" s="151"/>
      <c r="W283" s="151"/>
      <c r="X283" s="151"/>
      <c r="Y283" s="151"/>
      <c r="Z283" s="151"/>
      <c r="AA283" s="151"/>
      <c r="AB283" s="151"/>
      <c r="AC283" s="151"/>
      <c r="AD283" s="151"/>
      <c r="AE283" s="151"/>
      <c r="AF283" s="151"/>
      <c r="AG283" s="151"/>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c r="BI283" s="151"/>
      <c r="BJ283" s="151"/>
      <c r="BK283" s="151"/>
      <c r="BL283" s="151"/>
      <c r="BM283" s="151"/>
      <c r="BN283" s="151"/>
      <c r="BO283" s="151"/>
      <c r="BP283" s="151"/>
      <c r="BQ283" s="151"/>
      <c r="BR283" s="151"/>
    </row>
    <row r="284" spans="1:70" s="219" customFormat="1">
      <c r="A284" s="151"/>
      <c r="B284" s="151"/>
      <c r="C284" s="151"/>
      <c r="D284" s="110"/>
      <c r="E284" s="151"/>
      <c r="F284" s="151"/>
      <c r="G284" s="171"/>
      <c r="H284" s="151"/>
      <c r="I284" s="151"/>
      <c r="J284" s="151"/>
      <c r="K284" s="151"/>
      <c r="L284" s="151"/>
      <c r="M284" s="151"/>
      <c r="N284" s="151"/>
      <c r="O284" s="151"/>
      <c r="P284" s="151"/>
      <c r="Q284" s="151"/>
      <c r="R284" s="152"/>
      <c r="S284" s="151"/>
      <c r="T284" s="153"/>
      <c r="U284" s="151"/>
      <c r="V284" s="151"/>
      <c r="W284" s="151"/>
      <c r="X284" s="151"/>
      <c r="Y284" s="151"/>
      <c r="Z284" s="151"/>
      <c r="AA284" s="151"/>
      <c r="AB284" s="151"/>
      <c r="AC284" s="151"/>
      <c r="AD284" s="151"/>
      <c r="AE284" s="151"/>
      <c r="AF284" s="151"/>
      <c r="AG284" s="151"/>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c r="BI284" s="151"/>
      <c r="BJ284" s="151"/>
      <c r="BK284" s="151"/>
      <c r="BL284" s="151"/>
      <c r="BM284" s="151"/>
      <c r="BN284" s="151"/>
      <c r="BO284" s="151"/>
      <c r="BP284" s="151"/>
      <c r="BQ284" s="151"/>
      <c r="BR284" s="151"/>
    </row>
    <row r="285" spans="1:70" s="219" customFormat="1">
      <c r="A285" s="151"/>
      <c r="B285" s="151"/>
      <c r="C285" s="151"/>
      <c r="D285" s="110"/>
      <c r="E285" s="151"/>
      <c r="F285" s="151"/>
      <c r="G285" s="171"/>
      <c r="H285" s="151"/>
      <c r="I285" s="151"/>
      <c r="J285" s="151"/>
      <c r="K285" s="151"/>
      <c r="L285" s="151"/>
      <c r="M285" s="151"/>
      <c r="N285" s="151"/>
      <c r="O285" s="151"/>
      <c r="P285" s="151"/>
      <c r="Q285" s="151"/>
      <c r="R285" s="152"/>
      <c r="S285" s="151"/>
      <c r="T285" s="153"/>
      <c r="U285" s="151"/>
      <c r="V285" s="151"/>
      <c r="W285" s="151"/>
      <c r="X285" s="151"/>
      <c r="Y285" s="151"/>
      <c r="Z285" s="151"/>
      <c r="AA285" s="151"/>
      <c r="AB285" s="151"/>
      <c r="AC285" s="151"/>
      <c r="AD285" s="151"/>
      <c r="AE285" s="151"/>
      <c r="AF285" s="151"/>
      <c r="AG285" s="151"/>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c r="BI285" s="151"/>
      <c r="BJ285" s="151"/>
      <c r="BK285" s="151"/>
      <c r="BL285" s="151"/>
      <c r="BM285" s="151"/>
      <c r="BN285" s="151"/>
      <c r="BO285" s="151"/>
      <c r="BP285" s="151"/>
      <c r="BQ285" s="151"/>
      <c r="BR285" s="151"/>
    </row>
    <row r="286" spans="1:70" s="219" customFormat="1">
      <c r="A286" s="151"/>
      <c r="B286" s="151"/>
      <c r="C286" s="151"/>
      <c r="D286" s="110"/>
      <c r="E286" s="151"/>
      <c r="F286" s="151"/>
      <c r="G286" s="171"/>
      <c r="H286" s="151"/>
      <c r="I286" s="151"/>
      <c r="J286" s="151"/>
      <c r="K286" s="151"/>
      <c r="L286" s="151"/>
      <c r="M286" s="151"/>
      <c r="N286" s="151"/>
      <c r="O286" s="151"/>
      <c r="P286" s="151"/>
      <c r="Q286" s="151"/>
      <c r="R286" s="152"/>
      <c r="S286" s="151"/>
      <c r="T286" s="153"/>
      <c r="U286" s="151"/>
      <c r="V286" s="151"/>
      <c r="W286" s="151"/>
      <c r="X286" s="151"/>
      <c r="Y286" s="151"/>
      <c r="Z286" s="151"/>
      <c r="AA286" s="151"/>
      <c r="AB286" s="151"/>
      <c r="AC286" s="151"/>
      <c r="AD286" s="151"/>
      <c r="AE286" s="151"/>
      <c r="AF286" s="151"/>
      <c r="AG286" s="151"/>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c r="BI286" s="151"/>
      <c r="BJ286" s="151"/>
      <c r="BK286" s="151"/>
      <c r="BL286" s="151"/>
      <c r="BM286" s="151"/>
      <c r="BN286" s="151"/>
      <c r="BO286" s="151"/>
      <c r="BP286" s="151"/>
      <c r="BQ286" s="151"/>
      <c r="BR286" s="151"/>
    </row>
    <row r="287" spans="1:70" s="219" customFormat="1">
      <c r="A287" s="151"/>
      <c r="B287" s="151"/>
      <c r="C287" s="151"/>
      <c r="D287" s="110"/>
      <c r="E287" s="151"/>
      <c r="F287" s="151"/>
      <c r="G287" s="171"/>
      <c r="H287" s="151"/>
      <c r="I287" s="151"/>
      <c r="J287" s="151"/>
      <c r="K287" s="151"/>
      <c r="L287" s="151"/>
      <c r="M287" s="151"/>
      <c r="N287" s="151"/>
      <c r="O287" s="151"/>
      <c r="P287" s="151"/>
      <c r="Q287" s="151"/>
      <c r="R287" s="152"/>
      <c r="S287" s="151"/>
      <c r="T287" s="153"/>
      <c r="U287" s="151"/>
      <c r="V287" s="151"/>
      <c r="W287" s="151"/>
      <c r="X287" s="151"/>
      <c r="Y287" s="151"/>
      <c r="Z287" s="151"/>
      <c r="AA287" s="151"/>
      <c r="AB287" s="151"/>
      <c r="AC287" s="151"/>
      <c r="AD287" s="151"/>
      <c r="AE287" s="151"/>
      <c r="AF287" s="151"/>
      <c r="AG287" s="151"/>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c r="BI287" s="151"/>
      <c r="BJ287" s="151"/>
      <c r="BK287" s="151"/>
      <c r="BL287" s="151"/>
      <c r="BM287" s="151"/>
      <c r="BN287" s="151"/>
      <c r="BO287" s="151"/>
      <c r="BP287" s="151"/>
      <c r="BQ287" s="151"/>
      <c r="BR287" s="151"/>
    </row>
    <row r="288" spans="1:70" s="219" customFormat="1">
      <c r="A288" s="151"/>
      <c r="B288" s="151"/>
      <c r="C288" s="151"/>
      <c r="D288" s="110"/>
      <c r="E288" s="151"/>
      <c r="F288" s="151"/>
      <c r="G288" s="171"/>
      <c r="H288" s="151"/>
      <c r="I288" s="151"/>
      <c r="J288" s="151"/>
      <c r="K288" s="151"/>
      <c r="L288" s="151"/>
      <c r="M288" s="151"/>
      <c r="N288" s="151"/>
      <c r="O288" s="151"/>
      <c r="P288" s="151"/>
      <c r="Q288" s="151"/>
      <c r="R288" s="152"/>
      <c r="S288" s="151"/>
      <c r="T288" s="153"/>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c r="BI288" s="151"/>
      <c r="BJ288" s="151"/>
      <c r="BK288" s="151"/>
      <c r="BL288" s="151"/>
      <c r="BM288" s="151"/>
      <c r="BN288" s="151"/>
      <c r="BO288" s="151"/>
      <c r="BP288" s="151"/>
      <c r="BQ288" s="151"/>
      <c r="BR288" s="151"/>
    </row>
    <row r="289" spans="1:70" s="219" customFormat="1">
      <c r="A289" s="151"/>
      <c r="B289" s="151"/>
      <c r="C289" s="151"/>
      <c r="D289" s="110"/>
      <c r="E289" s="151"/>
      <c r="F289" s="151"/>
      <c r="G289" s="171"/>
      <c r="H289" s="151"/>
      <c r="I289" s="151"/>
      <c r="J289" s="151"/>
      <c r="K289" s="151"/>
      <c r="L289" s="151"/>
      <c r="M289" s="151"/>
      <c r="N289" s="151"/>
      <c r="O289" s="151"/>
      <c r="P289" s="151"/>
      <c r="Q289" s="151"/>
      <c r="R289" s="152"/>
      <c r="S289" s="151"/>
      <c r="T289" s="153"/>
      <c r="U289" s="151"/>
      <c r="V289" s="151"/>
      <c r="W289" s="151"/>
      <c r="X289" s="151"/>
      <c r="Y289" s="151"/>
      <c r="Z289" s="151"/>
      <c r="AA289" s="151"/>
      <c r="AB289" s="151"/>
      <c r="AC289" s="151"/>
      <c r="AD289" s="151"/>
      <c r="AE289" s="151"/>
      <c r="AF289" s="151"/>
      <c r="AG289" s="151"/>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c r="BI289" s="151"/>
      <c r="BJ289" s="151"/>
      <c r="BK289" s="151"/>
      <c r="BL289" s="151"/>
      <c r="BM289" s="151"/>
      <c r="BN289" s="151"/>
      <c r="BO289" s="151"/>
      <c r="BP289" s="151"/>
      <c r="BQ289" s="151"/>
      <c r="BR289" s="151"/>
    </row>
    <row r="290" spans="1:70" s="219" customFormat="1">
      <c r="A290" s="151"/>
      <c r="B290" s="151"/>
      <c r="C290" s="151"/>
      <c r="D290" s="110"/>
      <c r="E290" s="151"/>
      <c r="F290" s="151"/>
      <c r="G290" s="171"/>
      <c r="H290" s="151"/>
      <c r="I290" s="151"/>
      <c r="J290" s="151"/>
      <c r="K290" s="151"/>
      <c r="L290" s="151"/>
      <c r="M290" s="151"/>
      <c r="N290" s="151"/>
      <c r="O290" s="151"/>
      <c r="P290" s="151"/>
      <c r="Q290" s="151"/>
      <c r="R290" s="152"/>
      <c r="S290" s="151"/>
      <c r="T290" s="153"/>
      <c r="U290" s="151"/>
      <c r="V290" s="151"/>
      <c r="W290" s="151"/>
      <c r="X290" s="151"/>
      <c r="Y290" s="151"/>
      <c r="Z290" s="151"/>
      <c r="AA290" s="151"/>
      <c r="AB290" s="151"/>
      <c r="AC290" s="151"/>
      <c r="AD290" s="151"/>
      <c r="AE290" s="151"/>
      <c r="AF290" s="151"/>
      <c r="AG290" s="151"/>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c r="BI290" s="151"/>
      <c r="BJ290" s="151"/>
      <c r="BK290" s="151"/>
      <c r="BL290" s="151"/>
      <c r="BM290" s="151"/>
      <c r="BN290" s="151"/>
      <c r="BO290" s="151"/>
      <c r="BP290" s="151"/>
      <c r="BQ290" s="151"/>
      <c r="BR290" s="151"/>
    </row>
    <row r="291" spans="1:70" s="219" customFormat="1">
      <c r="A291" s="151"/>
      <c r="B291" s="151"/>
      <c r="C291" s="151"/>
      <c r="D291" s="110"/>
      <c r="E291" s="151"/>
      <c r="F291" s="151"/>
      <c r="G291" s="171"/>
      <c r="H291" s="151"/>
      <c r="I291" s="151"/>
      <c r="J291" s="151"/>
      <c r="K291" s="151"/>
      <c r="L291" s="151"/>
      <c r="M291" s="151"/>
      <c r="N291" s="151"/>
      <c r="O291" s="151"/>
      <c r="P291" s="151"/>
      <c r="Q291" s="151"/>
      <c r="R291" s="152"/>
      <c r="S291" s="151"/>
      <c r="T291" s="153"/>
      <c r="U291" s="151"/>
      <c r="V291" s="151"/>
      <c r="W291" s="151"/>
      <c r="X291" s="151"/>
      <c r="Y291" s="151"/>
      <c r="Z291" s="151"/>
      <c r="AA291" s="151"/>
      <c r="AB291" s="151"/>
      <c r="AC291" s="151"/>
      <c r="AD291" s="151"/>
      <c r="AE291" s="151"/>
      <c r="AF291" s="151"/>
      <c r="AG291" s="151"/>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c r="BI291" s="151"/>
      <c r="BJ291" s="151"/>
      <c r="BK291" s="151"/>
      <c r="BL291" s="151"/>
      <c r="BM291" s="151"/>
      <c r="BN291" s="151"/>
      <c r="BO291" s="151"/>
      <c r="BP291" s="151"/>
      <c r="BQ291" s="151"/>
      <c r="BR291" s="151"/>
    </row>
    <row r="292" spans="1:70" s="219" customFormat="1">
      <c r="A292" s="151"/>
      <c r="B292" s="151"/>
      <c r="C292" s="151"/>
      <c r="D292" s="110"/>
      <c r="E292" s="151"/>
      <c r="F292" s="151"/>
      <c r="G292" s="171"/>
      <c r="H292" s="151"/>
      <c r="I292" s="151"/>
      <c r="J292" s="151"/>
      <c r="K292" s="151"/>
      <c r="L292" s="151"/>
      <c r="M292" s="151"/>
      <c r="N292" s="151"/>
      <c r="O292" s="151"/>
      <c r="P292" s="151"/>
      <c r="Q292" s="151"/>
      <c r="R292" s="152"/>
      <c r="S292" s="151"/>
      <c r="T292" s="153"/>
      <c r="U292" s="151"/>
      <c r="V292" s="151"/>
      <c r="W292" s="151"/>
      <c r="X292" s="151"/>
      <c r="Y292" s="151"/>
      <c r="Z292" s="151"/>
      <c r="AA292" s="151"/>
      <c r="AB292" s="151"/>
      <c r="AC292" s="151"/>
      <c r="AD292" s="151"/>
      <c r="AE292" s="151"/>
      <c r="AF292" s="151"/>
      <c r="AG292" s="151"/>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151"/>
      <c r="BN292" s="151"/>
      <c r="BO292" s="151"/>
      <c r="BP292" s="151"/>
      <c r="BQ292" s="151"/>
      <c r="BR292" s="151"/>
    </row>
    <row r="293" spans="1:70" s="219" customFormat="1">
      <c r="A293" s="151"/>
      <c r="B293" s="151"/>
      <c r="C293" s="151"/>
      <c r="D293" s="110"/>
      <c r="E293" s="151"/>
      <c r="F293" s="151"/>
      <c r="G293" s="171"/>
      <c r="H293" s="151"/>
      <c r="I293" s="151"/>
      <c r="J293" s="151"/>
      <c r="K293" s="151"/>
      <c r="L293" s="151"/>
      <c r="M293" s="151"/>
      <c r="N293" s="151"/>
      <c r="O293" s="151"/>
      <c r="P293" s="151"/>
      <c r="Q293" s="151"/>
      <c r="R293" s="152"/>
      <c r="S293" s="151"/>
      <c r="T293" s="153"/>
      <c r="U293" s="151"/>
      <c r="V293" s="151"/>
      <c r="W293" s="151"/>
      <c r="X293" s="151"/>
      <c r="Y293" s="151"/>
      <c r="Z293" s="151"/>
      <c r="AA293" s="151"/>
      <c r="AB293" s="151"/>
      <c r="AC293" s="151"/>
      <c r="AD293" s="151"/>
      <c r="AE293" s="151"/>
      <c r="AF293" s="151"/>
      <c r="AG293" s="151"/>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c r="BI293" s="151"/>
      <c r="BJ293" s="151"/>
      <c r="BK293" s="151"/>
      <c r="BL293" s="151"/>
      <c r="BM293" s="151"/>
      <c r="BN293" s="151"/>
      <c r="BO293" s="151"/>
      <c r="BP293" s="151"/>
      <c r="BQ293" s="151"/>
      <c r="BR293" s="151"/>
    </row>
    <row r="294" spans="1:70" s="219" customFormat="1">
      <c r="A294" s="151"/>
      <c r="B294" s="151"/>
      <c r="C294" s="151"/>
      <c r="D294" s="110"/>
      <c r="E294" s="151"/>
      <c r="F294" s="151"/>
      <c r="G294" s="171"/>
      <c r="H294" s="151"/>
      <c r="I294" s="151"/>
      <c r="J294" s="151"/>
      <c r="K294" s="151"/>
      <c r="L294" s="151"/>
      <c r="M294" s="151"/>
      <c r="N294" s="151"/>
      <c r="O294" s="151"/>
      <c r="P294" s="151"/>
      <c r="Q294" s="151"/>
      <c r="R294" s="152"/>
      <c r="S294" s="151"/>
      <c r="T294" s="153"/>
      <c r="U294" s="151"/>
      <c r="V294" s="151"/>
      <c r="W294" s="151"/>
      <c r="X294" s="151"/>
      <c r="Y294" s="151"/>
      <c r="Z294" s="151"/>
      <c r="AA294" s="151"/>
      <c r="AB294" s="151"/>
      <c r="AC294" s="151"/>
      <c r="AD294" s="151"/>
      <c r="AE294" s="151"/>
      <c r="AF294" s="151"/>
      <c r="AG294" s="151"/>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151"/>
      <c r="BN294" s="151"/>
      <c r="BO294" s="151"/>
      <c r="BP294" s="151"/>
      <c r="BQ294" s="151"/>
      <c r="BR294" s="151"/>
    </row>
    <row r="295" spans="1:70" s="219" customFormat="1">
      <c r="A295" s="151"/>
      <c r="B295" s="151"/>
      <c r="C295" s="151"/>
      <c r="D295" s="110"/>
      <c r="E295" s="151"/>
      <c r="F295" s="151"/>
      <c r="G295" s="171"/>
      <c r="H295" s="151"/>
      <c r="I295" s="151"/>
      <c r="J295" s="151"/>
      <c r="K295" s="151"/>
      <c r="L295" s="151"/>
      <c r="M295" s="151"/>
      <c r="N295" s="151"/>
      <c r="O295" s="151"/>
      <c r="P295" s="151"/>
      <c r="Q295" s="151"/>
      <c r="R295" s="152"/>
      <c r="S295" s="151"/>
      <c r="T295" s="153"/>
      <c r="U295" s="151"/>
      <c r="V295" s="151"/>
      <c r="W295" s="151"/>
      <c r="X295" s="151"/>
      <c r="Y295" s="151"/>
      <c r="Z295" s="151"/>
      <c r="AA295" s="151"/>
      <c r="AB295" s="151"/>
      <c r="AC295" s="151"/>
      <c r="AD295" s="151"/>
      <c r="AE295" s="151"/>
      <c r="AF295" s="151"/>
      <c r="AG295" s="151"/>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c r="BI295" s="151"/>
      <c r="BJ295" s="151"/>
      <c r="BK295" s="151"/>
      <c r="BL295" s="151"/>
      <c r="BM295" s="151"/>
      <c r="BN295" s="151"/>
      <c r="BO295" s="151"/>
      <c r="BP295" s="151"/>
      <c r="BQ295" s="151"/>
      <c r="BR295" s="151"/>
    </row>
    <row r="296" spans="1:70" s="219" customFormat="1">
      <c r="A296" s="151"/>
      <c r="B296" s="151"/>
      <c r="C296" s="151"/>
      <c r="D296" s="110"/>
      <c r="E296" s="151"/>
      <c r="F296" s="151"/>
      <c r="G296" s="171"/>
      <c r="H296" s="151"/>
      <c r="I296" s="151"/>
      <c r="J296" s="151"/>
      <c r="K296" s="151"/>
      <c r="L296" s="151"/>
      <c r="M296" s="151"/>
      <c r="N296" s="151"/>
      <c r="O296" s="151"/>
      <c r="P296" s="151"/>
      <c r="Q296" s="151"/>
      <c r="R296" s="152"/>
      <c r="S296" s="151"/>
      <c r="T296" s="153"/>
      <c r="U296" s="151"/>
      <c r="V296" s="151"/>
      <c r="W296" s="151"/>
      <c r="X296" s="151"/>
      <c r="Y296" s="151"/>
      <c r="Z296" s="151"/>
      <c r="AA296" s="151"/>
      <c r="AB296" s="151"/>
      <c r="AC296" s="151"/>
      <c r="AD296" s="151"/>
      <c r="AE296" s="151"/>
      <c r="AF296" s="151"/>
      <c r="AG296" s="151"/>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51"/>
      <c r="BM296" s="151"/>
      <c r="BN296" s="151"/>
      <c r="BO296" s="151"/>
      <c r="BP296" s="151"/>
      <c r="BQ296" s="151"/>
      <c r="BR296" s="151"/>
    </row>
    <row r="297" spans="1:70" s="219" customFormat="1">
      <c r="A297" s="151"/>
      <c r="B297" s="151"/>
      <c r="C297" s="151"/>
      <c r="D297" s="110"/>
      <c r="E297" s="151"/>
      <c r="F297" s="151"/>
      <c r="G297" s="171"/>
      <c r="H297" s="151"/>
      <c r="I297" s="151"/>
      <c r="J297" s="151"/>
      <c r="K297" s="151"/>
      <c r="L297" s="151"/>
      <c r="M297" s="151"/>
      <c r="N297" s="151"/>
      <c r="O297" s="151"/>
      <c r="P297" s="151"/>
      <c r="Q297" s="151"/>
      <c r="R297" s="152"/>
      <c r="S297" s="151"/>
      <c r="T297" s="153"/>
      <c r="U297" s="151"/>
      <c r="V297" s="151"/>
      <c r="W297" s="151"/>
      <c r="X297" s="151"/>
      <c r="Y297" s="151"/>
      <c r="Z297" s="151"/>
      <c r="AA297" s="151"/>
      <c r="AB297" s="151"/>
      <c r="AC297" s="151"/>
      <c r="AD297" s="151"/>
      <c r="AE297" s="151"/>
      <c r="AF297" s="151"/>
      <c r="AG297" s="151"/>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c r="BI297" s="151"/>
      <c r="BJ297" s="151"/>
      <c r="BK297" s="151"/>
      <c r="BL297" s="151"/>
      <c r="BM297" s="151"/>
      <c r="BN297" s="151"/>
      <c r="BO297" s="151"/>
      <c r="BP297" s="151"/>
      <c r="BQ297" s="151"/>
      <c r="BR297" s="151"/>
    </row>
    <row r="298" spans="1:70" s="219" customFormat="1">
      <c r="A298" s="151"/>
      <c r="B298" s="151"/>
      <c r="C298" s="151"/>
      <c r="D298" s="110"/>
      <c r="E298" s="151"/>
      <c r="F298" s="151"/>
      <c r="G298" s="171"/>
      <c r="H298" s="151"/>
      <c r="I298" s="151"/>
      <c r="J298" s="151"/>
      <c r="K298" s="151"/>
      <c r="L298" s="151"/>
      <c r="M298" s="151"/>
      <c r="N298" s="151"/>
      <c r="O298" s="151"/>
      <c r="P298" s="151"/>
      <c r="Q298" s="151"/>
      <c r="R298" s="152"/>
      <c r="S298" s="151"/>
      <c r="T298" s="153"/>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c r="BI298" s="151"/>
      <c r="BJ298" s="151"/>
      <c r="BK298" s="151"/>
      <c r="BL298" s="151"/>
      <c r="BM298" s="151"/>
      <c r="BN298" s="151"/>
      <c r="BO298" s="151"/>
      <c r="BP298" s="151"/>
      <c r="BQ298" s="151"/>
      <c r="BR298" s="151"/>
    </row>
    <row r="299" spans="1:70" s="219" customFormat="1">
      <c r="A299" s="151"/>
      <c r="B299" s="151"/>
      <c r="C299" s="151"/>
      <c r="D299" s="110"/>
      <c r="E299" s="151"/>
      <c r="F299" s="151"/>
      <c r="G299" s="171"/>
      <c r="H299" s="151"/>
      <c r="I299" s="151"/>
      <c r="J299" s="151"/>
      <c r="K299" s="151"/>
      <c r="L299" s="151"/>
      <c r="M299" s="151"/>
      <c r="N299" s="151"/>
      <c r="O299" s="151"/>
      <c r="P299" s="151"/>
      <c r="Q299" s="151"/>
      <c r="R299" s="152"/>
      <c r="S299" s="151"/>
      <c r="T299" s="153"/>
      <c r="U299" s="151"/>
      <c r="V299" s="151"/>
      <c r="W299" s="151"/>
      <c r="X299" s="151"/>
      <c r="Y299" s="151"/>
      <c r="Z299" s="151"/>
      <c r="AA299" s="151"/>
      <c r="AB299" s="151"/>
      <c r="AC299" s="151"/>
      <c r="AD299" s="151"/>
      <c r="AE299" s="151"/>
      <c r="AF299" s="151"/>
      <c r="AG299" s="151"/>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c r="BI299" s="151"/>
      <c r="BJ299" s="151"/>
      <c r="BK299" s="151"/>
      <c r="BL299" s="151"/>
      <c r="BM299" s="151"/>
      <c r="BN299" s="151"/>
      <c r="BO299" s="151"/>
      <c r="BP299" s="151"/>
      <c r="BQ299" s="151"/>
      <c r="BR299" s="151"/>
    </row>
    <row r="300" spans="1:70" s="219" customFormat="1">
      <c r="A300" s="151"/>
      <c r="B300" s="151"/>
      <c r="C300" s="151"/>
      <c r="D300" s="110"/>
      <c r="E300" s="151"/>
      <c r="F300" s="151"/>
      <c r="G300" s="171"/>
      <c r="H300" s="151"/>
      <c r="I300" s="151"/>
      <c r="J300" s="151"/>
      <c r="K300" s="151"/>
      <c r="L300" s="151"/>
      <c r="M300" s="151"/>
      <c r="N300" s="151"/>
      <c r="O300" s="151"/>
      <c r="P300" s="151"/>
      <c r="Q300" s="151"/>
      <c r="R300" s="152"/>
      <c r="S300" s="151"/>
      <c r="T300" s="153"/>
      <c r="U300" s="151"/>
      <c r="V300" s="151"/>
      <c r="W300" s="151"/>
      <c r="X300" s="151"/>
      <c r="Y300" s="151"/>
      <c r="Z300" s="151"/>
      <c r="AA300" s="151"/>
      <c r="AB300" s="151"/>
      <c r="AC300" s="151"/>
      <c r="AD300" s="151"/>
      <c r="AE300" s="151"/>
      <c r="AF300" s="151"/>
      <c r="AG300" s="151"/>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151"/>
      <c r="BN300" s="151"/>
      <c r="BO300" s="151"/>
      <c r="BP300" s="151"/>
      <c r="BQ300" s="151"/>
      <c r="BR300" s="151"/>
    </row>
    <row r="301" spans="1:70" s="219" customFormat="1">
      <c r="A301" s="151"/>
      <c r="B301" s="151"/>
      <c r="C301" s="151"/>
      <c r="D301" s="110"/>
      <c r="E301" s="151"/>
      <c r="F301" s="151"/>
      <c r="G301" s="171"/>
      <c r="H301" s="151"/>
      <c r="I301" s="151"/>
      <c r="J301" s="151"/>
      <c r="K301" s="151"/>
      <c r="L301" s="151"/>
      <c r="M301" s="151"/>
      <c r="N301" s="151"/>
      <c r="O301" s="151"/>
      <c r="P301" s="151"/>
      <c r="Q301" s="151"/>
      <c r="R301" s="152"/>
      <c r="S301" s="151"/>
      <c r="T301" s="153"/>
      <c r="U301" s="151"/>
      <c r="V301" s="151"/>
      <c r="W301" s="151"/>
      <c r="X301" s="151"/>
      <c r="Y301" s="151"/>
      <c r="Z301" s="151"/>
      <c r="AA301" s="151"/>
      <c r="AB301" s="151"/>
      <c r="AC301" s="151"/>
      <c r="AD301" s="151"/>
      <c r="AE301" s="151"/>
      <c r="AF301" s="151"/>
      <c r="AG301" s="151"/>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c r="BI301" s="151"/>
      <c r="BJ301" s="151"/>
      <c r="BK301" s="151"/>
      <c r="BL301" s="151"/>
      <c r="BM301" s="151"/>
      <c r="BN301" s="151"/>
      <c r="BO301" s="151"/>
      <c r="BP301" s="151"/>
      <c r="BQ301" s="151"/>
      <c r="BR301" s="151"/>
    </row>
    <row r="302" spans="1:70" s="219" customFormat="1">
      <c r="A302" s="151"/>
      <c r="B302" s="151"/>
      <c r="C302" s="151"/>
      <c r="D302" s="110"/>
      <c r="E302" s="151"/>
      <c r="F302" s="151"/>
      <c r="G302" s="171"/>
      <c r="H302" s="151"/>
      <c r="I302" s="151"/>
      <c r="J302" s="151"/>
      <c r="K302" s="151"/>
      <c r="L302" s="151"/>
      <c r="M302" s="151"/>
      <c r="N302" s="151"/>
      <c r="O302" s="151"/>
      <c r="P302" s="151"/>
      <c r="Q302" s="151"/>
      <c r="R302" s="152"/>
      <c r="S302" s="151"/>
      <c r="T302" s="153"/>
      <c r="U302" s="151"/>
      <c r="V302" s="151"/>
      <c r="W302" s="151"/>
      <c r="X302" s="151"/>
      <c r="Y302" s="151"/>
      <c r="Z302" s="151"/>
      <c r="AA302" s="151"/>
      <c r="AB302" s="151"/>
      <c r="AC302" s="151"/>
      <c r="AD302" s="151"/>
      <c r="AE302" s="151"/>
      <c r="AF302" s="151"/>
      <c r="AG302" s="151"/>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c r="BJ302" s="151"/>
      <c r="BK302" s="151"/>
      <c r="BL302" s="151"/>
      <c r="BM302" s="151"/>
      <c r="BN302" s="151"/>
      <c r="BO302" s="151"/>
      <c r="BP302" s="151"/>
      <c r="BQ302" s="151"/>
      <c r="BR302" s="151"/>
    </row>
    <row r="303" spans="1:70" s="219" customFormat="1">
      <c r="A303" s="151"/>
      <c r="B303" s="151"/>
      <c r="C303" s="151"/>
      <c r="D303" s="110"/>
      <c r="E303" s="151"/>
      <c r="F303" s="151"/>
      <c r="G303" s="171"/>
      <c r="H303" s="151"/>
      <c r="I303" s="151"/>
      <c r="J303" s="151"/>
      <c r="K303" s="151"/>
      <c r="L303" s="151"/>
      <c r="M303" s="151"/>
      <c r="N303" s="151"/>
      <c r="O303" s="151"/>
      <c r="P303" s="151"/>
      <c r="Q303" s="151"/>
      <c r="R303" s="152"/>
      <c r="S303" s="151"/>
      <c r="T303" s="153"/>
      <c r="U303" s="151"/>
      <c r="V303" s="151"/>
      <c r="W303" s="151"/>
      <c r="X303" s="151"/>
      <c r="Y303" s="151"/>
      <c r="Z303" s="151"/>
      <c r="AA303" s="151"/>
      <c r="AB303" s="151"/>
      <c r="AC303" s="151"/>
      <c r="AD303" s="151"/>
      <c r="AE303" s="151"/>
      <c r="AF303" s="151"/>
      <c r="AG303" s="151"/>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151"/>
      <c r="BN303" s="151"/>
      <c r="BO303" s="151"/>
      <c r="BP303" s="151"/>
      <c r="BQ303" s="151"/>
      <c r="BR303" s="151"/>
    </row>
    <row r="304" spans="1:70" s="219" customFormat="1">
      <c r="A304" s="151"/>
      <c r="B304" s="151"/>
      <c r="C304" s="151"/>
      <c r="D304" s="110"/>
      <c r="E304" s="151"/>
      <c r="F304" s="151"/>
      <c r="G304" s="171"/>
      <c r="H304" s="151"/>
      <c r="I304" s="151"/>
      <c r="J304" s="151"/>
      <c r="K304" s="151"/>
      <c r="L304" s="151"/>
      <c r="M304" s="151"/>
      <c r="N304" s="151"/>
      <c r="O304" s="151"/>
      <c r="P304" s="151"/>
      <c r="Q304" s="151"/>
      <c r="R304" s="152"/>
      <c r="S304" s="151"/>
      <c r="T304" s="153"/>
      <c r="U304" s="151"/>
      <c r="V304" s="151"/>
      <c r="W304" s="151"/>
      <c r="X304" s="151"/>
      <c r="Y304" s="151"/>
      <c r="Z304" s="151"/>
      <c r="AA304" s="151"/>
      <c r="AB304" s="151"/>
      <c r="AC304" s="151"/>
      <c r="AD304" s="151"/>
      <c r="AE304" s="151"/>
      <c r="AF304" s="151"/>
      <c r="AG304" s="151"/>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c r="BI304" s="151"/>
      <c r="BJ304" s="151"/>
      <c r="BK304" s="151"/>
      <c r="BL304" s="151"/>
      <c r="BM304" s="151"/>
      <c r="BN304" s="151"/>
      <c r="BO304" s="151"/>
      <c r="BP304" s="151"/>
      <c r="BQ304" s="151"/>
      <c r="BR304" s="151"/>
    </row>
    <row r="305" spans="1:70" s="219" customFormat="1">
      <c r="A305" s="151"/>
      <c r="B305" s="151"/>
      <c r="C305" s="151"/>
      <c r="D305" s="110"/>
      <c r="E305" s="151"/>
      <c r="F305" s="151"/>
      <c r="G305" s="171"/>
      <c r="H305" s="151"/>
      <c r="I305" s="151"/>
      <c r="J305" s="151"/>
      <c r="K305" s="151"/>
      <c r="L305" s="151"/>
      <c r="M305" s="151"/>
      <c r="N305" s="151"/>
      <c r="O305" s="151"/>
      <c r="P305" s="151"/>
      <c r="Q305" s="151"/>
      <c r="R305" s="152"/>
      <c r="S305" s="151"/>
      <c r="T305" s="153"/>
      <c r="U305" s="151"/>
      <c r="V305" s="151"/>
      <c r="W305" s="151"/>
      <c r="X305" s="151"/>
      <c r="Y305" s="151"/>
      <c r="Z305" s="151"/>
      <c r="AA305" s="151"/>
      <c r="AB305" s="151"/>
      <c r="AC305" s="151"/>
      <c r="AD305" s="151"/>
      <c r="AE305" s="151"/>
      <c r="AF305" s="151"/>
      <c r="AG305" s="151"/>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c r="BI305" s="151"/>
      <c r="BJ305" s="151"/>
      <c r="BK305" s="151"/>
      <c r="BL305" s="151"/>
      <c r="BM305" s="151"/>
      <c r="BN305" s="151"/>
      <c r="BO305" s="151"/>
      <c r="BP305" s="151"/>
      <c r="BQ305" s="151"/>
      <c r="BR305" s="151"/>
    </row>
    <row r="306" spans="1:70" s="219" customFormat="1">
      <c r="A306" s="151"/>
      <c r="B306" s="151"/>
      <c r="C306" s="151"/>
      <c r="D306" s="110"/>
      <c r="E306" s="151"/>
      <c r="F306" s="151"/>
      <c r="G306" s="171"/>
      <c r="H306" s="151"/>
      <c r="I306" s="151"/>
      <c r="J306" s="151"/>
      <c r="K306" s="151"/>
      <c r="L306" s="151"/>
      <c r="M306" s="151"/>
      <c r="N306" s="151"/>
      <c r="O306" s="151"/>
      <c r="P306" s="151"/>
      <c r="Q306" s="151"/>
      <c r="R306" s="152"/>
      <c r="S306" s="151"/>
      <c r="T306" s="153"/>
      <c r="U306" s="151"/>
      <c r="V306" s="151"/>
      <c r="W306" s="151"/>
      <c r="X306" s="151"/>
      <c r="Y306" s="151"/>
      <c r="Z306" s="151"/>
      <c r="AA306" s="151"/>
      <c r="AB306" s="151"/>
      <c r="AC306" s="151"/>
      <c r="AD306" s="151"/>
      <c r="AE306" s="151"/>
      <c r="AF306" s="151"/>
      <c r="AG306" s="151"/>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c r="BI306" s="151"/>
      <c r="BJ306" s="151"/>
      <c r="BK306" s="151"/>
      <c r="BL306" s="151"/>
      <c r="BM306" s="151"/>
      <c r="BN306" s="151"/>
      <c r="BO306" s="151"/>
      <c r="BP306" s="151"/>
      <c r="BQ306" s="151"/>
      <c r="BR306" s="151"/>
    </row>
    <row r="307" spans="1:70" s="219" customFormat="1">
      <c r="A307" s="151"/>
      <c r="B307" s="151"/>
      <c r="C307" s="151"/>
      <c r="D307" s="110"/>
      <c r="E307" s="151"/>
      <c r="F307" s="151"/>
      <c r="G307" s="171"/>
      <c r="H307" s="151"/>
      <c r="I307" s="151"/>
      <c r="J307" s="151"/>
      <c r="K307" s="151"/>
      <c r="L307" s="151"/>
      <c r="M307" s="151"/>
      <c r="N307" s="151"/>
      <c r="O307" s="151"/>
      <c r="P307" s="151"/>
      <c r="Q307" s="151"/>
      <c r="R307" s="152"/>
      <c r="S307" s="151"/>
      <c r="T307" s="153"/>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c r="BI307" s="151"/>
      <c r="BJ307" s="151"/>
      <c r="BK307" s="151"/>
      <c r="BL307" s="151"/>
      <c r="BM307" s="151"/>
      <c r="BN307" s="151"/>
      <c r="BO307" s="151"/>
      <c r="BP307" s="151"/>
      <c r="BQ307" s="151"/>
      <c r="BR307" s="151"/>
    </row>
    <row r="308" spans="1:70" s="219" customFormat="1">
      <c r="A308" s="151"/>
      <c r="B308" s="151"/>
      <c r="C308" s="151"/>
      <c r="D308" s="110"/>
      <c r="E308" s="151"/>
      <c r="F308" s="151"/>
      <c r="G308" s="171"/>
      <c r="H308" s="151"/>
      <c r="I308" s="151"/>
      <c r="J308" s="151"/>
      <c r="K308" s="151"/>
      <c r="L308" s="151"/>
      <c r="M308" s="151"/>
      <c r="N308" s="151"/>
      <c r="O308" s="151"/>
      <c r="P308" s="151"/>
      <c r="Q308" s="151"/>
      <c r="R308" s="152"/>
      <c r="S308" s="151"/>
      <c r="T308" s="153"/>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c r="BI308" s="151"/>
      <c r="BJ308" s="151"/>
      <c r="BK308" s="151"/>
      <c r="BL308" s="151"/>
      <c r="BM308" s="151"/>
      <c r="BN308" s="151"/>
      <c r="BO308" s="151"/>
      <c r="BP308" s="151"/>
      <c r="BQ308" s="151"/>
      <c r="BR308" s="151"/>
    </row>
    <row r="309" spans="1:70" s="219" customFormat="1">
      <c r="A309" s="151"/>
      <c r="B309" s="151"/>
      <c r="C309" s="151"/>
      <c r="D309" s="110"/>
      <c r="E309" s="151"/>
      <c r="F309" s="151"/>
      <c r="G309" s="171"/>
      <c r="H309" s="151"/>
      <c r="I309" s="151"/>
      <c r="J309" s="151"/>
      <c r="K309" s="151"/>
      <c r="L309" s="151"/>
      <c r="M309" s="151"/>
      <c r="N309" s="151"/>
      <c r="O309" s="151"/>
      <c r="P309" s="151"/>
      <c r="Q309" s="151"/>
      <c r="R309" s="152"/>
      <c r="S309" s="151"/>
      <c r="T309" s="153"/>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c r="BI309" s="151"/>
      <c r="BJ309" s="151"/>
      <c r="BK309" s="151"/>
      <c r="BL309" s="151"/>
      <c r="BM309" s="151"/>
      <c r="BN309" s="151"/>
      <c r="BO309" s="151"/>
      <c r="BP309" s="151"/>
      <c r="BQ309" s="151"/>
      <c r="BR309" s="151"/>
    </row>
    <row r="310" spans="1:70" s="219" customFormat="1">
      <c r="A310" s="151"/>
      <c r="B310" s="151"/>
      <c r="C310" s="151"/>
      <c r="D310" s="110"/>
      <c r="E310" s="151"/>
      <c r="F310" s="151"/>
      <c r="G310" s="171"/>
      <c r="H310" s="151"/>
      <c r="I310" s="151"/>
      <c r="J310" s="151"/>
      <c r="K310" s="151"/>
      <c r="L310" s="151"/>
      <c r="M310" s="151"/>
      <c r="N310" s="151"/>
      <c r="O310" s="151"/>
      <c r="P310" s="151"/>
      <c r="Q310" s="151"/>
      <c r="R310" s="152"/>
      <c r="S310" s="151"/>
      <c r="T310" s="153"/>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c r="BI310" s="151"/>
      <c r="BJ310" s="151"/>
      <c r="BK310" s="151"/>
      <c r="BL310" s="151"/>
      <c r="BM310" s="151"/>
      <c r="BN310" s="151"/>
      <c r="BO310" s="151"/>
      <c r="BP310" s="151"/>
      <c r="BQ310" s="151"/>
      <c r="BR310" s="151"/>
    </row>
    <row r="311" spans="1:70" s="219" customFormat="1">
      <c r="A311" s="151"/>
      <c r="B311" s="151"/>
      <c r="C311" s="151"/>
      <c r="D311" s="110"/>
      <c r="E311" s="151"/>
      <c r="F311" s="151"/>
      <c r="G311" s="171"/>
      <c r="H311" s="151"/>
      <c r="I311" s="151"/>
      <c r="J311" s="151"/>
      <c r="K311" s="151"/>
      <c r="L311" s="151"/>
      <c r="M311" s="151"/>
      <c r="N311" s="151"/>
      <c r="O311" s="151"/>
      <c r="P311" s="151"/>
      <c r="Q311" s="151"/>
      <c r="R311" s="152"/>
      <c r="S311" s="151"/>
      <c r="T311" s="153"/>
      <c r="U311" s="151"/>
      <c r="V311" s="151"/>
      <c r="W311" s="151"/>
      <c r="X311" s="151"/>
      <c r="Y311" s="151"/>
      <c r="Z311" s="151"/>
      <c r="AA311" s="151"/>
      <c r="AB311" s="151"/>
      <c r="AC311" s="151"/>
      <c r="AD311" s="151"/>
      <c r="AE311" s="151"/>
      <c r="AF311" s="151"/>
      <c r="AG311" s="151"/>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c r="BI311" s="151"/>
      <c r="BJ311" s="151"/>
      <c r="BK311" s="151"/>
      <c r="BL311" s="151"/>
      <c r="BM311" s="151"/>
      <c r="BN311" s="151"/>
      <c r="BO311" s="151"/>
      <c r="BP311" s="151"/>
      <c r="BQ311" s="151"/>
      <c r="BR311" s="151"/>
    </row>
    <row r="312" spans="1:70" s="219" customFormat="1">
      <c r="A312" s="151"/>
      <c r="B312" s="151"/>
      <c r="C312" s="151"/>
      <c r="D312" s="110"/>
      <c r="E312" s="151"/>
      <c r="F312" s="151"/>
      <c r="G312" s="171"/>
      <c r="H312" s="151"/>
      <c r="I312" s="151"/>
      <c r="J312" s="151"/>
      <c r="K312" s="151"/>
      <c r="L312" s="151"/>
      <c r="M312" s="151"/>
      <c r="N312" s="151"/>
      <c r="O312" s="151"/>
      <c r="P312" s="151"/>
      <c r="Q312" s="151"/>
      <c r="R312" s="152"/>
      <c r="S312" s="151"/>
      <c r="T312" s="153"/>
      <c r="U312" s="151"/>
      <c r="V312" s="151"/>
      <c r="W312" s="151"/>
      <c r="X312" s="151"/>
      <c r="Y312" s="151"/>
      <c r="Z312" s="151"/>
      <c r="AA312" s="151"/>
      <c r="AB312" s="151"/>
      <c r="AC312" s="151"/>
      <c r="AD312" s="151"/>
      <c r="AE312" s="151"/>
      <c r="AF312" s="151"/>
      <c r="AG312" s="151"/>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c r="BI312" s="151"/>
      <c r="BJ312" s="151"/>
      <c r="BK312" s="151"/>
      <c r="BL312" s="151"/>
      <c r="BM312" s="151"/>
      <c r="BN312" s="151"/>
      <c r="BO312" s="151"/>
      <c r="BP312" s="151"/>
      <c r="BQ312" s="151"/>
      <c r="BR312" s="151"/>
    </row>
    <row r="313" spans="1:70" s="219" customFormat="1">
      <c r="A313" s="151"/>
      <c r="B313" s="151"/>
      <c r="C313" s="151"/>
      <c r="D313" s="110"/>
      <c r="E313" s="151"/>
      <c r="F313" s="151"/>
      <c r="G313" s="171"/>
      <c r="H313" s="151"/>
      <c r="I313" s="151"/>
      <c r="J313" s="151"/>
      <c r="K313" s="151"/>
      <c r="L313" s="151"/>
      <c r="M313" s="151"/>
      <c r="N313" s="151"/>
      <c r="O313" s="151"/>
      <c r="P313" s="151"/>
      <c r="Q313" s="151"/>
      <c r="R313" s="152"/>
      <c r="S313" s="151"/>
      <c r="T313" s="153"/>
      <c r="U313" s="151"/>
      <c r="V313" s="151"/>
      <c r="W313" s="151"/>
      <c r="X313" s="151"/>
      <c r="Y313" s="151"/>
      <c r="Z313" s="151"/>
      <c r="AA313" s="151"/>
      <c r="AB313" s="151"/>
      <c r="AC313" s="151"/>
      <c r="AD313" s="151"/>
      <c r="AE313" s="151"/>
      <c r="AF313" s="151"/>
      <c r="AG313" s="151"/>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c r="BI313" s="151"/>
      <c r="BJ313" s="151"/>
      <c r="BK313" s="151"/>
      <c r="BL313" s="151"/>
      <c r="BM313" s="151"/>
      <c r="BN313" s="151"/>
      <c r="BO313" s="151"/>
      <c r="BP313" s="151"/>
      <c r="BQ313" s="151"/>
      <c r="BR313" s="151"/>
    </row>
    <row r="314" spans="1:70" s="219" customFormat="1">
      <c r="A314" s="151"/>
      <c r="B314" s="151"/>
      <c r="C314" s="151"/>
      <c r="D314" s="110"/>
      <c r="E314" s="151"/>
      <c r="F314" s="151"/>
      <c r="G314" s="171"/>
      <c r="H314" s="151"/>
      <c r="I314" s="151"/>
      <c r="J314" s="151"/>
      <c r="K314" s="151"/>
      <c r="L314" s="151"/>
      <c r="M314" s="151"/>
      <c r="N314" s="151"/>
      <c r="O314" s="151"/>
      <c r="P314" s="151"/>
      <c r="Q314" s="151"/>
      <c r="R314" s="152"/>
      <c r="S314" s="151"/>
      <c r="T314" s="153"/>
      <c r="U314" s="151"/>
      <c r="V314" s="151"/>
      <c r="W314" s="151"/>
      <c r="X314" s="151"/>
      <c r="Y314" s="151"/>
      <c r="Z314" s="151"/>
      <c r="AA314" s="151"/>
      <c r="AB314" s="151"/>
      <c r="AC314" s="151"/>
      <c r="AD314" s="151"/>
      <c r="AE314" s="151"/>
      <c r="AF314" s="151"/>
      <c r="AG314" s="151"/>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c r="BI314" s="151"/>
      <c r="BJ314" s="151"/>
      <c r="BK314" s="151"/>
      <c r="BL314" s="151"/>
      <c r="BM314" s="151"/>
      <c r="BN314" s="151"/>
      <c r="BO314" s="151"/>
      <c r="BP314" s="151"/>
      <c r="BQ314" s="151"/>
      <c r="BR314" s="151"/>
    </row>
    <row r="315" spans="1:70" s="219" customFormat="1">
      <c r="A315" s="151"/>
      <c r="B315" s="151"/>
      <c r="C315" s="151"/>
      <c r="D315" s="110"/>
      <c r="E315" s="151"/>
      <c r="F315" s="151"/>
      <c r="G315" s="171"/>
      <c r="H315" s="151"/>
      <c r="I315" s="151"/>
      <c r="J315" s="151"/>
      <c r="K315" s="151"/>
      <c r="L315" s="151"/>
      <c r="M315" s="151"/>
      <c r="N315" s="151"/>
      <c r="O315" s="151"/>
      <c r="P315" s="151"/>
      <c r="Q315" s="151"/>
      <c r="R315" s="152"/>
      <c r="S315" s="151"/>
      <c r="T315" s="153"/>
      <c r="U315" s="151"/>
      <c r="V315" s="151"/>
      <c r="W315" s="151"/>
      <c r="X315" s="151"/>
      <c r="Y315" s="151"/>
      <c r="Z315" s="151"/>
      <c r="AA315" s="151"/>
      <c r="AB315" s="151"/>
      <c r="AC315" s="151"/>
      <c r="AD315" s="151"/>
      <c r="AE315" s="151"/>
      <c r="AF315" s="151"/>
      <c r="AG315" s="151"/>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c r="BI315" s="151"/>
      <c r="BJ315" s="151"/>
      <c r="BK315" s="151"/>
      <c r="BL315" s="151"/>
      <c r="BM315" s="151"/>
      <c r="BN315" s="151"/>
      <c r="BO315" s="151"/>
      <c r="BP315" s="151"/>
      <c r="BQ315" s="151"/>
      <c r="BR315" s="151"/>
    </row>
    <row r="316" spans="1:70" s="219" customFormat="1">
      <c r="A316" s="151"/>
      <c r="B316" s="151"/>
      <c r="C316" s="151"/>
      <c r="D316" s="110"/>
      <c r="E316" s="151"/>
      <c r="F316" s="151"/>
      <c r="G316" s="171"/>
      <c r="H316" s="151"/>
      <c r="I316" s="151"/>
      <c r="J316" s="151"/>
      <c r="K316" s="151"/>
      <c r="L316" s="151"/>
      <c r="M316" s="151"/>
      <c r="N316" s="151"/>
      <c r="O316" s="151"/>
      <c r="P316" s="151"/>
      <c r="Q316" s="151"/>
      <c r="R316" s="152"/>
      <c r="S316" s="151"/>
      <c r="T316" s="153"/>
      <c r="U316" s="151"/>
      <c r="V316" s="151"/>
      <c r="W316" s="151"/>
      <c r="X316" s="151"/>
      <c r="Y316" s="151"/>
      <c r="Z316" s="151"/>
      <c r="AA316" s="151"/>
      <c r="AB316" s="151"/>
      <c r="AC316" s="151"/>
      <c r="AD316" s="151"/>
      <c r="AE316" s="151"/>
      <c r="AF316" s="151"/>
      <c r="AG316" s="151"/>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c r="BI316" s="151"/>
      <c r="BJ316" s="151"/>
      <c r="BK316" s="151"/>
      <c r="BL316" s="151"/>
      <c r="BM316" s="151"/>
      <c r="BN316" s="151"/>
      <c r="BO316" s="151"/>
      <c r="BP316" s="151"/>
      <c r="BQ316" s="151"/>
      <c r="BR316" s="151"/>
    </row>
    <row r="317" spans="1:70" s="219" customFormat="1">
      <c r="A317" s="151"/>
      <c r="B317" s="151"/>
      <c r="C317" s="151"/>
      <c r="D317" s="110"/>
      <c r="E317" s="151"/>
      <c r="F317" s="151"/>
      <c r="G317" s="171"/>
      <c r="H317" s="151"/>
      <c r="I317" s="151"/>
      <c r="J317" s="151"/>
      <c r="K317" s="151"/>
      <c r="L317" s="151"/>
      <c r="M317" s="151"/>
      <c r="N317" s="151"/>
      <c r="O317" s="151"/>
      <c r="P317" s="151"/>
      <c r="Q317" s="151"/>
      <c r="R317" s="152"/>
      <c r="S317" s="151"/>
      <c r="T317" s="153"/>
      <c r="U317" s="151"/>
      <c r="V317" s="151"/>
      <c r="W317" s="151"/>
      <c r="X317" s="151"/>
      <c r="Y317" s="151"/>
      <c r="Z317" s="151"/>
      <c r="AA317" s="151"/>
      <c r="AB317" s="151"/>
      <c r="AC317" s="151"/>
      <c r="AD317" s="151"/>
      <c r="AE317" s="151"/>
      <c r="AF317" s="151"/>
      <c r="AG317" s="151"/>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c r="BI317" s="151"/>
      <c r="BJ317" s="151"/>
      <c r="BK317" s="151"/>
      <c r="BL317" s="151"/>
      <c r="BM317" s="151"/>
      <c r="BN317" s="151"/>
      <c r="BO317" s="151"/>
      <c r="BP317" s="151"/>
      <c r="BQ317" s="151"/>
      <c r="BR317" s="151"/>
    </row>
    <row r="318" spans="1:70" s="219" customFormat="1">
      <c r="A318" s="151"/>
      <c r="B318" s="151"/>
      <c r="C318" s="151"/>
      <c r="D318" s="110"/>
      <c r="E318" s="151"/>
      <c r="F318" s="151"/>
      <c r="G318" s="171"/>
      <c r="H318" s="151"/>
      <c r="I318" s="151"/>
      <c r="J318" s="151"/>
      <c r="K318" s="151"/>
      <c r="L318" s="151"/>
      <c r="M318" s="151"/>
      <c r="N318" s="151"/>
      <c r="O318" s="151"/>
      <c r="P318" s="151"/>
      <c r="Q318" s="151"/>
      <c r="R318" s="152"/>
      <c r="S318" s="151"/>
      <c r="T318" s="153"/>
      <c r="U318" s="151"/>
      <c r="V318" s="151"/>
      <c r="W318" s="151"/>
      <c r="X318" s="151"/>
      <c r="Y318" s="151"/>
      <c r="Z318" s="151"/>
      <c r="AA318" s="151"/>
      <c r="AB318" s="151"/>
      <c r="AC318" s="151"/>
      <c r="AD318" s="151"/>
      <c r="AE318" s="151"/>
      <c r="AF318" s="151"/>
      <c r="AG318" s="151"/>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c r="BI318" s="151"/>
      <c r="BJ318" s="151"/>
      <c r="BK318" s="151"/>
      <c r="BL318" s="151"/>
      <c r="BM318" s="151"/>
      <c r="BN318" s="151"/>
      <c r="BO318" s="151"/>
      <c r="BP318" s="151"/>
      <c r="BQ318" s="151"/>
      <c r="BR318" s="151"/>
    </row>
    <row r="319" spans="1:70" s="219" customFormat="1">
      <c r="A319" s="151"/>
      <c r="B319" s="151"/>
      <c r="C319" s="151"/>
      <c r="D319" s="110"/>
      <c r="E319" s="151"/>
      <c r="F319" s="151"/>
      <c r="G319" s="171"/>
      <c r="H319" s="151"/>
      <c r="I319" s="151"/>
      <c r="J319" s="151"/>
      <c r="K319" s="151"/>
      <c r="L319" s="151"/>
      <c r="M319" s="151"/>
      <c r="N319" s="151"/>
      <c r="O319" s="151"/>
      <c r="P319" s="151"/>
      <c r="Q319" s="151"/>
      <c r="R319" s="152"/>
      <c r="S319" s="151"/>
      <c r="T319" s="153"/>
      <c r="U319" s="151"/>
      <c r="V319" s="151"/>
      <c r="W319" s="151"/>
      <c r="X319" s="151"/>
      <c r="Y319" s="151"/>
      <c r="Z319" s="151"/>
      <c r="AA319" s="151"/>
      <c r="AB319" s="151"/>
      <c r="AC319" s="151"/>
      <c r="AD319" s="151"/>
      <c r="AE319" s="151"/>
      <c r="AF319" s="151"/>
      <c r="AG319" s="151"/>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c r="BI319" s="151"/>
      <c r="BJ319" s="151"/>
      <c r="BK319" s="151"/>
      <c r="BL319" s="151"/>
      <c r="BM319" s="151"/>
      <c r="BN319" s="151"/>
      <c r="BO319" s="151"/>
      <c r="BP319" s="151"/>
      <c r="BQ319" s="151"/>
      <c r="BR319" s="151"/>
    </row>
    <row r="320" spans="1:70" s="219" customFormat="1">
      <c r="A320" s="151"/>
      <c r="B320" s="151"/>
      <c r="C320" s="151"/>
      <c r="D320" s="110"/>
      <c r="E320" s="151"/>
      <c r="F320" s="151"/>
      <c r="G320" s="171"/>
      <c r="H320" s="151"/>
      <c r="I320" s="151"/>
      <c r="J320" s="151"/>
      <c r="K320" s="151"/>
      <c r="L320" s="151"/>
      <c r="M320" s="151"/>
      <c r="N320" s="151"/>
      <c r="O320" s="151"/>
      <c r="P320" s="151"/>
      <c r="Q320" s="151"/>
      <c r="R320" s="152"/>
      <c r="S320" s="151"/>
      <c r="T320" s="153"/>
      <c r="U320" s="151"/>
      <c r="V320" s="151"/>
      <c r="W320" s="151"/>
      <c r="X320" s="151"/>
      <c r="Y320" s="151"/>
      <c r="Z320" s="151"/>
      <c r="AA320" s="151"/>
      <c r="AB320" s="151"/>
      <c r="AC320" s="151"/>
      <c r="AD320" s="151"/>
      <c r="AE320" s="151"/>
      <c r="AF320" s="151"/>
      <c r="AG320" s="151"/>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c r="BI320" s="151"/>
      <c r="BJ320" s="151"/>
      <c r="BK320" s="151"/>
      <c r="BL320" s="151"/>
      <c r="BM320" s="151"/>
      <c r="BN320" s="151"/>
      <c r="BO320" s="151"/>
      <c r="BP320" s="151"/>
      <c r="BQ320" s="151"/>
      <c r="BR320" s="151"/>
    </row>
    <row r="321" spans="1:70" s="219" customFormat="1">
      <c r="A321" s="151"/>
      <c r="B321" s="151"/>
      <c r="C321" s="151"/>
      <c r="D321" s="110"/>
      <c r="E321" s="151"/>
      <c r="F321" s="151"/>
      <c r="G321" s="171"/>
      <c r="H321" s="151"/>
      <c r="I321" s="151"/>
      <c r="J321" s="151"/>
      <c r="K321" s="151"/>
      <c r="L321" s="151"/>
      <c r="M321" s="151"/>
      <c r="N321" s="151"/>
      <c r="O321" s="151"/>
      <c r="P321" s="151"/>
      <c r="Q321" s="151"/>
      <c r="R321" s="152"/>
      <c r="S321" s="151"/>
      <c r="T321" s="153"/>
      <c r="U321" s="151"/>
      <c r="V321" s="151"/>
      <c r="W321" s="151"/>
      <c r="X321" s="151"/>
      <c r="Y321" s="151"/>
      <c r="Z321" s="151"/>
      <c r="AA321" s="151"/>
      <c r="AB321" s="151"/>
      <c r="AC321" s="151"/>
      <c r="AD321" s="151"/>
      <c r="AE321" s="151"/>
      <c r="AF321" s="151"/>
      <c r="AG321" s="151"/>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c r="BI321" s="151"/>
      <c r="BJ321" s="151"/>
      <c r="BK321" s="151"/>
      <c r="BL321" s="151"/>
      <c r="BM321" s="151"/>
      <c r="BN321" s="151"/>
      <c r="BO321" s="151"/>
      <c r="BP321" s="151"/>
      <c r="BQ321" s="151"/>
      <c r="BR321" s="151"/>
    </row>
    <row r="322" spans="1:70" s="219" customFormat="1">
      <c r="A322" s="151"/>
      <c r="B322" s="151"/>
      <c r="C322" s="151"/>
      <c r="D322" s="110"/>
      <c r="E322" s="151"/>
      <c r="F322" s="151"/>
      <c r="G322" s="171"/>
      <c r="H322" s="151"/>
      <c r="I322" s="151"/>
      <c r="J322" s="151"/>
      <c r="K322" s="151"/>
      <c r="L322" s="151"/>
      <c r="M322" s="151"/>
      <c r="N322" s="151"/>
      <c r="O322" s="151"/>
      <c r="P322" s="151"/>
      <c r="Q322" s="151"/>
      <c r="R322" s="152"/>
      <c r="S322" s="151"/>
      <c r="T322" s="153"/>
      <c r="U322" s="151"/>
      <c r="V322" s="151"/>
      <c r="W322" s="151"/>
      <c r="X322" s="151"/>
      <c r="Y322" s="151"/>
      <c r="Z322" s="151"/>
      <c r="AA322" s="151"/>
      <c r="AB322" s="151"/>
      <c r="AC322" s="151"/>
      <c r="AD322" s="151"/>
      <c r="AE322" s="151"/>
      <c r="AF322" s="151"/>
      <c r="AG322" s="151"/>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c r="BI322" s="151"/>
      <c r="BJ322" s="151"/>
      <c r="BK322" s="151"/>
      <c r="BL322" s="151"/>
      <c r="BM322" s="151"/>
      <c r="BN322" s="151"/>
      <c r="BO322" s="151"/>
      <c r="BP322" s="151"/>
      <c r="BQ322" s="151"/>
      <c r="BR322" s="151"/>
    </row>
    <row r="323" spans="1:70" s="219" customFormat="1">
      <c r="A323" s="151"/>
      <c r="B323" s="151"/>
      <c r="C323" s="151"/>
      <c r="D323" s="110"/>
      <c r="E323" s="151"/>
      <c r="F323" s="151"/>
      <c r="G323" s="171"/>
      <c r="H323" s="151"/>
      <c r="I323" s="151"/>
      <c r="J323" s="151"/>
      <c r="K323" s="151"/>
      <c r="L323" s="151"/>
      <c r="M323" s="151"/>
      <c r="N323" s="151"/>
      <c r="O323" s="151"/>
      <c r="P323" s="151"/>
      <c r="Q323" s="151"/>
      <c r="R323" s="152"/>
      <c r="S323" s="151"/>
      <c r="T323" s="153"/>
      <c r="U323" s="151"/>
      <c r="V323" s="151"/>
      <c r="W323" s="151"/>
      <c r="X323" s="151"/>
      <c r="Y323" s="151"/>
      <c r="Z323" s="151"/>
      <c r="AA323" s="151"/>
      <c r="AB323" s="151"/>
      <c r="AC323" s="151"/>
      <c r="AD323" s="151"/>
      <c r="AE323" s="151"/>
      <c r="AF323" s="151"/>
      <c r="AG323" s="151"/>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c r="BI323" s="151"/>
      <c r="BJ323" s="151"/>
      <c r="BK323" s="151"/>
      <c r="BL323" s="151"/>
      <c r="BM323" s="151"/>
      <c r="BN323" s="151"/>
      <c r="BO323" s="151"/>
      <c r="BP323" s="151"/>
      <c r="BQ323" s="151"/>
      <c r="BR323" s="151"/>
    </row>
    <row r="324" spans="1:70" s="219" customFormat="1">
      <c r="A324" s="151"/>
      <c r="B324" s="151"/>
      <c r="C324" s="151"/>
      <c r="D324" s="110"/>
      <c r="E324" s="151"/>
      <c r="F324" s="151"/>
      <c r="G324" s="171"/>
      <c r="H324" s="151"/>
      <c r="I324" s="151"/>
      <c r="J324" s="151"/>
      <c r="K324" s="151"/>
      <c r="L324" s="151"/>
      <c r="M324" s="151"/>
      <c r="N324" s="151"/>
      <c r="O324" s="151"/>
      <c r="P324" s="151"/>
      <c r="Q324" s="151"/>
      <c r="R324" s="152"/>
      <c r="S324" s="151"/>
      <c r="T324" s="153"/>
      <c r="U324" s="151"/>
      <c r="V324" s="151"/>
      <c r="W324" s="151"/>
      <c r="X324" s="151"/>
      <c r="Y324" s="151"/>
      <c r="Z324" s="151"/>
      <c r="AA324" s="151"/>
      <c r="AB324" s="151"/>
      <c r="AC324" s="151"/>
      <c r="AD324" s="151"/>
      <c r="AE324" s="151"/>
      <c r="AF324" s="151"/>
      <c r="AG324" s="151"/>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c r="BI324" s="151"/>
      <c r="BJ324" s="151"/>
      <c r="BK324" s="151"/>
      <c r="BL324" s="151"/>
      <c r="BM324" s="151"/>
      <c r="BN324" s="151"/>
      <c r="BO324" s="151"/>
      <c r="BP324" s="151"/>
      <c r="BQ324" s="151"/>
      <c r="BR324" s="151"/>
    </row>
    <row r="325" spans="1:70" s="219" customFormat="1">
      <c r="A325" s="151"/>
      <c r="B325" s="151"/>
      <c r="C325" s="151"/>
      <c r="D325" s="110"/>
      <c r="E325" s="151"/>
      <c r="F325" s="151"/>
      <c r="G325" s="171"/>
      <c r="H325" s="151"/>
      <c r="I325" s="151"/>
      <c r="J325" s="151"/>
      <c r="K325" s="151"/>
      <c r="L325" s="151"/>
      <c r="M325" s="151"/>
      <c r="N325" s="151"/>
      <c r="O325" s="151"/>
      <c r="P325" s="151"/>
      <c r="Q325" s="151"/>
      <c r="R325" s="152"/>
      <c r="S325" s="151"/>
      <c r="T325" s="153"/>
      <c r="U325" s="151"/>
      <c r="V325" s="151"/>
      <c r="W325" s="151"/>
      <c r="X325" s="151"/>
      <c r="Y325" s="151"/>
      <c r="Z325" s="151"/>
      <c r="AA325" s="151"/>
      <c r="AB325" s="151"/>
      <c r="AC325" s="151"/>
      <c r="AD325" s="151"/>
      <c r="AE325" s="151"/>
      <c r="AF325" s="151"/>
      <c r="AG325" s="151"/>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c r="BI325" s="151"/>
      <c r="BJ325" s="151"/>
      <c r="BK325" s="151"/>
      <c r="BL325" s="151"/>
      <c r="BM325" s="151"/>
      <c r="BN325" s="151"/>
      <c r="BO325" s="151"/>
      <c r="BP325" s="151"/>
      <c r="BQ325" s="151"/>
      <c r="BR325" s="151"/>
    </row>
    <row r="326" spans="1:70" s="219" customFormat="1">
      <c r="A326" s="151"/>
      <c r="B326" s="151"/>
      <c r="C326" s="151"/>
      <c r="D326" s="110"/>
      <c r="E326" s="151"/>
      <c r="F326" s="151"/>
      <c r="G326" s="171"/>
      <c r="H326" s="151"/>
      <c r="I326" s="151"/>
      <c r="J326" s="151"/>
      <c r="K326" s="151"/>
      <c r="L326" s="151"/>
      <c r="M326" s="151"/>
      <c r="N326" s="151"/>
      <c r="O326" s="151"/>
      <c r="P326" s="151"/>
      <c r="Q326" s="151"/>
      <c r="R326" s="152"/>
      <c r="S326" s="151"/>
      <c r="T326" s="153"/>
      <c r="U326" s="151"/>
      <c r="V326" s="151"/>
      <c r="W326" s="151"/>
      <c r="X326" s="151"/>
      <c r="Y326" s="151"/>
      <c r="Z326" s="151"/>
      <c r="AA326" s="151"/>
      <c r="AB326" s="151"/>
      <c r="AC326" s="151"/>
      <c r="AD326" s="151"/>
      <c r="AE326" s="151"/>
      <c r="AF326" s="151"/>
      <c r="AG326" s="151"/>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c r="BI326" s="151"/>
      <c r="BJ326" s="151"/>
      <c r="BK326" s="151"/>
      <c r="BL326" s="151"/>
      <c r="BM326" s="151"/>
      <c r="BN326" s="151"/>
      <c r="BO326" s="151"/>
      <c r="BP326" s="151"/>
      <c r="BQ326" s="151"/>
      <c r="BR326" s="151"/>
    </row>
    <row r="327" spans="1:70" s="219" customFormat="1">
      <c r="A327" s="151"/>
      <c r="B327" s="151"/>
      <c r="C327" s="151"/>
      <c r="D327" s="110"/>
      <c r="E327" s="151"/>
      <c r="F327" s="151"/>
      <c r="G327" s="171"/>
      <c r="H327" s="151"/>
      <c r="I327" s="151"/>
      <c r="J327" s="151"/>
      <c r="K327" s="151"/>
      <c r="L327" s="151"/>
      <c r="M327" s="151"/>
      <c r="N327" s="151"/>
      <c r="O327" s="151"/>
      <c r="P327" s="151"/>
      <c r="Q327" s="151"/>
      <c r="R327" s="152"/>
      <c r="S327" s="151"/>
      <c r="T327" s="153"/>
      <c r="U327" s="151"/>
      <c r="V327" s="151"/>
      <c r="W327" s="151"/>
      <c r="X327" s="151"/>
      <c r="Y327" s="151"/>
      <c r="Z327" s="151"/>
      <c r="AA327" s="151"/>
      <c r="AB327" s="151"/>
      <c r="AC327" s="151"/>
      <c r="AD327" s="151"/>
      <c r="AE327" s="151"/>
      <c r="AF327" s="151"/>
      <c r="AG327" s="151"/>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c r="BI327" s="151"/>
      <c r="BJ327" s="151"/>
      <c r="BK327" s="151"/>
      <c r="BL327" s="151"/>
      <c r="BM327" s="151"/>
      <c r="BN327" s="151"/>
      <c r="BO327" s="151"/>
      <c r="BP327" s="151"/>
      <c r="BQ327" s="151"/>
      <c r="BR327" s="151"/>
    </row>
    <row r="328" spans="1:70" s="219" customFormat="1">
      <c r="A328" s="151"/>
      <c r="B328" s="151"/>
      <c r="C328" s="151"/>
      <c r="D328" s="110"/>
      <c r="E328" s="151"/>
      <c r="F328" s="151"/>
      <c r="G328" s="171"/>
      <c r="H328" s="151"/>
      <c r="I328" s="151"/>
      <c r="J328" s="151"/>
      <c r="K328" s="151"/>
      <c r="L328" s="151"/>
      <c r="M328" s="151"/>
      <c r="N328" s="151"/>
      <c r="O328" s="151"/>
      <c r="P328" s="151"/>
      <c r="Q328" s="151"/>
      <c r="R328" s="152"/>
      <c r="S328" s="151"/>
      <c r="T328" s="153"/>
      <c r="U328" s="151"/>
      <c r="V328" s="151"/>
      <c r="W328" s="151"/>
      <c r="X328" s="151"/>
      <c r="Y328" s="151"/>
      <c r="Z328" s="151"/>
      <c r="AA328" s="151"/>
      <c r="AB328" s="151"/>
      <c r="AC328" s="151"/>
      <c r="AD328" s="151"/>
      <c r="AE328" s="151"/>
      <c r="AF328" s="151"/>
      <c r="AG328" s="151"/>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c r="BI328" s="151"/>
      <c r="BJ328" s="151"/>
      <c r="BK328" s="151"/>
      <c r="BL328" s="151"/>
      <c r="BM328" s="151"/>
      <c r="BN328" s="151"/>
      <c r="BO328" s="151"/>
      <c r="BP328" s="151"/>
      <c r="BQ328" s="151"/>
      <c r="BR328" s="151"/>
    </row>
    <row r="329" spans="1:70" s="219" customFormat="1">
      <c r="A329" s="151"/>
      <c r="B329" s="151"/>
      <c r="C329" s="151"/>
      <c r="D329" s="110"/>
      <c r="E329" s="151"/>
      <c r="F329" s="151"/>
      <c r="G329" s="171"/>
      <c r="H329" s="151"/>
      <c r="I329" s="151"/>
      <c r="J329" s="151"/>
      <c r="K329" s="151"/>
      <c r="L329" s="151"/>
      <c r="M329" s="151"/>
      <c r="N329" s="151"/>
      <c r="O329" s="151"/>
      <c r="P329" s="151"/>
      <c r="Q329" s="151"/>
      <c r="R329" s="152"/>
      <c r="S329" s="151"/>
      <c r="T329" s="153"/>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c r="BI329" s="151"/>
      <c r="BJ329" s="151"/>
      <c r="BK329" s="151"/>
      <c r="BL329" s="151"/>
      <c r="BM329" s="151"/>
      <c r="BN329" s="151"/>
      <c r="BO329" s="151"/>
      <c r="BP329" s="151"/>
      <c r="BQ329" s="151"/>
      <c r="BR329" s="151"/>
    </row>
    <row r="330" spans="1:70" s="219" customFormat="1">
      <c r="A330" s="151"/>
      <c r="B330" s="151"/>
      <c r="C330" s="151"/>
      <c r="D330" s="110"/>
      <c r="E330" s="151"/>
      <c r="F330" s="151"/>
      <c r="G330" s="171"/>
      <c r="H330" s="151"/>
      <c r="I330" s="151"/>
      <c r="J330" s="151"/>
      <c r="K330" s="151"/>
      <c r="L330" s="151"/>
      <c r="M330" s="151"/>
      <c r="N330" s="151"/>
      <c r="O330" s="151"/>
      <c r="P330" s="151"/>
      <c r="Q330" s="151"/>
      <c r="R330" s="152"/>
      <c r="S330" s="151"/>
      <c r="T330" s="153"/>
      <c r="U330" s="151"/>
      <c r="V330" s="151"/>
      <c r="W330" s="151"/>
      <c r="X330" s="151"/>
      <c r="Y330" s="151"/>
      <c r="Z330" s="151"/>
      <c r="AA330" s="151"/>
      <c r="AB330" s="151"/>
      <c r="AC330" s="151"/>
      <c r="AD330" s="151"/>
      <c r="AE330" s="151"/>
      <c r="AF330" s="151"/>
      <c r="AG330" s="151"/>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c r="BI330" s="151"/>
      <c r="BJ330" s="151"/>
      <c r="BK330" s="151"/>
      <c r="BL330" s="151"/>
      <c r="BM330" s="151"/>
      <c r="BN330" s="151"/>
      <c r="BO330" s="151"/>
      <c r="BP330" s="151"/>
      <c r="BQ330" s="151"/>
      <c r="BR330" s="151"/>
    </row>
    <row r="331" spans="1:70" s="219" customFormat="1">
      <c r="A331" s="151"/>
      <c r="B331" s="151"/>
      <c r="C331" s="151"/>
      <c r="D331" s="110"/>
      <c r="E331" s="151"/>
      <c r="F331" s="151"/>
      <c r="G331" s="171"/>
      <c r="H331" s="151"/>
      <c r="I331" s="151"/>
      <c r="J331" s="151"/>
      <c r="K331" s="151"/>
      <c r="L331" s="151"/>
      <c r="M331" s="151"/>
      <c r="N331" s="151"/>
      <c r="O331" s="151"/>
      <c r="P331" s="151"/>
      <c r="Q331" s="151"/>
      <c r="R331" s="152"/>
      <c r="S331" s="151"/>
      <c r="T331" s="153"/>
      <c r="U331" s="151"/>
      <c r="V331" s="151"/>
      <c r="W331" s="151"/>
      <c r="X331" s="151"/>
      <c r="Y331" s="151"/>
      <c r="Z331" s="151"/>
      <c r="AA331" s="151"/>
      <c r="AB331" s="151"/>
      <c r="AC331" s="151"/>
      <c r="AD331" s="151"/>
      <c r="AE331" s="151"/>
      <c r="AF331" s="151"/>
      <c r="AG331" s="151"/>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c r="BI331" s="151"/>
      <c r="BJ331" s="151"/>
      <c r="BK331" s="151"/>
      <c r="BL331" s="151"/>
      <c r="BM331" s="151"/>
      <c r="BN331" s="151"/>
      <c r="BO331" s="151"/>
      <c r="BP331" s="151"/>
      <c r="BQ331" s="151"/>
      <c r="BR331" s="151"/>
    </row>
    <row r="332" spans="1:70" s="219" customFormat="1">
      <c r="A332" s="151"/>
      <c r="B332" s="151"/>
      <c r="C332" s="151"/>
      <c r="D332" s="110"/>
      <c r="E332" s="151"/>
      <c r="F332" s="151"/>
      <c r="G332" s="171"/>
      <c r="H332" s="151"/>
      <c r="I332" s="151"/>
      <c r="J332" s="151"/>
      <c r="K332" s="151"/>
      <c r="L332" s="151"/>
      <c r="M332" s="151"/>
      <c r="N332" s="151"/>
      <c r="O332" s="151"/>
      <c r="P332" s="151"/>
      <c r="Q332" s="151"/>
      <c r="R332" s="152"/>
      <c r="S332" s="151"/>
      <c r="T332" s="153"/>
      <c r="U332" s="151"/>
      <c r="V332" s="151"/>
      <c r="W332" s="151"/>
      <c r="X332" s="151"/>
      <c r="Y332" s="151"/>
      <c r="Z332" s="151"/>
      <c r="AA332" s="151"/>
      <c r="AB332" s="151"/>
      <c r="AC332" s="151"/>
      <c r="AD332" s="151"/>
      <c r="AE332" s="151"/>
      <c r="AF332" s="151"/>
      <c r="AG332" s="151"/>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c r="BI332" s="151"/>
      <c r="BJ332" s="151"/>
      <c r="BK332" s="151"/>
      <c r="BL332" s="151"/>
      <c r="BM332" s="151"/>
      <c r="BN332" s="151"/>
      <c r="BO332" s="151"/>
      <c r="BP332" s="151"/>
      <c r="BQ332" s="151"/>
      <c r="BR332" s="151"/>
    </row>
    <row r="333" spans="1:70" s="219" customFormat="1">
      <c r="A333" s="151"/>
      <c r="B333" s="151"/>
      <c r="C333" s="151"/>
      <c r="D333" s="110"/>
      <c r="E333" s="151"/>
      <c r="F333" s="151"/>
      <c r="G333" s="171"/>
      <c r="H333" s="151"/>
      <c r="I333" s="151"/>
      <c r="J333" s="151"/>
      <c r="K333" s="151"/>
      <c r="L333" s="151"/>
      <c r="M333" s="151"/>
      <c r="N333" s="151"/>
      <c r="O333" s="151"/>
      <c r="P333" s="151"/>
      <c r="Q333" s="151"/>
      <c r="R333" s="152"/>
      <c r="S333" s="151"/>
      <c r="T333" s="153"/>
      <c r="U333" s="151"/>
      <c r="V333" s="151"/>
      <c r="W333" s="151"/>
      <c r="X333" s="151"/>
      <c r="Y333" s="151"/>
      <c r="Z333" s="151"/>
      <c r="AA333" s="151"/>
      <c r="AB333" s="151"/>
      <c r="AC333" s="151"/>
      <c r="AD333" s="151"/>
      <c r="AE333" s="151"/>
      <c r="AF333" s="151"/>
      <c r="AG333" s="151"/>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c r="BI333" s="151"/>
      <c r="BJ333" s="151"/>
      <c r="BK333" s="151"/>
      <c r="BL333" s="151"/>
      <c r="BM333" s="151"/>
      <c r="BN333" s="151"/>
      <c r="BO333" s="151"/>
      <c r="BP333" s="151"/>
      <c r="BQ333" s="151"/>
      <c r="BR333" s="151"/>
    </row>
    <row r="334" spans="1:70" s="219" customFormat="1">
      <c r="A334" s="151"/>
      <c r="B334" s="151"/>
      <c r="C334" s="151"/>
      <c r="D334" s="110"/>
      <c r="E334" s="151"/>
      <c r="F334" s="151"/>
      <c r="G334" s="171"/>
      <c r="H334" s="151"/>
      <c r="I334" s="151"/>
      <c r="J334" s="151"/>
      <c r="K334" s="151"/>
      <c r="L334" s="151"/>
      <c r="M334" s="151"/>
      <c r="N334" s="151"/>
      <c r="O334" s="151"/>
      <c r="P334" s="151"/>
      <c r="Q334" s="151"/>
      <c r="R334" s="152"/>
      <c r="S334" s="151"/>
      <c r="T334" s="153"/>
      <c r="U334" s="151"/>
      <c r="V334" s="151"/>
      <c r="W334" s="151"/>
      <c r="X334" s="151"/>
      <c r="Y334" s="151"/>
      <c r="Z334" s="151"/>
      <c r="AA334" s="151"/>
      <c r="AB334" s="151"/>
      <c r="AC334" s="151"/>
      <c r="AD334" s="151"/>
      <c r="AE334" s="151"/>
      <c r="AF334" s="151"/>
      <c r="AG334" s="151"/>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c r="BI334" s="151"/>
      <c r="BJ334" s="151"/>
      <c r="BK334" s="151"/>
      <c r="BL334" s="151"/>
      <c r="BM334" s="151"/>
      <c r="BN334" s="151"/>
      <c r="BO334" s="151"/>
      <c r="BP334" s="151"/>
      <c r="BQ334" s="151"/>
      <c r="BR334" s="151"/>
    </row>
    <row r="335" spans="1:70" s="219" customFormat="1">
      <c r="A335" s="151"/>
      <c r="B335" s="151"/>
      <c r="C335" s="151"/>
      <c r="D335" s="110"/>
      <c r="E335" s="151"/>
      <c r="F335" s="151"/>
      <c r="G335" s="171"/>
      <c r="H335" s="151"/>
      <c r="I335" s="151"/>
      <c r="J335" s="151"/>
      <c r="K335" s="151"/>
      <c r="L335" s="151"/>
      <c r="M335" s="151"/>
      <c r="N335" s="151"/>
      <c r="O335" s="151"/>
      <c r="P335" s="151"/>
      <c r="Q335" s="151"/>
      <c r="R335" s="152"/>
      <c r="S335" s="151"/>
      <c r="T335" s="153"/>
      <c r="U335" s="151"/>
      <c r="V335" s="151"/>
      <c r="W335" s="151"/>
      <c r="X335" s="151"/>
      <c r="Y335" s="151"/>
      <c r="Z335" s="151"/>
      <c r="AA335" s="151"/>
      <c r="AB335" s="151"/>
      <c r="AC335" s="151"/>
      <c r="AD335" s="151"/>
      <c r="AE335" s="151"/>
      <c r="AF335" s="151"/>
      <c r="AG335" s="151"/>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c r="BI335" s="151"/>
      <c r="BJ335" s="151"/>
      <c r="BK335" s="151"/>
      <c r="BL335" s="151"/>
      <c r="BM335" s="151"/>
      <c r="BN335" s="151"/>
      <c r="BO335" s="151"/>
      <c r="BP335" s="151"/>
      <c r="BQ335" s="151"/>
      <c r="BR335" s="151"/>
    </row>
    <row r="336" spans="1:70" s="219" customFormat="1">
      <c r="A336" s="151"/>
      <c r="B336" s="151"/>
      <c r="C336" s="151"/>
      <c r="D336" s="110"/>
      <c r="E336" s="151"/>
      <c r="F336" s="151"/>
      <c r="G336" s="171"/>
      <c r="H336" s="151"/>
      <c r="I336" s="151"/>
      <c r="J336" s="151"/>
      <c r="K336" s="151"/>
      <c r="L336" s="151"/>
      <c r="M336" s="151"/>
      <c r="N336" s="151"/>
      <c r="O336" s="151"/>
      <c r="P336" s="151"/>
      <c r="Q336" s="151"/>
      <c r="R336" s="152"/>
      <c r="S336" s="151"/>
      <c r="T336" s="153"/>
      <c r="U336" s="151"/>
      <c r="V336" s="151"/>
      <c r="W336" s="151"/>
      <c r="X336" s="151"/>
      <c r="Y336" s="151"/>
      <c r="Z336" s="151"/>
      <c r="AA336" s="151"/>
      <c r="AB336" s="151"/>
      <c r="AC336" s="151"/>
      <c r="AD336" s="151"/>
      <c r="AE336" s="151"/>
      <c r="AF336" s="151"/>
      <c r="AG336" s="151"/>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c r="BI336" s="151"/>
      <c r="BJ336" s="151"/>
      <c r="BK336" s="151"/>
      <c r="BL336" s="151"/>
      <c r="BM336" s="151"/>
      <c r="BN336" s="151"/>
      <c r="BO336" s="151"/>
      <c r="BP336" s="151"/>
      <c r="BQ336" s="151"/>
      <c r="BR336" s="151"/>
    </row>
    <row r="337" spans="1:70" s="219" customFormat="1">
      <c r="A337" s="151"/>
      <c r="B337" s="151"/>
      <c r="C337" s="151"/>
      <c r="D337" s="110"/>
      <c r="E337" s="151"/>
      <c r="F337" s="151"/>
      <c r="G337" s="171"/>
      <c r="H337" s="151"/>
      <c r="I337" s="151"/>
      <c r="J337" s="151"/>
      <c r="K337" s="151"/>
      <c r="L337" s="151"/>
      <c r="M337" s="151"/>
      <c r="N337" s="151"/>
      <c r="O337" s="151"/>
      <c r="P337" s="151"/>
      <c r="Q337" s="151"/>
      <c r="R337" s="152"/>
      <c r="S337" s="151"/>
      <c r="T337" s="153"/>
      <c r="U337" s="151"/>
      <c r="V337" s="151"/>
      <c r="W337" s="151"/>
      <c r="X337" s="151"/>
      <c r="Y337" s="151"/>
      <c r="Z337" s="151"/>
      <c r="AA337" s="151"/>
      <c r="AB337" s="151"/>
      <c r="AC337" s="151"/>
      <c r="AD337" s="151"/>
      <c r="AE337" s="151"/>
      <c r="AF337" s="151"/>
      <c r="AG337" s="151"/>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c r="BI337" s="151"/>
      <c r="BJ337" s="151"/>
      <c r="BK337" s="151"/>
      <c r="BL337" s="151"/>
      <c r="BM337" s="151"/>
      <c r="BN337" s="151"/>
      <c r="BO337" s="151"/>
      <c r="BP337" s="151"/>
      <c r="BQ337" s="151"/>
      <c r="BR337" s="151"/>
    </row>
    <row r="338" spans="1:70" s="219" customFormat="1">
      <c r="A338" s="151"/>
      <c r="B338" s="151"/>
      <c r="C338" s="151"/>
      <c r="D338" s="110"/>
      <c r="E338" s="151"/>
      <c r="F338" s="151"/>
      <c r="G338" s="171"/>
      <c r="H338" s="151"/>
      <c r="I338" s="151"/>
      <c r="J338" s="151"/>
      <c r="K338" s="151"/>
      <c r="L338" s="151"/>
      <c r="M338" s="151"/>
      <c r="N338" s="151"/>
      <c r="O338" s="151"/>
      <c r="P338" s="151"/>
      <c r="Q338" s="151"/>
      <c r="R338" s="152"/>
      <c r="S338" s="151"/>
      <c r="T338" s="153"/>
      <c r="U338" s="151"/>
      <c r="V338" s="151"/>
      <c r="W338" s="151"/>
      <c r="X338" s="151"/>
      <c r="Y338" s="151"/>
      <c r="Z338" s="151"/>
      <c r="AA338" s="151"/>
      <c r="AB338" s="151"/>
      <c r="AC338" s="151"/>
      <c r="AD338" s="151"/>
      <c r="AE338" s="151"/>
      <c r="AF338" s="151"/>
      <c r="AG338" s="151"/>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c r="BI338" s="151"/>
      <c r="BJ338" s="151"/>
      <c r="BK338" s="151"/>
      <c r="BL338" s="151"/>
      <c r="BM338" s="151"/>
      <c r="BN338" s="151"/>
      <c r="BO338" s="151"/>
      <c r="BP338" s="151"/>
      <c r="BQ338" s="151"/>
      <c r="BR338" s="151"/>
    </row>
    <row r="339" spans="1:70" s="219" customFormat="1">
      <c r="A339" s="151"/>
      <c r="B339" s="151"/>
      <c r="C339" s="151"/>
      <c r="D339" s="110"/>
      <c r="E339" s="151"/>
      <c r="F339" s="151"/>
      <c r="G339" s="171"/>
      <c r="H339" s="151"/>
      <c r="I339" s="151"/>
      <c r="J339" s="151"/>
      <c r="K339" s="151"/>
      <c r="L339" s="151"/>
      <c r="M339" s="151"/>
      <c r="N339" s="151"/>
      <c r="O339" s="151"/>
      <c r="P339" s="151"/>
      <c r="Q339" s="151"/>
      <c r="R339" s="152"/>
      <c r="S339" s="151"/>
      <c r="T339" s="153"/>
      <c r="U339" s="151"/>
      <c r="V339" s="151"/>
      <c r="W339" s="151"/>
      <c r="X339" s="151"/>
      <c r="Y339" s="151"/>
      <c r="Z339" s="151"/>
      <c r="AA339" s="151"/>
      <c r="AB339" s="151"/>
      <c r="AC339" s="151"/>
      <c r="AD339" s="151"/>
      <c r="AE339" s="151"/>
      <c r="AF339" s="151"/>
      <c r="AG339" s="151"/>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c r="BI339" s="151"/>
      <c r="BJ339" s="151"/>
      <c r="BK339" s="151"/>
      <c r="BL339" s="151"/>
      <c r="BM339" s="151"/>
      <c r="BN339" s="151"/>
      <c r="BO339" s="151"/>
      <c r="BP339" s="151"/>
      <c r="BQ339" s="151"/>
      <c r="BR339" s="151"/>
    </row>
    <row r="340" spans="1:70" s="219" customFormat="1">
      <c r="A340" s="151"/>
      <c r="B340" s="151"/>
      <c r="C340" s="151"/>
      <c r="D340" s="110"/>
      <c r="E340" s="151"/>
      <c r="F340" s="151"/>
      <c r="G340" s="171"/>
      <c r="H340" s="151"/>
      <c r="I340" s="151"/>
      <c r="J340" s="151"/>
      <c r="K340" s="151"/>
      <c r="L340" s="151"/>
      <c r="M340" s="151"/>
      <c r="N340" s="151"/>
      <c r="O340" s="151"/>
      <c r="P340" s="151"/>
      <c r="Q340" s="151"/>
      <c r="R340" s="152"/>
      <c r="S340" s="151"/>
      <c r="T340" s="153"/>
      <c r="U340" s="151"/>
      <c r="V340" s="151"/>
      <c r="W340" s="151"/>
      <c r="X340" s="151"/>
      <c r="Y340" s="151"/>
      <c r="Z340" s="151"/>
      <c r="AA340" s="151"/>
      <c r="AB340" s="151"/>
      <c r="AC340" s="151"/>
      <c r="AD340" s="151"/>
      <c r="AE340" s="151"/>
      <c r="AF340" s="151"/>
      <c r="AG340" s="151"/>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c r="BI340" s="151"/>
      <c r="BJ340" s="151"/>
      <c r="BK340" s="151"/>
      <c r="BL340" s="151"/>
      <c r="BM340" s="151"/>
      <c r="BN340" s="151"/>
      <c r="BO340" s="151"/>
      <c r="BP340" s="151"/>
      <c r="BQ340" s="151"/>
      <c r="BR340" s="151"/>
    </row>
    <row r="341" spans="1:70" s="219" customFormat="1">
      <c r="A341" s="151"/>
      <c r="B341" s="151"/>
      <c r="C341" s="151"/>
      <c r="D341" s="110"/>
      <c r="E341" s="151"/>
      <c r="F341" s="151"/>
      <c r="G341" s="171"/>
      <c r="H341" s="151"/>
      <c r="I341" s="151"/>
      <c r="J341" s="151"/>
      <c r="K341" s="151"/>
      <c r="L341" s="151"/>
      <c r="M341" s="151"/>
      <c r="N341" s="151"/>
      <c r="O341" s="151"/>
      <c r="P341" s="151"/>
      <c r="Q341" s="151"/>
      <c r="R341" s="152"/>
      <c r="S341" s="151"/>
      <c r="T341" s="153"/>
      <c r="U341" s="151"/>
      <c r="V341" s="151"/>
      <c r="W341" s="151"/>
      <c r="X341" s="151"/>
      <c r="Y341" s="151"/>
      <c r="Z341" s="151"/>
      <c r="AA341" s="151"/>
      <c r="AB341" s="151"/>
      <c r="AC341" s="151"/>
      <c r="AD341" s="151"/>
      <c r="AE341" s="151"/>
      <c r="AF341" s="151"/>
      <c r="AG341" s="151"/>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c r="BI341" s="151"/>
      <c r="BJ341" s="151"/>
      <c r="BK341" s="151"/>
      <c r="BL341" s="151"/>
      <c r="BM341" s="151"/>
      <c r="BN341" s="151"/>
      <c r="BO341" s="151"/>
      <c r="BP341" s="151"/>
      <c r="BQ341" s="151"/>
      <c r="BR341" s="151"/>
    </row>
    <row r="342" spans="1:70" s="219" customFormat="1">
      <c r="A342" s="151"/>
      <c r="B342" s="151"/>
      <c r="C342" s="151"/>
      <c r="D342" s="110"/>
      <c r="E342" s="151"/>
      <c r="F342" s="151"/>
      <c r="G342" s="171"/>
      <c r="H342" s="151"/>
      <c r="I342" s="151"/>
      <c r="J342" s="151"/>
      <c r="K342" s="151"/>
      <c r="L342" s="151"/>
      <c r="M342" s="151"/>
      <c r="N342" s="151"/>
      <c r="O342" s="151"/>
      <c r="P342" s="151"/>
      <c r="Q342" s="151"/>
      <c r="R342" s="152"/>
      <c r="S342" s="151"/>
      <c r="T342" s="153"/>
      <c r="U342" s="151"/>
      <c r="V342" s="151"/>
      <c r="W342" s="151"/>
      <c r="X342" s="151"/>
      <c r="Y342" s="151"/>
      <c r="Z342" s="151"/>
      <c r="AA342" s="151"/>
      <c r="AB342" s="151"/>
      <c r="AC342" s="151"/>
      <c r="AD342" s="151"/>
      <c r="AE342" s="151"/>
      <c r="AF342" s="151"/>
      <c r="AG342" s="151"/>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51"/>
      <c r="BJ342" s="151"/>
      <c r="BK342" s="151"/>
      <c r="BL342" s="151"/>
      <c r="BM342" s="151"/>
      <c r="BN342" s="151"/>
      <c r="BO342" s="151"/>
      <c r="BP342" s="151"/>
      <c r="BQ342" s="151"/>
      <c r="BR342" s="151"/>
    </row>
    <row r="343" spans="1:70" s="219" customFormat="1">
      <c r="A343" s="151"/>
      <c r="B343" s="151"/>
      <c r="C343" s="151"/>
      <c r="D343" s="110"/>
      <c r="E343" s="151"/>
      <c r="F343" s="151"/>
      <c r="G343" s="171"/>
      <c r="H343" s="151"/>
      <c r="I343" s="151"/>
      <c r="J343" s="151"/>
      <c r="K343" s="151"/>
      <c r="L343" s="151"/>
      <c r="M343" s="151"/>
      <c r="N343" s="151"/>
      <c r="O343" s="151"/>
      <c r="P343" s="151"/>
      <c r="Q343" s="151"/>
      <c r="R343" s="152"/>
      <c r="S343" s="151"/>
      <c r="T343" s="153"/>
      <c r="U343" s="151"/>
      <c r="V343" s="151"/>
      <c r="W343" s="151"/>
      <c r="X343" s="151"/>
      <c r="Y343" s="151"/>
      <c r="Z343" s="151"/>
      <c r="AA343" s="151"/>
      <c r="AB343" s="151"/>
      <c r="AC343" s="151"/>
      <c r="AD343" s="151"/>
      <c r="AE343" s="151"/>
      <c r="AF343" s="151"/>
      <c r="AG343" s="151"/>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c r="BI343" s="151"/>
      <c r="BJ343" s="151"/>
      <c r="BK343" s="151"/>
      <c r="BL343" s="151"/>
      <c r="BM343" s="151"/>
      <c r="BN343" s="151"/>
      <c r="BO343" s="151"/>
      <c r="BP343" s="151"/>
      <c r="BQ343" s="151"/>
      <c r="BR343" s="151"/>
    </row>
    <row r="344" spans="1:70" s="219" customFormat="1">
      <c r="A344" s="151"/>
      <c r="B344" s="151"/>
      <c r="C344" s="151"/>
      <c r="D344" s="110"/>
      <c r="E344" s="151"/>
      <c r="F344" s="151"/>
      <c r="G344" s="171"/>
      <c r="H344" s="151"/>
      <c r="I344" s="151"/>
      <c r="J344" s="151"/>
      <c r="K344" s="151"/>
      <c r="L344" s="151"/>
      <c r="M344" s="151"/>
      <c r="N344" s="151"/>
      <c r="O344" s="151"/>
      <c r="P344" s="151"/>
      <c r="Q344" s="151"/>
      <c r="R344" s="152"/>
      <c r="S344" s="151"/>
      <c r="T344" s="153"/>
      <c r="U344" s="151"/>
      <c r="V344" s="151"/>
      <c r="W344" s="151"/>
      <c r="X344" s="151"/>
      <c r="Y344" s="151"/>
      <c r="Z344" s="151"/>
      <c r="AA344" s="151"/>
      <c r="AB344" s="151"/>
      <c r="AC344" s="151"/>
      <c r="AD344" s="151"/>
      <c r="AE344" s="151"/>
      <c r="AF344" s="151"/>
      <c r="AG344" s="151"/>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c r="BI344" s="151"/>
      <c r="BJ344" s="151"/>
      <c r="BK344" s="151"/>
      <c r="BL344" s="151"/>
      <c r="BM344" s="151"/>
      <c r="BN344" s="151"/>
      <c r="BO344" s="151"/>
      <c r="BP344" s="151"/>
      <c r="BQ344" s="151"/>
      <c r="BR344" s="151"/>
    </row>
    <row r="345" spans="1:70" s="219" customFormat="1">
      <c r="A345" s="151"/>
      <c r="B345" s="151"/>
      <c r="C345" s="151"/>
      <c r="D345" s="110"/>
      <c r="E345" s="151"/>
      <c r="F345" s="151"/>
      <c r="G345" s="171"/>
      <c r="H345" s="151"/>
      <c r="I345" s="151"/>
      <c r="J345" s="151"/>
      <c r="K345" s="151"/>
      <c r="L345" s="151"/>
      <c r="M345" s="151"/>
      <c r="N345" s="151"/>
      <c r="O345" s="151"/>
      <c r="P345" s="151"/>
      <c r="Q345" s="151"/>
      <c r="R345" s="152"/>
      <c r="S345" s="151"/>
      <c r="T345" s="153"/>
      <c r="U345" s="151"/>
      <c r="V345" s="151"/>
      <c r="W345" s="151"/>
      <c r="X345" s="151"/>
      <c r="Y345" s="151"/>
      <c r="Z345" s="151"/>
      <c r="AA345" s="151"/>
      <c r="AB345" s="151"/>
      <c r="AC345" s="151"/>
      <c r="AD345" s="151"/>
      <c r="AE345" s="151"/>
      <c r="AF345" s="151"/>
      <c r="AG345" s="151"/>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c r="BI345" s="151"/>
      <c r="BJ345" s="151"/>
      <c r="BK345" s="151"/>
      <c r="BL345" s="151"/>
      <c r="BM345" s="151"/>
      <c r="BN345" s="151"/>
      <c r="BO345" s="151"/>
      <c r="BP345" s="151"/>
      <c r="BQ345" s="151"/>
      <c r="BR345" s="151"/>
    </row>
    <row r="346" spans="1:70" s="219" customFormat="1">
      <c r="A346" s="151"/>
      <c r="B346" s="151"/>
      <c r="C346" s="151"/>
      <c r="D346" s="110"/>
      <c r="E346" s="151"/>
      <c r="F346" s="151"/>
      <c r="G346" s="171"/>
      <c r="H346" s="151"/>
      <c r="I346" s="151"/>
      <c r="J346" s="151"/>
      <c r="K346" s="151"/>
      <c r="L346" s="151"/>
      <c r="M346" s="151"/>
      <c r="N346" s="151"/>
      <c r="O346" s="151"/>
      <c r="P346" s="151"/>
      <c r="Q346" s="151"/>
      <c r="R346" s="152"/>
      <c r="S346" s="151"/>
      <c r="T346" s="153"/>
      <c r="U346" s="151"/>
      <c r="V346" s="151"/>
      <c r="W346" s="151"/>
      <c r="X346" s="151"/>
      <c r="Y346" s="151"/>
      <c r="Z346" s="151"/>
      <c r="AA346" s="151"/>
      <c r="AB346" s="151"/>
      <c r="AC346" s="151"/>
      <c r="AD346" s="151"/>
      <c r="AE346" s="151"/>
      <c r="AF346" s="151"/>
      <c r="AG346" s="151"/>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c r="BI346" s="151"/>
      <c r="BJ346" s="151"/>
      <c r="BK346" s="151"/>
      <c r="BL346" s="151"/>
      <c r="BM346" s="151"/>
      <c r="BN346" s="151"/>
      <c r="BO346" s="151"/>
      <c r="BP346" s="151"/>
      <c r="BQ346" s="151"/>
      <c r="BR346" s="151"/>
    </row>
    <row r="347" spans="1:70" s="219" customFormat="1">
      <c r="A347" s="151"/>
      <c r="B347" s="151"/>
      <c r="C347" s="151"/>
      <c r="D347" s="110"/>
      <c r="E347" s="151"/>
      <c r="F347" s="151"/>
      <c r="G347" s="171"/>
      <c r="H347" s="151"/>
      <c r="I347" s="151"/>
      <c r="J347" s="151"/>
      <c r="K347" s="151"/>
      <c r="L347" s="151"/>
      <c r="M347" s="151"/>
      <c r="N347" s="151"/>
      <c r="O347" s="151"/>
      <c r="P347" s="151"/>
      <c r="Q347" s="151"/>
      <c r="R347" s="152"/>
      <c r="S347" s="151"/>
      <c r="T347" s="153"/>
      <c r="U347" s="151"/>
      <c r="V347" s="151"/>
      <c r="W347" s="151"/>
      <c r="X347" s="151"/>
      <c r="Y347" s="151"/>
      <c r="Z347" s="151"/>
      <c r="AA347" s="151"/>
      <c r="AB347" s="151"/>
      <c r="AC347" s="151"/>
      <c r="AD347" s="151"/>
      <c r="AE347" s="151"/>
      <c r="AF347" s="151"/>
      <c r="AG347" s="151"/>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c r="BI347" s="151"/>
      <c r="BJ347" s="151"/>
      <c r="BK347" s="151"/>
      <c r="BL347" s="151"/>
      <c r="BM347" s="151"/>
      <c r="BN347" s="151"/>
      <c r="BO347" s="151"/>
      <c r="BP347" s="151"/>
      <c r="BQ347" s="151"/>
      <c r="BR347" s="151"/>
    </row>
    <row r="348" spans="1:70" s="219" customFormat="1">
      <c r="A348" s="151"/>
      <c r="B348" s="151"/>
      <c r="C348" s="151"/>
      <c r="D348" s="110"/>
      <c r="E348" s="151"/>
      <c r="F348" s="151"/>
      <c r="G348" s="171"/>
      <c r="H348" s="151"/>
      <c r="I348" s="151"/>
      <c r="J348" s="151"/>
      <c r="K348" s="151"/>
      <c r="L348" s="151"/>
      <c r="M348" s="151"/>
      <c r="N348" s="151"/>
      <c r="O348" s="151"/>
      <c r="P348" s="151"/>
      <c r="Q348" s="151"/>
      <c r="R348" s="152"/>
      <c r="S348" s="151"/>
      <c r="T348" s="153"/>
      <c r="U348" s="151"/>
      <c r="V348" s="151"/>
      <c r="W348" s="151"/>
      <c r="X348" s="151"/>
      <c r="Y348" s="151"/>
      <c r="Z348" s="151"/>
      <c r="AA348" s="151"/>
      <c r="AB348" s="151"/>
      <c r="AC348" s="151"/>
      <c r="AD348" s="151"/>
      <c r="AE348" s="151"/>
      <c r="AF348" s="151"/>
      <c r="AG348" s="151"/>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c r="BI348" s="151"/>
      <c r="BJ348" s="151"/>
      <c r="BK348" s="151"/>
      <c r="BL348" s="151"/>
      <c r="BM348" s="151"/>
      <c r="BN348" s="151"/>
      <c r="BO348" s="151"/>
      <c r="BP348" s="151"/>
      <c r="BQ348" s="151"/>
      <c r="BR348" s="151"/>
    </row>
    <row r="349" spans="1:70" s="219" customFormat="1">
      <c r="A349" s="151"/>
      <c r="B349" s="151"/>
      <c r="C349" s="151"/>
      <c r="D349" s="110"/>
      <c r="E349" s="151"/>
      <c r="F349" s="151"/>
      <c r="G349" s="171"/>
      <c r="H349" s="151"/>
      <c r="I349" s="151"/>
      <c r="J349" s="151"/>
      <c r="K349" s="151"/>
      <c r="L349" s="151"/>
      <c r="M349" s="151"/>
      <c r="N349" s="151"/>
      <c r="O349" s="151"/>
      <c r="P349" s="151"/>
      <c r="Q349" s="151"/>
      <c r="R349" s="152"/>
      <c r="S349" s="151"/>
      <c r="T349" s="153"/>
      <c r="U349" s="151"/>
      <c r="V349" s="151"/>
      <c r="W349" s="151"/>
      <c r="X349" s="151"/>
      <c r="Y349" s="151"/>
      <c r="Z349" s="151"/>
      <c r="AA349" s="151"/>
      <c r="AB349" s="151"/>
      <c r="AC349" s="151"/>
      <c r="AD349" s="151"/>
      <c r="AE349" s="151"/>
      <c r="AF349" s="151"/>
      <c r="AG349" s="151"/>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c r="BI349" s="151"/>
      <c r="BJ349" s="151"/>
      <c r="BK349" s="151"/>
      <c r="BL349" s="151"/>
      <c r="BM349" s="151"/>
      <c r="BN349" s="151"/>
      <c r="BO349" s="151"/>
      <c r="BP349" s="151"/>
      <c r="BQ349" s="151"/>
      <c r="BR349" s="151"/>
    </row>
    <row r="350" spans="1:70" s="219" customFormat="1">
      <c r="A350" s="151"/>
      <c r="B350" s="151"/>
      <c r="C350" s="151"/>
      <c r="D350" s="110"/>
      <c r="E350" s="151"/>
      <c r="F350" s="151"/>
      <c r="G350" s="171"/>
      <c r="H350" s="151"/>
      <c r="I350" s="151"/>
      <c r="J350" s="151"/>
      <c r="K350" s="151"/>
      <c r="L350" s="151"/>
      <c r="M350" s="151"/>
      <c r="N350" s="151"/>
      <c r="O350" s="151"/>
      <c r="P350" s="151"/>
      <c r="Q350" s="151"/>
      <c r="R350" s="152"/>
      <c r="S350" s="151"/>
      <c r="T350" s="153"/>
      <c r="U350" s="151"/>
      <c r="V350" s="151"/>
      <c r="W350" s="151"/>
      <c r="X350" s="151"/>
      <c r="Y350" s="151"/>
      <c r="Z350" s="151"/>
      <c r="AA350" s="151"/>
      <c r="AB350" s="151"/>
      <c r="AC350" s="151"/>
      <c r="AD350" s="151"/>
      <c r="AE350" s="151"/>
      <c r="AF350" s="151"/>
      <c r="AG350" s="151"/>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c r="BI350" s="151"/>
      <c r="BJ350" s="151"/>
      <c r="BK350" s="151"/>
      <c r="BL350" s="151"/>
      <c r="BM350" s="151"/>
      <c r="BN350" s="151"/>
      <c r="BO350" s="151"/>
      <c r="BP350" s="151"/>
      <c r="BQ350" s="151"/>
      <c r="BR350" s="151"/>
    </row>
    <row r="351" spans="1:70" s="219" customFormat="1">
      <c r="A351" s="151"/>
      <c r="B351" s="151"/>
      <c r="C351" s="151"/>
      <c r="D351" s="110"/>
      <c r="E351" s="151"/>
      <c r="F351" s="151"/>
      <c r="G351" s="171"/>
      <c r="H351" s="151"/>
      <c r="I351" s="151"/>
      <c r="J351" s="151"/>
      <c r="K351" s="151"/>
      <c r="L351" s="151"/>
      <c r="M351" s="151"/>
      <c r="N351" s="151"/>
      <c r="O351" s="151"/>
      <c r="P351" s="151"/>
      <c r="Q351" s="151"/>
      <c r="R351" s="152"/>
      <c r="S351" s="151"/>
      <c r="T351" s="153"/>
      <c r="U351" s="151"/>
      <c r="V351" s="151"/>
      <c r="W351" s="151"/>
      <c r="X351" s="151"/>
      <c r="Y351" s="151"/>
      <c r="Z351" s="151"/>
      <c r="AA351" s="151"/>
      <c r="AB351" s="151"/>
      <c r="AC351" s="151"/>
      <c r="AD351" s="151"/>
      <c r="AE351" s="151"/>
      <c r="AF351" s="151"/>
      <c r="AG351" s="151"/>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c r="BI351" s="151"/>
      <c r="BJ351" s="151"/>
      <c r="BK351" s="151"/>
      <c r="BL351" s="151"/>
      <c r="BM351" s="151"/>
      <c r="BN351" s="151"/>
      <c r="BO351" s="151"/>
      <c r="BP351" s="151"/>
      <c r="BQ351" s="151"/>
      <c r="BR351" s="151"/>
    </row>
    <row r="352" spans="1:70" s="219" customFormat="1">
      <c r="A352" s="151"/>
      <c r="B352" s="151"/>
      <c r="C352" s="151"/>
      <c r="D352" s="110"/>
      <c r="E352" s="151"/>
      <c r="F352" s="151"/>
      <c r="G352" s="171"/>
      <c r="H352" s="151"/>
      <c r="I352" s="151"/>
      <c r="J352" s="151"/>
      <c r="K352" s="151"/>
      <c r="L352" s="151"/>
      <c r="M352" s="151"/>
      <c r="N352" s="151"/>
      <c r="O352" s="151"/>
      <c r="P352" s="151"/>
      <c r="Q352" s="151"/>
      <c r="R352" s="152"/>
      <c r="S352" s="151"/>
      <c r="T352" s="153"/>
      <c r="U352" s="151"/>
      <c r="V352" s="151"/>
      <c r="W352" s="151"/>
      <c r="X352" s="151"/>
      <c r="Y352" s="151"/>
      <c r="Z352" s="151"/>
      <c r="AA352" s="151"/>
      <c r="AB352" s="151"/>
      <c r="AC352" s="151"/>
      <c r="AD352" s="151"/>
      <c r="AE352" s="151"/>
      <c r="AF352" s="151"/>
      <c r="AG352" s="151"/>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c r="BJ352" s="151"/>
      <c r="BK352" s="151"/>
      <c r="BL352" s="151"/>
      <c r="BM352" s="151"/>
      <c r="BN352" s="151"/>
      <c r="BO352" s="151"/>
      <c r="BP352" s="151"/>
      <c r="BQ352" s="151"/>
      <c r="BR352" s="151"/>
    </row>
    <row r="353" spans="1:70" s="219" customFormat="1">
      <c r="A353" s="151"/>
      <c r="B353" s="151"/>
      <c r="C353" s="151"/>
      <c r="D353" s="110"/>
      <c r="E353" s="151"/>
      <c r="F353" s="151"/>
      <c r="G353" s="171"/>
      <c r="H353" s="151"/>
      <c r="I353" s="151"/>
      <c r="J353" s="151"/>
      <c r="K353" s="151"/>
      <c r="L353" s="151"/>
      <c r="M353" s="151"/>
      <c r="N353" s="151"/>
      <c r="O353" s="151"/>
      <c r="P353" s="151"/>
      <c r="Q353" s="151"/>
      <c r="R353" s="152"/>
      <c r="S353" s="151"/>
      <c r="T353" s="153"/>
      <c r="U353" s="151"/>
      <c r="V353" s="151"/>
      <c r="W353" s="151"/>
      <c r="X353" s="151"/>
      <c r="Y353" s="151"/>
      <c r="Z353" s="151"/>
      <c r="AA353" s="151"/>
      <c r="AB353" s="151"/>
      <c r="AC353" s="151"/>
      <c r="AD353" s="151"/>
      <c r="AE353" s="151"/>
      <c r="AF353" s="151"/>
      <c r="AG353" s="151"/>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c r="BI353" s="151"/>
      <c r="BJ353" s="151"/>
      <c r="BK353" s="151"/>
      <c r="BL353" s="151"/>
      <c r="BM353" s="151"/>
      <c r="BN353" s="151"/>
      <c r="BO353" s="151"/>
      <c r="BP353" s="151"/>
      <c r="BQ353" s="151"/>
      <c r="BR353" s="151"/>
    </row>
    <row r="354" spans="1:70" s="219" customFormat="1">
      <c r="A354" s="151"/>
      <c r="B354" s="151"/>
      <c r="C354" s="151"/>
      <c r="D354" s="110"/>
      <c r="E354" s="151"/>
      <c r="F354" s="151"/>
      <c r="G354" s="171"/>
      <c r="H354" s="151"/>
      <c r="I354" s="151"/>
      <c r="J354" s="151"/>
      <c r="K354" s="151"/>
      <c r="L354" s="151"/>
      <c r="M354" s="151"/>
      <c r="N354" s="151"/>
      <c r="O354" s="151"/>
      <c r="P354" s="151"/>
      <c r="Q354" s="151"/>
      <c r="R354" s="152"/>
      <c r="S354" s="151"/>
      <c r="T354" s="153"/>
      <c r="U354" s="151"/>
      <c r="V354" s="151"/>
      <c r="W354" s="151"/>
      <c r="X354" s="151"/>
      <c r="Y354" s="151"/>
      <c r="Z354" s="151"/>
      <c r="AA354" s="151"/>
      <c r="AB354" s="151"/>
      <c r="AC354" s="151"/>
      <c r="AD354" s="151"/>
      <c r="AE354" s="151"/>
      <c r="AF354" s="151"/>
      <c r="AG354" s="151"/>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c r="BJ354" s="151"/>
      <c r="BK354" s="151"/>
      <c r="BL354" s="151"/>
      <c r="BM354" s="151"/>
      <c r="BN354" s="151"/>
      <c r="BO354" s="151"/>
      <c r="BP354" s="151"/>
      <c r="BQ354" s="151"/>
      <c r="BR354" s="151"/>
    </row>
    <row r="355" spans="1:70" s="219" customFormat="1">
      <c r="A355" s="151"/>
      <c r="B355" s="151"/>
      <c r="C355" s="151"/>
      <c r="D355" s="110"/>
      <c r="E355" s="151"/>
      <c r="F355" s="151"/>
      <c r="G355" s="171"/>
      <c r="H355" s="151"/>
      <c r="I355" s="151"/>
      <c r="J355" s="151"/>
      <c r="K355" s="151"/>
      <c r="L355" s="151"/>
      <c r="M355" s="151"/>
      <c r="N355" s="151"/>
      <c r="O355" s="151"/>
      <c r="P355" s="151"/>
      <c r="Q355" s="151"/>
      <c r="R355" s="152"/>
      <c r="S355" s="151"/>
      <c r="T355" s="153"/>
      <c r="U355" s="151"/>
      <c r="V355" s="151"/>
      <c r="W355" s="151"/>
      <c r="X355" s="151"/>
      <c r="Y355" s="151"/>
      <c r="Z355" s="151"/>
      <c r="AA355" s="151"/>
      <c r="AB355" s="151"/>
      <c r="AC355" s="151"/>
      <c r="AD355" s="151"/>
      <c r="AE355" s="151"/>
      <c r="AF355" s="151"/>
      <c r="AG355" s="151"/>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c r="BI355" s="151"/>
      <c r="BJ355" s="151"/>
      <c r="BK355" s="151"/>
      <c r="BL355" s="151"/>
      <c r="BM355" s="151"/>
      <c r="BN355" s="151"/>
      <c r="BO355" s="151"/>
      <c r="BP355" s="151"/>
      <c r="BQ355" s="151"/>
      <c r="BR355" s="151"/>
    </row>
    <row r="356" spans="1:70" s="219" customFormat="1">
      <c r="A356" s="151"/>
      <c r="B356" s="151"/>
      <c r="C356" s="151"/>
      <c r="D356" s="110"/>
      <c r="E356" s="151"/>
      <c r="F356" s="151"/>
      <c r="G356" s="171"/>
      <c r="H356" s="151"/>
      <c r="I356" s="151"/>
      <c r="J356" s="151"/>
      <c r="K356" s="151"/>
      <c r="L356" s="151"/>
      <c r="M356" s="151"/>
      <c r="N356" s="151"/>
      <c r="O356" s="151"/>
      <c r="P356" s="151"/>
      <c r="Q356" s="151"/>
      <c r="R356" s="152"/>
      <c r="S356" s="151"/>
      <c r="T356" s="153"/>
      <c r="U356" s="151"/>
      <c r="V356" s="151"/>
      <c r="W356" s="151"/>
      <c r="X356" s="151"/>
      <c r="Y356" s="151"/>
      <c r="Z356" s="151"/>
      <c r="AA356" s="151"/>
      <c r="AB356" s="151"/>
      <c r="AC356" s="151"/>
      <c r="AD356" s="151"/>
      <c r="AE356" s="151"/>
      <c r="AF356" s="151"/>
      <c r="AG356" s="151"/>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c r="BI356" s="151"/>
      <c r="BJ356" s="151"/>
      <c r="BK356" s="151"/>
      <c r="BL356" s="151"/>
      <c r="BM356" s="151"/>
      <c r="BN356" s="151"/>
      <c r="BO356" s="151"/>
      <c r="BP356" s="151"/>
      <c r="BQ356" s="151"/>
      <c r="BR356" s="151"/>
    </row>
    <row r="357" spans="1:70" s="219" customFormat="1">
      <c r="A357" s="151"/>
      <c r="B357" s="151"/>
      <c r="C357" s="151"/>
      <c r="D357" s="110"/>
      <c r="E357" s="151"/>
      <c r="F357" s="151"/>
      <c r="G357" s="171"/>
      <c r="H357" s="151"/>
      <c r="I357" s="151"/>
      <c r="J357" s="151"/>
      <c r="K357" s="151"/>
      <c r="L357" s="151"/>
      <c r="M357" s="151"/>
      <c r="N357" s="151"/>
      <c r="O357" s="151"/>
      <c r="P357" s="151"/>
      <c r="Q357" s="151"/>
      <c r="R357" s="152"/>
      <c r="S357" s="151"/>
      <c r="T357" s="153"/>
      <c r="U357" s="151"/>
      <c r="V357" s="151"/>
      <c r="W357" s="151"/>
      <c r="X357" s="151"/>
      <c r="Y357" s="151"/>
      <c r="Z357" s="151"/>
      <c r="AA357" s="151"/>
      <c r="AB357" s="151"/>
      <c r="AC357" s="151"/>
      <c r="AD357" s="151"/>
      <c r="AE357" s="151"/>
      <c r="AF357" s="151"/>
      <c r="AG357" s="151"/>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c r="BI357" s="151"/>
      <c r="BJ357" s="151"/>
      <c r="BK357" s="151"/>
      <c r="BL357" s="151"/>
      <c r="BM357" s="151"/>
      <c r="BN357" s="151"/>
      <c r="BO357" s="151"/>
      <c r="BP357" s="151"/>
      <c r="BQ357" s="151"/>
      <c r="BR357" s="151"/>
    </row>
    <row r="358" spans="1:70" s="219" customFormat="1">
      <c r="A358" s="151"/>
      <c r="B358" s="151"/>
      <c r="C358" s="151"/>
      <c r="D358" s="110"/>
      <c r="E358" s="151"/>
      <c r="F358" s="151"/>
      <c r="G358" s="171"/>
      <c r="H358" s="151"/>
      <c r="I358" s="151"/>
      <c r="J358" s="151"/>
      <c r="K358" s="151"/>
      <c r="L358" s="151"/>
      <c r="M358" s="151"/>
      <c r="N358" s="151"/>
      <c r="O358" s="151"/>
      <c r="P358" s="151"/>
      <c r="Q358" s="151"/>
      <c r="R358" s="152"/>
      <c r="S358" s="151"/>
      <c r="T358" s="153"/>
      <c r="U358" s="151"/>
      <c r="V358" s="151"/>
      <c r="W358" s="151"/>
      <c r="X358" s="151"/>
      <c r="Y358" s="151"/>
      <c r="Z358" s="151"/>
      <c r="AA358" s="151"/>
      <c r="AB358" s="151"/>
      <c r="AC358" s="151"/>
      <c r="AD358" s="151"/>
      <c r="AE358" s="151"/>
      <c r="AF358" s="151"/>
      <c r="AG358" s="151"/>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c r="BI358" s="151"/>
      <c r="BJ358" s="151"/>
      <c r="BK358" s="151"/>
      <c r="BL358" s="151"/>
      <c r="BM358" s="151"/>
      <c r="BN358" s="151"/>
      <c r="BO358" s="151"/>
      <c r="BP358" s="151"/>
      <c r="BQ358" s="151"/>
      <c r="BR358" s="151"/>
    </row>
    <row r="359" spans="1:70" s="219" customFormat="1">
      <c r="A359" s="151"/>
      <c r="B359" s="151"/>
      <c r="C359" s="151"/>
      <c r="D359" s="110"/>
      <c r="E359" s="151"/>
      <c r="F359" s="151"/>
      <c r="G359" s="171"/>
      <c r="H359" s="151"/>
      <c r="I359" s="151"/>
      <c r="J359" s="151"/>
      <c r="K359" s="151"/>
      <c r="L359" s="151"/>
      <c r="M359" s="151"/>
      <c r="N359" s="151"/>
      <c r="O359" s="151"/>
      <c r="P359" s="151"/>
      <c r="Q359" s="151"/>
      <c r="R359" s="152"/>
      <c r="S359" s="151"/>
      <c r="T359" s="153"/>
      <c r="U359" s="151"/>
      <c r="V359" s="151"/>
      <c r="W359" s="151"/>
      <c r="X359" s="151"/>
      <c r="Y359" s="151"/>
      <c r="Z359" s="151"/>
      <c r="AA359" s="151"/>
      <c r="AB359" s="151"/>
      <c r="AC359" s="151"/>
      <c r="AD359" s="151"/>
      <c r="AE359" s="151"/>
      <c r="AF359" s="151"/>
      <c r="AG359" s="151"/>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c r="BI359" s="151"/>
      <c r="BJ359" s="151"/>
      <c r="BK359" s="151"/>
      <c r="BL359" s="151"/>
      <c r="BM359" s="151"/>
      <c r="BN359" s="151"/>
      <c r="BO359" s="151"/>
      <c r="BP359" s="151"/>
      <c r="BQ359" s="151"/>
      <c r="BR359" s="151"/>
    </row>
    <row r="360" spans="1:70" s="219" customFormat="1">
      <c r="A360" s="151"/>
      <c r="B360" s="151"/>
      <c r="C360" s="151"/>
      <c r="D360" s="110"/>
      <c r="E360" s="151"/>
      <c r="F360" s="151"/>
      <c r="G360" s="171"/>
      <c r="H360" s="151"/>
      <c r="I360" s="151"/>
      <c r="J360" s="151"/>
      <c r="K360" s="151"/>
      <c r="L360" s="151"/>
      <c r="M360" s="151"/>
      <c r="N360" s="151"/>
      <c r="O360" s="151"/>
      <c r="P360" s="151"/>
      <c r="Q360" s="151"/>
      <c r="R360" s="152"/>
      <c r="S360" s="151"/>
      <c r="T360" s="153"/>
      <c r="U360" s="151"/>
      <c r="V360" s="151"/>
      <c r="W360" s="151"/>
      <c r="X360" s="151"/>
      <c r="Y360" s="151"/>
      <c r="Z360" s="151"/>
      <c r="AA360" s="151"/>
      <c r="AB360" s="151"/>
      <c r="AC360" s="151"/>
      <c r="AD360" s="151"/>
      <c r="AE360" s="151"/>
      <c r="AF360" s="151"/>
      <c r="AG360" s="151"/>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c r="BI360" s="151"/>
      <c r="BJ360" s="151"/>
      <c r="BK360" s="151"/>
      <c r="BL360" s="151"/>
      <c r="BM360" s="151"/>
      <c r="BN360" s="151"/>
      <c r="BO360" s="151"/>
      <c r="BP360" s="151"/>
      <c r="BQ360" s="151"/>
      <c r="BR360" s="151"/>
    </row>
    <row r="361" spans="1:70" s="219" customFormat="1">
      <c r="A361" s="151"/>
      <c r="B361" s="151"/>
      <c r="C361" s="151"/>
      <c r="D361" s="110"/>
      <c r="E361" s="151"/>
      <c r="F361" s="151"/>
      <c r="G361" s="171"/>
      <c r="H361" s="151"/>
      <c r="I361" s="151"/>
      <c r="J361" s="151"/>
      <c r="K361" s="151"/>
      <c r="L361" s="151"/>
      <c r="M361" s="151"/>
      <c r="N361" s="151"/>
      <c r="O361" s="151"/>
      <c r="P361" s="151"/>
      <c r="Q361" s="151"/>
      <c r="R361" s="152"/>
      <c r="S361" s="151"/>
      <c r="T361" s="153"/>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row>
    <row r="362" spans="1:70" s="219" customFormat="1">
      <c r="A362" s="151"/>
      <c r="B362" s="151"/>
      <c r="C362" s="151"/>
      <c r="D362" s="110"/>
      <c r="E362" s="151"/>
      <c r="F362" s="151"/>
      <c r="G362" s="171"/>
      <c r="H362" s="151"/>
      <c r="I362" s="151"/>
      <c r="J362" s="151"/>
      <c r="K362" s="151"/>
      <c r="L362" s="151"/>
      <c r="M362" s="151"/>
      <c r="N362" s="151"/>
      <c r="O362" s="151"/>
      <c r="P362" s="151"/>
      <c r="Q362" s="151"/>
      <c r="R362" s="152"/>
      <c r="S362" s="151"/>
      <c r="T362" s="153"/>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c r="BR362" s="151"/>
    </row>
    <row r="363" spans="1:70" s="219" customFormat="1">
      <c r="A363" s="151"/>
      <c r="B363" s="151"/>
      <c r="C363" s="151"/>
      <c r="D363" s="110"/>
      <c r="E363" s="151"/>
      <c r="F363" s="151"/>
      <c r="G363" s="171"/>
      <c r="H363" s="151"/>
      <c r="I363" s="151"/>
      <c r="J363" s="151"/>
      <c r="K363" s="151"/>
      <c r="L363" s="151"/>
      <c r="M363" s="151"/>
      <c r="N363" s="151"/>
      <c r="O363" s="151"/>
      <c r="P363" s="151"/>
      <c r="Q363" s="151"/>
      <c r="R363" s="152"/>
      <c r="S363" s="151"/>
      <c r="T363" s="153"/>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c r="BR363" s="151"/>
    </row>
    <row r="364" spans="1:70" s="219" customFormat="1">
      <c r="A364" s="151"/>
      <c r="B364" s="151"/>
      <c r="C364" s="151"/>
      <c r="D364" s="110"/>
      <c r="E364" s="151"/>
      <c r="F364" s="151"/>
      <c r="G364" s="171"/>
      <c r="H364" s="151"/>
      <c r="I364" s="151"/>
      <c r="J364" s="151"/>
      <c r="K364" s="151"/>
      <c r="L364" s="151"/>
      <c r="M364" s="151"/>
      <c r="N364" s="151"/>
      <c r="O364" s="151"/>
      <c r="P364" s="151"/>
      <c r="Q364" s="151"/>
      <c r="R364" s="152"/>
      <c r="S364" s="151"/>
      <c r="T364" s="153"/>
      <c r="U364" s="151"/>
      <c r="V364" s="151"/>
      <c r="W364" s="151"/>
      <c r="X364" s="151"/>
      <c r="Y364" s="151"/>
      <c r="Z364" s="151"/>
      <c r="AA364" s="151"/>
      <c r="AB364" s="151"/>
      <c r="AC364" s="151"/>
      <c r="AD364" s="151"/>
      <c r="AE364" s="151"/>
      <c r="AF364" s="151"/>
      <c r="AG364" s="151"/>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c r="BI364" s="151"/>
      <c r="BJ364" s="151"/>
      <c r="BK364" s="151"/>
      <c r="BL364" s="151"/>
      <c r="BM364" s="151"/>
      <c r="BN364" s="151"/>
      <c r="BO364" s="151"/>
      <c r="BP364" s="151"/>
      <c r="BQ364" s="151"/>
      <c r="BR364" s="151"/>
    </row>
    <row r="365" spans="1:70" s="219" customFormat="1">
      <c r="A365" s="151"/>
      <c r="B365" s="151"/>
      <c r="C365" s="151"/>
      <c r="D365" s="110"/>
      <c r="E365" s="151"/>
      <c r="F365" s="151"/>
      <c r="G365" s="171"/>
      <c r="H365" s="151"/>
      <c r="I365" s="151"/>
      <c r="J365" s="151"/>
      <c r="K365" s="151"/>
      <c r="L365" s="151"/>
      <c r="M365" s="151"/>
      <c r="N365" s="151"/>
      <c r="O365" s="151"/>
      <c r="P365" s="151"/>
      <c r="Q365" s="151"/>
      <c r="R365" s="152"/>
      <c r="S365" s="151"/>
      <c r="T365" s="153"/>
      <c r="U365" s="151"/>
      <c r="V365" s="151"/>
      <c r="W365" s="151"/>
      <c r="X365" s="151"/>
      <c r="Y365" s="151"/>
      <c r="Z365" s="151"/>
      <c r="AA365" s="151"/>
      <c r="AB365" s="151"/>
      <c r="AC365" s="151"/>
      <c r="AD365" s="151"/>
      <c r="AE365" s="151"/>
      <c r="AF365" s="151"/>
      <c r="AG365" s="151"/>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c r="BI365" s="151"/>
      <c r="BJ365" s="151"/>
      <c r="BK365" s="151"/>
      <c r="BL365" s="151"/>
      <c r="BM365" s="151"/>
      <c r="BN365" s="151"/>
      <c r="BO365" s="151"/>
      <c r="BP365" s="151"/>
      <c r="BQ365" s="151"/>
      <c r="BR365" s="151"/>
    </row>
    <row r="366" spans="1:70" s="219" customFormat="1">
      <c r="A366" s="151"/>
      <c r="B366" s="151"/>
      <c r="C366" s="151"/>
      <c r="D366" s="110"/>
      <c r="E366" s="151"/>
      <c r="F366" s="151"/>
      <c r="G366" s="171"/>
      <c r="H366" s="151"/>
      <c r="I366" s="151"/>
      <c r="J366" s="151"/>
      <c r="K366" s="151"/>
      <c r="L366" s="151"/>
      <c r="M366" s="151"/>
      <c r="N366" s="151"/>
      <c r="O366" s="151"/>
      <c r="P366" s="151"/>
      <c r="Q366" s="151"/>
      <c r="R366" s="152"/>
      <c r="S366" s="151"/>
      <c r="T366" s="153"/>
      <c r="U366" s="151"/>
      <c r="V366" s="151"/>
      <c r="W366" s="151"/>
      <c r="X366" s="151"/>
      <c r="Y366" s="151"/>
      <c r="Z366" s="151"/>
      <c r="AA366" s="151"/>
      <c r="AB366" s="151"/>
      <c r="AC366" s="151"/>
      <c r="AD366" s="151"/>
      <c r="AE366" s="151"/>
      <c r="AF366" s="151"/>
      <c r="AG366" s="151"/>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c r="BI366" s="151"/>
      <c r="BJ366" s="151"/>
      <c r="BK366" s="151"/>
      <c r="BL366" s="151"/>
      <c r="BM366" s="151"/>
      <c r="BN366" s="151"/>
      <c r="BO366" s="151"/>
      <c r="BP366" s="151"/>
      <c r="BQ366" s="151"/>
      <c r="BR366" s="151"/>
    </row>
    <row r="367" spans="1:70" s="219" customFormat="1">
      <c r="A367" s="151"/>
      <c r="B367" s="151"/>
      <c r="C367" s="151"/>
      <c r="D367" s="110"/>
      <c r="E367" s="151"/>
      <c r="F367" s="151"/>
      <c r="G367" s="171"/>
      <c r="H367" s="151"/>
      <c r="I367" s="151"/>
      <c r="J367" s="151"/>
      <c r="K367" s="151"/>
      <c r="L367" s="151"/>
      <c r="M367" s="151"/>
      <c r="N367" s="151"/>
      <c r="O367" s="151"/>
      <c r="P367" s="151"/>
      <c r="Q367" s="151"/>
      <c r="R367" s="152"/>
      <c r="S367" s="151"/>
      <c r="T367" s="153"/>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c r="BI367" s="151"/>
      <c r="BJ367" s="151"/>
      <c r="BK367" s="151"/>
      <c r="BL367" s="151"/>
      <c r="BM367" s="151"/>
      <c r="BN367" s="151"/>
      <c r="BO367" s="151"/>
      <c r="BP367" s="151"/>
      <c r="BQ367" s="151"/>
      <c r="BR367" s="151"/>
    </row>
    <row r="368" spans="1:70" s="219" customFormat="1">
      <c r="A368" s="151"/>
      <c r="B368" s="151"/>
      <c r="C368" s="151"/>
      <c r="D368" s="110"/>
      <c r="E368" s="151"/>
      <c r="F368" s="151"/>
      <c r="G368" s="171"/>
      <c r="H368" s="151"/>
      <c r="I368" s="151"/>
      <c r="J368" s="151"/>
      <c r="K368" s="151"/>
      <c r="L368" s="151"/>
      <c r="M368" s="151"/>
      <c r="N368" s="151"/>
      <c r="O368" s="151"/>
      <c r="P368" s="151"/>
      <c r="Q368" s="151"/>
      <c r="R368" s="152"/>
      <c r="S368" s="151"/>
      <c r="T368" s="153"/>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c r="BI368" s="151"/>
      <c r="BJ368" s="151"/>
      <c r="BK368" s="151"/>
      <c r="BL368" s="151"/>
      <c r="BM368" s="151"/>
      <c r="BN368" s="151"/>
      <c r="BO368" s="151"/>
      <c r="BP368" s="151"/>
      <c r="BQ368" s="151"/>
      <c r="BR368" s="151"/>
    </row>
    <row r="369" spans="1:70" s="219" customFormat="1">
      <c r="A369" s="151"/>
      <c r="B369" s="151"/>
      <c r="C369" s="151"/>
      <c r="D369" s="110"/>
      <c r="E369" s="151"/>
      <c r="F369" s="151"/>
      <c r="G369" s="171"/>
      <c r="H369" s="151"/>
      <c r="I369" s="151"/>
      <c r="J369" s="151"/>
      <c r="K369" s="151"/>
      <c r="L369" s="151"/>
      <c r="M369" s="151"/>
      <c r="N369" s="151"/>
      <c r="O369" s="151"/>
      <c r="P369" s="151"/>
      <c r="Q369" s="151"/>
      <c r="R369" s="152"/>
      <c r="S369" s="151"/>
      <c r="T369" s="153"/>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c r="BI369" s="151"/>
      <c r="BJ369" s="151"/>
      <c r="BK369" s="151"/>
      <c r="BL369" s="151"/>
      <c r="BM369" s="151"/>
      <c r="BN369" s="151"/>
      <c r="BO369" s="151"/>
      <c r="BP369" s="151"/>
      <c r="BQ369" s="151"/>
      <c r="BR369" s="151"/>
    </row>
    <row r="370" spans="1:70" s="219" customFormat="1">
      <c r="A370" s="151"/>
      <c r="B370" s="151"/>
      <c r="C370" s="151"/>
      <c r="D370" s="110"/>
      <c r="E370" s="151"/>
      <c r="F370" s="151"/>
      <c r="G370" s="171"/>
      <c r="H370" s="151"/>
      <c r="I370" s="151"/>
      <c r="J370" s="151"/>
      <c r="K370" s="151"/>
      <c r="L370" s="151"/>
      <c r="M370" s="151"/>
      <c r="N370" s="151"/>
      <c r="O370" s="151"/>
      <c r="P370" s="151"/>
      <c r="Q370" s="151"/>
      <c r="R370" s="152"/>
      <c r="S370" s="151"/>
      <c r="T370" s="153"/>
      <c r="U370" s="151"/>
      <c r="V370" s="151"/>
      <c r="W370" s="151"/>
      <c r="X370" s="151"/>
      <c r="Y370" s="151"/>
      <c r="Z370" s="151"/>
      <c r="AA370" s="151"/>
      <c r="AB370" s="151"/>
      <c r="AC370" s="151"/>
      <c r="AD370" s="151"/>
      <c r="AE370" s="151"/>
      <c r="AF370" s="151"/>
      <c r="AG370" s="151"/>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c r="BI370" s="151"/>
      <c r="BJ370" s="151"/>
      <c r="BK370" s="151"/>
      <c r="BL370" s="151"/>
      <c r="BM370" s="151"/>
      <c r="BN370" s="151"/>
      <c r="BO370" s="151"/>
      <c r="BP370" s="151"/>
      <c r="BQ370" s="151"/>
      <c r="BR370" s="151"/>
    </row>
    <row r="371" spans="1:70" s="219" customFormat="1">
      <c r="A371" s="151"/>
      <c r="B371" s="151"/>
      <c r="C371" s="151"/>
      <c r="D371" s="110"/>
      <c r="E371" s="151"/>
      <c r="F371" s="151"/>
      <c r="G371" s="171"/>
      <c r="H371" s="151"/>
      <c r="I371" s="151"/>
      <c r="J371" s="151"/>
      <c r="K371" s="151"/>
      <c r="L371" s="151"/>
      <c r="M371" s="151"/>
      <c r="N371" s="151"/>
      <c r="O371" s="151"/>
      <c r="P371" s="151"/>
      <c r="Q371" s="151"/>
      <c r="R371" s="152"/>
      <c r="S371" s="151"/>
      <c r="T371" s="153"/>
      <c r="U371" s="151"/>
      <c r="V371" s="151"/>
      <c r="W371" s="151"/>
      <c r="X371" s="151"/>
      <c r="Y371" s="151"/>
      <c r="Z371" s="151"/>
      <c r="AA371" s="151"/>
      <c r="AB371" s="151"/>
      <c r="AC371" s="151"/>
      <c r="AD371" s="151"/>
      <c r="AE371" s="151"/>
      <c r="AF371" s="151"/>
      <c r="AG371" s="151"/>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c r="BI371" s="151"/>
      <c r="BJ371" s="151"/>
      <c r="BK371" s="151"/>
      <c r="BL371" s="151"/>
      <c r="BM371" s="151"/>
      <c r="BN371" s="151"/>
      <c r="BO371" s="151"/>
      <c r="BP371" s="151"/>
      <c r="BQ371" s="151"/>
      <c r="BR371" s="151"/>
    </row>
    <row r="372" spans="1:70" s="219" customFormat="1">
      <c r="A372" s="151"/>
      <c r="B372" s="151"/>
      <c r="C372" s="151"/>
      <c r="D372" s="110"/>
      <c r="E372" s="151"/>
      <c r="F372" s="151"/>
      <c r="G372" s="171"/>
      <c r="H372" s="151"/>
      <c r="I372" s="151"/>
      <c r="J372" s="151"/>
      <c r="K372" s="151"/>
      <c r="L372" s="151"/>
      <c r="M372" s="151"/>
      <c r="N372" s="151"/>
      <c r="O372" s="151"/>
      <c r="P372" s="151"/>
      <c r="Q372" s="151"/>
      <c r="R372" s="152"/>
      <c r="S372" s="151"/>
      <c r="T372" s="153"/>
      <c r="U372" s="151"/>
      <c r="V372" s="151"/>
      <c r="W372" s="151"/>
      <c r="X372" s="151"/>
      <c r="Y372" s="151"/>
      <c r="Z372" s="151"/>
      <c r="AA372" s="151"/>
      <c r="AB372" s="151"/>
      <c r="AC372" s="151"/>
      <c r="AD372" s="151"/>
      <c r="AE372" s="151"/>
      <c r="AF372" s="151"/>
      <c r="AG372" s="151"/>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1"/>
      <c r="BM372" s="151"/>
      <c r="BN372" s="151"/>
      <c r="BO372" s="151"/>
      <c r="BP372" s="151"/>
      <c r="BQ372" s="151"/>
      <c r="BR372" s="151"/>
    </row>
    <row r="373" spans="1:70" s="219" customFormat="1">
      <c r="A373" s="151"/>
      <c r="B373" s="151"/>
      <c r="C373" s="151"/>
      <c r="D373" s="110"/>
      <c r="E373" s="151"/>
      <c r="F373" s="151"/>
      <c r="G373" s="171"/>
      <c r="H373" s="151"/>
      <c r="I373" s="151"/>
      <c r="J373" s="151"/>
      <c r="K373" s="151"/>
      <c r="L373" s="151"/>
      <c r="M373" s="151"/>
      <c r="N373" s="151"/>
      <c r="O373" s="151"/>
      <c r="P373" s="151"/>
      <c r="Q373" s="151"/>
      <c r="R373" s="152"/>
      <c r="S373" s="151"/>
      <c r="T373" s="153"/>
      <c r="U373" s="151"/>
      <c r="V373" s="151"/>
      <c r="W373" s="151"/>
      <c r="X373" s="151"/>
      <c r="Y373" s="151"/>
      <c r="Z373" s="151"/>
      <c r="AA373" s="151"/>
      <c r="AB373" s="151"/>
      <c r="AC373" s="151"/>
      <c r="AD373" s="151"/>
      <c r="AE373" s="151"/>
      <c r="AF373" s="151"/>
      <c r="AG373" s="151"/>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c r="BI373" s="151"/>
      <c r="BJ373" s="151"/>
      <c r="BK373" s="151"/>
      <c r="BL373" s="151"/>
      <c r="BM373" s="151"/>
      <c r="BN373" s="151"/>
      <c r="BO373" s="151"/>
      <c r="BP373" s="151"/>
      <c r="BQ373" s="151"/>
      <c r="BR373" s="151"/>
    </row>
    <row r="374" spans="1:70" s="219" customFormat="1">
      <c r="A374" s="151"/>
      <c r="B374" s="151"/>
      <c r="C374" s="151"/>
      <c r="D374" s="110"/>
      <c r="E374" s="151"/>
      <c r="F374" s="151"/>
      <c r="G374" s="171"/>
      <c r="H374" s="151"/>
      <c r="I374" s="151"/>
      <c r="J374" s="151"/>
      <c r="K374" s="151"/>
      <c r="L374" s="151"/>
      <c r="M374" s="151"/>
      <c r="N374" s="151"/>
      <c r="O374" s="151"/>
      <c r="P374" s="151"/>
      <c r="Q374" s="151"/>
      <c r="R374" s="152"/>
      <c r="S374" s="151"/>
      <c r="T374" s="153"/>
      <c r="U374" s="151"/>
      <c r="V374" s="151"/>
      <c r="W374" s="151"/>
      <c r="X374" s="151"/>
      <c r="Y374" s="151"/>
      <c r="Z374" s="151"/>
      <c r="AA374" s="151"/>
      <c r="AB374" s="151"/>
      <c r="AC374" s="151"/>
      <c r="AD374" s="151"/>
      <c r="AE374" s="151"/>
      <c r="AF374" s="151"/>
      <c r="AG374" s="151"/>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c r="BJ374" s="151"/>
      <c r="BK374" s="151"/>
      <c r="BL374" s="151"/>
      <c r="BM374" s="151"/>
      <c r="BN374" s="151"/>
      <c r="BO374" s="151"/>
      <c r="BP374" s="151"/>
      <c r="BQ374" s="151"/>
      <c r="BR374" s="151"/>
    </row>
    <row r="375" spans="1:70" s="219" customFormat="1">
      <c r="A375" s="151"/>
      <c r="B375" s="151"/>
      <c r="C375" s="151"/>
      <c r="D375" s="110"/>
      <c r="E375" s="151"/>
      <c r="F375" s="151"/>
      <c r="G375" s="171"/>
      <c r="H375" s="151"/>
      <c r="I375" s="151"/>
      <c r="J375" s="151"/>
      <c r="K375" s="151"/>
      <c r="L375" s="151"/>
      <c r="M375" s="151"/>
      <c r="N375" s="151"/>
      <c r="O375" s="151"/>
      <c r="P375" s="151"/>
      <c r="Q375" s="151"/>
      <c r="R375" s="152"/>
      <c r="S375" s="151"/>
      <c r="T375" s="153"/>
      <c r="U375" s="151"/>
      <c r="V375" s="151"/>
      <c r="W375" s="151"/>
      <c r="X375" s="151"/>
      <c r="Y375" s="151"/>
      <c r="Z375" s="151"/>
      <c r="AA375" s="151"/>
      <c r="AB375" s="151"/>
      <c r="AC375" s="151"/>
      <c r="AD375" s="151"/>
      <c r="AE375" s="151"/>
      <c r="AF375" s="151"/>
      <c r="AG375" s="151"/>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c r="BI375" s="151"/>
      <c r="BJ375" s="151"/>
      <c r="BK375" s="151"/>
      <c r="BL375" s="151"/>
      <c r="BM375" s="151"/>
      <c r="BN375" s="151"/>
      <c r="BO375" s="151"/>
      <c r="BP375" s="151"/>
      <c r="BQ375" s="151"/>
      <c r="BR375" s="151"/>
    </row>
    <row r="376" spans="1:70" s="219" customFormat="1">
      <c r="A376" s="151"/>
      <c r="B376" s="151"/>
      <c r="C376" s="151"/>
      <c r="D376" s="110"/>
      <c r="E376" s="151"/>
      <c r="F376" s="151"/>
      <c r="G376" s="171"/>
      <c r="H376" s="151"/>
      <c r="I376" s="151"/>
      <c r="J376" s="151"/>
      <c r="K376" s="151"/>
      <c r="L376" s="151"/>
      <c r="M376" s="151"/>
      <c r="N376" s="151"/>
      <c r="O376" s="151"/>
      <c r="P376" s="151"/>
      <c r="Q376" s="151"/>
      <c r="R376" s="152"/>
      <c r="S376" s="151"/>
      <c r="T376" s="153"/>
      <c r="U376" s="151"/>
      <c r="V376" s="151"/>
      <c r="W376" s="151"/>
      <c r="X376" s="151"/>
      <c r="Y376" s="151"/>
      <c r="Z376" s="151"/>
      <c r="AA376" s="151"/>
      <c r="AB376" s="151"/>
      <c r="AC376" s="151"/>
      <c r="AD376" s="151"/>
      <c r="AE376" s="151"/>
      <c r="AF376" s="151"/>
      <c r="AG376" s="151"/>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c r="BI376" s="151"/>
      <c r="BJ376" s="151"/>
      <c r="BK376" s="151"/>
      <c r="BL376" s="151"/>
      <c r="BM376" s="151"/>
      <c r="BN376" s="151"/>
      <c r="BO376" s="151"/>
      <c r="BP376" s="151"/>
      <c r="BQ376" s="151"/>
      <c r="BR376" s="151"/>
    </row>
    <row r="377" spans="1:70" s="219" customFormat="1">
      <c r="A377" s="151"/>
      <c r="B377" s="151"/>
      <c r="C377" s="151"/>
      <c r="D377" s="110"/>
      <c r="E377" s="151"/>
      <c r="F377" s="151"/>
      <c r="G377" s="171"/>
      <c r="H377" s="151"/>
      <c r="I377" s="151"/>
      <c r="J377" s="151"/>
      <c r="K377" s="151"/>
      <c r="L377" s="151"/>
      <c r="M377" s="151"/>
      <c r="N377" s="151"/>
      <c r="O377" s="151"/>
      <c r="P377" s="151"/>
      <c r="Q377" s="151"/>
      <c r="R377" s="152"/>
      <c r="S377" s="151"/>
      <c r="T377" s="153"/>
      <c r="U377" s="151"/>
      <c r="V377" s="151"/>
      <c r="W377" s="151"/>
      <c r="X377" s="151"/>
      <c r="Y377" s="151"/>
      <c r="Z377" s="151"/>
      <c r="AA377" s="151"/>
      <c r="AB377" s="151"/>
      <c r="AC377" s="151"/>
      <c r="AD377" s="151"/>
      <c r="AE377" s="151"/>
      <c r="AF377" s="151"/>
      <c r="AG377" s="151"/>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c r="BI377" s="151"/>
      <c r="BJ377" s="151"/>
      <c r="BK377" s="151"/>
      <c r="BL377" s="151"/>
      <c r="BM377" s="151"/>
      <c r="BN377" s="151"/>
      <c r="BO377" s="151"/>
      <c r="BP377" s="151"/>
      <c r="BQ377" s="151"/>
      <c r="BR377" s="151"/>
    </row>
    <row r="378" spans="1:70" s="219" customFormat="1">
      <c r="A378" s="151"/>
      <c r="B378" s="151"/>
      <c r="C378" s="151"/>
      <c r="D378" s="110"/>
      <c r="E378" s="151"/>
      <c r="F378" s="151"/>
      <c r="G378" s="171"/>
      <c r="H378" s="151"/>
      <c r="I378" s="151"/>
      <c r="J378" s="151"/>
      <c r="K378" s="151"/>
      <c r="L378" s="151"/>
      <c r="M378" s="151"/>
      <c r="N378" s="151"/>
      <c r="O378" s="151"/>
      <c r="P378" s="151"/>
      <c r="Q378" s="151"/>
      <c r="R378" s="152"/>
      <c r="S378" s="151"/>
      <c r="T378" s="153"/>
      <c r="U378" s="151"/>
      <c r="V378" s="151"/>
      <c r="W378" s="151"/>
      <c r="X378" s="151"/>
      <c r="Y378" s="151"/>
      <c r="Z378" s="151"/>
      <c r="AA378" s="151"/>
      <c r="AB378" s="151"/>
      <c r="AC378" s="151"/>
      <c r="AD378" s="151"/>
      <c r="AE378" s="151"/>
      <c r="AF378" s="151"/>
      <c r="AG378" s="151"/>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c r="BI378" s="151"/>
      <c r="BJ378" s="151"/>
      <c r="BK378" s="151"/>
      <c r="BL378" s="151"/>
      <c r="BM378" s="151"/>
      <c r="BN378" s="151"/>
      <c r="BO378" s="151"/>
      <c r="BP378" s="151"/>
      <c r="BQ378" s="151"/>
      <c r="BR378" s="151"/>
    </row>
    <row r="379" spans="1:70" s="219" customFormat="1">
      <c r="A379" s="151"/>
      <c r="B379" s="151"/>
      <c r="C379" s="151"/>
      <c r="D379" s="110"/>
      <c r="E379" s="151"/>
      <c r="F379" s="151"/>
      <c r="G379" s="171"/>
      <c r="H379" s="151"/>
      <c r="I379" s="151"/>
      <c r="J379" s="151"/>
      <c r="K379" s="151"/>
      <c r="L379" s="151"/>
      <c r="M379" s="151"/>
      <c r="N379" s="151"/>
      <c r="O379" s="151"/>
      <c r="P379" s="151"/>
      <c r="Q379" s="151"/>
      <c r="R379" s="152"/>
      <c r="S379" s="151"/>
      <c r="T379" s="153"/>
      <c r="U379" s="151"/>
      <c r="V379" s="151"/>
      <c r="W379" s="151"/>
      <c r="X379" s="151"/>
      <c r="Y379" s="151"/>
      <c r="Z379" s="151"/>
      <c r="AA379" s="151"/>
      <c r="AB379" s="151"/>
      <c r="AC379" s="151"/>
      <c r="AD379" s="151"/>
      <c r="AE379" s="151"/>
      <c r="AF379" s="151"/>
      <c r="AG379" s="151"/>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c r="BI379" s="151"/>
      <c r="BJ379" s="151"/>
      <c r="BK379" s="151"/>
      <c r="BL379" s="151"/>
      <c r="BM379" s="151"/>
      <c r="BN379" s="151"/>
      <c r="BO379" s="151"/>
      <c r="BP379" s="151"/>
      <c r="BQ379" s="151"/>
      <c r="BR379" s="151"/>
    </row>
    <row r="380" spans="1:70" s="219" customFormat="1">
      <c r="A380" s="151"/>
      <c r="B380" s="151"/>
      <c r="C380" s="151"/>
      <c r="D380" s="110"/>
      <c r="E380" s="151"/>
      <c r="F380" s="151"/>
      <c r="G380" s="171"/>
      <c r="H380" s="151"/>
      <c r="I380" s="151"/>
      <c r="J380" s="151"/>
      <c r="K380" s="151"/>
      <c r="L380" s="151"/>
      <c r="M380" s="151"/>
      <c r="N380" s="151"/>
      <c r="O380" s="151"/>
      <c r="P380" s="151"/>
      <c r="Q380" s="151"/>
      <c r="R380" s="152"/>
      <c r="S380" s="151"/>
      <c r="T380" s="153"/>
      <c r="U380" s="151"/>
      <c r="V380" s="151"/>
      <c r="W380" s="151"/>
      <c r="X380" s="151"/>
      <c r="Y380" s="151"/>
      <c r="Z380" s="151"/>
      <c r="AA380" s="151"/>
      <c r="AB380" s="151"/>
      <c r="AC380" s="151"/>
      <c r="AD380" s="151"/>
      <c r="AE380" s="151"/>
      <c r="AF380" s="151"/>
      <c r="AG380" s="151"/>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c r="BI380" s="151"/>
      <c r="BJ380" s="151"/>
      <c r="BK380" s="151"/>
      <c r="BL380" s="151"/>
      <c r="BM380" s="151"/>
      <c r="BN380" s="151"/>
      <c r="BO380" s="151"/>
      <c r="BP380" s="151"/>
      <c r="BQ380" s="151"/>
      <c r="BR380" s="151"/>
    </row>
    <row r="381" spans="1:70" s="219" customFormat="1">
      <c r="A381" s="151"/>
      <c r="B381" s="151"/>
      <c r="C381" s="151"/>
      <c r="D381" s="110"/>
      <c r="E381" s="151"/>
      <c r="F381" s="151"/>
      <c r="G381" s="171"/>
      <c r="H381" s="151"/>
      <c r="I381" s="151"/>
      <c r="J381" s="151"/>
      <c r="K381" s="151"/>
      <c r="L381" s="151"/>
      <c r="M381" s="151"/>
      <c r="N381" s="151"/>
      <c r="O381" s="151"/>
      <c r="P381" s="151"/>
      <c r="Q381" s="151"/>
      <c r="R381" s="152"/>
      <c r="S381" s="151"/>
      <c r="T381" s="153"/>
      <c r="U381" s="151"/>
      <c r="V381" s="151"/>
      <c r="W381" s="151"/>
      <c r="X381" s="151"/>
      <c r="Y381" s="151"/>
      <c r="Z381" s="151"/>
      <c r="AA381" s="151"/>
      <c r="AB381" s="151"/>
      <c r="AC381" s="151"/>
      <c r="AD381" s="151"/>
      <c r="AE381" s="151"/>
      <c r="AF381" s="151"/>
      <c r="AG381" s="151"/>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c r="BI381" s="151"/>
      <c r="BJ381" s="151"/>
      <c r="BK381" s="151"/>
      <c r="BL381" s="151"/>
      <c r="BM381" s="151"/>
      <c r="BN381" s="151"/>
      <c r="BO381" s="151"/>
      <c r="BP381" s="151"/>
      <c r="BQ381" s="151"/>
      <c r="BR381" s="151"/>
    </row>
    <row r="382" spans="1:70" s="219" customFormat="1">
      <c r="A382" s="151"/>
      <c r="B382" s="151"/>
      <c r="C382" s="151"/>
      <c r="D382" s="110"/>
      <c r="E382" s="151"/>
      <c r="F382" s="151"/>
      <c r="G382" s="171"/>
      <c r="H382" s="151"/>
      <c r="I382" s="151"/>
      <c r="J382" s="151"/>
      <c r="K382" s="151"/>
      <c r="L382" s="151"/>
      <c r="M382" s="151"/>
      <c r="N382" s="151"/>
      <c r="O382" s="151"/>
      <c r="P382" s="151"/>
      <c r="Q382" s="151"/>
      <c r="R382" s="152"/>
      <c r="S382" s="151"/>
      <c r="T382" s="153"/>
      <c r="U382" s="151"/>
      <c r="V382" s="151"/>
      <c r="W382" s="151"/>
      <c r="X382" s="151"/>
      <c r="Y382" s="151"/>
      <c r="Z382" s="151"/>
      <c r="AA382" s="151"/>
      <c r="AB382" s="151"/>
      <c r="AC382" s="151"/>
      <c r="AD382" s="151"/>
      <c r="AE382" s="151"/>
      <c r="AF382" s="151"/>
      <c r="AG382" s="151"/>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c r="BI382" s="151"/>
      <c r="BJ382" s="151"/>
      <c r="BK382" s="151"/>
      <c r="BL382" s="151"/>
      <c r="BM382" s="151"/>
      <c r="BN382" s="151"/>
      <c r="BO382" s="151"/>
      <c r="BP382" s="151"/>
      <c r="BQ382" s="151"/>
      <c r="BR382" s="151"/>
    </row>
    <row r="383" spans="1:70" s="219" customFormat="1">
      <c r="A383" s="151"/>
      <c r="B383" s="151"/>
      <c r="C383" s="151"/>
      <c r="D383" s="110"/>
      <c r="E383" s="151"/>
      <c r="F383" s="151"/>
      <c r="G383" s="171"/>
      <c r="H383" s="151"/>
      <c r="I383" s="151"/>
      <c r="J383" s="151"/>
      <c r="K383" s="151"/>
      <c r="L383" s="151"/>
      <c r="M383" s="151"/>
      <c r="N383" s="151"/>
      <c r="O383" s="151"/>
      <c r="P383" s="151"/>
      <c r="Q383" s="151"/>
      <c r="R383" s="152"/>
      <c r="S383" s="151"/>
      <c r="T383" s="153"/>
      <c r="U383" s="151"/>
      <c r="V383" s="151"/>
      <c r="W383" s="151"/>
      <c r="X383" s="151"/>
      <c r="Y383" s="151"/>
      <c r="Z383" s="151"/>
      <c r="AA383" s="151"/>
      <c r="AB383" s="151"/>
      <c r="AC383" s="151"/>
      <c r="AD383" s="151"/>
      <c r="AE383" s="151"/>
      <c r="AF383" s="151"/>
      <c r="AG383" s="151"/>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c r="BI383" s="151"/>
      <c r="BJ383" s="151"/>
      <c r="BK383" s="151"/>
      <c r="BL383" s="151"/>
      <c r="BM383" s="151"/>
      <c r="BN383" s="151"/>
      <c r="BO383" s="151"/>
      <c r="BP383" s="151"/>
      <c r="BQ383" s="151"/>
      <c r="BR383" s="151"/>
    </row>
    <row r="384" spans="1:70" s="219" customFormat="1">
      <c r="A384" s="151"/>
      <c r="B384" s="151"/>
      <c r="C384" s="151"/>
      <c r="D384" s="110"/>
      <c r="E384" s="151"/>
      <c r="F384" s="151"/>
      <c r="G384" s="171"/>
      <c r="H384" s="151"/>
      <c r="I384" s="151"/>
      <c r="J384" s="151"/>
      <c r="K384" s="151"/>
      <c r="L384" s="151"/>
      <c r="M384" s="151"/>
      <c r="N384" s="151"/>
      <c r="O384" s="151"/>
      <c r="P384" s="151"/>
      <c r="Q384" s="151"/>
      <c r="R384" s="152"/>
      <c r="S384" s="151"/>
      <c r="T384" s="153"/>
      <c r="U384" s="151"/>
      <c r="V384" s="151"/>
      <c r="W384" s="151"/>
      <c r="X384" s="151"/>
      <c r="Y384" s="151"/>
      <c r="Z384" s="151"/>
      <c r="AA384" s="151"/>
      <c r="AB384" s="151"/>
      <c r="AC384" s="151"/>
      <c r="AD384" s="151"/>
      <c r="AE384" s="151"/>
      <c r="AF384" s="151"/>
      <c r="AG384" s="151"/>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c r="BI384" s="151"/>
      <c r="BJ384" s="151"/>
      <c r="BK384" s="151"/>
      <c r="BL384" s="151"/>
      <c r="BM384" s="151"/>
      <c r="BN384" s="151"/>
      <c r="BO384" s="151"/>
      <c r="BP384" s="151"/>
      <c r="BQ384" s="151"/>
      <c r="BR384" s="151"/>
    </row>
    <row r="385" spans="1:70" s="219" customFormat="1">
      <c r="A385" s="151"/>
      <c r="B385" s="151"/>
      <c r="C385" s="151"/>
      <c r="D385" s="110"/>
      <c r="E385" s="151"/>
      <c r="F385" s="151"/>
      <c r="G385" s="171"/>
      <c r="H385" s="151"/>
      <c r="I385" s="151"/>
      <c r="J385" s="151"/>
      <c r="K385" s="151"/>
      <c r="L385" s="151"/>
      <c r="M385" s="151"/>
      <c r="N385" s="151"/>
      <c r="O385" s="151"/>
      <c r="P385" s="151"/>
      <c r="Q385" s="151"/>
      <c r="R385" s="152"/>
      <c r="S385" s="151"/>
      <c r="T385" s="153"/>
      <c r="U385" s="151"/>
      <c r="V385" s="151"/>
      <c r="W385" s="151"/>
      <c r="X385" s="151"/>
      <c r="Y385" s="151"/>
      <c r="Z385" s="151"/>
      <c r="AA385" s="151"/>
      <c r="AB385" s="151"/>
      <c r="AC385" s="151"/>
      <c r="AD385" s="151"/>
      <c r="AE385" s="151"/>
      <c r="AF385" s="151"/>
      <c r="AG385" s="151"/>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c r="BI385" s="151"/>
      <c r="BJ385" s="151"/>
      <c r="BK385" s="151"/>
      <c r="BL385" s="151"/>
      <c r="BM385" s="151"/>
      <c r="BN385" s="151"/>
      <c r="BO385" s="151"/>
      <c r="BP385" s="151"/>
      <c r="BQ385" s="151"/>
      <c r="BR385" s="151"/>
    </row>
    <row r="386" spans="1:70" s="219" customFormat="1">
      <c r="A386" s="151"/>
      <c r="B386" s="151"/>
      <c r="C386" s="151"/>
      <c r="D386" s="110"/>
      <c r="E386" s="151"/>
      <c r="F386" s="151"/>
      <c r="G386" s="171"/>
      <c r="H386" s="151"/>
      <c r="I386" s="151"/>
      <c r="J386" s="151"/>
      <c r="K386" s="151"/>
      <c r="L386" s="151"/>
      <c r="M386" s="151"/>
      <c r="N386" s="151"/>
      <c r="O386" s="151"/>
      <c r="P386" s="151"/>
      <c r="Q386" s="151"/>
      <c r="R386" s="152"/>
      <c r="S386" s="151"/>
      <c r="T386" s="153"/>
      <c r="U386" s="151"/>
      <c r="V386" s="151"/>
      <c r="W386" s="151"/>
      <c r="X386" s="151"/>
      <c r="Y386" s="151"/>
      <c r="Z386" s="151"/>
      <c r="AA386" s="151"/>
      <c r="AB386" s="151"/>
      <c r="AC386" s="151"/>
      <c r="AD386" s="151"/>
      <c r="AE386" s="151"/>
      <c r="AF386" s="151"/>
      <c r="AG386" s="151"/>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c r="BI386" s="151"/>
      <c r="BJ386" s="151"/>
      <c r="BK386" s="151"/>
      <c r="BL386" s="151"/>
      <c r="BM386" s="151"/>
      <c r="BN386" s="151"/>
      <c r="BO386" s="151"/>
      <c r="BP386" s="151"/>
      <c r="BQ386" s="151"/>
      <c r="BR386" s="151"/>
    </row>
    <row r="387" spans="1:70" s="219" customFormat="1">
      <c r="A387" s="151"/>
      <c r="B387" s="151"/>
      <c r="C387" s="151"/>
      <c r="D387" s="110"/>
      <c r="E387" s="151"/>
      <c r="F387" s="151"/>
      <c r="G387" s="171"/>
      <c r="H387" s="151"/>
      <c r="I387" s="151"/>
      <c r="J387" s="151"/>
      <c r="K387" s="151"/>
      <c r="L387" s="151"/>
      <c r="M387" s="151"/>
      <c r="N387" s="151"/>
      <c r="O387" s="151"/>
      <c r="P387" s="151"/>
      <c r="Q387" s="151"/>
      <c r="R387" s="152"/>
      <c r="S387" s="151"/>
      <c r="T387" s="153"/>
      <c r="U387" s="151"/>
      <c r="V387" s="151"/>
      <c r="W387" s="151"/>
      <c r="X387" s="151"/>
      <c r="Y387" s="151"/>
      <c r="Z387" s="151"/>
      <c r="AA387" s="151"/>
      <c r="AB387" s="151"/>
      <c r="AC387" s="151"/>
      <c r="AD387" s="151"/>
      <c r="AE387" s="151"/>
      <c r="AF387" s="151"/>
      <c r="AG387" s="151"/>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c r="BI387" s="151"/>
      <c r="BJ387" s="151"/>
      <c r="BK387" s="151"/>
      <c r="BL387" s="151"/>
      <c r="BM387" s="151"/>
      <c r="BN387" s="151"/>
      <c r="BO387" s="151"/>
      <c r="BP387" s="151"/>
      <c r="BQ387" s="151"/>
      <c r="BR387" s="151"/>
    </row>
    <row r="388" spans="1:70" s="219" customFormat="1">
      <c r="A388" s="151"/>
      <c r="B388" s="151"/>
      <c r="C388" s="151"/>
      <c r="D388" s="110"/>
      <c r="E388" s="151"/>
      <c r="F388" s="151"/>
      <c r="G388" s="171"/>
      <c r="H388" s="151"/>
      <c r="I388" s="151"/>
      <c r="J388" s="151"/>
      <c r="K388" s="151"/>
      <c r="L388" s="151"/>
      <c r="M388" s="151"/>
      <c r="N388" s="151"/>
      <c r="O388" s="151"/>
      <c r="P388" s="151"/>
      <c r="Q388" s="151"/>
      <c r="R388" s="152"/>
      <c r="S388" s="151"/>
      <c r="T388" s="153"/>
      <c r="U388" s="151"/>
      <c r="V388" s="151"/>
      <c r="W388" s="151"/>
      <c r="X388" s="151"/>
      <c r="Y388" s="151"/>
      <c r="Z388" s="151"/>
      <c r="AA388" s="151"/>
      <c r="AB388" s="151"/>
      <c r="AC388" s="151"/>
      <c r="AD388" s="151"/>
      <c r="AE388" s="151"/>
      <c r="AF388" s="151"/>
      <c r="AG388" s="151"/>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c r="BI388" s="151"/>
      <c r="BJ388" s="151"/>
      <c r="BK388" s="151"/>
      <c r="BL388" s="151"/>
      <c r="BM388" s="151"/>
      <c r="BN388" s="151"/>
      <c r="BO388" s="151"/>
      <c r="BP388" s="151"/>
      <c r="BQ388" s="151"/>
      <c r="BR388" s="151"/>
    </row>
    <row r="389" spans="1:70" s="219" customFormat="1">
      <c r="A389" s="151"/>
      <c r="B389" s="151"/>
      <c r="C389" s="151"/>
      <c r="D389" s="110"/>
      <c r="E389" s="151"/>
      <c r="F389" s="151"/>
      <c r="G389" s="171"/>
      <c r="H389" s="151"/>
      <c r="I389" s="151"/>
      <c r="J389" s="151"/>
      <c r="K389" s="151"/>
      <c r="L389" s="151"/>
      <c r="M389" s="151"/>
      <c r="N389" s="151"/>
      <c r="O389" s="151"/>
      <c r="P389" s="151"/>
      <c r="Q389" s="151"/>
      <c r="R389" s="152"/>
      <c r="S389" s="151"/>
      <c r="T389" s="153"/>
      <c r="U389" s="151"/>
      <c r="V389" s="151"/>
      <c r="W389" s="151"/>
      <c r="X389" s="151"/>
      <c r="Y389" s="151"/>
      <c r="Z389" s="151"/>
      <c r="AA389" s="151"/>
      <c r="AB389" s="151"/>
      <c r="AC389" s="151"/>
      <c r="AD389" s="151"/>
      <c r="AE389" s="151"/>
      <c r="AF389" s="151"/>
      <c r="AG389" s="151"/>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c r="BI389" s="151"/>
      <c r="BJ389" s="151"/>
      <c r="BK389" s="151"/>
      <c r="BL389" s="151"/>
      <c r="BM389" s="151"/>
      <c r="BN389" s="151"/>
      <c r="BO389" s="151"/>
      <c r="BP389" s="151"/>
      <c r="BQ389" s="151"/>
      <c r="BR389" s="151"/>
    </row>
    <row r="390" spans="1:70" s="219" customFormat="1">
      <c r="A390" s="151"/>
      <c r="B390" s="151"/>
      <c r="C390" s="151"/>
      <c r="D390" s="110"/>
      <c r="E390" s="151"/>
      <c r="F390" s="151"/>
      <c r="G390" s="171"/>
      <c r="H390" s="151"/>
      <c r="I390" s="151"/>
      <c r="J390" s="151"/>
      <c r="K390" s="151"/>
      <c r="L390" s="151"/>
      <c r="M390" s="151"/>
      <c r="N390" s="151"/>
      <c r="O390" s="151"/>
      <c r="P390" s="151"/>
      <c r="Q390" s="151"/>
      <c r="R390" s="152"/>
      <c r="S390" s="151"/>
      <c r="T390" s="153"/>
      <c r="U390" s="151"/>
      <c r="V390" s="151"/>
      <c r="W390" s="151"/>
      <c r="X390" s="151"/>
      <c r="Y390" s="151"/>
      <c r="Z390" s="151"/>
      <c r="AA390" s="151"/>
      <c r="AB390" s="151"/>
      <c r="AC390" s="151"/>
      <c r="AD390" s="151"/>
      <c r="AE390" s="151"/>
      <c r="AF390" s="151"/>
      <c r="AG390" s="151"/>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c r="BI390" s="151"/>
      <c r="BJ390" s="151"/>
      <c r="BK390" s="151"/>
      <c r="BL390" s="151"/>
      <c r="BM390" s="151"/>
      <c r="BN390" s="151"/>
      <c r="BO390" s="151"/>
      <c r="BP390" s="151"/>
      <c r="BQ390" s="151"/>
      <c r="BR390" s="151"/>
    </row>
    <row r="391" spans="1:70" s="219" customFormat="1">
      <c r="A391" s="151"/>
      <c r="B391" s="151"/>
      <c r="C391" s="151"/>
      <c r="D391" s="110"/>
      <c r="E391" s="151"/>
      <c r="F391" s="151"/>
      <c r="G391" s="171"/>
      <c r="H391" s="151"/>
      <c r="I391" s="151"/>
      <c r="J391" s="151"/>
      <c r="K391" s="151"/>
      <c r="L391" s="151"/>
      <c r="M391" s="151"/>
      <c r="N391" s="151"/>
      <c r="O391" s="151"/>
      <c r="P391" s="151"/>
      <c r="Q391" s="151"/>
      <c r="R391" s="152"/>
      <c r="S391" s="151"/>
      <c r="T391" s="153"/>
      <c r="U391" s="151"/>
      <c r="V391" s="151"/>
      <c r="W391" s="151"/>
      <c r="X391" s="151"/>
      <c r="Y391" s="151"/>
      <c r="Z391" s="151"/>
      <c r="AA391" s="151"/>
      <c r="AB391" s="151"/>
      <c r="AC391" s="151"/>
      <c r="AD391" s="151"/>
      <c r="AE391" s="151"/>
      <c r="AF391" s="151"/>
      <c r="AG391" s="151"/>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c r="BI391" s="151"/>
      <c r="BJ391" s="151"/>
      <c r="BK391" s="151"/>
      <c r="BL391" s="151"/>
      <c r="BM391" s="151"/>
      <c r="BN391" s="151"/>
      <c r="BO391" s="151"/>
      <c r="BP391" s="151"/>
      <c r="BQ391" s="151"/>
      <c r="BR391" s="151"/>
    </row>
    <row r="392" spans="1:70" s="219" customFormat="1">
      <c r="A392" s="151"/>
      <c r="B392" s="151"/>
      <c r="C392" s="151"/>
      <c r="D392" s="110"/>
      <c r="E392" s="151"/>
      <c r="F392" s="151"/>
      <c r="G392" s="171"/>
      <c r="H392" s="151"/>
      <c r="I392" s="151"/>
      <c r="J392" s="151"/>
      <c r="K392" s="151"/>
      <c r="L392" s="151"/>
      <c r="M392" s="151"/>
      <c r="N392" s="151"/>
      <c r="O392" s="151"/>
      <c r="P392" s="151"/>
      <c r="Q392" s="151"/>
      <c r="R392" s="152"/>
      <c r="S392" s="151"/>
      <c r="T392" s="153"/>
      <c r="U392" s="151"/>
      <c r="V392" s="151"/>
      <c r="W392" s="151"/>
      <c r="X392" s="151"/>
      <c r="Y392" s="151"/>
      <c r="Z392" s="151"/>
      <c r="AA392" s="151"/>
      <c r="AB392" s="151"/>
      <c r="AC392" s="151"/>
      <c r="AD392" s="151"/>
      <c r="AE392" s="151"/>
      <c r="AF392" s="151"/>
      <c r="AG392" s="151"/>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c r="BM392" s="151"/>
      <c r="BN392" s="151"/>
      <c r="BO392" s="151"/>
      <c r="BP392" s="151"/>
      <c r="BQ392" s="151"/>
      <c r="BR392" s="151"/>
    </row>
    <row r="393" spans="1:70" s="219" customFormat="1">
      <c r="A393" s="151"/>
      <c r="B393" s="151"/>
      <c r="C393" s="151"/>
      <c r="D393" s="110"/>
      <c r="E393" s="151"/>
      <c r="F393" s="151"/>
      <c r="G393" s="171"/>
      <c r="H393" s="151"/>
      <c r="I393" s="151"/>
      <c r="J393" s="151"/>
      <c r="K393" s="151"/>
      <c r="L393" s="151"/>
      <c r="M393" s="151"/>
      <c r="N393" s="151"/>
      <c r="O393" s="151"/>
      <c r="P393" s="151"/>
      <c r="Q393" s="151"/>
      <c r="R393" s="152"/>
      <c r="S393" s="151"/>
      <c r="T393" s="153"/>
      <c r="U393" s="151"/>
      <c r="V393" s="151"/>
      <c r="W393" s="151"/>
      <c r="X393" s="151"/>
      <c r="Y393" s="151"/>
      <c r="Z393" s="151"/>
      <c r="AA393" s="151"/>
      <c r="AB393" s="151"/>
      <c r="AC393" s="151"/>
      <c r="AD393" s="151"/>
      <c r="AE393" s="151"/>
      <c r="AF393" s="151"/>
      <c r="AG393" s="151"/>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c r="BI393" s="151"/>
      <c r="BJ393" s="151"/>
      <c r="BK393" s="151"/>
      <c r="BL393" s="151"/>
      <c r="BM393" s="151"/>
      <c r="BN393" s="151"/>
      <c r="BO393" s="151"/>
      <c r="BP393" s="151"/>
      <c r="BQ393" s="151"/>
      <c r="BR393" s="151"/>
    </row>
    <row r="394" spans="1:70" s="219" customFormat="1">
      <c r="A394" s="151"/>
      <c r="B394" s="151"/>
      <c r="C394" s="151"/>
      <c r="D394" s="110"/>
      <c r="E394" s="151"/>
      <c r="F394" s="151"/>
      <c r="G394" s="171"/>
      <c r="H394" s="151"/>
      <c r="I394" s="151"/>
      <c r="J394" s="151"/>
      <c r="K394" s="151"/>
      <c r="L394" s="151"/>
      <c r="M394" s="151"/>
      <c r="N394" s="151"/>
      <c r="O394" s="151"/>
      <c r="P394" s="151"/>
      <c r="Q394" s="151"/>
      <c r="R394" s="152"/>
      <c r="S394" s="151"/>
      <c r="T394" s="153"/>
      <c r="U394" s="151"/>
      <c r="V394" s="151"/>
      <c r="W394" s="151"/>
      <c r="X394" s="151"/>
      <c r="Y394" s="151"/>
      <c r="Z394" s="151"/>
      <c r="AA394" s="151"/>
      <c r="AB394" s="151"/>
      <c r="AC394" s="151"/>
      <c r="AD394" s="151"/>
      <c r="AE394" s="151"/>
      <c r="AF394" s="151"/>
      <c r="AG394" s="151"/>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c r="BI394" s="151"/>
      <c r="BJ394" s="151"/>
      <c r="BK394" s="151"/>
      <c r="BL394" s="151"/>
      <c r="BM394" s="151"/>
      <c r="BN394" s="151"/>
      <c r="BO394" s="151"/>
      <c r="BP394" s="151"/>
      <c r="BQ394" s="151"/>
      <c r="BR394" s="151"/>
    </row>
    <row r="395" spans="1:70" s="219" customFormat="1">
      <c r="A395" s="151"/>
      <c r="B395" s="151"/>
      <c r="C395" s="151"/>
      <c r="D395" s="110"/>
      <c r="E395" s="151"/>
      <c r="F395" s="151"/>
      <c r="G395" s="171"/>
      <c r="H395" s="151"/>
      <c r="I395" s="151"/>
      <c r="J395" s="151"/>
      <c r="K395" s="151"/>
      <c r="L395" s="151"/>
      <c r="M395" s="151"/>
      <c r="N395" s="151"/>
      <c r="O395" s="151"/>
      <c r="P395" s="151"/>
      <c r="Q395" s="151"/>
      <c r="R395" s="152"/>
      <c r="S395" s="151"/>
      <c r="T395" s="153"/>
      <c r="U395" s="151"/>
      <c r="V395" s="151"/>
      <c r="W395" s="151"/>
      <c r="X395" s="151"/>
      <c r="Y395" s="151"/>
      <c r="Z395" s="151"/>
      <c r="AA395" s="151"/>
      <c r="AB395" s="151"/>
      <c r="AC395" s="151"/>
      <c r="AD395" s="151"/>
      <c r="AE395" s="151"/>
      <c r="AF395" s="151"/>
      <c r="AG395" s="151"/>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c r="BI395" s="151"/>
      <c r="BJ395" s="151"/>
      <c r="BK395" s="151"/>
      <c r="BL395" s="151"/>
      <c r="BM395" s="151"/>
      <c r="BN395" s="151"/>
      <c r="BO395" s="151"/>
      <c r="BP395" s="151"/>
      <c r="BQ395" s="151"/>
      <c r="BR395" s="151"/>
    </row>
    <row r="396" spans="1:70" s="219" customFormat="1">
      <c r="A396" s="151"/>
      <c r="B396" s="151"/>
      <c r="C396" s="151"/>
      <c r="D396" s="110"/>
      <c r="E396" s="151"/>
      <c r="F396" s="151"/>
      <c r="G396" s="171"/>
      <c r="H396" s="151"/>
      <c r="I396" s="151"/>
      <c r="J396" s="151"/>
      <c r="K396" s="151"/>
      <c r="L396" s="151"/>
      <c r="M396" s="151"/>
      <c r="N396" s="151"/>
      <c r="O396" s="151"/>
      <c r="P396" s="151"/>
      <c r="Q396" s="151"/>
      <c r="R396" s="152"/>
      <c r="S396" s="151"/>
      <c r="T396" s="153"/>
      <c r="U396" s="151"/>
      <c r="V396" s="151"/>
      <c r="W396" s="151"/>
      <c r="X396" s="151"/>
      <c r="Y396" s="151"/>
      <c r="Z396" s="151"/>
      <c r="AA396" s="151"/>
      <c r="AB396" s="151"/>
      <c r="AC396" s="151"/>
      <c r="AD396" s="151"/>
      <c r="AE396" s="151"/>
      <c r="AF396" s="151"/>
      <c r="AG396" s="151"/>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c r="BI396" s="151"/>
      <c r="BJ396" s="151"/>
      <c r="BK396" s="151"/>
      <c r="BL396" s="151"/>
      <c r="BM396" s="151"/>
      <c r="BN396" s="151"/>
      <c r="BO396" s="151"/>
      <c r="BP396" s="151"/>
      <c r="BQ396" s="151"/>
      <c r="BR396" s="151"/>
    </row>
    <row r="397" spans="1:70" s="219" customFormat="1">
      <c r="A397" s="151"/>
      <c r="B397" s="151"/>
      <c r="C397" s="151"/>
      <c r="D397" s="110"/>
      <c r="E397" s="151"/>
      <c r="F397" s="151"/>
      <c r="G397" s="171"/>
      <c r="H397" s="151"/>
      <c r="I397" s="151"/>
      <c r="J397" s="151"/>
      <c r="K397" s="151"/>
      <c r="L397" s="151"/>
      <c r="M397" s="151"/>
      <c r="N397" s="151"/>
      <c r="O397" s="151"/>
      <c r="P397" s="151"/>
      <c r="Q397" s="151"/>
      <c r="R397" s="152"/>
      <c r="S397" s="151"/>
      <c r="T397" s="153"/>
      <c r="U397" s="151"/>
      <c r="V397" s="151"/>
      <c r="W397" s="151"/>
      <c r="X397" s="151"/>
      <c r="Y397" s="151"/>
      <c r="Z397" s="151"/>
      <c r="AA397" s="151"/>
      <c r="AB397" s="151"/>
      <c r="AC397" s="151"/>
      <c r="AD397" s="151"/>
      <c r="AE397" s="151"/>
      <c r="AF397" s="151"/>
      <c r="AG397" s="151"/>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c r="BI397" s="151"/>
      <c r="BJ397" s="151"/>
      <c r="BK397" s="151"/>
      <c r="BL397" s="151"/>
      <c r="BM397" s="151"/>
      <c r="BN397" s="151"/>
      <c r="BO397" s="151"/>
      <c r="BP397" s="151"/>
      <c r="BQ397" s="151"/>
      <c r="BR397" s="151"/>
    </row>
    <row r="398" spans="1:70" s="219" customFormat="1">
      <c r="A398" s="151"/>
      <c r="B398" s="151"/>
      <c r="C398" s="151"/>
      <c r="D398" s="110"/>
      <c r="E398" s="151"/>
      <c r="F398" s="151"/>
      <c r="G398" s="171"/>
      <c r="H398" s="151"/>
      <c r="I398" s="151"/>
      <c r="J398" s="151"/>
      <c r="K398" s="151"/>
      <c r="L398" s="151"/>
      <c r="M398" s="151"/>
      <c r="N398" s="151"/>
      <c r="O398" s="151"/>
      <c r="P398" s="151"/>
      <c r="Q398" s="151"/>
      <c r="R398" s="152"/>
      <c r="S398" s="151"/>
      <c r="T398" s="153"/>
      <c r="U398" s="151"/>
      <c r="V398" s="151"/>
      <c r="W398" s="151"/>
      <c r="X398" s="151"/>
      <c r="Y398" s="151"/>
      <c r="Z398" s="151"/>
      <c r="AA398" s="151"/>
      <c r="AB398" s="151"/>
      <c r="AC398" s="151"/>
      <c r="AD398" s="151"/>
      <c r="AE398" s="151"/>
      <c r="AF398" s="151"/>
      <c r="AG398" s="151"/>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c r="BI398" s="151"/>
      <c r="BJ398" s="151"/>
      <c r="BK398" s="151"/>
      <c r="BL398" s="151"/>
      <c r="BM398" s="151"/>
      <c r="BN398" s="151"/>
      <c r="BO398" s="151"/>
      <c r="BP398" s="151"/>
      <c r="BQ398" s="151"/>
      <c r="BR398" s="151"/>
    </row>
    <row r="399" spans="1:70" s="219" customFormat="1">
      <c r="A399" s="151"/>
      <c r="B399" s="151"/>
      <c r="C399" s="151"/>
      <c r="D399" s="110"/>
      <c r="E399" s="151"/>
      <c r="F399" s="151"/>
      <c r="G399" s="171"/>
      <c r="H399" s="151"/>
      <c r="I399" s="151"/>
      <c r="J399" s="151"/>
      <c r="K399" s="151"/>
      <c r="L399" s="151"/>
      <c r="M399" s="151"/>
      <c r="N399" s="151"/>
      <c r="O399" s="151"/>
      <c r="P399" s="151"/>
      <c r="Q399" s="151"/>
      <c r="R399" s="152"/>
      <c r="S399" s="151"/>
      <c r="T399" s="153"/>
      <c r="U399" s="151"/>
      <c r="V399" s="151"/>
      <c r="W399" s="151"/>
      <c r="X399" s="151"/>
      <c r="Y399" s="151"/>
      <c r="Z399" s="151"/>
      <c r="AA399" s="151"/>
      <c r="AB399" s="151"/>
      <c r="AC399" s="151"/>
      <c r="AD399" s="151"/>
      <c r="AE399" s="151"/>
      <c r="AF399" s="151"/>
      <c r="AG399" s="151"/>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c r="BI399" s="151"/>
      <c r="BJ399" s="151"/>
      <c r="BK399" s="151"/>
      <c r="BL399" s="151"/>
      <c r="BM399" s="151"/>
      <c r="BN399" s="151"/>
      <c r="BO399" s="151"/>
      <c r="BP399" s="151"/>
      <c r="BQ399" s="151"/>
      <c r="BR399" s="151"/>
    </row>
    <row r="400" spans="1:70" s="219" customFormat="1">
      <c r="A400" s="151"/>
      <c r="B400" s="151"/>
      <c r="C400" s="151"/>
      <c r="D400" s="110"/>
      <c r="E400" s="151"/>
      <c r="F400" s="151"/>
      <c r="G400" s="171"/>
      <c r="H400" s="151"/>
      <c r="I400" s="151"/>
      <c r="J400" s="151"/>
      <c r="K400" s="151"/>
      <c r="L400" s="151"/>
      <c r="M400" s="151"/>
      <c r="N400" s="151"/>
      <c r="O400" s="151"/>
      <c r="P400" s="151"/>
      <c r="Q400" s="151"/>
      <c r="R400" s="152"/>
      <c r="S400" s="151"/>
      <c r="T400" s="153"/>
      <c r="U400" s="151"/>
      <c r="V400" s="151"/>
      <c r="W400" s="151"/>
      <c r="X400" s="151"/>
      <c r="Y400" s="151"/>
      <c r="Z400" s="151"/>
      <c r="AA400" s="151"/>
      <c r="AB400" s="151"/>
      <c r="AC400" s="151"/>
      <c r="AD400" s="151"/>
      <c r="AE400" s="151"/>
      <c r="AF400" s="151"/>
      <c r="AG400" s="151"/>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c r="BI400" s="151"/>
      <c r="BJ400" s="151"/>
      <c r="BK400" s="151"/>
      <c r="BL400" s="151"/>
      <c r="BM400" s="151"/>
      <c r="BN400" s="151"/>
      <c r="BO400" s="151"/>
      <c r="BP400" s="151"/>
      <c r="BQ400" s="151"/>
      <c r="BR400" s="151"/>
    </row>
    <row r="401" spans="1:70" s="219" customFormat="1">
      <c r="A401" s="151"/>
      <c r="B401" s="151"/>
      <c r="C401" s="151"/>
      <c r="D401" s="110"/>
      <c r="E401" s="151"/>
      <c r="F401" s="151"/>
      <c r="G401" s="171"/>
      <c r="H401" s="151"/>
      <c r="I401" s="151"/>
      <c r="J401" s="151"/>
      <c r="K401" s="151"/>
      <c r="L401" s="151"/>
      <c r="M401" s="151"/>
      <c r="N401" s="151"/>
      <c r="O401" s="151"/>
      <c r="P401" s="151"/>
      <c r="Q401" s="151"/>
      <c r="R401" s="152"/>
      <c r="S401" s="151"/>
      <c r="T401" s="153"/>
      <c r="U401" s="151"/>
      <c r="V401" s="151"/>
      <c r="W401" s="151"/>
      <c r="X401" s="151"/>
      <c r="Y401" s="151"/>
      <c r="Z401" s="151"/>
      <c r="AA401" s="151"/>
      <c r="AB401" s="151"/>
      <c r="AC401" s="151"/>
      <c r="AD401" s="151"/>
      <c r="AE401" s="151"/>
      <c r="AF401" s="151"/>
      <c r="AG401" s="151"/>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c r="BI401" s="151"/>
      <c r="BJ401" s="151"/>
      <c r="BK401" s="151"/>
      <c r="BL401" s="151"/>
      <c r="BM401" s="151"/>
      <c r="BN401" s="151"/>
      <c r="BO401" s="151"/>
      <c r="BP401" s="151"/>
      <c r="BQ401" s="151"/>
      <c r="BR401" s="151"/>
    </row>
    <row r="402" spans="1:70" s="219" customFormat="1">
      <c r="A402" s="151"/>
      <c r="B402" s="151"/>
      <c r="C402" s="151"/>
      <c r="D402" s="110"/>
      <c r="E402" s="151"/>
      <c r="F402" s="151"/>
      <c r="G402" s="171"/>
      <c r="H402" s="151"/>
      <c r="I402" s="151"/>
      <c r="J402" s="151"/>
      <c r="K402" s="151"/>
      <c r="L402" s="151"/>
      <c r="M402" s="151"/>
      <c r="N402" s="151"/>
      <c r="O402" s="151"/>
      <c r="P402" s="151"/>
      <c r="Q402" s="151"/>
      <c r="R402" s="152"/>
      <c r="S402" s="151"/>
      <c r="T402" s="153"/>
      <c r="U402" s="151"/>
      <c r="V402" s="151"/>
      <c r="W402" s="151"/>
      <c r="X402" s="151"/>
      <c r="Y402" s="151"/>
      <c r="Z402" s="151"/>
      <c r="AA402" s="151"/>
      <c r="AB402" s="151"/>
      <c r="AC402" s="151"/>
      <c r="AD402" s="151"/>
      <c r="AE402" s="151"/>
      <c r="AF402" s="151"/>
      <c r="AG402" s="151"/>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c r="BJ402" s="151"/>
      <c r="BK402" s="151"/>
      <c r="BL402" s="151"/>
      <c r="BM402" s="151"/>
      <c r="BN402" s="151"/>
      <c r="BO402" s="151"/>
      <c r="BP402" s="151"/>
      <c r="BQ402" s="151"/>
      <c r="BR402" s="151"/>
    </row>
    <row r="403" spans="1:70" s="219" customFormat="1">
      <c r="A403" s="151"/>
      <c r="B403" s="151"/>
      <c r="C403" s="151"/>
      <c r="D403" s="110"/>
      <c r="E403" s="151"/>
      <c r="F403" s="151"/>
      <c r="G403" s="171"/>
      <c r="H403" s="151"/>
      <c r="I403" s="151"/>
      <c r="J403" s="151"/>
      <c r="K403" s="151"/>
      <c r="L403" s="151"/>
      <c r="M403" s="151"/>
      <c r="N403" s="151"/>
      <c r="O403" s="151"/>
      <c r="P403" s="151"/>
      <c r="Q403" s="151"/>
      <c r="R403" s="152"/>
      <c r="S403" s="151"/>
      <c r="T403" s="153"/>
      <c r="U403" s="151"/>
      <c r="V403" s="151"/>
      <c r="W403" s="151"/>
      <c r="X403" s="151"/>
      <c r="Y403" s="151"/>
      <c r="Z403" s="151"/>
      <c r="AA403" s="151"/>
      <c r="AB403" s="151"/>
      <c r="AC403" s="151"/>
      <c r="AD403" s="151"/>
      <c r="AE403" s="151"/>
      <c r="AF403" s="151"/>
      <c r="AG403" s="151"/>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c r="BI403" s="151"/>
      <c r="BJ403" s="151"/>
      <c r="BK403" s="151"/>
      <c r="BL403" s="151"/>
      <c r="BM403" s="151"/>
      <c r="BN403" s="151"/>
      <c r="BO403" s="151"/>
      <c r="BP403" s="151"/>
      <c r="BQ403" s="151"/>
      <c r="BR403" s="151"/>
    </row>
    <row r="404" spans="1:70" s="219" customFormat="1">
      <c r="A404" s="151"/>
      <c r="B404" s="151"/>
      <c r="C404" s="151"/>
      <c r="D404" s="110"/>
      <c r="E404" s="151"/>
      <c r="F404" s="151"/>
      <c r="G404" s="171"/>
      <c r="H404" s="151"/>
      <c r="I404" s="151"/>
      <c r="J404" s="151"/>
      <c r="K404" s="151"/>
      <c r="L404" s="151"/>
      <c r="M404" s="151"/>
      <c r="N404" s="151"/>
      <c r="O404" s="151"/>
      <c r="P404" s="151"/>
      <c r="Q404" s="151"/>
      <c r="R404" s="152"/>
      <c r="S404" s="151"/>
      <c r="T404" s="153"/>
      <c r="U404" s="151"/>
      <c r="V404" s="151"/>
      <c r="W404" s="151"/>
      <c r="X404" s="151"/>
      <c r="Y404" s="151"/>
      <c r="Z404" s="151"/>
      <c r="AA404" s="151"/>
      <c r="AB404" s="151"/>
      <c r="AC404" s="151"/>
      <c r="AD404" s="151"/>
      <c r="AE404" s="151"/>
      <c r="AF404" s="151"/>
      <c r="AG404" s="151"/>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c r="BI404" s="151"/>
      <c r="BJ404" s="151"/>
      <c r="BK404" s="151"/>
      <c r="BL404" s="151"/>
      <c r="BM404" s="151"/>
      <c r="BN404" s="151"/>
      <c r="BO404" s="151"/>
      <c r="BP404" s="151"/>
      <c r="BQ404" s="151"/>
      <c r="BR404" s="151"/>
    </row>
    <row r="405" spans="1:70" s="219" customFormat="1">
      <c r="A405" s="151"/>
      <c r="B405" s="151"/>
      <c r="C405" s="151"/>
      <c r="D405" s="110"/>
      <c r="E405" s="151"/>
      <c r="F405" s="151"/>
      <c r="G405" s="171"/>
      <c r="H405" s="151"/>
      <c r="I405" s="151"/>
      <c r="J405" s="151"/>
      <c r="K405" s="151"/>
      <c r="L405" s="151"/>
      <c r="M405" s="151"/>
      <c r="N405" s="151"/>
      <c r="O405" s="151"/>
      <c r="P405" s="151"/>
      <c r="Q405" s="151"/>
      <c r="R405" s="152"/>
      <c r="S405" s="151"/>
      <c r="T405" s="153"/>
      <c r="U405" s="151"/>
      <c r="V405" s="151"/>
      <c r="W405" s="151"/>
      <c r="X405" s="151"/>
      <c r="Y405" s="151"/>
      <c r="Z405" s="151"/>
      <c r="AA405" s="151"/>
      <c r="AB405" s="151"/>
      <c r="AC405" s="151"/>
      <c r="AD405" s="151"/>
      <c r="AE405" s="151"/>
      <c r="AF405" s="151"/>
      <c r="AG405" s="151"/>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c r="BI405" s="151"/>
      <c r="BJ405" s="151"/>
      <c r="BK405" s="151"/>
      <c r="BL405" s="151"/>
      <c r="BM405" s="151"/>
      <c r="BN405" s="151"/>
      <c r="BO405" s="151"/>
      <c r="BP405" s="151"/>
      <c r="BQ405" s="151"/>
      <c r="BR405" s="151"/>
    </row>
    <row r="406" spans="1:70" s="219" customFormat="1">
      <c r="A406" s="151"/>
      <c r="B406" s="151"/>
      <c r="C406" s="151"/>
      <c r="D406" s="110"/>
      <c r="E406" s="151"/>
      <c r="F406" s="151"/>
      <c r="G406" s="171"/>
      <c r="H406" s="151"/>
      <c r="I406" s="151"/>
      <c r="J406" s="151"/>
      <c r="K406" s="151"/>
      <c r="L406" s="151"/>
      <c r="M406" s="151"/>
      <c r="N406" s="151"/>
      <c r="O406" s="151"/>
      <c r="P406" s="151"/>
      <c r="Q406" s="151"/>
      <c r="R406" s="152"/>
      <c r="S406" s="151"/>
      <c r="T406" s="153"/>
      <c r="U406" s="151"/>
      <c r="V406" s="151"/>
      <c r="W406" s="151"/>
      <c r="X406" s="151"/>
      <c r="Y406" s="151"/>
      <c r="Z406" s="151"/>
      <c r="AA406" s="151"/>
      <c r="AB406" s="151"/>
      <c r="AC406" s="151"/>
      <c r="AD406" s="151"/>
      <c r="AE406" s="151"/>
      <c r="AF406" s="151"/>
      <c r="AG406" s="151"/>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c r="BI406" s="151"/>
      <c r="BJ406" s="151"/>
      <c r="BK406" s="151"/>
      <c r="BL406" s="151"/>
      <c r="BM406" s="151"/>
      <c r="BN406" s="151"/>
      <c r="BO406" s="151"/>
      <c r="BP406" s="151"/>
      <c r="BQ406" s="151"/>
      <c r="BR406" s="151"/>
    </row>
    <row r="407" spans="1:70" s="219" customFormat="1">
      <c r="A407" s="151"/>
      <c r="B407" s="151"/>
      <c r="C407" s="151"/>
      <c r="D407" s="110"/>
      <c r="E407" s="151"/>
      <c r="F407" s="151"/>
      <c r="G407" s="171"/>
      <c r="H407" s="151"/>
      <c r="I407" s="151"/>
      <c r="J407" s="151"/>
      <c r="K407" s="151"/>
      <c r="L407" s="151"/>
      <c r="M407" s="151"/>
      <c r="N407" s="151"/>
      <c r="O407" s="151"/>
      <c r="P407" s="151"/>
      <c r="Q407" s="151"/>
      <c r="R407" s="152"/>
      <c r="S407" s="151"/>
      <c r="T407" s="153"/>
      <c r="U407" s="151"/>
      <c r="V407" s="151"/>
      <c r="W407" s="151"/>
      <c r="X407" s="151"/>
      <c r="Y407" s="151"/>
      <c r="Z407" s="151"/>
      <c r="AA407" s="151"/>
      <c r="AB407" s="151"/>
      <c r="AC407" s="151"/>
      <c r="AD407" s="151"/>
      <c r="AE407" s="151"/>
      <c r="AF407" s="151"/>
      <c r="AG407" s="151"/>
      <c r="AH407" s="151"/>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c r="BI407" s="151"/>
      <c r="BJ407" s="151"/>
      <c r="BK407" s="151"/>
      <c r="BL407" s="151"/>
      <c r="BM407" s="151"/>
      <c r="BN407" s="151"/>
      <c r="BO407" s="151"/>
      <c r="BP407" s="151"/>
      <c r="BQ407" s="151"/>
      <c r="BR407" s="151"/>
    </row>
    <row r="408" spans="1:70" s="219" customFormat="1">
      <c r="A408" s="151"/>
      <c r="B408" s="151"/>
      <c r="C408" s="151"/>
      <c r="D408" s="110"/>
      <c r="E408" s="151"/>
      <c r="F408" s="151"/>
      <c r="G408" s="171"/>
      <c r="H408" s="151"/>
      <c r="I408" s="151"/>
      <c r="J408" s="151"/>
      <c r="K408" s="151"/>
      <c r="L408" s="151"/>
      <c r="M408" s="151"/>
      <c r="N408" s="151"/>
      <c r="O408" s="151"/>
      <c r="P408" s="151"/>
      <c r="Q408" s="151"/>
      <c r="R408" s="152"/>
      <c r="S408" s="151"/>
      <c r="T408" s="153"/>
      <c r="U408" s="151"/>
      <c r="V408" s="151"/>
      <c r="W408" s="151"/>
      <c r="X408" s="151"/>
      <c r="Y408" s="151"/>
      <c r="Z408" s="151"/>
      <c r="AA408" s="151"/>
      <c r="AB408" s="151"/>
      <c r="AC408" s="151"/>
      <c r="AD408" s="151"/>
      <c r="AE408" s="151"/>
      <c r="AF408" s="151"/>
      <c r="AG408" s="151"/>
      <c r="AH408" s="151"/>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c r="BI408" s="151"/>
      <c r="BJ408" s="151"/>
      <c r="BK408" s="151"/>
      <c r="BL408" s="151"/>
      <c r="BM408" s="151"/>
      <c r="BN408" s="151"/>
      <c r="BO408" s="151"/>
      <c r="BP408" s="151"/>
      <c r="BQ408" s="151"/>
      <c r="BR408" s="151"/>
    </row>
    <row r="409" spans="1:70" s="219" customFormat="1">
      <c r="A409" s="151"/>
      <c r="B409" s="151"/>
      <c r="C409" s="151"/>
      <c r="D409" s="110"/>
      <c r="E409" s="151"/>
      <c r="F409" s="151"/>
      <c r="G409" s="171"/>
      <c r="H409" s="151"/>
      <c r="I409" s="151"/>
      <c r="J409" s="151"/>
      <c r="K409" s="151"/>
      <c r="L409" s="151"/>
      <c r="M409" s="151"/>
      <c r="N409" s="151"/>
      <c r="O409" s="151"/>
      <c r="P409" s="151"/>
      <c r="Q409" s="151"/>
      <c r="R409" s="152"/>
      <c r="S409" s="151"/>
      <c r="T409" s="153"/>
      <c r="U409" s="151"/>
      <c r="V409" s="151"/>
      <c r="W409" s="151"/>
      <c r="X409" s="151"/>
      <c r="Y409" s="151"/>
      <c r="Z409" s="151"/>
      <c r="AA409" s="151"/>
      <c r="AB409" s="151"/>
      <c r="AC409" s="151"/>
      <c r="AD409" s="151"/>
      <c r="AE409" s="151"/>
      <c r="AF409" s="151"/>
      <c r="AG409" s="151"/>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c r="BI409" s="151"/>
      <c r="BJ409" s="151"/>
      <c r="BK409" s="151"/>
      <c r="BL409" s="151"/>
      <c r="BM409" s="151"/>
      <c r="BN409" s="151"/>
      <c r="BO409" s="151"/>
      <c r="BP409" s="151"/>
      <c r="BQ409" s="151"/>
      <c r="BR409" s="151"/>
    </row>
    <row r="410" spans="1:70" s="219" customFormat="1">
      <c r="A410" s="151"/>
      <c r="B410" s="151"/>
      <c r="C410" s="151"/>
      <c r="D410" s="110"/>
      <c r="E410" s="151"/>
      <c r="F410" s="151"/>
      <c r="G410" s="171"/>
      <c r="H410" s="151"/>
      <c r="I410" s="151"/>
      <c r="J410" s="151"/>
      <c r="K410" s="151"/>
      <c r="L410" s="151"/>
      <c r="M410" s="151"/>
      <c r="N410" s="151"/>
      <c r="O410" s="151"/>
      <c r="P410" s="151"/>
      <c r="Q410" s="151"/>
      <c r="R410" s="152"/>
      <c r="S410" s="151"/>
      <c r="T410" s="153"/>
      <c r="U410" s="151"/>
      <c r="V410" s="151"/>
      <c r="W410" s="151"/>
      <c r="X410" s="151"/>
      <c r="Y410" s="151"/>
      <c r="Z410" s="151"/>
      <c r="AA410" s="151"/>
      <c r="AB410" s="151"/>
      <c r="AC410" s="151"/>
      <c r="AD410" s="151"/>
      <c r="AE410" s="151"/>
      <c r="AF410" s="151"/>
      <c r="AG410" s="151"/>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c r="BI410" s="151"/>
      <c r="BJ410" s="151"/>
      <c r="BK410" s="151"/>
      <c r="BL410" s="151"/>
      <c r="BM410" s="151"/>
      <c r="BN410" s="151"/>
      <c r="BO410" s="151"/>
      <c r="BP410" s="151"/>
      <c r="BQ410" s="151"/>
      <c r="BR410" s="151"/>
    </row>
    <row r="411" spans="1:70" s="219" customFormat="1">
      <c r="A411" s="151"/>
      <c r="B411" s="151"/>
      <c r="C411" s="151"/>
      <c r="D411" s="110"/>
      <c r="E411" s="151"/>
      <c r="F411" s="151"/>
      <c r="G411" s="171"/>
      <c r="H411" s="151"/>
      <c r="I411" s="151"/>
      <c r="J411" s="151"/>
      <c r="K411" s="151"/>
      <c r="L411" s="151"/>
      <c r="M411" s="151"/>
      <c r="N411" s="151"/>
      <c r="O411" s="151"/>
      <c r="P411" s="151"/>
      <c r="Q411" s="151"/>
      <c r="R411" s="152"/>
      <c r="S411" s="151"/>
      <c r="T411" s="153"/>
      <c r="U411" s="151"/>
      <c r="V411" s="151"/>
      <c r="W411" s="151"/>
      <c r="X411" s="151"/>
      <c r="Y411" s="151"/>
      <c r="Z411" s="151"/>
      <c r="AA411" s="151"/>
      <c r="AB411" s="151"/>
      <c r="AC411" s="151"/>
      <c r="AD411" s="151"/>
      <c r="AE411" s="151"/>
      <c r="AF411" s="151"/>
      <c r="AG411" s="151"/>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c r="BI411" s="151"/>
      <c r="BJ411" s="151"/>
      <c r="BK411" s="151"/>
      <c r="BL411" s="151"/>
      <c r="BM411" s="151"/>
      <c r="BN411" s="151"/>
      <c r="BO411" s="151"/>
      <c r="BP411" s="151"/>
      <c r="BQ411" s="151"/>
      <c r="BR411" s="151"/>
    </row>
    <row r="412" spans="1:70" s="219" customFormat="1">
      <c r="A412" s="151"/>
      <c r="B412" s="151"/>
      <c r="C412" s="151"/>
      <c r="D412" s="110"/>
      <c r="E412" s="151"/>
      <c r="F412" s="151"/>
      <c r="G412" s="171"/>
      <c r="H412" s="151"/>
      <c r="I412" s="151"/>
      <c r="J412" s="151"/>
      <c r="K412" s="151"/>
      <c r="L412" s="151"/>
      <c r="M412" s="151"/>
      <c r="N412" s="151"/>
      <c r="O412" s="151"/>
      <c r="P412" s="151"/>
      <c r="Q412" s="151"/>
      <c r="R412" s="152"/>
      <c r="S412" s="151"/>
      <c r="T412" s="153"/>
      <c r="U412" s="151"/>
      <c r="V412" s="151"/>
      <c r="W412" s="151"/>
      <c r="X412" s="151"/>
      <c r="Y412" s="151"/>
      <c r="Z412" s="151"/>
      <c r="AA412" s="151"/>
      <c r="AB412" s="151"/>
      <c r="AC412" s="151"/>
      <c r="AD412" s="151"/>
      <c r="AE412" s="151"/>
      <c r="AF412" s="151"/>
      <c r="AG412" s="151"/>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c r="BI412" s="151"/>
      <c r="BJ412" s="151"/>
      <c r="BK412" s="151"/>
      <c r="BL412" s="151"/>
      <c r="BM412" s="151"/>
      <c r="BN412" s="151"/>
      <c r="BO412" s="151"/>
      <c r="BP412" s="151"/>
      <c r="BQ412" s="151"/>
      <c r="BR412" s="151"/>
    </row>
    <row r="413" spans="1:70" s="219" customFormat="1">
      <c r="A413" s="151"/>
      <c r="B413" s="151"/>
      <c r="C413" s="151"/>
      <c r="D413" s="110"/>
      <c r="E413" s="151"/>
      <c r="F413" s="151"/>
      <c r="G413" s="171"/>
      <c r="H413" s="151"/>
      <c r="I413" s="151"/>
      <c r="J413" s="151"/>
      <c r="K413" s="151"/>
      <c r="L413" s="151"/>
      <c r="M413" s="151"/>
      <c r="N413" s="151"/>
      <c r="O413" s="151"/>
      <c r="P413" s="151"/>
      <c r="Q413" s="151"/>
      <c r="R413" s="152"/>
      <c r="S413" s="151"/>
      <c r="T413" s="153"/>
      <c r="U413" s="151"/>
      <c r="V413" s="151"/>
      <c r="W413" s="151"/>
      <c r="X413" s="151"/>
      <c r="Y413" s="151"/>
      <c r="Z413" s="151"/>
      <c r="AA413" s="151"/>
      <c r="AB413" s="151"/>
      <c r="AC413" s="151"/>
      <c r="AD413" s="151"/>
      <c r="AE413" s="151"/>
      <c r="AF413" s="151"/>
      <c r="AG413" s="151"/>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c r="BI413" s="151"/>
      <c r="BJ413" s="151"/>
      <c r="BK413" s="151"/>
      <c r="BL413" s="151"/>
      <c r="BM413" s="151"/>
      <c r="BN413" s="151"/>
      <c r="BO413" s="151"/>
      <c r="BP413" s="151"/>
      <c r="BQ413" s="151"/>
      <c r="BR413" s="151"/>
    </row>
    <row r="414" spans="1:70" s="219" customFormat="1">
      <c r="A414" s="151"/>
      <c r="B414" s="151"/>
      <c r="C414" s="151"/>
      <c r="D414" s="110"/>
      <c r="E414" s="151"/>
      <c r="F414" s="151"/>
      <c r="G414" s="171"/>
      <c r="H414" s="151"/>
      <c r="I414" s="151"/>
      <c r="J414" s="151"/>
      <c r="K414" s="151"/>
      <c r="L414" s="151"/>
      <c r="M414" s="151"/>
      <c r="N414" s="151"/>
      <c r="O414" s="151"/>
      <c r="P414" s="151"/>
      <c r="Q414" s="151"/>
      <c r="R414" s="152"/>
      <c r="S414" s="151"/>
      <c r="T414" s="153"/>
      <c r="U414" s="151"/>
      <c r="V414" s="151"/>
      <c r="W414" s="151"/>
      <c r="X414" s="151"/>
      <c r="Y414" s="151"/>
      <c r="Z414" s="151"/>
      <c r="AA414" s="151"/>
      <c r="AB414" s="151"/>
      <c r="AC414" s="151"/>
      <c r="AD414" s="151"/>
      <c r="AE414" s="151"/>
      <c r="AF414" s="151"/>
      <c r="AG414" s="151"/>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c r="BI414" s="151"/>
      <c r="BJ414" s="151"/>
      <c r="BK414" s="151"/>
      <c r="BL414" s="151"/>
      <c r="BM414" s="151"/>
      <c r="BN414" s="151"/>
      <c r="BO414" s="151"/>
      <c r="BP414" s="151"/>
      <c r="BQ414" s="151"/>
      <c r="BR414" s="151"/>
    </row>
    <row r="415" spans="1:70" s="219" customFormat="1">
      <c r="A415" s="151"/>
      <c r="B415" s="151"/>
      <c r="C415" s="151"/>
      <c r="D415" s="110"/>
      <c r="E415" s="151"/>
      <c r="F415" s="151"/>
      <c r="G415" s="171"/>
      <c r="H415" s="151"/>
      <c r="I415" s="151"/>
      <c r="J415" s="151"/>
      <c r="K415" s="151"/>
      <c r="L415" s="151"/>
      <c r="M415" s="151"/>
      <c r="N415" s="151"/>
      <c r="O415" s="151"/>
      <c r="P415" s="151"/>
      <c r="Q415" s="151"/>
      <c r="R415" s="152"/>
      <c r="S415" s="151"/>
      <c r="T415" s="153"/>
      <c r="U415" s="151"/>
      <c r="V415" s="151"/>
      <c r="W415" s="151"/>
      <c r="X415" s="151"/>
      <c r="Y415" s="151"/>
      <c r="Z415" s="151"/>
      <c r="AA415" s="151"/>
      <c r="AB415" s="151"/>
      <c r="AC415" s="151"/>
      <c r="AD415" s="151"/>
      <c r="AE415" s="151"/>
      <c r="AF415" s="151"/>
      <c r="AG415" s="151"/>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c r="BI415" s="151"/>
      <c r="BJ415" s="151"/>
      <c r="BK415" s="151"/>
      <c r="BL415" s="151"/>
      <c r="BM415" s="151"/>
      <c r="BN415" s="151"/>
      <c r="BO415" s="151"/>
      <c r="BP415" s="151"/>
      <c r="BQ415" s="151"/>
      <c r="BR415" s="151"/>
    </row>
    <row r="416" spans="1:70" s="219" customFormat="1">
      <c r="A416" s="151"/>
      <c r="B416" s="151"/>
      <c r="C416" s="151"/>
      <c r="D416" s="110"/>
      <c r="E416" s="151"/>
      <c r="F416" s="151"/>
      <c r="G416" s="171"/>
      <c r="H416" s="151"/>
      <c r="I416" s="151"/>
      <c r="J416" s="151"/>
      <c r="K416" s="151"/>
      <c r="L416" s="151"/>
      <c r="M416" s="151"/>
      <c r="N416" s="151"/>
      <c r="O416" s="151"/>
      <c r="P416" s="151"/>
      <c r="Q416" s="151"/>
      <c r="R416" s="152"/>
      <c r="S416" s="151"/>
      <c r="T416" s="153"/>
      <c r="U416" s="151"/>
      <c r="V416" s="151"/>
      <c r="W416" s="151"/>
      <c r="X416" s="151"/>
      <c r="Y416" s="151"/>
      <c r="Z416" s="151"/>
      <c r="AA416" s="151"/>
      <c r="AB416" s="151"/>
      <c r="AC416" s="151"/>
      <c r="AD416" s="151"/>
      <c r="AE416" s="151"/>
      <c r="AF416" s="151"/>
      <c r="AG416" s="151"/>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c r="BI416" s="151"/>
      <c r="BJ416" s="151"/>
      <c r="BK416" s="151"/>
      <c r="BL416" s="151"/>
      <c r="BM416" s="151"/>
      <c r="BN416" s="151"/>
      <c r="BO416" s="151"/>
      <c r="BP416" s="151"/>
      <c r="BQ416" s="151"/>
      <c r="BR416" s="151"/>
    </row>
    <row r="417" spans="1:70" s="219" customFormat="1">
      <c r="A417" s="151"/>
      <c r="B417" s="151"/>
      <c r="C417" s="151"/>
      <c r="D417" s="110"/>
      <c r="E417" s="151"/>
      <c r="F417" s="151"/>
      <c r="G417" s="171"/>
      <c r="H417" s="151"/>
      <c r="I417" s="151"/>
      <c r="J417" s="151"/>
      <c r="K417" s="151"/>
      <c r="L417" s="151"/>
      <c r="M417" s="151"/>
      <c r="N417" s="151"/>
      <c r="O417" s="151"/>
      <c r="P417" s="151"/>
      <c r="Q417" s="151"/>
      <c r="R417" s="152"/>
      <c r="S417" s="151"/>
      <c r="T417" s="153"/>
      <c r="U417" s="151"/>
      <c r="V417" s="151"/>
      <c r="W417" s="151"/>
      <c r="X417" s="151"/>
      <c r="Y417" s="151"/>
      <c r="Z417" s="151"/>
      <c r="AA417" s="151"/>
      <c r="AB417" s="151"/>
      <c r="AC417" s="151"/>
      <c r="AD417" s="151"/>
      <c r="AE417" s="151"/>
      <c r="AF417" s="151"/>
      <c r="AG417" s="151"/>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c r="BI417" s="151"/>
      <c r="BJ417" s="151"/>
      <c r="BK417" s="151"/>
      <c r="BL417" s="151"/>
      <c r="BM417" s="151"/>
      <c r="BN417" s="151"/>
      <c r="BO417" s="151"/>
      <c r="BP417" s="151"/>
      <c r="BQ417" s="151"/>
      <c r="BR417" s="151"/>
    </row>
    <row r="418" spans="1:70" s="219" customFormat="1">
      <c r="A418" s="151"/>
      <c r="B418" s="151"/>
      <c r="C418" s="151"/>
      <c r="D418" s="110"/>
      <c r="E418" s="151"/>
      <c r="F418" s="151"/>
      <c r="G418" s="171"/>
      <c r="H418" s="151"/>
      <c r="I418" s="151"/>
      <c r="J418" s="151"/>
      <c r="K418" s="151"/>
      <c r="L418" s="151"/>
      <c r="M418" s="151"/>
      <c r="N418" s="151"/>
      <c r="O418" s="151"/>
      <c r="P418" s="151"/>
      <c r="Q418" s="151"/>
      <c r="R418" s="152"/>
      <c r="S418" s="151"/>
      <c r="T418" s="153"/>
      <c r="U418" s="151"/>
      <c r="V418" s="151"/>
      <c r="W418" s="151"/>
      <c r="X418" s="151"/>
      <c r="Y418" s="151"/>
      <c r="Z418" s="151"/>
      <c r="AA418" s="151"/>
      <c r="AB418" s="151"/>
      <c r="AC418" s="151"/>
      <c r="AD418" s="151"/>
      <c r="AE418" s="151"/>
      <c r="AF418" s="151"/>
      <c r="AG418" s="151"/>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c r="BI418" s="151"/>
      <c r="BJ418" s="151"/>
      <c r="BK418" s="151"/>
      <c r="BL418" s="151"/>
      <c r="BM418" s="151"/>
      <c r="BN418" s="151"/>
      <c r="BO418" s="151"/>
      <c r="BP418" s="151"/>
      <c r="BQ418" s="151"/>
      <c r="BR418" s="151"/>
    </row>
    <row r="419" spans="1:70" s="219" customFormat="1">
      <c r="A419" s="151"/>
      <c r="B419" s="151"/>
      <c r="C419" s="151"/>
      <c r="D419" s="110"/>
      <c r="E419" s="151"/>
      <c r="F419" s="151"/>
      <c r="G419" s="171"/>
      <c r="H419" s="151"/>
      <c r="I419" s="151"/>
      <c r="J419" s="151"/>
      <c r="K419" s="151"/>
      <c r="L419" s="151"/>
      <c r="M419" s="151"/>
      <c r="N419" s="151"/>
      <c r="O419" s="151"/>
      <c r="P419" s="151"/>
      <c r="Q419" s="151"/>
      <c r="R419" s="152"/>
      <c r="S419" s="151"/>
      <c r="T419" s="153"/>
      <c r="U419" s="151"/>
      <c r="V419" s="151"/>
      <c r="W419" s="151"/>
      <c r="X419" s="151"/>
      <c r="Y419" s="151"/>
      <c r="Z419" s="151"/>
      <c r="AA419" s="151"/>
      <c r="AB419" s="151"/>
      <c r="AC419" s="151"/>
      <c r="AD419" s="151"/>
      <c r="AE419" s="151"/>
      <c r="AF419" s="151"/>
      <c r="AG419" s="151"/>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c r="BI419" s="151"/>
      <c r="BJ419" s="151"/>
      <c r="BK419" s="151"/>
      <c r="BL419" s="151"/>
      <c r="BM419" s="151"/>
      <c r="BN419" s="151"/>
      <c r="BO419" s="151"/>
      <c r="BP419" s="151"/>
      <c r="BQ419" s="151"/>
      <c r="BR419" s="151"/>
    </row>
    <row r="420" spans="1:70" s="219" customFormat="1">
      <c r="A420" s="151"/>
      <c r="B420" s="151"/>
      <c r="C420" s="151"/>
      <c r="D420" s="110"/>
      <c r="E420" s="151"/>
      <c r="F420" s="151"/>
      <c r="G420" s="171"/>
      <c r="H420" s="151"/>
      <c r="I420" s="151"/>
      <c r="J420" s="151"/>
      <c r="K420" s="151"/>
      <c r="L420" s="151"/>
      <c r="M420" s="151"/>
      <c r="N420" s="151"/>
      <c r="O420" s="151"/>
      <c r="P420" s="151"/>
      <c r="Q420" s="151"/>
      <c r="R420" s="152"/>
      <c r="S420" s="151"/>
      <c r="T420" s="153"/>
      <c r="U420" s="151"/>
      <c r="V420" s="151"/>
      <c r="W420" s="151"/>
      <c r="X420" s="151"/>
      <c r="Y420" s="151"/>
      <c r="Z420" s="151"/>
      <c r="AA420" s="151"/>
      <c r="AB420" s="151"/>
      <c r="AC420" s="151"/>
      <c r="AD420" s="151"/>
      <c r="AE420" s="151"/>
      <c r="AF420" s="151"/>
      <c r="AG420" s="151"/>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c r="BI420" s="151"/>
      <c r="BJ420" s="151"/>
      <c r="BK420" s="151"/>
      <c r="BL420" s="151"/>
      <c r="BM420" s="151"/>
      <c r="BN420" s="151"/>
      <c r="BO420" s="151"/>
      <c r="BP420" s="151"/>
      <c r="BQ420" s="151"/>
      <c r="BR420" s="151"/>
    </row>
    <row r="421" spans="1:70" s="219" customFormat="1">
      <c r="A421" s="151"/>
      <c r="B421" s="151"/>
      <c r="C421" s="151"/>
      <c r="D421" s="110"/>
      <c r="E421" s="151"/>
      <c r="F421" s="151"/>
      <c r="G421" s="171"/>
      <c r="H421" s="151"/>
      <c r="I421" s="151"/>
      <c r="J421" s="151"/>
      <c r="K421" s="151"/>
      <c r="L421" s="151"/>
      <c r="M421" s="151"/>
      <c r="N421" s="151"/>
      <c r="O421" s="151"/>
      <c r="P421" s="151"/>
      <c r="Q421" s="151"/>
      <c r="R421" s="152"/>
      <c r="S421" s="151"/>
      <c r="T421" s="153"/>
      <c r="U421" s="151"/>
      <c r="V421" s="151"/>
      <c r="W421" s="151"/>
      <c r="X421" s="151"/>
      <c r="Y421" s="151"/>
      <c r="Z421" s="151"/>
      <c r="AA421" s="151"/>
      <c r="AB421" s="151"/>
      <c r="AC421" s="151"/>
      <c r="AD421" s="151"/>
      <c r="AE421" s="151"/>
      <c r="AF421" s="151"/>
      <c r="AG421" s="151"/>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c r="BI421" s="151"/>
      <c r="BJ421" s="151"/>
      <c r="BK421" s="151"/>
      <c r="BL421" s="151"/>
      <c r="BM421" s="151"/>
      <c r="BN421" s="151"/>
      <c r="BO421" s="151"/>
      <c r="BP421" s="151"/>
      <c r="BQ421" s="151"/>
      <c r="BR421" s="151"/>
    </row>
    <row r="422" spans="1:70" s="219" customFormat="1">
      <c r="A422" s="151"/>
      <c r="B422" s="151"/>
      <c r="C422" s="151"/>
      <c r="D422" s="110"/>
      <c r="E422" s="151"/>
      <c r="F422" s="151"/>
      <c r="G422" s="171"/>
      <c r="H422" s="151"/>
      <c r="I422" s="151"/>
      <c r="J422" s="151"/>
      <c r="K422" s="151"/>
      <c r="L422" s="151"/>
      <c r="M422" s="151"/>
      <c r="N422" s="151"/>
      <c r="O422" s="151"/>
      <c r="P422" s="151"/>
      <c r="Q422" s="151"/>
      <c r="R422" s="152"/>
      <c r="S422" s="151"/>
      <c r="T422" s="153"/>
      <c r="U422" s="151"/>
      <c r="V422" s="151"/>
      <c r="W422" s="151"/>
      <c r="X422" s="151"/>
      <c r="Y422" s="151"/>
      <c r="Z422" s="151"/>
      <c r="AA422" s="151"/>
      <c r="AB422" s="151"/>
      <c r="AC422" s="151"/>
      <c r="AD422" s="151"/>
      <c r="AE422" s="151"/>
      <c r="AF422" s="151"/>
      <c r="AG422" s="151"/>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c r="BI422" s="151"/>
      <c r="BJ422" s="151"/>
      <c r="BK422" s="151"/>
      <c r="BL422" s="151"/>
      <c r="BM422" s="151"/>
      <c r="BN422" s="151"/>
      <c r="BO422" s="151"/>
      <c r="BP422" s="151"/>
      <c r="BQ422" s="151"/>
      <c r="BR422" s="151"/>
    </row>
    <row r="423" spans="1:70" s="219" customFormat="1">
      <c r="A423" s="151"/>
      <c r="B423" s="151"/>
      <c r="C423" s="151"/>
      <c r="D423" s="110"/>
      <c r="E423" s="151"/>
      <c r="F423" s="151"/>
      <c r="G423" s="171"/>
      <c r="H423" s="151"/>
      <c r="I423" s="151"/>
      <c r="J423" s="151"/>
      <c r="K423" s="151"/>
      <c r="L423" s="151"/>
      <c r="M423" s="151"/>
      <c r="N423" s="151"/>
      <c r="O423" s="151"/>
      <c r="P423" s="151"/>
      <c r="Q423" s="151"/>
      <c r="R423" s="152"/>
      <c r="S423" s="151"/>
      <c r="T423" s="153"/>
      <c r="U423" s="151"/>
      <c r="V423" s="151"/>
      <c r="W423" s="151"/>
      <c r="X423" s="151"/>
      <c r="Y423" s="151"/>
      <c r="Z423" s="151"/>
      <c r="AA423" s="151"/>
      <c r="AB423" s="151"/>
      <c r="AC423" s="151"/>
      <c r="AD423" s="151"/>
      <c r="AE423" s="151"/>
      <c r="AF423" s="151"/>
      <c r="AG423" s="151"/>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c r="BI423" s="151"/>
      <c r="BJ423" s="151"/>
      <c r="BK423" s="151"/>
      <c r="BL423" s="151"/>
      <c r="BM423" s="151"/>
      <c r="BN423" s="151"/>
      <c r="BO423" s="151"/>
      <c r="BP423" s="151"/>
      <c r="BQ423" s="151"/>
      <c r="BR423" s="151"/>
    </row>
    <row r="424" spans="1:70" s="219" customFormat="1">
      <c r="A424" s="151"/>
      <c r="B424" s="151"/>
      <c r="C424" s="151"/>
      <c r="D424" s="110"/>
      <c r="E424" s="151"/>
      <c r="F424" s="151"/>
      <c r="G424" s="171"/>
      <c r="H424" s="151"/>
      <c r="I424" s="151"/>
      <c r="J424" s="151"/>
      <c r="K424" s="151"/>
      <c r="L424" s="151"/>
      <c r="M424" s="151"/>
      <c r="N424" s="151"/>
      <c r="O424" s="151"/>
      <c r="P424" s="151"/>
      <c r="Q424" s="151"/>
      <c r="R424" s="152"/>
      <c r="S424" s="151"/>
      <c r="T424" s="153"/>
      <c r="U424" s="151"/>
      <c r="V424" s="151"/>
      <c r="W424" s="151"/>
      <c r="X424" s="151"/>
      <c r="Y424" s="151"/>
      <c r="Z424" s="151"/>
      <c r="AA424" s="151"/>
      <c r="AB424" s="151"/>
      <c r="AC424" s="151"/>
      <c r="AD424" s="151"/>
      <c r="AE424" s="151"/>
      <c r="AF424" s="151"/>
      <c r="AG424" s="151"/>
      <c r="AH424" s="151"/>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c r="BI424" s="151"/>
      <c r="BJ424" s="151"/>
      <c r="BK424" s="151"/>
      <c r="BL424" s="151"/>
      <c r="BM424" s="151"/>
      <c r="BN424" s="151"/>
      <c r="BO424" s="151"/>
      <c r="BP424" s="151"/>
      <c r="BQ424" s="151"/>
      <c r="BR424" s="151"/>
    </row>
    <row r="425" spans="1:70" s="219" customFormat="1">
      <c r="A425" s="151"/>
      <c r="B425" s="151"/>
      <c r="C425" s="151"/>
      <c r="D425" s="110"/>
      <c r="E425" s="151"/>
      <c r="F425" s="151"/>
      <c r="G425" s="171"/>
      <c r="H425" s="151"/>
      <c r="I425" s="151"/>
      <c r="J425" s="151"/>
      <c r="K425" s="151"/>
      <c r="L425" s="151"/>
      <c r="M425" s="151"/>
      <c r="N425" s="151"/>
      <c r="O425" s="151"/>
      <c r="P425" s="151"/>
      <c r="Q425" s="151"/>
      <c r="R425" s="152"/>
      <c r="S425" s="151"/>
      <c r="T425" s="153"/>
      <c r="U425" s="151"/>
      <c r="V425" s="151"/>
      <c r="W425" s="151"/>
      <c r="X425" s="151"/>
      <c r="Y425" s="151"/>
      <c r="Z425" s="151"/>
      <c r="AA425" s="151"/>
      <c r="AB425" s="151"/>
      <c r="AC425" s="151"/>
      <c r="AD425" s="151"/>
      <c r="AE425" s="151"/>
      <c r="AF425" s="151"/>
      <c r="AG425" s="151"/>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c r="BI425" s="151"/>
      <c r="BJ425" s="151"/>
      <c r="BK425" s="151"/>
      <c r="BL425" s="151"/>
      <c r="BM425" s="151"/>
      <c r="BN425" s="151"/>
      <c r="BO425" s="151"/>
      <c r="BP425" s="151"/>
      <c r="BQ425" s="151"/>
      <c r="BR425" s="151"/>
    </row>
    <row r="426" spans="1:70" s="219" customFormat="1">
      <c r="A426" s="151"/>
      <c r="B426" s="151"/>
      <c r="C426" s="151"/>
      <c r="D426" s="110"/>
      <c r="E426" s="151"/>
      <c r="F426" s="151"/>
      <c r="G426" s="171"/>
      <c r="H426" s="151"/>
      <c r="I426" s="151"/>
      <c r="J426" s="151"/>
      <c r="K426" s="151"/>
      <c r="L426" s="151"/>
      <c r="M426" s="151"/>
      <c r="N426" s="151"/>
      <c r="O426" s="151"/>
      <c r="P426" s="151"/>
      <c r="Q426" s="151"/>
      <c r="R426" s="152"/>
      <c r="S426" s="151"/>
      <c r="T426" s="153"/>
      <c r="U426" s="151"/>
      <c r="V426" s="151"/>
      <c r="W426" s="151"/>
      <c r="X426" s="151"/>
      <c r="Y426" s="151"/>
      <c r="Z426" s="151"/>
      <c r="AA426" s="151"/>
      <c r="AB426" s="151"/>
      <c r="AC426" s="151"/>
      <c r="AD426" s="151"/>
      <c r="AE426" s="151"/>
      <c r="AF426" s="151"/>
      <c r="AG426" s="151"/>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c r="BI426" s="151"/>
      <c r="BJ426" s="151"/>
      <c r="BK426" s="151"/>
      <c r="BL426" s="151"/>
      <c r="BM426" s="151"/>
      <c r="BN426" s="151"/>
      <c r="BO426" s="151"/>
      <c r="BP426" s="151"/>
      <c r="BQ426" s="151"/>
      <c r="BR426" s="151"/>
    </row>
    <row r="427" spans="1:70" s="219" customFormat="1">
      <c r="A427" s="151"/>
      <c r="B427" s="151"/>
      <c r="C427" s="151"/>
      <c r="D427" s="110"/>
      <c r="E427" s="151"/>
      <c r="F427" s="151"/>
      <c r="G427" s="171"/>
      <c r="H427" s="151"/>
      <c r="I427" s="151"/>
      <c r="J427" s="151"/>
      <c r="K427" s="151"/>
      <c r="L427" s="151"/>
      <c r="M427" s="151"/>
      <c r="N427" s="151"/>
      <c r="O427" s="151"/>
      <c r="P427" s="151"/>
      <c r="Q427" s="151"/>
      <c r="R427" s="152"/>
      <c r="S427" s="151"/>
      <c r="T427" s="153"/>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c r="BI427" s="151"/>
      <c r="BJ427" s="151"/>
      <c r="BK427" s="151"/>
      <c r="BL427" s="151"/>
      <c r="BM427" s="151"/>
      <c r="BN427" s="151"/>
      <c r="BO427" s="151"/>
      <c r="BP427" s="151"/>
      <c r="BQ427" s="151"/>
      <c r="BR427" s="151"/>
    </row>
    <row r="428" spans="1:70" s="219" customFormat="1">
      <c r="A428" s="151"/>
      <c r="B428" s="151"/>
      <c r="C428" s="151"/>
      <c r="D428" s="110"/>
      <c r="E428" s="151"/>
      <c r="F428" s="151"/>
      <c r="G428" s="171"/>
      <c r="H428" s="151"/>
      <c r="I428" s="151"/>
      <c r="J428" s="151"/>
      <c r="K428" s="151"/>
      <c r="L428" s="151"/>
      <c r="M428" s="151"/>
      <c r="N428" s="151"/>
      <c r="O428" s="151"/>
      <c r="P428" s="151"/>
      <c r="Q428" s="151"/>
      <c r="R428" s="152"/>
      <c r="S428" s="151"/>
      <c r="T428" s="153"/>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c r="BI428" s="151"/>
      <c r="BJ428" s="151"/>
      <c r="BK428" s="151"/>
      <c r="BL428" s="151"/>
      <c r="BM428" s="151"/>
      <c r="BN428" s="151"/>
      <c r="BO428" s="151"/>
      <c r="BP428" s="151"/>
      <c r="BQ428" s="151"/>
      <c r="BR428" s="151"/>
    </row>
    <row r="429" spans="1:70" s="219" customFormat="1">
      <c r="A429" s="151"/>
      <c r="B429" s="151"/>
      <c r="C429" s="151"/>
      <c r="D429" s="110"/>
      <c r="E429" s="151"/>
      <c r="F429" s="151"/>
      <c r="G429" s="171"/>
      <c r="H429" s="151"/>
      <c r="I429" s="151"/>
      <c r="J429" s="151"/>
      <c r="K429" s="151"/>
      <c r="L429" s="151"/>
      <c r="M429" s="151"/>
      <c r="N429" s="151"/>
      <c r="O429" s="151"/>
      <c r="P429" s="151"/>
      <c r="Q429" s="151"/>
      <c r="R429" s="152"/>
      <c r="S429" s="151"/>
      <c r="T429" s="153"/>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c r="BI429" s="151"/>
      <c r="BJ429" s="151"/>
      <c r="BK429" s="151"/>
      <c r="BL429" s="151"/>
      <c r="BM429" s="151"/>
      <c r="BN429" s="151"/>
      <c r="BO429" s="151"/>
      <c r="BP429" s="151"/>
      <c r="BQ429" s="151"/>
      <c r="BR429" s="151"/>
    </row>
    <row r="430" spans="1:70" s="219" customFormat="1">
      <c r="A430" s="151"/>
      <c r="B430" s="151"/>
      <c r="C430" s="151"/>
      <c r="D430" s="110"/>
      <c r="E430" s="151"/>
      <c r="F430" s="151"/>
      <c r="G430" s="171"/>
      <c r="H430" s="151"/>
      <c r="I430" s="151"/>
      <c r="J430" s="151"/>
      <c r="K430" s="151"/>
      <c r="L430" s="151"/>
      <c r="M430" s="151"/>
      <c r="N430" s="151"/>
      <c r="O430" s="151"/>
      <c r="P430" s="151"/>
      <c r="Q430" s="151"/>
      <c r="R430" s="152"/>
      <c r="S430" s="151"/>
      <c r="T430" s="153"/>
      <c r="U430" s="151"/>
      <c r="V430" s="151"/>
      <c r="W430" s="151"/>
      <c r="X430" s="151"/>
      <c r="Y430" s="151"/>
      <c r="Z430" s="151"/>
      <c r="AA430" s="151"/>
      <c r="AB430" s="151"/>
      <c r="AC430" s="151"/>
      <c r="AD430" s="151"/>
      <c r="AE430" s="151"/>
      <c r="AF430" s="151"/>
      <c r="AG430" s="151"/>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c r="BI430" s="151"/>
      <c r="BJ430" s="151"/>
      <c r="BK430" s="151"/>
      <c r="BL430" s="151"/>
      <c r="BM430" s="151"/>
      <c r="BN430" s="151"/>
      <c r="BO430" s="151"/>
      <c r="BP430" s="151"/>
      <c r="BQ430" s="151"/>
      <c r="BR430" s="151"/>
    </row>
    <row r="431" spans="1:70" s="219" customFormat="1">
      <c r="A431" s="151"/>
      <c r="B431" s="151"/>
      <c r="C431" s="151"/>
      <c r="D431" s="110"/>
      <c r="E431" s="151"/>
      <c r="F431" s="151"/>
      <c r="G431" s="171"/>
      <c r="H431" s="151"/>
      <c r="I431" s="151"/>
      <c r="J431" s="151"/>
      <c r="K431" s="151"/>
      <c r="L431" s="151"/>
      <c r="M431" s="151"/>
      <c r="N431" s="151"/>
      <c r="O431" s="151"/>
      <c r="P431" s="151"/>
      <c r="Q431" s="151"/>
      <c r="R431" s="152"/>
      <c r="S431" s="151"/>
      <c r="T431" s="153"/>
      <c r="U431" s="151"/>
      <c r="V431" s="151"/>
      <c r="W431" s="151"/>
      <c r="X431" s="151"/>
      <c r="Y431" s="151"/>
      <c r="Z431" s="151"/>
      <c r="AA431" s="151"/>
      <c r="AB431" s="151"/>
      <c r="AC431" s="151"/>
      <c r="AD431" s="151"/>
      <c r="AE431" s="151"/>
      <c r="AF431" s="151"/>
      <c r="AG431" s="151"/>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c r="BI431" s="151"/>
      <c r="BJ431" s="151"/>
      <c r="BK431" s="151"/>
      <c r="BL431" s="151"/>
      <c r="BM431" s="151"/>
      <c r="BN431" s="151"/>
      <c r="BO431" s="151"/>
      <c r="BP431" s="151"/>
      <c r="BQ431" s="151"/>
      <c r="BR431" s="151"/>
    </row>
    <row r="432" spans="1:70" s="219" customFormat="1">
      <c r="A432" s="151"/>
      <c r="B432" s="151"/>
      <c r="C432" s="151"/>
      <c r="D432" s="110"/>
      <c r="E432" s="151"/>
      <c r="F432" s="151"/>
      <c r="G432" s="171"/>
      <c r="H432" s="151"/>
      <c r="I432" s="151"/>
      <c r="J432" s="151"/>
      <c r="K432" s="151"/>
      <c r="L432" s="151"/>
      <c r="M432" s="151"/>
      <c r="N432" s="151"/>
      <c r="O432" s="151"/>
      <c r="P432" s="151"/>
      <c r="Q432" s="151"/>
      <c r="R432" s="152"/>
      <c r="S432" s="151"/>
      <c r="T432" s="153"/>
      <c r="U432" s="151"/>
      <c r="V432" s="151"/>
      <c r="W432" s="151"/>
      <c r="X432" s="151"/>
      <c r="Y432" s="151"/>
      <c r="Z432" s="151"/>
      <c r="AA432" s="151"/>
      <c r="AB432" s="151"/>
      <c r="AC432" s="151"/>
      <c r="AD432" s="151"/>
      <c r="AE432" s="151"/>
      <c r="AF432" s="151"/>
      <c r="AG432" s="151"/>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c r="BI432" s="151"/>
      <c r="BJ432" s="151"/>
      <c r="BK432" s="151"/>
      <c r="BL432" s="151"/>
      <c r="BM432" s="151"/>
      <c r="BN432" s="151"/>
      <c r="BO432" s="151"/>
      <c r="BP432" s="151"/>
      <c r="BQ432" s="151"/>
      <c r="BR432" s="151"/>
    </row>
    <row r="433" spans="1:70" s="219" customFormat="1">
      <c r="A433" s="151"/>
      <c r="B433" s="151"/>
      <c r="C433" s="151"/>
      <c r="D433" s="110"/>
      <c r="E433" s="151"/>
      <c r="F433" s="151"/>
      <c r="G433" s="171"/>
      <c r="H433" s="151"/>
      <c r="I433" s="151"/>
      <c r="J433" s="151"/>
      <c r="K433" s="151"/>
      <c r="L433" s="151"/>
      <c r="M433" s="151"/>
      <c r="N433" s="151"/>
      <c r="O433" s="151"/>
      <c r="P433" s="151"/>
      <c r="Q433" s="151"/>
      <c r="R433" s="152"/>
      <c r="S433" s="151"/>
      <c r="T433" s="153"/>
      <c r="U433" s="151"/>
      <c r="V433" s="151"/>
      <c r="W433" s="151"/>
      <c r="X433" s="151"/>
      <c r="Y433" s="151"/>
      <c r="Z433" s="151"/>
      <c r="AA433" s="151"/>
      <c r="AB433" s="151"/>
      <c r="AC433" s="151"/>
      <c r="AD433" s="151"/>
      <c r="AE433" s="151"/>
      <c r="AF433" s="151"/>
      <c r="AG433" s="151"/>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c r="BI433" s="151"/>
      <c r="BJ433" s="151"/>
      <c r="BK433" s="151"/>
      <c r="BL433" s="151"/>
      <c r="BM433" s="151"/>
      <c r="BN433" s="151"/>
      <c r="BO433" s="151"/>
      <c r="BP433" s="151"/>
      <c r="BQ433" s="151"/>
      <c r="BR433" s="151"/>
    </row>
    <row r="434" spans="1:70" s="219" customFormat="1">
      <c r="A434" s="151"/>
      <c r="B434" s="151"/>
      <c r="C434" s="151"/>
      <c r="D434" s="110"/>
      <c r="E434" s="151"/>
      <c r="F434" s="151"/>
      <c r="G434" s="171"/>
      <c r="H434" s="151"/>
      <c r="I434" s="151"/>
      <c r="J434" s="151"/>
      <c r="K434" s="151"/>
      <c r="L434" s="151"/>
      <c r="M434" s="151"/>
      <c r="N434" s="151"/>
      <c r="O434" s="151"/>
      <c r="P434" s="151"/>
      <c r="Q434" s="151"/>
      <c r="R434" s="152"/>
      <c r="S434" s="151"/>
      <c r="T434" s="153"/>
      <c r="U434" s="151"/>
      <c r="V434" s="151"/>
      <c r="W434" s="151"/>
      <c r="X434" s="151"/>
      <c r="Y434" s="151"/>
      <c r="Z434" s="151"/>
      <c r="AA434" s="151"/>
      <c r="AB434" s="151"/>
      <c r="AC434" s="151"/>
      <c r="AD434" s="151"/>
      <c r="AE434" s="151"/>
      <c r="AF434" s="151"/>
      <c r="AG434" s="151"/>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c r="BI434" s="151"/>
      <c r="BJ434" s="151"/>
      <c r="BK434" s="151"/>
      <c r="BL434" s="151"/>
      <c r="BM434" s="151"/>
      <c r="BN434" s="151"/>
      <c r="BO434" s="151"/>
      <c r="BP434" s="151"/>
      <c r="BQ434" s="151"/>
      <c r="BR434" s="151"/>
    </row>
    <row r="435" spans="1:70" s="219" customFormat="1">
      <c r="A435" s="151"/>
      <c r="B435" s="151"/>
      <c r="C435" s="151"/>
      <c r="D435" s="110"/>
      <c r="E435" s="151"/>
      <c r="F435" s="151"/>
      <c r="G435" s="171"/>
      <c r="H435" s="151"/>
      <c r="I435" s="151"/>
      <c r="J435" s="151"/>
      <c r="K435" s="151"/>
      <c r="L435" s="151"/>
      <c r="M435" s="151"/>
      <c r="N435" s="151"/>
      <c r="O435" s="151"/>
      <c r="P435" s="151"/>
      <c r="Q435" s="151"/>
      <c r="R435" s="152"/>
      <c r="S435" s="151"/>
      <c r="T435" s="153"/>
      <c r="U435" s="151"/>
      <c r="V435" s="151"/>
      <c r="W435" s="151"/>
      <c r="X435" s="151"/>
      <c r="Y435" s="151"/>
      <c r="Z435" s="151"/>
      <c r="AA435" s="151"/>
      <c r="AB435" s="151"/>
      <c r="AC435" s="151"/>
      <c r="AD435" s="151"/>
      <c r="AE435" s="151"/>
      <c r="AF435" s="151"/>
      <c r="AG435" s="151"/>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c r="BI435" s="151"/>
      <c r="BJ435" s="151"/>
      <c r="BK435" s="151"/>
      <c r="BL435" s="151"/>
      <c r="BM435" s="151"/>
      <c r="BN435" s="151"/>
      <c r="BO435" s="151"/>
      <c r="BP435" s="151"/>
      <c r="BQ435" s="151"/>
      <c r="BR435" s="151"/>
    </row>
    <row r="436" spans="1:70" s="219" customFormat="1">
      <c r="A436" s="151"/>
      <c r="B436" s="151"/>
      <c r="C436" s="151"/>
      <c r="D436" s="110"/>
      <c r="E436" s="151"/>
      <c r="F436" s="151"/>
      <c r="G436" s="171"/>
      <c r="H436" s="151"/>
      <c r="I436" s="151"/>
      <c r="J436" s="151"/>
      <c r="K436" s="151"/>
      <c r="L436" s="151"/>
      <c r="M436" s="151"/>
      <c r="N436" s="151"/>
      <c r="O436" s="151"/>
      <c r="P436" s="151"/>
      <c r="Q436" s="151"/>
      <c r="R436" s="152"/>
      <c r="S436" s="151"/>
      <c r="T436" s="153"/>
      <c r="U436" s="151"/>
      <c r="V436" s="151"/>
      <c r="W436" s="151"/>
      <c r="X436" s="151"/>
      <c r="Y436" s="151"/>
      <c r="Z436" s="151"/>
      <c r="AA436" s="151"/>
      <c r="AB436" s="151"/>
      <c r="AC436" s="151"/>
      <c r="AD436" s="151"/>
      <c r="AE436" s="151"/>
      <c r="AF436" s="151"/>
      <c r="AG436" s="151"/>
      <c r="AH436" s="151"/>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c r="BI436" s="151"/>
      <c r="BJ436" s="151"/>
      <c r="BK436" s="151"/>
      <c r="BL436" s="151"/>
      <c r="BM436" s="151"/>
      <c r="BN436" s="151"/>
      <c r="BO436" s="151"/>
      <c r="BP436" s="151"/>
      <c r="BQ436" s="151"/>
      <c r="BR436" s="151"/>
    </row>
    <row r="437" spans="1:70" s="219" customFormat="1">
      <c r="A437" s="151"/>
      <c r="B437" s="151"/>
      <c r="C437" s="151"/>
      <c r="D437" s="110"/>
      <c r="E437" s="151"/>
      <c r="F437" s="151"/>
      <c r="G437" s="171"/>
      <c r="H437" s="151"/>
      <c r="I437" s="151"/>
      <c r="J437" s="151"/>
      <c r="K437" s="151"/>
      <c r="L437" s="151"/>
      <c r="M437" s="151"/>
      <c r="N437" s="151"/>
      <c r="O437" s="151"/>
      <c r="P437" s="151"/>
      <c r="Q437" s="151"/>
      <c r="R437" s="152"/>
      <c r="S437" s="151"/>
      <c r="T437" s="153"/>
      <c r="U437" s="151"/>
      <c r="V437" s="151"/>
      <c r="W437" s="151"/>
      <c r="X437" s="151"/>
      <c r="Y437" s="151"/>
      <c r="Z437" s="151"/>
      <c r="AA437" s="151"/>
      <c r="AB437" s="151"/>
      <c r="AC437" s="151"/>
      <c r="AD437" s="151"/>
      <c r="AE437" s="151"/>
      <c r="AF437" s="151"/>
      <c r="AG437" s="151"/>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c r="BI437" s="151"/>
      <c r="BJ437" s="151"/>
      <c r="BK437" s="151"/>
      <c r="BL437" s="151"/>
      <c r="BM437" s="151"/>
      <c r="BN437" s="151"/>
      <c r="BO437" s="151"/>
      <c r="BP437" s="151"/>
      <c r="BQ437" s="151"/>
      <c r="BR437" s="151"/>
    </row>
    <row r="438" spans="1:70" s="219" customFormat="1">
      <c r="A438" s="151"/>
      <c r="B438" s="151"/>
      <c r="C438" s="151"/>
      <c r="D438" s="110"/>
      <c r="E438" s="151"/>
      <c r="F438" s="151"/>
      <c r="G438" s="171"/>
      <c r="H438" s="151"/>
      <c r="I438" s="151"/>
      <c r="J438" s="151"/>
      <c r="K438" s="151"/>
      <c r="L438" s="151"/>
      <c r="M438" s="151"/>
      <c r="N438" s="151"/>
      <c r="O438" s="151"/>
      <c r="P438" s="151"/>
      <c r="Q438" s="151"/>
      <c r="R438" s="152"/>
      <c r="S438" s="151"/>
      <c r="T438" s="153"/>
      <c r="U438" s="151"/>
      <c r="V438" s="151"/>
      <c r="W438" s="151"/>
      <c r="X438" s="151"/>
      <c r="Y438" s="151"/>
      <c r="Z438" s="151"/>
      <c r="AA438" s="151"/>
      <c r="AB438" s="151"/>
      <c r="AC438" s="151"/>
      <c r="AD438" s="151"/>
      <c r="AE438" s="151"/>
      <c r="AF438" s="151"/>
      <c r="AG438" s="151"/>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c r="BI438" s="151"/>
      <c r="BJ438" s="151"/>
      <c r="BK438" s="151"/>
      <c r="BL438" s="151"/>
      <c r="BM438" s="151"/>
      <c r="BN438" s="151"/>
      <c r="BO438" s="151"/>
      <c r="BP438" s="151"/>
      <c r="BQ438" s="151"/>
      <c r="BR438" s="151"/>
    </row>
    <row r="439" spans="1:70" s="219" customFormat="1">
      <c r="A439" s="151"/>
      <c r="B439" s="151"/>
      <c r="C439" s="151"/>
      <c r="D439" s="110"/>
      <c r="E439" s="151"/>
      <c r="F439" s="151"/>
      <c r="G439" s="171"/>
      <c r="H439" s="151"/>
      <c r="I439" s="151"/>
      <c r="J439" s="151"/>
      <c r="K439" s="151"/>
      <c r="L439" s="151"/>
      <c r="M439" s="151"/>
      <c r="N439" s="151"/>
      <c r="O439" s="151"/>
      <c r="P439" s="151"/>
      <c r="Q439" s="151"/>
      <c r="R439" s="152"/>
      <c r="S439" s="151"/>
      <c r="T439" s="153"/>
      <c r="U439" s="151"/>
      <c r="V439" s="151"/>
      <c r="W439" s="151"/>
      <c r="X439" s="151"/>
      <c r="Y439" s="151"/>
      <c r="Z439" s="151"/>
      <c r="AA439" s="151"/>
      <c r="AB439" s="151"/>
      <c r="AC439" s="151"/>
      <c r="AD439" s="151"/>
      <c r="AE439" s="151"/>
      <c r="AF439" s="151"/>
      <c r="AG439" s="151"/>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c r="BI439" s="151"/>
      <c r="BJ439" s="151"/>
      <c r="BK439" s="151"/>
      <c r="BL439" s="151"/>
      <c r="BM439" s="151"/>
      <c r="BN439" s="151"/>
      <c r="BO439" s="151"/>
      <c r="BP439" s="151"/>
      <c r="BQ439" s="151"/>
      <c r="BR439" s="151"/>
    </row>
    <row r="440" spans="1:70" s="219" customFormat="1">
      <c r="A440" s="151"/>
      <c r="B440" s="151"/>
      <c r="C440" s="151"/>
      <c r="D440" s="110"/>
      <c r="E440" s="151"/>
      <c r="F440" s="151"/>
      <c r="G440" s="171"/>
      <c r="H440" s="151"/>
      <c r="I440" s="151"/>
      <c r="J440" s="151"/>
      <c r="K440" s="151"/>
      <c r="L440" s="151"/>
      <c r="M440" s="151"/>
      <c r="N440" s="151"/>
      <c r="O440" s="151"/>
      <c r="P440" s="151"/>
      <c r="Q440" s="151"/>
      <c r="R440" s="152"/>
      <c r="S440" s="151"/>
      <c r="T440" s="153"/>
      <c r="U440" s="151"/>
      <c r="V440" s="151"/>
      <c r="W440" s="151"/>
      <c r="X440" s="151"/>
      <c r="Y440" s="151"/>
      <c r="Z440" s="151"/>
      <c r="AA440" s="151"/>
      <c r="AB440" s="151"/>
      <c r="AC440" s="151"/>
      <c r="AD440" s="151"/>
      <c r="AE440" s="151"/>
      <c r="AF440" s="151"/>
      <c r="AG440" s="151"/>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c r="BI440" s="151"/>
      <c r="BJ440" s="151"/>
      <c r="BK440" s="151"/>
      <c r="BL440" s="151"/>
      <c r="BM440" s="151"/>
      <c r="BN440" s="151"/>
      <c r="BO440" s="151"/>
      <c r="BP440" s="151"/>
      <c r="BQ440" s="151"/>
      <c r="BR440" s="151"/>
    </row>
    <row r="441" spans="1:70" s="219" customFormat="1">
      <c r="A441" s="151"/>
      <c r="B441" s="151"/>
      <c r="C441" s="151"/>
      <c r="D441" s="110"/>
      <c r="E441" s="151"/>
      <c r="F441" s="151"/>
      <c r="G441" s="171"/>
      <c r="H441" s="151"/>
      <c r="I441" s="151"/>
      <c r="J441" s="151"/>
      <c r="K441" s="151"/>
      <c r="L441" s="151"/>
      <c r="M441" s="151"/>
      <c r="N441" s="151"/>
      <c r="O441" s="151"/>
      <c r="P441" s="151"/>
      <c r="Q441" s="151"/>
      <c r="R441" s="152"/>
      <c r="S441" s="151"/>
      <c r="T441" s="153"/>
      <c r="U441" s="151"/>
      <c r="V441" s="151"/>
      <c r="W441" s="151"/>
      <c r="X441" s="151"/>
      <c r="Y441" s="151"/>
      <c r="Z441" s="151"/>
      <c r="AA441" s="151"/>
      <c r="AB441" s="151"/>
      <c r="AC441" s="151"/>
      <c r="AD441" s="151"/>
      <c r="AE441" s="151"/>
      <c r="AF441" s="151"/>
      <c r="AG441" s="151"/>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c r="BI441" s="151"/>
      <c r="BJ441" s="151"/>
      <c r="BK441" s="151"/>
      <c r="BL441" s="151"/>
      <c r="BM441" s="151"/>
      <c r="BN441" s="151"/>
      <c r="BO441" s="151"/>
      <c r="BP441" s="151"/>
      <c r="BQ441" s="151"/>
      <c r="BR441" s="151"/>
    </row>
    <row r="442" spans="1:70" s="219" customFormat="1">
      <c r="A442" s="151"/>
      <c r="B442" s="151"/>
      <c r="C442" s="151"/>
      <c r="D442" s="110"/>
      <c r="E442" s="151"/>
      <c r="F442" s="151"/>
      <c r="G442" s="171"/>
      <c r="H442" s="151"/>
      <c r="I442" s="151"/>
      <c r="J442" s="151"/>
      <c r="K442" s="151"/>
      <c r="L442" s="151"/>
      <c r="M442" s="151"/>
      <c r="N442" s="151"/>
      <c r="O442" s="151"/>
      <c r="P442" s="151"/>
      <c r="Q442" s="151"/>
      <c r="R442" s="152"/>
      <c r="S442" s="151"/>
      <c r="T442" s="153"/>
      <c r="U442" s="151"/>
      <c r="V442" s="151"/>
      <c r="W442" s="151"/>
      <c r="X442" s="151"/>
      <c r="Y442" s="151"/>
      <c r="Z442" s="151"/>
      <c r="AA442" s="151"/>
      <c r="AB442" s="151"/>
      <c r="AC442" s="151"/>
      <c r="AD442" s="151"/>
      <c r="AE442" s="151"/>
      <c r="AF442" s="151"/>
      <c r="AG442" s="151"/>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c r="BI442" s="151"/>
      <c r="BJ442" s="151"/>
      <c r="BK442" s="151"/>
      <c r="BL442" s="151"/>
      <c r="BM442" s="151"/>
      <c r="BN442" s="151"/>
      <c r="BO442" s="151"/>
      <c r="BP442" s="151"/>
      <c r="BQ442" s="151"/>
      <c r="BR442" s="151"/>
    </row>
    <row r="443" spans="1:70" s="219" customFormat="1">
      <c r="A443" s="151"/>
      <c r="B443" s="151"/>
      <c r="C443" s="151"/>
      <c r="D443" s="110"/>
      <c r="E443" s="151"/>
      <c r="F443" s="151"/>
      <c r="G443" s="171"/>
      <c r="H443" s="151"/>
      <c r="I443" s="151"/>
      <c r="J443" s="151"/>
      <c r="K443" s="151"/>
      <c r="L443" s="151"/>
      <c r="M443" s="151"/>
      <c r="N443" s="151"/>
      <c r="O443" s="151"/>
      <c r="P443" s="151"/>
      <c r="Q443" s="151"/>
      <c r="R443" s="152"/>
      <c r="S443" s="151"/>
      <c r="T443" s="153"/>
      <c r="U443" s="151"/>
      <c r="V443" s="151"/>
      <c r="W443" s="151"/>
      <c r="X443" s="151"/>
      <c r="Y443" s="151"/>
      <c r="Z443" s="151"/>
      <c r="AA443" s="151"/>
      <c r="AB443" s="151"/>
      <c r="AC443" s="151"/>
      <c r="AD443" s="151"/>
      <c r="AE443" s="151"/>
      <c r="AF443" s="151"/>
      <c r="AG443" s="151"/>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c r="BI443" s="151"/>
      <c r="BJ443" s="151"/>
      <c r="BK443" s="151"/>
      <c r="BL443" s="151"/>
      <c r="BM443" s="151"/>
      <c r="BN443" s="151"/>
      <c r="BO443" s="151"/>
      <c r="BP443" s="151"/>
      <c r="BQ443" s="151"/>
      <c r="BR443" s="151"/>
    </row>
    <row r="444" spans="1:70" s="219" customFormat="1">
      <c r="A444" s="151"/>
      <c r="B444" s="151"/>
      <c r="C444" s="151"/>
      <c r="D444" s="110"/>
      <c r="E444" s="151"/>
      <c r="F444" s="151"/>
      <c r="G444" s="171"/>
      <c r="H444" s="151"/>
      <c r="I444" s="151"/>
      <c r="J444" s="151"/>
      <c r="K444" s="151"/>
      <c r="L444" s="151"/>
      <c r="M444" s="151"/>
      <c r="N444" s="151"/>
      <c r="O444" s="151"/>
      <c r="P444" s="151"/>
      <c r="Q444" s="151"/>
      <c r="R444" s="152"/>
      <c r="S444" s="151"/>
      <c r="T444" s="153"/>
      <c r="U444" s="151"/>
      <c r="V444" s="151"/>
      <c r="W444" s="151"/>
      <c r="X444" s="151"/>
      <c r="Y444" s="151"/>
      <c r="Z444" s="151"/>
      <c r="AA444" s="151"/>
      <c r="AB444" s="151"/>
      <c r="AC444" s="151"/>
      <c r="AD444" s="151"/>
      <c r="AE444" s="151"/>
      <c r="AF444" s="151"/>
      <c r="AG444" s="151"/>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c r="BI444" s="151"/>
      <c r="BJ444" s="151"/>
      <c r="BK444" s="151"/>
      <c r="BL444" s="151"/>
      <c r="BM444" s="151"/>
      <c r="BN444" s="151"/>
      <c r="BO444" s="151"/>
      <c r="BP444" s="151"/>
      <c r="BQ444" s="151"/>
      <c r="BR444" s="151"/>
    </row>
    <row r="445" spans="1:70" s="219" customFormat="1">
      <c r="A445" s="151"/>
      <c r="B445" s="151"/>
      <c r="C445" s="151"/>
      <c r="D445" s="110"/>
      <c r="E445" s="151"/>
      <c r="F445" s="151"/>
      <c r="G445" s="171"/>
      <c r="H445" s="151"/>
      <c r="I445" s="151"/>
      <c r="J445" s="151"/>
      <c r="K445" s="151"/>
      <c r="L445" s="151"/>
      <c r="M445" s="151"/>
      <c r="N445" s="151"/>
      <c r="O445" s="151"/>
      <c r="P445" s="151"/>
      <c r="Q445" s="151"/>
      <c r="R445" s="152"/>
      <c r="S445" s="151"/>
      <c r="T445" s="153"/>
      <c r="U445" s="151"/>
      <c r="V445" s="151"/>
      <c r="W445" s="151"/>
      <c r="X445" s="151"/>
      <c r="Y445" s="151"/>
      <c r="Z445" s="151"/>
      <c r="AA445" s="151"/>
      <c r="AB445" s="151"/>
      <c r="AC445" s="151"/>
      <c r="AD445" s="151"/>
      <c r="AE445" s="151"/>
      <c r="AF445" s="151"/>
      <c r="AG445" s="151"/>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c r="BI445" s="151"/>
      <c r="BJ445" s="151"/>
      <c r="BK445" s="151"/>
      <c r="BL445" s="151"/>
      <c r="BM445" s="151"/>
      <c r="BN445" s="151"/>
      <c r="BO445" s="151"/>
      <c r="BP445" s="151"/>
      <c r="BQ445" s="151"/>
      <c r="BR445" s="151"/>
    </row>
    <row r="446" spans="1:70" s="219" customFormat="1">
      <c r="A446" s="151"/>
      <c r="B446" s="151"/>
      <c r="C446" s="151"/>
      <c r="D446" s="110"/>
      <c r="E446" s="151"/>
      <c r="F446" s="151"/>
      <c r="G446" s="171"/>
      <c r="H446" s="151"/>
      <c r="I446" s="151"/>
      <c r="J446" s="151"/>
      <c r="K446" s="151"/>
      <c r="L446" s="151"/>
      <c r="M446" s="151"/>
      <c r="N446" s="151"/>
      <c r="O446" s="151"/>
      <c r="P446" s="151"/>
      <c r="Q446" s="151"/>
      <c r="R446" s="152"/>
      <c r="S446" s="151"/>
      <c r="T446" s="153"/>
      <c r="U446" s="151"/>
      <c r="V446" s="151"/>
      <c r="W446" s="151"/>
      <c r="X446" s="151"/>
      <c r="Y446" s="151"/>
      <c r="Z446" s="151"/>
      <c r="AA446" s="151"/>
      <c r="AB446" s="151"/>
      <c r="AC446" s="151"/>
      <c r="AD446" s="151"/>
      <c r="AE446" s="151"/>
      <c r="AF446" s="151"/>
      <c r="AG446" s="151"/>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c r="BI446" s="151"/>
      <c r="BJ446" s="151"/>
      <c r="BK446" s="151"/>
      <c r="BL446" s="151"/>
      <c r="BM446" s="151"/>
      <c r="BN446" s="151"/>
      <c r="BO446" s="151"/>
      <c r="BP446" s="151"/>
      <c r="BQ446" s="151"/>
      <c r="BR446" s="151"/>
    </row>
    <row r="447" spans="1:70" s="219" customFormat="1">
      <c r="A447" s="151"/>
      <c r="B447" s="151"/>
      <c r="C447" s="151"/>
      <c r="D447" s="110"/>
      <c r="E447" s="151"/>
      <c r="F447" s="151"/>
      <c r="G447" s="171"/>
      <c r="H447" s="151"/>
      <c r="I447" s="151"/>
      <c r="J447" s="151"/>
      <c r="K447" s="151"/>
      <c r="L447" s="151"/>
      <c r="M447" s="151"/>
      <c r="N447" s="151"/>
      <c r="O447" s="151"/>
      <c r="P447" s="151"/>
      <c r="Q447" s="151"/>
      <c r="R447" s="152"/>
      <c r="S447" s="151"/>
      <c r="T447" s="153"/>
      <c r="U447" s="151"/>
      <c r="V447" s="151"/>
      <c r="W447" s="151"/>
      <c r="X447" s="151"/>
      <c r="Y447" s="151"/>
      <c r="Z447" s="151"/>
      <c r="AA447" s="151"/>
      <c r="AB447" s="151"/>
      <c r="AC447" s="151"/>
      <c r="AD447" s="151"/>
      <c r="AE447" s="151"/>
      <c r="AF447" s="151"/>
      <c r="AG447" s="151"/>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c r="BI447" s="151"/>
      <c r="BJ447" s="151"/>
      <c r="BK447" s="151"/>
      <c r="BL447" s="151"/>
      <c r="BM447" s="151"/>
      <c r="BN447" s="151"/>
      <c r="BO447" s="151"/>
      <c r="BP447" s="151"/>
      <c r="BQ447" s="151"/>
      <c r="BR447" s="151"/>
    </row>
    <row r="448" spans="1:70" s="219" customFormat="1">
      <c r="A448" s="151"/>
      <c r="B448" s="151"/>
      <c r="C448" s="151"/>
      <c r="D448" s="110"/>
      <c r="E448" s="151"/>
      <c r="F448" s="151"/>
      <c r="G448" s="171"/>
      <c r="H448" s="151"/>
      <c r="I448" s="151"/>
      <c r="J448" s="151"/>
      <c r="K448" s="151"/>
      <c r="L448" s="151"/>
      <c r="M448" s="151"/>
      <c r="N448" s="151"/>
      <c r="O448" s="151"/>
      <c r="P448" s="151"/>
      <c r="Q448" s="151"/>
      <c r="R448" s="152"/>
      <c r="S448" s="151"/>
      <c r="T448" s="153"/>
      <c r="U448" s="151"/>
      <c r="V448" s="151"/>
      <c r="W448" s="151"/>
      <c r="X448" s="151"/>
      <c r="Y448" s="151"/>
      <c r="Z448" s="151"/>
      <c r="AA448" s="151"/>
      <c r="AB448" s="151"/>
      <c r="AC448" s="151"/>
      <c r="AD448" s="151"/>
      <c r="AE448" s="151"/>
      <c r="AF448" s="151"/>
      <c r="AG448" s="151"/>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51"/>
      <c r="BL448" s="151"/>
      <c r="BM448" s="151"/>
      <c r="BN448" s="151"/>
      <c r="BO448" s="151"/>
      <c r="BP448" s="151"/>
      <c r="BQ448" s="151"/>
      <c r="BR448" s="151"/>
    </row>
    <row r="449" spans="1:70" s="219" customFormat="1">
      <c r="A449" s="151"/>
      <c r="B449" s="151"/>
      <c r="C449" s="151"/>
      <c r="D449" s="110"/>
      <c r="E449" s="151"/>
      <c r="F449" s="151"/>
      <c r="G449" s="171"/>
      <c r="H449" s="151"/>
      <c r="I449" s="151"/>
      <c r="J449" s="151"/>
      <c r="K449" s="151"/>
      <c r="L449" s="151"/>
      <c r="M449" s="151"/>
      <c r="N449" s="151"/>
      <c r="O449" s="151"/>
      <c r="P449" s="151"/>
      <c r="Q449" s="151"/>
      <c r="R449" s="152"/>
      <c r="S449" s="151"/>
      <c r="T449" s="153"/>
      <c r="U449" s="151"/>
      <c r="V449" s="151"/>
      <c r="W449" s="151"/>
      <c r="X449" s="151"/>
      <c r="Y449" s="151"/>
      <c r="Z449" s="151"/>
      <c r="AA449" s="151"/>
      <c r="AB449" s="151"/>
      <c r="AC449" s="151"/>
      <c r="AD449" s="151"/>
      <c r="AE449" s="151"/>
      <c r="AF449" s="151"/>
      <c r="AG449" s="151"/>
      <c r="AH449" s="151"/>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c r="BI449" s="151"/>
      <c r="BJ449" s="151"/>
      <c r="BK449" s="151"/>
      <c r="BL449" s="151"/>
      <c r="BM449" s="151"/>
      <c r="BN449" s="151"/>
      <c r="BO449" s="151"/>
      <c r="BP449" s="151"/>
      <c r="BQ449" s="151"/>
      <c r="BR449" s="151"/>
    </row>
    <row r="450" spans="1:70" s="219" customFormat="1">
      <c r="A450" s="151"/>
      <c r="B450" s="151"/>
      <c r="C450" s="151"/>
      <c r="D450" s="110"/>
      <c r="E450" s="151"/>
      <c r="F450" s="151"/>
      <c r="G450" s="171"/>
      <c r="H450" s="151"/>
      <c r="I450" s="151"/>
      <c r="J450" s="151"/>
      <c r="K450" s="151"/>
      <c r="L450" s="151"/>
      <c r="M450" s="151"/>
      <c r="N450" s="151"/>
      <c r="O450" s="151"/>
      <c r="P450" s="151"/>
      <c r="Q450" s="151"/>
      <c r="R450" s="152"/>
      <c r="S450" s="151"/>
      <c r="T450" s="153"/>
      <c r="U450" s="151"/>
      <c r="V450" s="151"/>
      <c r="W450" s="151"/>
      <c r="X450" s="151"/>
      <c r="Y450" s="151"/>
      <c r="Z450" s="151"/>
      <c r="AA450" s="151"/>
      <c r="AB450" s="151"/>
      <c r="AC450" s="151"/>
      <c r="AD450" s="151"/>
      <c r="AE450" s="151"/>
      <c r="AF450" s="151"/>
      <c r="AG450" s="151"/>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c r="BI450" s="151"/>
      <c r="BJ450" s="151"/>
      <c r="BK450" s="151"/>
      <c r="BL450" s="151"/>
      <c r="BM450" s="151"/>
      <c r="BN450" s="151"/>
      <c r="BO450" s="151"/>
      <c r="BP450" s="151"/>
      <c r="BQ450" s="151"/>
      <c r="BR450" s="151"/>
    </row>
    <row r="451" spans="1:70" s="219" customFormat="1">
      <c r="A451" s="151"/>
      <c r="B451" s="151"/>
      <c r="C451" s="151"/>
      <c r="D451" s="110"/>
      <c r="E451" s="151"/>
      <c r="F451" s="151"/>
      <c r="G451" s="171"/>
      <c r="H451" s="151"/>
      <c r="I451" s="151"/>
      <c r="J451" s="151"/>
      <c r="K451" s="151"/>
      <c r="L451" s="151"/>
      <c r="M451" s="151"/>
      <c r="N451" s="151"/>
      <c r="O451" s="151"/>
      <c r="P451" s="151"/>
      <c r="Q451" s="151"/>
      <c r="R451" s="152"/>
      <c r="S451" s="151"/>
      <c r="T451" s="153"/>
      <c r="U451" s="151"/>
      <c r="V451" s="151"/>
      <c r="W451" s="151"/>
      <c r="X451" s="151"/>
      <c r="Y451" s="151"/>
      <c r="Z451" s="151"/>
      <c r="AA451" s="151"/>
      <c r="AB451" s="151"/>
      <c r="AC451" s="151"/>
      <c r="AD451" s="151"/>
      <c r="AE451" s="151"/>
      <c r="AF451" s="151"/>
      <c r="AG451" s="151"/>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c r="BI451" s="151"/>
      <c r="BJ451" s="151"/>
      <c r="BK451" s="151"/>
      <c r="BL451" s="151"/>
      <c r="BM451" s="151"/>
      <c r="BN451" s="151"/>
      <c r="BO451" s="151"/>
      <c r="BP451" s="151"/>
      <c r="BQ451" s="151"/>
      <c r="BR451" s="151"/>
    </row>
    <row r="452" spans="1:70" s="219" customFormat="1">
      <c r="A452" s="151"/>
      <c r="B452" s="151"/>
      <c r="C452" s="151"/>
      <c r="D452" s="110"/>
      <c r="E452" s="151"/>
      <c r="F452" s="151"/>
      <c r="G452" s="171"/>
      <c r="H452" s="151"/>
      <c r="I452" s="151"/>
      <c r="J452" s="151"/>
      <c r="K452" s="151"/>
      <c r="L452" s="151"/>
      <c r="M452" s="151"/>
      <c r="N452" s="151"/>
      <c r="O452" s="151"/>
      <c r="P452" s="151"/>
      <c r="Q452" s="151"/>
      <c r="R452" s="152"/>
      <c r="S452" s="151"/>
      <c r="T452" s="153"/>
      <c r="U452" s="151"/>
      <c r="V452" s="151"/>
      <c r="W452" s="151"/>
      <c r="X452" s="151"/>
      <c r="Y452" s="151"/>
      <c r="Z452" s="151"/>
      <c r="AA452" s="151"/>
      <c r="AB452" s="151"/>
      <c r="AC452" s="151"/>
      <c r="AD452" s="151"/>
      <c r="AE452" s="151"/>
      <c r="AF452" s="151"/>
      <c r="AG452" s="151"/>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c r="BI452" s="151"/>
      <c r="BJ452" s="151"/>
      <c r="BK452" s="151"/>
      <c r="BL452" s="151"/>
      <c r="BM452" s="151"/>
      <c r="BN452" s="151"/>
      <c r="BO452" s="151"/>
      <c r="BP452" s="151"/>
      <c r="BQ452" s="151"/>
      <c r="BR452" s="151"/>
    </row>
    <row r="453" spans="1:70" s="219" customFormat="1">
      <c r="A453" s="151"/>
      <c r="B453" s="151"/>
      <c r="C453" s="151"/>
      <c r="D453" s="110"/>
      <c r="E453" s="151"/>
      <c r="F453" s="151"/>
      <c r="G453" s="171"/>
      <c r="H453" s="151"/>
      <c r="I453" s="151"/>
      <c r="J453" s="151"/>
      <c r="K453" s="151"/>
      <c r="L453" s="151"/>
      <c r="M453" s="151"/>
      <c r="N453" s="151"/>
      <c r="O453" s="151"/>
      <c r="P453" s="151"/>
      <c r="Q453" s="151"/>
      <c r="R453" s="152"/>
      <c r="S453" s="151"/>
      <c r="T453" s="153"/>
      <c r="U453" s="151"/>
      <c r="V453" s="151"/>
      <c r="W453" s="151"/>
      <c r="X453" s="151"/>
      <c r="Y453" s="151"/>
      <c r="Z453" s="151"/>
      <c r="AA453" s="151"/>
      <c r="AB453" s="151"/>
      <c r="AC453" s="151"/>
      <c r="AD453" s="151"/>
      <c r="AE453" s="151"/>
      <c r="AF453" s="151"/>
      <c r="AG453" s="151"/>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c r="BI453" s="151"/>
      <c r="BJ453" s="151"/>
      <c r="BK453" s="151"/>
      <c r="BL453" s="151"/>
      <c r="BM453" s="151"/>
      <c r="BN453" s="151"/>
      <c r="BO453" s="151"/>
      <c r="BP453" s="151"/>
      <c r="BQ453" s="151"/>
      <c r="BR453" s="151"/>
    </row>
    <row r="454" spans="1:70" s="219" customFormat="1">
      <c r="A454" s="151"/>
      <c r="B454" s="151"/>
      <c r="C454" s="151"/>
      <c r="D454" s="110"/>
      <c r="E454" s="151"/>
      <c r="F454" s="151"/>
      <c r="G454" s="171"/>
      <c r="H454" s="151"/>
      <c r="I454" s="151"/>
      <c r="J454" s="151"/>
      <c r="K454" s="151"/>
      <c r="L454" s="151"/>
      <c r="M454" s="151"/>
      <c r="N454" s="151"/>
      <c r="O454" s="151"/>
      <c r="P454" s="151"/>
      <c r="Q454" s="151"/>
      <c r="R454" s="152"/>
      <c r="S454" s="151"/>
      <c r="T454" s="153"/>
      <c r="U454" s="151"/>
      <c r="V454" s="151"/>
      <c r="W454" s="151"/>
      <c r="X454" s="151"/>
      <c r="Y454" s="151"/>
      <c r="Z454" s="151"/>
      <c r="AA454" s="151"/>
      <c r="AB454" s="151"/>
      <c r="AC454" s="151"/>
      <c r="AD454" s="151"/>
      <c r="AE454" s="151"/>
      <c r="AF454" s="151"/>
      <c r="AG454" s="151"/>
      <c r="AH454" s="151"/>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c r="BI454" s="151"/>
      <c r="BJ454" s="151"/>
      <c r="BK454" s="151"/>
      <c r="BL454" s="151"/>
      <c r="BM454" s="151"/>
      <c r="BN454" s="151"/>
      <c r="BO454" s="151"/>
      <c r="BP454" s="151"/>
      <c r="BQ454" s="151"/>
      <c r="BR454" s="151"/>
    </row>
    <row r="455" spans="1:70" s="219" customFormat="1">
      <c r="A455" s="151"/>
      <c r="B455" s="151"/>
      <c r="C455" s="151"/>
      <c r="D455" s="110"/>
      <c r="E455" s="151"/>
      <c r="F455" s="151"/>
      <c r="G455" s="171"/>
      <c r="H455" s="151"/>
      <c r="I455" s="151"/>
      <c r="J455" s="151"/>
      <c r="K455" s="151"/>
      <c r="L455" s="151"/>
      <c r="M455" s="151"/>
      <c r="N455" s="151"/>
      <c r="O455" s="151"/>
      <c r="P455" s="151"/>
      <c r="Q455" s="151"/>
      <c r="R455" s="152"/>
      <c r="S455" s="151"/>
      <c r="T455" s="153"/>
      <c r="U455" s="151"/>
      <c r="V455" s="151"/>
      <c r="W455" s="151"/>
      <c r="X455" s="151"/>
      <c r="Y455" s="151"/>
      <c r="Z455" s="151"/>
      <c r="AA455" s="151"/>
      <c r="AB455" s="151"/>
      <c r="AC455" s="151"/>
      <c r="AD455" s="151"/>
      <c r="AE455" s="151"/>
      <c r="AF455" s="151"/>
      <c r="AG455" s="151"/>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c r="BI455" s="151"/>
      <c r="BJ455" s="151"/>
      <c r="BK455" s="151"/>
      <c r="BL455" s="151"/>
      <c r="BM455" s="151"/>
      <c r="BN455" s="151"/>
      <c r="BO455" s="151"/>
      <c r="BP455" s="151"/>
      <c r="BQ455" s="151"/>
      <c r="BR455" s="151"/>
    </row>
    <row r="456" spans="1:70" s="219" customFormat="1">
      <c r="A456" s="151"/>
      <c r="B456" s="151"/>
      <c r="C456" s="151"/>
      <c r="D456" s="110"/>
      <c r="E456" s="151"/>
      <c r="F456" s="151"/>
      <c r="G456" s="171"/>
      <c r="H456" s="151"/>
      <c r="I456" s="151"/>
      <c r="J456" s="151"/>
      <c r="K456" s="151"/>
      <c r="L456" s="151"/>
      <c r="M456" s="151"/>
      <c r="N456" s="151"/>
      <c r="O456" s="151"/>
      <c r="P456" s="151"/>
      <c r="Q456" s="151"/>
      <c r="R456" s="152"/>
      <c r="S456" s="151"/>
      <c r="T456" s="153"/>
      <c r="U456" s="151"/>
      <c r="V456" s="151"/>
      <c r="W456" s="151"/>
      <c r="X456" s="151"/>
      <c r="Y456" s="151"/>
      <c r="Z456" s="151"/>
      <c r="AA456" s="151"/>
      <c r="AB456" s="151"/>
      <c r="AC456" s="151"/>
      <c r="AD456" s="151"/>
      <c r="AE456" s="151"/>
      <c r="AF456" s="151"/>
      <c r="AG456" s="151"/>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c r="BI456" s="151"/>
      <c r="BJ456" s="151"/>
      <c r="BK456" s="151"/>
      <c r="BL456" s="151"/>
      <c r="BM456" s="151"/>
      <c r="BN456" s="151"/>
      <c r="BO456" s="151"/>
      <c r="BP456" s="151"/>
      <c r="BQ456" s="151"/>
      <c r="BR456" s="151"/>
    </row>
    <row r="457" spans="1:70" s="219" customFormat="1">
      <c r="A457" s="151"/>
      <c r="B457" s="151"/>
      <c r="C457" s="151"/>
      <c r="D457" s="110"/>
      <c r="E457" s="151"/>
      <c r="F457" s="151"/>
      <c r="G457" s="171"/>
      <c r="H457" s="151"/>
      <c r="I457" s="151"/>
      <c r="J457" s="151"/>
      <c r="K457" s="151"/>
      <c r="L457" s="151"/>
      <c r="M457" s="151"/>
      <c r="N457" s="151"/>
      <c r="O457" s="151"/>
      <c r="P457" s="151"/>
      <c r="Q457" s="151"/>
      <c r="R457" s="152"/>
      <c r="S457" s="151"/>
      <c r="T457" s="153"/>
      <c r="U457" s="151"/>
      <c r="V457" s="151"/>
      <c r="W457" s="151"/>
      <c r="X457" s="151"/>
      <c r="Y457" s="151"/>
      <c r="Z457" s="151"/>
      <c r="AA457" s="151"/>
      <c r="AB457" s="151"/>
      <c r="AC457" s="151"/>
      <c r="AD457" s="151"/>
      <c r="AE457" s="151"/>
      <c r="AF457" s="151"/>
      <c r="AG457" s="151"/>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c r="BI457" s="151"/>
      <c r="BJ457" s="151"/>
      <c r="BK457" s="151"/>
      <c r="BL457" s="151"/>
      <c r="BM457" s="151"/>
      <c r="BN457" s="151"/>
      <c r="BO457" s="151"/>
      <c r="BP457" s="151"/>
      <c r="BQ457" s="151"/>
      <c r="BR457" s="151"/>
    </row>
    <row r="458" spans="1:70" s="219" customFormat="1">
      <c r="A458" s="151"/>
      <c r="B458" s="151"/>
      <c r="C458" s="151"/>
      <c r="D458" s="110"/>
      <c r="E458" s="151"/>
      <c r="F458" s="151"/>
      <c r="G458" s="171"/>
      <c r="H458" s="151"/>
      <c r="I458" s="151"/>
      <c r="J458" s="151"/>
      <c r="K458" s="151"/>
      <c r="L458" s="151"/>
      <c r="M458" s="151"/>
      <c r="N458" s="151"/>
      <c r="O458" s="151"/>
      <c r="P458" s="151"/>
      <c r="Q458" s="151"/>
      <c r="R458" s="152"/>
      <c r="S458" s="151"/>
      <c r="T458" s="153"/>
      <c r="U458" s="151"/>
      <c r="V458" s="151"/>
      <c r="W458" s="151"/>
      <c r="X458" s="151"/>
      <c r="Y458" s="151"/>
      <c r="Z458" s="151"/>
      <c r="AA458" s="151"/>
      <c r="AB458" s="151"/>
      <c r="AC458" s="151"/>
      <c r="AD458" s="151"/>
      <c r="AE458" s="151"/>
      <c r="AF458" s="151"/>
      <c r="AG458" s="151"/>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c r="BI458" s="151"/>
      <c r="BJ458" s="151"/>
      <c r="BK458" s="151"/>
      <c r="BL458" s="151"/>
      <c r="BM458" s="151"/>
      <c r="BN458" s="151"/>
      <c r="BO458" s="151"/>
      <c r="BP458" s="151"/>
      <c r="BQ458" s="151"/>
      <c r="BR458" s="151"/>
    </row>
    <row r="459" spans="1:70" s="219" customFormat="1">
      <c r="A459" s="151"/>
      <c r="B459" s="151"/>
      <c r="C459" s="151"/>
      <c r="D459" s="110"/>
      <c r="E459" s="151"/>
      <c r="F459" s="151"/>
      <c r="G459" s="171"/>
      <c r="H459" s="151"/>
      <c r="I459" s="151"/>
      <c r="J459" s="151"/>
      <c r="K459" s="151"/>
      <c r="L459" s="151"/>
      <c r="M459" s="151"/>
      <c r="N459" s="151"/>
      <c r="O459" s="151"/>
      <c r="P459" s="151"/>
      <c r="Q459" s="151"/>
      <c r="R459" s="152"/>
      <c r="S459" s="151"/>
      <c r="T459" s="153"/>
      <c r="U459" s="151"/>
      <c r="V459" s="151"/>
      <c r="W459" s="151"/>
      <c r="X459" s="151"/>
      <c r="Y459" s="151"/>
      <c r="Z459" s="151"/>
      <c r="AA459" s="151"/>
      <c r="AB459" s="151"/>
      <c r="AC459" s="151"/>
      <c r="AD459" s="151"/>
      <c r="AE459" s="151"/>
      <c r="AF459" s="151"/>
      <c r="AG459" s="151"/>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c r="BI459" s="151"/>
      <c r="BJ459" s="151"/>
      <c r="BK459" s="151"/>
      <c r="BL459" s="151"/>
      <c r="BM459" s="151"/>
      <c r="BN459" s="151"/>
      <c r="BO459" s="151"/>
      <c r="BP459" s="151"/>
      <c r="BQ459" s="151"/>
      <c r="BR459" s="151"/>
    </row>
    <row r="460" spans="1:70" s="219" customFormat="1">
      <c r="A460" s="151"/>
      <c r="B460" s="151"/>
      <c r="C460" s="151"/>
      <c r="D460" s="110"/>
      <c r="E460" s="151"/>
      <c r="F460" s="151"/>
      <c r="G460" s="171"/>
      <c r="H460" s="151"/>
      <c r="I460" s="151"/>
      <c r="J460" s="151"/>
      <c r="K460" s="151"/>
      <c r="L460" s="151"/>
      <c r="M460" s="151"/>
      <c r="N460" s="151"/>
      <c r="O460" s="151"/>
      <c r="P460" s="151"/>
      <c r="Q460" s="151"/>
      <c r="R460" s="152"/>
      <c r="S460" s="151"/>
      <c r="T460" s="153"/>
      <c r="U460" s="151"/>
      <c r="V460" s="151"/>
      <c r="W460" s="151"/>
      <c r="X460" s="151"/>
      <c r="Y460" s="151"/>
      <c r="Z460" s="151"/>
      <c r="AA460" s="151"/>
      <c r="AB460" s="151"/>
      <c r="AC460" s="151"/>
      <c r="AD460" s="151"/>
      <c r="AE460" s="151"/>
      <c r="AF460" s="151"/>
      <c r="AG460" s="151"/>
      <c r="AH460" s="151"/>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c r="BI460" s="151"/>
      <c r="BJ460" s="151"/>
      <c r="BK460" s="151"/>
      <c r="BL460" s="151"/>
      <c r="BM460" s="151"/>
      <c r="BN460" s="151"/>
      <c r="BO460" s="151"/>
      <c r="BP460" s="151"/>
      <c r="BQ460" s="151"/>
      <c r="BR460" s="151"/>
    </row>
    <row r="461" spans="1:70" s="219" customFormat="1">
      <c r="A461" s="151"/>
      <c r="B461" s="151"/>
      <c r="C461" s="151"/>
      <c r="D461" s="110"/>
      <c r="E461" s="151"/>
      <c r="F461" s="151"/>
      <c r="G461" s="171"/>
      <c r="H461" s="151"/>
      <c r="I461" s="151"/>
      <c r="J461" s="151"/>
      <c r="K461" s="151"/>
      <c r="L461" s="151"/>
      <c r="M461" s="151"/>
      <c r="N461" s="151"/>
      <c r="O461" s="151"/>
      <c r="P461" s="151"/>
      <c r="Q461" s="151"/>
      <c r="R461" s="152"/>
      <c r="S461" s="151"/>
      <c r="T461" s="153"/>
      <c r="U461" s="151"/>
      <c r="V461" s="151"/>
      <c r="W461" s="151"/>
      <c r="X461" s="151"/>
      <c r="Y461" s="151"/>
      <c r="Z461" s="151"/>
      <c r="AA461" s="151"/>
      <c r="AB461" s="151"/>
      <c r="AC461" s="151"/>
      <c r="AD461" s="151"/>
      <c r="AE461" s="151"/>
      <c r="AF461" s="151"/>
      <c r="AG461" s="151"/>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c r="BI461" s="151"/>
      <c r="BJ461" s="151"/>
      <c r="BK461" s="151"/>
      <c r="BL461" s="151"/>
      <c r="BM461" s="151"/>
      <c r="BN461" s="151"/>
      <c r="BO461" s="151"/>
      <c r="BP461" s="151"/>
      <c r="BQ461" s="151"/>
      <c r="BR461" s="151"/>
    </row>
    <row r="462" spans="1:70" s="219" customFormat="1">
      <c r="A462" s="151"/>
      <c r="B462" s="151"/>
      <c r="C462" s="151"/>
      <c r="D462" s="110"/>
      <c r="E462" s="151"/>
      <c r="F462" s="151"/>
      <c r="G462" s="171"/>
      <c r="H462" s="151"/>
      <c r="I462" s="151"/>
      <c r="J462" s="151"/>
      <c r="K462" s="151"/>
      <c r="L462" s="151"/>
      <c r="M462" s="151"/>
      <c r="N462" s="151"/>
      <c r="O462" s="151"/>
      <c r="P462" s="151"/>
      <c r="Q462" s="151"/>
      <c r="R462" s="152"/>
      <c r="S462" s="151"/>
      <c r="T462" s="153"/>
      <c r="U462" s="151"/>
      <c r="V462" s="151"/>
      <c r="W462" s="151"/>
      <c r="X462" s="151"/>
      <c r="Y462" s="151"/>
      <c r="Z462" s="151"/>
      <c r="AA462" s="151"/>
      <c r="AB462" s="151"/>
      <c r="AC462" s="151"/>
      <c r="AD462" s="151"/>
      <c r="AE462" s="151"/>
      <c r="AF462" s="151"/>
      <c r="AG462" s="151"/>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c r="BI462" s="151"/>
      <c r="BJ462" s="151"/>
      <c r="BK462" s="151"/>
      <c r="BL462" s="151"/>
      <c r="BM462" s="151"/>
      <c r="BN462" s="151"/>
      <c r="BO462" s="151"/>
      <c r="BP462" s="151"/>
      <c r="BQ462" s="151"/>
      <c r="BR462" s="151"/>
    </row>
    <row r="463" spans="1:70" s="219" customFormat="1">
      <c r="A463" s="151"/>
      <c r="B463" s="151"/>
      <c r="C463" s="151"/>
      <c r="D463" s="110"/>
      <c r="E463" s="151"/>
      <c r="F463" s="151"/>
      <c r="G463" s="171"/>
      <c r="H463" s="151"/>
      <c r="I463" s="151"/>
      <c r="J463" s="151"/>
      <c r="K463" s="151"/>
      <c r="L463" s="151"/>
      <c r="M463" s="151"/>
      <c r="N463" s="151"/>
      <c r="O463" s="151"/>
      <c r="P463" s="151"/>
      <c r="Q463" s="151"/>
      <c r="R463" s="152"/>
      <c r="S463" s="151"/>
      <c r="T463" s="153"/>
      <c r="U463" s="151"/>
      <c r="V463" s="151"/>
      <c r="W463" s="151"/>
      <c r="X463" s="151"/>
      <c r="Y463" s="151"/>
      <c r="Z463" s="151"/>
      <c r="AA463" s="151"/>
      <c r="AB463" s="151"/>
      <c r="AC463" s="151"/>
      <c r="AD463" s="151"/>
      <c r="AE463" s="151"/>
      <c r="AF463" s="151"/>
      <c r="AG463" s="151"/>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c r="BI463" s="151"/>
      <c r="BJ463" s="151"/>
      <c r="BK463" s="151"/>
      <c r="BL463" s="151"/>
      <c r="BM463" s="151"/>
      <c r="BN463" s="151"/>
      <c r="BO463" s="151"/>
      <c r="BP463" s="151"/>
      <c r="BQ463" s="151"/>
      <c r="BR463" s="151"/>
    </row>
    <row r="464" spans="1:70" s="219" customFormat="1">
      <c r="A464" s="151"/>
      <c r="B464" s="151"/>
      <c r="C464" s="151"/>
      <c r="D464" s="110"/>
      <c r="E464" s="151"/>
      <c r="F464" s="151"/>
      <c r="G464" s="171"/>
      <c r="H464" s="151"/>
      <c r="I464" s="151"/>
      <c r="J464" s="151"/>
      <c r="K464" s="151"/>
      <c r="L464" s="151"/>
      <c r="M464" s="151"/>
      <c r="N464" s="151"/>
      <c r="O464" s="151"/>
      <c r="P464" s="151"/>
      <c r="Q464" s="151"/>
      <c r="R464" s="152"/>
      <c r="S464" s="151"/>
      <c r="T464" s="153"/>
      <c r="U464" s="151"/>
      <c r="V464" s="151"/>
      <c r="W464" s="151"/>
      <c r="X464" s="151"/>
      <c r="Y464" s="151"/>
      <c r="Z464" s="151"/>
      <c r="AA464" s="151"/>
      <c r="AB464" s="151"/>
      <c r="AC464" s="151"/>
      <c r="AD464" s="151"/>
      <c r="AE464" s="151"/>
      <c r="AF464" s="151"/>
      <c r="AG464" s="151"/>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c r="BI464" s="151"/>
      <c r="BJ464" s="151"/>
      <c r="BK464" s="151"/>
      <c r="BL464" s="151"/>
      <c r="BM464" s="151"/>
      <c r="BN464" s="151"/>
      <c r="BO464" s="151"/>
      <c r="BP464" s="151"/>
      <c r="BQ464" s="151"/>
      <c r="BR464" s="151"/>
    </row>
    <row r="465" spans="1:70" s="219" customFormat="1">
      <c r="A465" s="151"/>
      <c r="B465" s="151"/>
      <c r="C465" s="151"/>
      <c r="D465" s="110"/>
      <c r="E465" s="151"/>
      <c r="F465" s="151"/>
      <c r="G465" s="171"/>
      <c r="H465" s="151"/>
      <c r="I465" s="151"/>
      <c r="J465" s="151"/>
      <c r="K465" s="151"/>
      <c r="L465" s="151"/>
      <c r="M465" s="151"/>
      <c r="N465" s="151"/>
      <c r="O465" s="151"/>
      <c r="P465" s="151"/>
      <c r="Q465" s="151"/>
      <c r="R465" s="152"/>
      <c r="S465" s="151"/>
      <c r="T465" s="153"/>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c r="BI465" s="151"/>
      <c r="BJ465" s="151"/>
      <c r="BK465" s="151"/>
      <c r="BL465" s="151"/>
      <c r="BM465" s="151"/>
      <c r="BN465" s="151"/>
      <c r="BO465" s="151"/>
      <c r="BP465" s="151"/>
      <c r="BQ465" s="151"/>
      <c r="BR465" s="151"/>
    </row>
    <row r="466" spans="1:70" s="219" customFormat="1">
      <c r="A466" s="151"/>
      <c r="B466" s="151"/>
      <c r="C466" s="151"/>
      <c r="D466" s="110"/>
      <c r="E466" s="151"/>
      <c r="F466" s="151"/>
      <c r="G466" s="171"/>
      <c r="H466" s="151"/>
      <c r="I466" s="151"/>
      <c r="J466" s="151"/>
      <c r="K466" s="151"/>
      <c r="L466" s="151"/>
      <c r="M466" s="151"/>
      <c r="N466" s="151"/>
      <c r="O466" s="151"/>
      <c r="P466" s="151"/>
      <c r="Q466" s="151"/>
      <c r="R466" s="152"/>
      <c r="S466" s="151"/>
      <c r="T466" s="153"/>
      <c r="U466" s="151"/>
      <c r="V466" s="151"/>
      <c r="W466" s="151"/>
      <c r="X466" s="151"/>
      <c r="Y466" s="151"/>
      <c r="Z466" s="151"/>
      <c r="AA466" s="151"/>
      <c r="AB466" s="151"/>
      <c r="AC466" s="151"/>
      <c r="AD466" s="151"/>
      <c r="AE466" s="151"/>
      <c r="AF466" s="151"/>
      <c r="AG466" s="151"/>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c r="BI466" s="151"/>
      <c r="BJ466" s="151"/>
      <c r="BK466" s="151"/>
      <c r="BL466" s="151"/>
      <c r="BM466" s="151"/>
      <c r="BN466" s="151"/>
      <c r="BO466" s="151"/>
      <c r="BP466" s="151"/>
      <c r="BQ466" s="151"/>
      <c r="BR466" s="151"/>
    </row>
    <row r="467" spans="1:70" s="219" customFormat="1">
      <c r="A467" s="151"/>
      <c r="B467" s="151"/>
      <c r="C467" s="151"/>
      <c r="D467" s="110"/>
      <c r="E467" s="151"/>
      <c r="F467" s="151"/>
      <c r="G467" s="171"/>
      <c r="H467" s="151"/>
      <c r="I467" s="151"/>
      <c r="J467" s="151"/>
      <c r="K467" s="151"/>
      <c r="L467" s="151"/>
      <c r="M467" s="151"/>
      <c r="N467" s="151"/>
      <c r="O467" s="151"/>
      <c r="P467" s="151"/>
      <c r="Q467" s="151"/>
      <c r="R467" s="152"/>
      <c r="S467" s="151"/>
      <c r="T467" s="153"/>
      <c r="U467" s="151"/>
      <c r="V467" s="151"/>
      <c r="W467" s="151"/>
      <c r="X467" s="151"/>
      <c r="Y467" s="151"/>
      <c r="Z467" s="151"/>
      <c r="AA467" s="151"/>
      <c r="AB467" s="151"/>
      <c r="AC467" s="151"/>
      <c r="AD467" s="151"/>
      <c r="AE467" s="151"/>
      <c r="AF467" s="151"/>
      <c r="AG467" s="151"/>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c r="BI467" s="151"/>
      <c r="BJ467" s="151"/>
      <c r="BK467" s="151"/>
      <c r="BL467" s="151"/>
      <c r="BM467" s="151"/>
      <c r="BN467" s="151"/>
      <c r="BO467" s="151"/>
      <c r="BP467" s="151"/>
      <c r="BQ467" s="151"/>
      <c r="BR467" s="151"/>
    </row>
    <row r="468" spans="1:70" s="219" customFormat="1">
      <c r="A468" s="151"/>
      <c r="B468" s="151"/>
      <c r="C468" s="151"/>
      <c r="D468" s="110"/>
      <c r="E468" s="151"/>
      <c r="F468" s="151"/>
      <c r="G468" s="171"/>
      <c r="H468" s="151"/>
      <c r="I468" s="151"/>
      <c r="J468" s="151"/>
      <c r="K468" s="151"/>
      <c r="L468" s="151"/>
      <c r="M468" s="151"/>
      <c r="N468" s="151"/>
      <c r="O468" s="151"/>
      <c r="P468" s="151"/>
      <c r="Q468" s="151"/>
      <c r="R468" s="152"/>
      <c r="S468" s="151"/>
      <c r="T468" s="153"/>
      <c r="U468" s="151"/>
      <c r="V468" s="151"/>
      <c r="W468" s="151"/>
      <c r="X468" s="151"/>
      <c r="Y468" s="151"/>
      <c r="Z468" s="151"/>
      <c r="AA468" s="151"/>
      <c r="AB468" s="151"/>
      <c r="AC468" s="151"/>
      <c r="AD468" s="151"/>
      <c r="AE468" s="151"/>
      <c r="AF468" s="151"/>
      <c r="AG468" s="151"/>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c r="BI468" s="151"/>
      <c r="BJ468" s="151"/>
      <c r="BK468" s="151"/>
      <c r="BL468" s="151"/>
      <c r="BM468" s="151"/>
      <c r="BN468" s="151"/>
      <c r="BO468" s="151"/>
      <c r="BP468" s="151"/>
      <c r="BQ468" s="151"/>
      <c r="BR468" s="151"/>
    </row>
    <row r="469" spans="1:70" s="219" customFormat="1">
      <c r="A469" s="151"/>
      <c r="B469" s="151"/>
      <c r="C469" s="151"/>
      <c r="D469" s="110"/>
      <c r="E469" s="151"/>
      <c r="F469" s="151"/>
      <c r="G469" s="171"/>
      <c r="H469" s="151"/>
      <c r="I469" s="151"/>
      <c r="J469" s="151"/>
      <c r="K469" s="151"/>
      <c r="L469" s="151"/>
      <c r="M469" s="151"/>
      <c r="N469" s="151"/>
      <c r="O469" s="151"/>
      <c r="P469" s="151"/>
      <c r="Q469" s="151"/>
      <c r="R469" s="152"/>
      <c r="S469" s="151"/>
      <c r="T469" s="153"/>
      <c r="U469" s="151"/>
      <c r="V469" s="151"/>
      <c r="W469" s="151"/>
      <c r="X469" s="151"/>
      <c r="Y469" s="151"/>
      <c r="Z469" s="151"/>
      <c r="AA469" s="151"/>
      <c r="AB469" s="151"/>
      <c r="AC469" s="151"/>
      <c r="AD469" s="151"/>
      <c r="AE469" s="151"/>
      <c r="AF469" s="151"/>
      <c r="AG469" s="151"/>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c r="BI469" s="151"/>
      <c r="BJ469" s="151"/>
      <c r="BK469" s="151"/>
      <c r="BL469" s="151"/>
      <c r="BM469" s="151"/>
      <c r="BN469" s="151"/>
      <c r="BO469" s="151"/>
      <c r="BP469" s="151"/>
      <c r="BQ469" s="151"/>
      <c r="BR469" s="151"/>
    </row>
    <row r="470" spans="1:70" s="219" customFormat="1">
      <c r="A470" s="151"/>
      <c r="B470" s="151"/>
      <c r="C470" s="151"/>
      <c r="D470" s="110"/>
      <c r="E470" s="151"/>
      <c r="F470" s="151"/>
      <c r="G470" s="171"/>
      <c r="H470" s="151"/>
      <c r="I470" s="151"/>
      <c r="J470" s="151"/>
      <c r="K470" s="151"/>
      <c r="L470" s="151"/>
      <c r="M470" s="151"/>
      <c r="N470" s="151"/>
      <c r="O470" s="151"/>
      <c r="P470" s="151"/>
      <c r="Q470" s="151"/>
      <c r="R470" s="152"/>
      <c r="S470" s="151"/>
      <c r="T470" s="153"/>
      <c r="U470" s="151"/>
      <c r="V470" s="151"/>
      <c r="W470" s="151"/>
      <c r="X470" s="151"/>
      <c r="Y470" s="151"/>
      <c r="Z470" s="151"/>
      <c r="AA470" s="151"/>
      <c r="AB470" s="151"/>
      <c r="AC470" s="151"/>
      <c r="AD470" s="151"/>
      <c r="AE470" s="151"/>
      <c r="AF470" s="151"/>
      <c r="AG470" s="151"/>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c r="BI470" s="151"/>
      <c r="BJ470" s="151"/>
      <c r="BK470" s="151"/>
      <c r="BL470" s="151"/>
      <c r="BM470" s="151"/>
      <c r="BN470" s="151"/>
      <c r="BO470" s="151"/>
      <c r="BP470" s="151"/>
      <c r="BQ470" s="151"/>
      <c r="BR470" s="151"/>
    </row>
    <row r="471" spans="1:70" s="219" customFormat="1">
      <c r="A471" s="151"/>
      <c r="B471" s="151"/>
      <c r="C471" s="151"/>
      <c r="D471" s="110"/>
      <c r="E471" s="151"/>
      <c r="F471" s="151"/>
      <c r="G471" s="171"/>
      <c r="H471" s="151"/>
      <c r="I471" s="151"/>
      <c r="J471" s="151"/>
      <c r="K471" s="151"/>
      <c r="L471" s="151"/>
      <c r="M471" s="151"/>
      <c r="N471" s="151"/>
      <c r="O471" s="151"/>
      <c r="P471" s="151"/>
      <c r="Q471" s="151"/>
      <c r="R471" s="152"/>
      <c r="S471" s="151"/>
      <c r="T471" s="153"/>
      <c r="U471" s="151"/>
      <c r="V471" s="151"/>
      <c r="W471" s="151"/>
      <c r="X471" s="151"/>
      <c r="Y471" s="151"/>
      <c r="Z471" s="151"/>
      <c r="AA471" s="151"/>
      <c r="AB471" s="151"/>
      <c r="AC471" s="151"/>
      <c r="AD471" s="151"/>
      <c r="AE471" s="151"/>
      <c r="AF471" s="151"/>
      <c r="AG471" s="151"/>
      <c r="AH471" s="151"/>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c r="BI471" s="151"/>
      <c r="BJ471" s="151"/>
      <c r="BK471" s="151"/>
      <c r="BL471" s="151"/>
      <c r="BM471" s="151"/>
      <c r="BN471" s="151"/>
      <c r="BO471" s="151"/>
      <c r="BP471" s="151"/>
      <c r="BQ471" s="151"/>
      <c r="BR471" s="151"/>
    </row>
    <row r="472" spans="1:70" s="219" customFormat="1">
      <c r="A472" s="151"/>
      <c r="B472" s="151"/>
      <c r="C472" s="151"/>
      <c r="D472" s="110"/>
      <c r="E472" s="151"/>
      <c r="F472" s="151"/>
      <c r="G472" s="171"/>
      <c r="H472" s="151"/>
      <c r="I472" s="151"/>
      <c r="J472" s="151"/>
      <c r="K472" s="151"/>
      <c r="L472" s="151"/>
      <c r="M472" s="151"/>
      <c r="N472" s="151"/>
      <c r="O472" s="151"/>
      <c r="P472" s="151"/>
      <c r="Q472" s="151"/>
      <c r="R472" s="152"/>
      <c r="S472" s="151"/>
      <c r="T472" s="153"/>
      <c r="U472" s="151"/>
      <c r="V472" s="151"/>
      <c r="W472" s="151"/>
      <c r="X472" s="151"/>
      <c r="Y472" s="151"/>
      <c r="Z472" s="151"/>
      <c r="AA472" s="151"/>
      <c r="AB472" s="151"/>
      <c r="AC472" s="151"/>
      <c r="AD472" s="151"/>
      <c r="AE472" s="151"/>
      <c r="AF472" s="151"/>
      <c r="AG472" s="151"/>
      <c r="AH472" s="151"/>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c r="BI472" s="151"/>
      <c r="BJ472" s="151"/>
      <c r="BK472" s="151"/>
      <c r="BL472" s="151"/>
      <c r="BM472" s="151"/>
      <c r="BN472" s="151"/>
      <c r="BO472" s="151"/>
      <c r="BP472" s="151"/>
      <c r="BQ472" s="151"/>
      <c r="BR472" s="151"/>
    </row>
    <row r="473" spans="1:70" s="219" customFormat="1">
      <c r="A473" s="151"/>
      <c r="B473" s="151"/>
      <c r="C473" s="151"/>
      <c r="D473" s="110"/>
      <c r="E473" s="151"/>
      <c r="F473" s="151"/>
      <c r="G473" s="171"/>
      <c r="H473" s="151"/>
      <c r="I473" s="151"/>
      <c r="J473" s="151"/>
      <c r="K473" s="151"/>
      <c r="L473" s="151"/>
      <c r="M473" s="151"/>
      <c r="N473" s="151"/>
      <c r="O473" s="151"/>
      <c r="P473" s="151"/>
      <c r="Q473" s="151"/>
      <c r="R473" s="152"/>
      <c r="S473" s="151"/>
      <c r="T473" s="153"/>
      <c r="U473" s="151"/>
      <c r="V473" s="151"/>
      <c r="W473" s="151"/>
      <c r="X473" s="151"/>
      <c r="Y473" s="151"/>
      <c r="Z473" s="151"/>
      <c r="AA473" s="151"/>
      <c r="AB473" s="151"/>
      <c r="AC473" s="151"/>
      <c r="AD473" s="151"/>
      <c r="AE473" s="151"/>
      <c r="AF473" s="151"/>
      <c r="AG473" s="151"/>
      <c r="AH473" s="151"/>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c r="BI473" s="151"/>
      <c r="BJ473" s="151"/>
      <c r="BK473" s="151"/>
      <c r="BL473" s="151"/>
      <c r="BM473" s="151"/>
      <c r="BN473" s="151"/>
      <c r="BO473" s="151"/>
      <c r="BP473" s="151"/>
      <c r="BQ473" s="151"/>
      <c r="BR473" s="151"/>
    </row>
    <row r="474" spans="1:70" s="219" customFormat="1">
      <c r="A474" s="151"/>
      <c r="B474" s="151"/>
      <c r="C474" s="151"/>
      <c r="D474" s="110"/>
      <c r="E474" s="151"/>
      <c r="F474" s="151"/>
      <c r="G474" s="171"/>
      <c r="H474" s="151"/>
      <c r="I474" s="151"/>
      <c r="J474" s="151"/>
      <c r="K474" s="151"/>
      <c r="L474" s="151"/>
      <c r="M474" s="151"/>
      <c r="N474" s="151"/>
      <c r="O474" s="151"/>
      <c r="P474" s="151"/>
      <c r="Q474" s="151"/>
      <c r="R474" s="152"/>
      <c r="S474" s="151"/>
      <c r="T474" s="153"/>
      <c r="U474" s="151"/>
      <c r="V474" s="151"/>
      <c r="W474" s="151"/>
      <c r="X474" s="151"/>
      <c r="Y474" s="151"/>
      <c r="Z474" s="151"/>
      <c r="AA474" s="151"/>
      <c r="AB474" s="151"/>
      <c r="AC474" s="151"/>
      <c r="AD474" s="151"/>
      <c r="AE474" s="151"/>
      <c r="AF474" s="151"/>
      <c r="AG474" s="151"/>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c r="BI474" s="151"/>
      <c r="BJ474" s="151"/>
      <c r="BK474" s="151"/>
      <c r="BL474" s="151"/>
      <c r="BM474" s="151"/>
      <c r="BN474" s="151"/>
      <c r="BO474" s="151"/>
      <c r="BP474" s="151"/>
      <c r="BQ474" s="151"/>
      <c r="BR474" s="151"/>
    </row>
    <row r="475" spans="1:70" s="219" customFormat="1">
      <c r="A475" s="151"/>
      <c r="B475" s="151"/>
      <c r="C475" s="151"/>
      <c r="D475" s="110"/>
      <c r="E475" s="151"/>
      <c r="F475" s="151"/>
      <c r="G475" s="171"/>
      <c r="H475" s="151"/>
      <c r="I475" s="151"/>
      <c r="J475" s="151"/>
      <c r="K475" s="151"/>
      <c r="L475" s="151"/>
      <c r="M475" s="151"/>
      <c r="N475" s="151"/>
      <c r="O475" s="151"/>
      <c r="P475" s="151"/>
      <c r="Q475" s="151"/>
      <c r="R475" s="152"/>
      <c r="S475" s="151"/>
      <c r="T475" s="153"/>
      <c r="U475" s="151"/>
      <c r="V475" s="151"/>
      <c r="W475" s="151"/>
      <c r="X475" s="151"/>
      <c r="Y475" s="151"/>
      <c r="Z475" s="151"/>
      <c r="AA475" s="151"/>
      <c r="AB475" s="151"/>
      <c r="AC475" s="151"/>
      <c r="AD475" s="151"/>
      <c r="AE475" s="151"/>
      <c r="AF475" s="151"/>
      <c r="AG475" s="151"/>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c r="BI475" s="151"/>
      <c r="BJ475" s="151"/>
      <c r="BK475" s="151"/>
      <c r="BL475" s="151"/>
      <c r="BM475" s="151"/>
      <c r="BN475" s="151"/>
      <c r="BO475" s="151"/>
      <c r="BP475" s="151"/>
      <c r="BQ475" s="151"/>
      <c r="BR475" s="151"/>
    </row>
    <row r="476" spans="1:70" s="219" customFormat="1">
      <c r="A476" s="151"/>
      <c r="B476" s="151"/>
      <c r="C476" s="151"/>
      <c r="D476" s="110"/>
      <c r="E476" s="151"/>
      <c r="F476" s="151"/>
      <c r="G476" s="171"/>
      <c r="H476" s="151"/>
      <c r="I476" s="151"/>
      <c r="J476" s="151"/>
      <c r="K476" s="151"/>
      <c r="L476" s="151"/>
      <c r="M476" s="151"/>
      <c r="N476" s="151"/>
      <c r="O476" s="151"/>
      <c r="P476" s="151"/>
      <c r="Q476" s="151"/>
      <c r="R476" s="152"/>
      <c r="S476" s="151"/>
      <c r="T476" s="153"/>
      <c r="U476" s="151"/>
      <c r="V476" s="151"/>
      <c r="W476" s="151"/>
      <c r="X476" s="151"/>
      <c r="Y476" s="151"/>
      <c r="Z476" s="151"/>
      <c r="AA476" s="151"/>
      <c r="AB476" s="151"/>
      <c r="AC476" s="151"/>
      <c r="AD476" s="151"/>
      <c r="AE476" s="151"/>
      <c r="AF476" s="151"/>
      <c r="AG476" s="151"/>
      <c r="AH476" s="151"/>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c r="BI476" s="151"/>
      <c r="BJ476" s="151"/>
      <c r="BK476" s="151"/>
      <c r="BL476" s="151"/>
      <c r="BM476" s="151"/>
      <c r="BN476" s="151"/>
      <c r="BO476" s="151"/>
      <c r="BP476" s="151"/>
      <c r="BQ476" s="151"/>
      <c r="BR476" s="151"/>
    </row>
    <row r="477" spans="1:70" s="219" customFormat="1">
      <c r="A477" s="151"/>
      <c r="B477" s="151"/>
      <c r="C477" s="151"/>
      <c r="D477" s="110"/>
      <c r="E477" s="151"/>
      <c r="F477" s="151"/>
      <c r="G477" s="171"/>
      <c r="H477" s="151"/>
      <c r="I477" s="151"/>
      <c r="J477" s="151"/>
      <c r="K477" s="151"/>
      <c r="L477" s="151"/>
      <c r="M477" s="151"/>
      <c r="N477" s="151"/>
      <c r="O477" s="151"/>
      <c r="P477" s="151"/>
      <c r="Q477" s="151"/>
      <c r="R477" s="152"/>
      <c r="S477" s="151"/>
      <c r="T477" s="153"/>
      <c r="U477" s="151"/>
      <c r="V477" s="151"/>
      <c r="W477" s="151"/>
      <c r="X477" s="151"/>
      <c r="Y477" s="151"/>
      <c r="Z477" s="151"/>
      <c r="AA477" s="151"/>
      <c r="AB477" s="151"/>
      <c r="AC477" s="151"/>
      <c r="AD477" s="151"/>
      <c r="AE477" s="151"/>
      <c r="AF477" s="151"/>
      <c r="AG477" s="151"/>
      <c r="AH477" s="151"/>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c r="BI477" s="151"/>
      <c r="BJ477" s="151"/>
      <c r="BK477" s="151"/>
      <c r="BL477" s="151"/>
      <c r="BM477" s="151"/>
      <c r="BN477" s="151"/>
      <c r="BO477" s="151"/>
      <c r="BP477" s="151"/>
      <c r="BQ477" s="151"/>
      <c r="BR477" s="151"/>
    </row>
    <row r="478" spans="1:70" s="219" customFormat="1">
      <c r="A478" s="151"/>
      <c r="B478" s="151"/>
      <c r="C478" s="151"/>
      <c r="D478" s="110"/>
      <c r="E478" s="151"/>
      <c r="F478" s="151"/>
      <c r="G478" s="171"/>
      <c r="H478" s="151"/>
      <c r="I478" s="151"/>
      <c r="J478" s="151"/>
      <c r="K478" s="151"/>
      <c r="L478" s="151"/>
      <c r="M478" s="151"/>
      <c r="N478" s="151"/>
      <c r="O478" s="151"/>
      <c r="P478" s="151"/>
      <c r="Q478" s="151"/>
      <c r="R478" s="152"/>
      <c r="S478" s="151"/>
      <c r="T478" s="153"/>
      <c r="U478" s="151"/>
      <c r="V478" s="151"/>
      <c r="W478" s="151"/>
      <c r="X478" s="151"/>
      <c r="Y478" s="151"/>
      <c r="Z478" s="151"/>
      <c r="AA478" s="151"/>
      <c r="AB478" s="151"/>
      <c r="AC478" s="151"/>
      <c r="AD478" s="151"/>
      <c r="AE478" s="151"/>
      <c r="AF478" s="151"/>
      <c r="AG478" s="151"/>
      <c r="AH478" s="151"/>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c r="BI478" s="151"/>
      <c r="BJ478" s="151"/>
      <c r="BK478" s="151"/>
      <c r="BL478" s="151"/>
      <c r="BM478" s="151"/>
      <c r="BN478" s="151"/>
      <c r="BO478" s="151"/>
      <c r="BP478" s="151"/>
      <c r="BQ478" s="151"/>
      <c r="BR478" s="151"/>
    </row>
    <row r="479" spans="1:70" s="219" customFormat="1">
      <c r="A479" s="151"/>
      <c r="B479" s="151"/>
      <c r="C479" s="151"/>
      <c r="D479" s="110"/>
      <c r="E479" s="151"/>
      <c r="F479" s="151"/>
      <c r="G479" s="171"/>
      <c r="H479" s="151"/>
      <c r="I479" s="151"/>
      <c r="J479" s="151"/>
      <c r="K479" s="151"/>
      <c r="L479" s="151"/>
      <c r="M479" s="151"/>
      <c r="N479" s="151"/>
      <c r="O479" s="151"/>
      <c r="P479" s="151"/>
      <c r="Q479" s="151"/>
      <c r="R479" s="152"/>
      <c r="S479" s="151"/>
      <c r="T479" s="153"/>
      <c r="U479" s="151"/>
      <c r="V479" s="151"/>
      <c r="W479" s="151"/>
      <c r="X479" s="151"/>
      <c r="Y479" s="151"/>
      <c r="Z479" s="151"/>
      <c r="AA479" s="151"/>
      <c r="AB479" s="151"/>
      <c r="AC479" s="151"/>
      <c r="AD479" s="151"/>
      <c r="AE479" s="151"/>
      <c r="AF479" s="151"/>
      <c r="AG479" s="151"/>
      <c r="AH479" s="151"/>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c r="BI479" s="151"/>
      <c r="BJ479" s="151"/>
      <c r="BK479" s="151"/>
      <c r="BL479" s="151"/>
      <c r="BM479" s="151"/>
      <c r="BN479" s="151"/>
      <c r="BO479" s="151"/>
      <c r="BP479" s="151"/>
      <c r="BQ479" s="151"/>
      <c r="BR479" s="151"/>
    </row>
    <row r="480" spans="1:70" s="219" customFormat="1">
      <c r="A480" s="151"/>
      <c r="B480" s="151"/>
      <c r="C480" s="151"/>
      <c r="D480" s="110"/>
      <c r="E480" s="151"/>
      <c r="F480" s="151"/>
      <c r="G480" s="171"/>
      <c r="H480" s="151"/>
      <c r="I480" s="151"/>
      <c r="J480" s="151"/>
      <c r="K480" s="151"/>
      <c r="L480" s="151"/>
      <c r="M480" s="151"/>
      <c r="N480" s="151"/>
      <c r="O480" s="151"/>
      <c r="P480" s="151"/>
      <c r="Q480" s="151"/>
      <c r="R480" s="152"/>
      <c r="S480" s="151"/>
      <c r="T480" s="153"/>
      <c r="U480" s="151"/>
      <c r="V480" s="151"/>
      <c r="W480" s="151"/>
      <c r="X480" s="151"/>
      <c r="Y480" s="151"/>
      <c r="Z480" s="151"/>
      <c r="AA480" s="151"/>
      <c r="AB480" s="151"/>
      <c r="AC480" s="151"/>
      <c r="AD480" s="151"/>
      <c r="AE480" s="151"/>
      <c r="AF480" s="151"/>
      <c r="AG480" s="151"/>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c r="BI480" s="151"/>
      <c r="BJ480" s="151"/>
      <c r="BK480" s="151"/>
      <c r="BL480" s="151"/>
      <c r="BM480" s="151"/>
      <c r="BN480" s="151"/>
      <c r="BO480" s="151"/>
      <c r="BP480" s="151"/>
      <c r="BQ480" s="151"/>
      <c r="BR480" s="151"/>
    </row>
    <row r="481" spans="1:70" s="219" customFormat="1">
      <c r="A481" s="151"/>
      <c r="B481" s="151"/>
      <c r="C481" s="151"/>
      <c r="D481" s="110"/>
      <c r="E481" s="151"/>
      <c r="F481" s="151"/>
      <c r="G481" s="171"/>
      <c r="H481" s="151"/>
      <c r="I481" s="151"/>
      <c r="J481" s="151"/>
      <c r="K481" s="151"/>
      <c r="L481" s="151"/>
      <c r="M481" s="151"/>
      <c r="N481" s="151"/>
      <c r="O481" s="151"/>
      <c r="P481" s="151"/>
      <c r="Q481" s="151"/>
      <c r="R481" s="152"/>
      <c r="S481" s="151"/>
      <c r="T481" s="153"/>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c r="BI481" s="151"/>
      <c r="BJ481" s="151"/>
      <c r="BK481" s="151"/>
      <c r="BL481" s="151"/>
      <c r="BM481" s="151"/>
      <c r="BN481" s="151"/>
      <c r="BO481" s="151"/>
      <c r="BP481" s="151"/>
      <c r="BQ481" s="151"/>
      <c r="BR481" s="151"/>
    </row>
    <row r="482" spans="1:70" s="219" customFormat="1">
      <c r="A482" s="151"/>
      <c r="B482" s="151"/>
      <c r="C482" s="151"/>
      <c r="D482" s="110"/>
      <c r="E482" s="151"/>
      <c r="F482" s="151"/>
      <c r="G482" s="171"/>
      <c r="H482" s="151"/>
      <c r="I482" s="151"/>
      <c r="J482" s="151"/>
      <c r="K482" s="151"/>
      <c r="L482" s="151"/>
      <c r="M482" s="151"/>
      <c r="N482" s="151"/>
      <c r="O482" s="151"/>
      <c r="P482" s="151"/>
      <c r="Q482" s="151"/>
      <c r="R482" s="152"/>
      <c r="S482" s="151"/>
      <c r="T482" s="153"/>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c r="BI482" s="151"/>
      <c r="BJ482" s="151"/>
      <c r="BK482" s="151"/>
      <c r="BL482" s="151"/>
      <c r="BM482" s="151"/>
      <c r="BN482" s="151"/>
      <c r="BO482" s="151"/>
      <c r="BP482" s="151"/>
      <c r="BQ482" s="151"/>
      <c r="BR482" s="151"/>
    </row>
    <row r="483" spans="1:70" s="219" customFormat="1">
      <c r="A483" s="151"/>
      <c r="B483" s="151"/>
      <c r="C483" s="151"/>
      <c r="D483" s="110"/>
      <c r="E483" s="151"/>
      <c r="F483" s="151"/>
      <c r="G483" s="171"/>
      <c r="H483" s="151"/>
      <c r="I483" s="151"/>
      <c r="J483" s="151"/>
      <c r="K483" s="151"/>
      <c r="L483" s="151"/>
      <c r="M483" s="151"/>
      <c r="N483" s="151"/>
      <c r="O483" s="151"/>
      <c r="P483" s="151"/>
      <c r="Q483" s="151"/>
      <c r="R483" s="152"/>
      <c r="S483" s="151"/>
      <c r="T483" s="153"/>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c r="BI483" s="151"/>
      <c r="BJ483" s="151"/>
      <c r="BK483" s="151"/>
      <c r="BL483" s="151"/>
      <c r="BM483" s="151"/>
      <c r="BN483" s="151"/>
      <c r="BO483" s="151"/>
      <c r="BP483" s="151"/>
      <c r="BQ483" s="151"/>
      <c r="BR483" s="151"/>
    </row>
    <row r="484" spans="1:70" s="219" customFormat="1">
      <c r="A484" s="151"/>
      <c r="B484" s="151"/>
      <c r="C484" s="151"/>
      <c r="D484" s="110"/>
      <c r="E484" s="151"/>
      <c r="F484" s="151"/>
      <c r="G484" s="171"/>
      <c r="H484" s="151"/>
      <c r="I484" s="151"/>
      <c r="J484" s="151"/>
      <c r="K484" s="151"/>
      <c r="L484" s="151"/>
      <c r="M484" s="151"/>
      <c r="N484" s="151"/>
      <c r="O484" s="151"/>
      <c r="P484" s="151"/>
      <c r="Q484" s="151"/>
      <c r="R484" s="152"/>
      <c r="S484" s="151"/>
      <c r="T484" s="153"/>
      <c r="U484" s="151"/>
      <c r="V484" s="151"/>
      <c r="W484" s="151"/>
      <c r="X484" s="151"/>
      <c r="Y484" s="151"/>
      <c r="Z484" s="151"/>
      <c r="AA484" s="151"/>
      <c r="AB484" s="151"/>
      <c r="AC484" s="151"/>
      <c r="AD484" s="151"/>
      <c r="AE484" s="151"/>
      <c r="AF484" s="151"/>
      <c r="AG484" s="151"/>
      <c r="AH484" s="151"/>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c r="BI484" s="151"/>
      <c r="BJ484" s="151"/>
      <c r="BK484" s="151"/>
      <c r="BL484" s="151"/>
      <c r="BM484" s="151"/>
      <c r="BN484" s="151"/>
      <c r="BO484" s="151"/>
      <c r="BP484" s="151"/>
      <c r="BQ484" s="151"/>
      <c r="BR484" s="151"/>
    </row>
    <row r="485" spans="1:70" s="219" customFormat="1">
      <c r="A485" s="151"/>
      <c r="B485" s="151"/>
      <c r="C485" s="151"/>
      <c r="D485" s="110"/>
      <c r="E485" s="151"/>
      <c r="F485" s="151"/>
      <c r="G485" s="171"/>
      <c r="H485" s="151"/>
      <c r="I485" s="151"/>
      <c r="J485" s="151"/>
      <c r="K485" s="151"/>
      <c r="L485" s="151"/>
      <c r="M485" s="151"/>
      <c r="N485" s="151"/>
      <c r="O485" s="151"/>
      <c r="P485" s="151"/>
      <c r="Q485" s="151"/>
      <c r="R485" s="152"/>
      <c r="S485" s="151"/>
      <c r="T485" s="153"/>
      <c r="U485" s="151"/>
      <c r="V485" s="151"/>
      <c r="W485" s="151"/>
      <c r="X485" s="151"/>
      <c r="Y485" s="151"/>
      <c r="Z485" s="151"/>
      <c r="AA485" s="151"/>
      <c r="AB485" s="151"/>
      <c r="AC485" s="151"/>
      <c r="AD485" s="151"/>
      <c r="AE485" s="151"/>
      <c r="AF485" s="151"/>
      <c r="AG485" s="151"/>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c r="BI485" s="151"/>
      <c r="BJ485" s="151"/>
      <c r="BK485" s="151"/>
      <c r="BL485" s="151"/>
      <c r="BM485" s="151"/>
      <c r="BN485" s="151"/>
      <c r="BO485" s="151"/>
      <c r="BP485" s="151"/>
      <c r="BQ485" s="151"/>
      <c r="BR485" s="151"/>
    </row>
    <row r="486" spans="1:70" s="219" customFormat="1">
      <c r="A486" s="151"/>
      <c r="B486" s="151"/>
      <c r="C486" s="151"/>
      <c r="D486" s="110"/>
      <c r="E486" s="151"/>
      <c r="F486" s="151"/>
      <c r="G486" s="171"/>
      <c r="H486" s="151"/>
      <c r="I486" s="151"/>
      <c r="J486" s="151"/>
      <c r="K486" s="151"/>
      <c r="L486" s="151"/>
      <c r="M486" s="151"/>
      <c r="N486" s="151"/>
      <c r="O486" s="151"/>
      <c r="P486" s="151"/>
      <c r="Q486" s="151"/>
      <c r="R486" s="152"/>
      <c r="S486" s="151"/>
      <c r="T486" s="153"/>
      <c r="U486" s="151"/>
      <c r="V486" s="151"/>
      <c r="W486" s="151"/>
      <c r="X486" s="151"/>
      <c r="Y486" s="151"/>
      <c r="Z486" s="151"/>
      <c r="AA486" s="151"/>
      <c r="AB486" s="151"/>
      <c r="AC486" s="151"/>
      <c r="AD486" s="151"/>
      <c r="AE486" s="151"/>
      <c r="AF486" s="151"/>
      <c r="AG486" s="151"/>
      <c r="AH486" s="151"/>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c r="BI486" s="151"/>
      <c r="BJ486" s="151"/>
      <c r="BK486" s="151"/>
      <c r="BL486" s="151"/>
      <c r="BM486" s="151"/>
      <c r="BN486" s="151"/>
      <c r="BO486" s="151"/>
      <c r="BP486" s="151"/>
      <c r="BQ486" s="151"/>
      <c r="BR486" s="151"/>
    </row>
    <row r="487" spans="1:70" s="219" customFormat="1">
      <c r="A487" s="151"/>
      <c r="B487" s="151"/>
      <c r="C487" s="151"/>
      <c r="D487" s="110"/>
      <c r="E487" s="151"/>
      <c r="F487" s="151"/>
      <c r="G487" s="171"/>
      <c r="H487" s="151"/>
      <c r="I487" s="151"/>
      <c r="J487" s="151"/>
      <c r="K487" s="151"/>
      <c r="L487" s="151"/>
      <c r="M487" s="151"/>
      <c r="N487" s="151"/>
      <c r="O487" s="151"/>
      <c r="P487" s="151"/>
      <c r="Q487" s="151"/>
      <c r="R487" s="152"/>
      <c r="S487" s="151"/>
      <c r="T487" s="153"/>
      <c r="U487" s="151"/>
      <c r="V487" s="151"/>
      <c r="W487" s="151"/>
      <c r="X487" s="151"/>
      <c r="Y487" s="151"/>
      <c r="Z487" s="151"/>
      <c r="AA487" s="151"/>
      <c r="AB487" s="151"/>
      <c r="AC487" s="151"/>
      <c r="AD487" s="151"/>
      <c r="AE487" s="151"/>
      <c r="AF487" s="151"/>
      <c r="AG487" s="151"/>
      <c r="AH487" s="151"/>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c r="BI487" s="151"/>
      <c r="BJ487" s="151"/>
      <c r="BK487" s="151"/>
      <c r="BL487" s="151"/>
      <c r="BM487" s="151"/>
      <c r="BN487" s="151"/>
      <c r="BO487" s="151"/>
      <c r="BP487" s="151"/>
      <c r="BQ487" s="151"/>
      <c r="BR487" s="151"/>
    </row>
    <row r="488" spans="1:70" s="219" customFormat="1">
      <c r="A488" s="151"/>
      <c r="B488" s="151"/>
      <c r="C488" s="151"/>
      <c r="D488" s="110"/>
      <c r="E488" s="151"/>
      <c r="F488" s="151"/>
      <c r="G488" s="171"/>
      <c r="H488" s="151"/>
      <c r="I488" s="151"/>
      <c r="J488" s="151"/>
      <c r="K488" s="151"/>
      <c r="L488" s="151"/>
      <c r="M488" s="151"/>
      <c r="N488" s="151"/>
      <c r="O488" s="151"/>
      <c r="P488" s="151"/>
      <c r="Q488" s="151"/>
      <c r="R488" s="152"/>
      <c r="S488" s="151"/>
      <c r="T488" s="153"/>
      <c r="U488" s="151"/>
      <c r="V488" s="151"/>
      <c r="W488" s="151"/>
      <c r="X488" s="151"/>
      <c r="Y488" s="151"/>
      <c r="Z488" s="151"/>
      <c r="AA488" s="151"/>
      <c r="AB488" s="151"/>
      <c r="AC488" s="151"/>
      <c r="AD488" s="151"/>
      <c r="AE488" s="151"/>
      <c r="AF488" s="151"/>
      <c r="AG488" s="151"/>
      <c r="AH488" s="151"/>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c r="BI488" s="151"/>
      <c r="BJ488" s="151"/>
      <c r="BK488" s="151"/>
      <c r="BL488" s="151"/>
      <c r="BM488" s="151"/>
      <c r="BN488" s="151"/>
      <c r="BO488" s="151"/>
      <c r="BP488" s="151"/>
      <c r="BQ488" s="151"/>
      <c r="BR488" s="151"/>
    </row>
    <row r="489" spans="1:70" s="219" customFormat="1">
      <c r="A489" s="151"/>
      <c r="B489" s="151"/>
      <c r="C489" s="151"/>
      <c r="D489" s="110"/>
      <c r="E489" s="151"/>
      <c r="F489" s="151"/>
      <c r="G489" s="171"/>
      <c r="H489" s="151"/>
      <c r="I489" s="151"/>
      <c r="J489" s="151"/>
      <c r="K489" s="151"/>
      <c r="L489" s="151"/>
      <c r="M489" s="151"/>
      <c r="N489" s="151"/>
      <c r="O489" s="151"/>
      <c r="P489" s="151"/>
      <c r="Q489" s="151"/>
      <c r="R489" s="152"/>
      <c r="S489" s="151"/>
      <c r="T489" s="153"/>
      <c r="U489" s="151"/>
      <c r="V489" s="151"/>
      <c r="W489" s="151"/>
      <c r="X489" s="151"/>
      <c r="Y489" s="151"/>
      <c r="Z489" s="151"/>
      <c r="AA489" s="151"/>
      <c r="AB489" s="151"/>
      <c r="AC489" s="151"/>
      <c r="AD489" s="151"/>
      <c r="AE489" s="151"/>
      <c r="AF489" s="151"/>
      <c r="AG489" s="151"/>
      <c r="AH489" s="151"/>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c r="BI489" s="151"/>
      <c r="BJ489" s="151"/>
      <c r="BK489" s="151"/>
      <c r="BL489" s="151"/>
      <c r="BM489" s="151"/>
      <c r="BN489" s="151"/>
      <c r="BO489" s="151"/>
      <c r="BP489" s="151"/>
      <c r="BQ489" s="151"/>
      <c r="BR489" s="151"/>
    </row>
    <row r="490" spans="1:70" s="219" customFormat="1">
      <c r="A490" s="151"/>
      <c r="B490" s="151"/>
      <c r="C490" s="151"/>
      <c r="D490" s="110"/>
      <c r="E490" s="151"/>
      <c r="F490" s="151"/>
      <c r="G490" s="171"/>
      <c r="H490" s="151"/>
      <c r="I490" s="151"/>
      <c r="J490" s="151"/>
      <c r="K490" s="151"/>
      <c r="L490" s="151"/>
      <c r="M490" s="151"/>
      <c r="N490" s="151"/>
      <c r="O490" s="151"/>
      <c r="P490" s="151"/>
      <c r="Q490" s="151"/>
      <c r="R490" s="152"/>
      <c r="S490" s="151"/>
      <c r="T490" s="153"/>
      <c r="U490" s="151"/>
      <c r="V490" s="151"/>
      <c r="W490" s="151"/>
      <c r="X490" s="151"/>
      <c r="Y490" s="151"/>
      <c r="Z490" s="151"/>
      <c r="AA490" s="151"/>
      <c r="AB490" s="151"/>
      <c r="AC490" s="151"/>
      <c r="AD490" s="151"/>
      <c r="AE490" s="151"/>
      <c r="AF490" s="151"/>
      <c r="AG490" s="151"/>
      <c r="AH490" s="151"/>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c r="BI490" s="151"/>
      <c r="BJ490" s="151"/>
      <c r="BK490" s="151"/>
      <c r="BL490" s="151"/>
      <c r="BM490" s="151"/>
      <c r="BN490" s="151"/>
      <c r="BO490" s="151"/>
      <c r="BP490" s="151"/>
      <c r="BQ490" s="151"/>
      <c r="BR490" s="151"/>
    </row>
    <row r="491" spans="1:70" s="219" customFormat="1">
      <c r="A491" s="151"/>
      <c r="B491" s="151"/>
      <c r="C491" s="151"/>
      <c r="D491" s="110"/>
      <c r="E491" s="151"/>
      <c r="F491" s="151"/>
      <c r="G491" s="171"/>
      <c r="H491" s="151"/>
      <c r="I491" s="151"/>
      <c r="J491" s="151"/>
      <c r="K491" s="151"/>
      <c r="L491" s="151"/>
      <c r="M491" s="151"/>
      <c r="N491" s="151"/>
      <c r="O491" s="151"/>
      <c r="P491" s="151"/>
      <c r="Q491" s="151"/>
      <c r="R491" s="152"/>
      <c r="S491" s="151"/>
      <c r="T491" s="153"/>
      <c r="U491" s="151"/>
      <c r="V491" s="151"/>
      <c r="W491" s="151"/>
      <c r="X491" s="151"/>
      <c r="Y491" s="151"/>
      <c r="Z491" s="151"/>
      <c r="AA491" s="151"/>
      <c r="AB491" s="151"/>
      <c r="AC491" s="151"/>
      <c r="AD491" s="151"/>
      <c r="AE491" s="151"/>
      <c r="AF491" s="151"/>
      <c r="AG491" s="151"/>
      <c r="AH491" s="151"/>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c r="BI491" s="151"/>
      <c r="BJ491" s="151"/>
      <c r="BK491" s="151"/>
      <c r="BL491" s="151"/>
      <c r="BM491" s="151"/>
      <c r="BN491" s="151"/>
      <c r="BO491" s="151"/>
      <c r="BP491" s="151"/>
      <c r="BQ491" s="151"/>
      <c r="BR491" s="151"/>
    </row>
    <row r="492" spans="1:70" s="219" customFormat="1">
      <c r="A492" s="151"/>
      <c r="B492" s="151"/>
      <c r="C492" s="151"/>
      <c r="D492" s="110"/>
      <c r="E492" s="151"/>
      <c r="F492" s="151"/>
      <c r="G492" s="171"/>
      <c r="H492" s="151"/>
      <c r="I492" s="151"/>
      <c r="J492" s="151"/>
      <c r="K492" s="151"/>
      <c r="L492" s="151"/>
      <c r="M492" s="151"/>
      <c r="N492" s="151"/>
      <c r="O492" s="151"/>
      <c r="P492" s="151"/>
      <c r="Q492" s="151"/>
      <c r="R492" s="152"/>
      <c r="S492" s="151"/>
      <c r="T492" s="153"/>
      <c r="U492" s="151"/>
      <c r="V492" s="151"/>
      <c r="W492" s="151"/>
      <c r="X492" s="151"/>
      <c r="Y492" s="151"/>
      <c r="Z492" s="151"/>
      <c r="AA492" s="151"/>
      <c r="AB492" s="151"/>
      <c r="AC492" s="151"/>
      <c r="AD492" s="151"/>
      <c r="AE492" s="151"/>
      <c r="AF492" s="151"/>
      <c r="AG492" s="151"/>
      <c r="AH492" s="151"/>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c r="BI492" s="151"/>
      <c r="BJ492" s="151"/>
      <c r="BK492" s="151"/>
      <c r="BL492" s="151"/>
      <c r="BM492" s="151"/>
      <c r="BN492" s="151"/>
      <c r="BO492" s="151"/>
      <c r="BP492" s="151"/>
      <c r="BQ492" s="151"/>
      <c r="BR492" s="151"/>
    </row>
    <row r="493" spans="1:70" s="219" customFormat="1">
      <c r="A493" s="151"/>
      <c r="B493" s="151"/>
      <c r="C493" s="151"/>
      <c r="D493" s="110"/>
      <c r="E493" s="151"/>
      <c r="F493" s="151"/>
      <c r="G493" s="171"/>
      <c r="H493" s="151"/>
      <c r="I493" s="151"/>
      <c r="J493" s="151"/>
      <c r="K493" s="151"/>
      <c r="L493" s="151"/>
      <c r="M493" s="151"/>
      <c r="N493" s="151"/>
      <c r="O493" s="151"/>
      <c r="P493" s="151"/>
      <c r="Q493" s="151"/>
      <c r="R493" s="152"/>
      <c r="S493" s="151"/>
      <c r="T493" s="153"/>
      <c r="U493" s="151"/>
      <c r="V493" s="151"/>
      <c r="W493" s="151"/>
      <c r="X493" s="151"/>
      <c r="Y493" s="151"/>
      <c r="Z493" s="151"/>
      <c r="AA493" s="151"/>
      <c r="AB493" s="151"/>
      <c r="AC493" s="151"/>
      <c r="AD493" s="151"/>
      <c r="AE493" s="151"/>
      <c r="AF493" s="151"/>
      <c r="AG493" s="151"/>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c r="BI493" s="151"/>
      <c r="BJ493" s="151"/>
      <c r="BK493" s="151"/>
      <c r="BL493" s="151"/>
      <c r="BM493" s="151"/>
      <c r="BN493" s="151"/>
      <c r="BO493" s="151"/>
      <c r="BP493" s="151"/>
      <c r="BQ493" s="151"/>
      <c r="BR493" s="151"/>
    </row>
    <row r="494" spans="1:70" s="219" customFormat="1">
      <c r="A494" s="151"/>
      <c r="B494" s="151"/>
      <c r="C494" s="151"/>
      <c r="D494" s="110"/>
      <c r="E494" s="151"/>
      <c r="F494" s="151"/>
      <c r="G494" s="171"/>
      <c r="H494" s="151"/>
      <c r="I494" s="151"/>
      <c r="J494" s="151"/>
      <c r="K494" s="151"/>
      <c r="L494" s="151"/>
      <c r="M494" s="151"/>
      <c r="N494" s="151"/>
      <c r="O494" s="151"/>
      <c r="P494" s="151"/>
      <c r="Q494" s="151"/>
      <c r="R494" s="152"/>
      <c r="S494" s="151"/>
      <c r="T494" s="153"/>
      <c r="U494" s="151"/>
      <c r="V494" s="151"/>
      <c r="W494" s="151"/>
      <c r="X494" s="151"/>
      <c r="Y494" s="151"/>
      <c r="Z494" s="151"/>
      <c r="AA494" s="151"/>
      <c r="AB494" s="151"/>
      <c r="AC494" s="151"/>
      <c r="AD494" s="151"/>
      <c r="AE494" s="151"/>
      <c r="AF494" s="151"/>
      <c r="AG494" s="151"/>
      <c r="AH494" s="151"/>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c r="BI494" s="151"/>
      <c r="BJ494" s="151"/>
      <c r="BK494" s="151"/>
      <c r="BL494" s="151"/>
      <c r="BM494" s="151"/>
      <c r="BN494" s="151"/>
      <c r="BO494" s="151"/>
      <c r="BP494" s="151"/>
      <c r="BQ494" s="151"/>
      <c r="BR494" s="151"/>
    </row>
    <row r="495" spans="1:70" s="219" customFormat="1">
      <c r="A495" s="151"/>
      <c r="B495" s="151"/>
      <c r="C495" s="151"/>
      <c r="D495" s="110"/>
      <c r="E495" s="151"/>
      <c r="F495" s="151"/>
      <c r="G495" s="171"/>
      <c r="H495" s="151"/>
      <c r="I495" s="151"/>
      <c r="J495" s="151"/>
      <c r="K495" s="151"/>
      <c r="L495" s="151"/>
      <c r="M495" s="151"/>
      <c r="N495" s="151"/>
      <c r="O495" s="151"/>
      <c r="P495" s="151"/>
      <c r="Q495" s="151"/>
      <c r="R495" s="152"/>
      <c r="S495" s="151"/>
      <c r="T495" s="153"/>
      <c r="U495" s="151"/>
      <c r="V495" s="151"/>
      <c r="W495" s="151"/>
      <c r="X495" s="151"/>
      <c r="Y495" s="151"/>
      <c r="Z495" s="151"/>
      <c r="AA495" s="151"/>
      <c r="AB495" s="151"/>
      <c r="AC495" s="151"/>
      <c r="AD495" s="151"/>
      <c r="AE495" s="151"/>
      <c r="AF495" s="151"/>
      <c r="AG495" s="151"/>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c r="BI495" s="151"/>
      <c r="BJ495" s="151"/>
      <c r="BK495" s="151"/>
      <c r="BL495" s="151"/>
      <c r="BM495" s="151"/>
      <c r="BN495" s="151"/>
      <c r="BO495" s="151"/>
      <c r="BP495" s="151"/>
      <c r="BQ495" s="151"/>
      <c r="BR495" s="151"/>
    </row>
    <row r="496" spans="1:70" s="219" customFormat="1">
      <c r="A496" s="151"/>
      <c r="B496" s="151"/>
      <c r="C496" s="151"/>
      <c r="D496" s="110"/>
      <c r="E496" s="151"/>
      <c r="F496" s="151"/>
      <c r="G496" s="171"/>
      <c r="H496" s="151"/>
      <c r="I496" s="151"/>
      <c r="J496" s="151"/>
      <c r="K496" s="151"/>
      <c r="L496" s="151"/>
      <c r="M496" s="151"/>
      <c r="N496" s="151"/>
      <c r="O496" s="151"/>
      <c r="P496" s="151"/>
      <c r="Q496" s="151"/>
      <c r="R496" s="152"/>
      <c r="S496" s="151"/>
      <c r="T496" s="153"/>
      <c r="U496" s="151"/>
      <c r="V496" s="151"/>
      <c r="W496" s="151"/>
      <c r="X496" s="151"/>
      <c r="Y496" s="151"/>
      <c r="Z496" s="151"/>
      <c r="AA496" s="151"/>
      <c r="AB496" s="151"/>
      <c r="AC496" s="151"/>
      <c r="AD496" s="151"/>
      <c r="AE496" s="151"/>
      <c r="AF496" s="151"/>
      <c r="AG496" s="151"/>
      <c r="AH496" s="151"/>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c r="BI496" s="151"/>
      <c r="BJ496" s="151"/>
      <c r="BK496" s="151"/>
      <c r="BL496" s="151"/>
      <c r="BM496" s="151"/>
      <c r="BN496" s="151"/>
      <c r="BO496" s="151"/>
      <c r="BP496" s="151"/>
      <c r="BQ496" s="151"/>
      <c r="BR496" s="151"/>
    </row>
    <row r="497" spans="1:70" s="219" customFormat="1">
      <c r="A497" s="151"/>
      <c r="B497" s="151"/>
      <c r="C497" s="151"/>
      <c r="D497" s="110"/>
      <c r="E497" s="151"/>
      <c r="F497" s="151"/>
      <c r="G497" s="171"/>
      <c r="H497" s="151"/>
      <c r="I497" s="151"/>
      <c r="J497" s="151"/>
      <c r="K497" s="151"/>
      <c r="L497" s="151"/>
      <c r="M497" s="151"/>
      <c r="N497" s="151"/>
      <c r="O497" s="151"/>
      <c r="P497" s="151"/>
      <c r="Q497" s="151"/>
      <c r="R497" s="152"/>
      <c r="S497" s="151"/>
      <c r="T497" s="153"/>
      <c r="U497" s="151"/>
      <c r="V497" s="151"/>
      <c r="W497" s="151"/>
      <c r="X497" s="151"/>
      <c r="Y497" s="151"/>
      <c r="Z497" s="151"/>
      <c r="AA497" s="151"/>
      <c r="AB497" s="151"/>
      <c r="AC497" s="151"/>
      <c r="AD497" s="151"/>
      <c r="AE497" s="151"/>
      <c r="AF497" s="151"/>
      <c r="AG497" s="151"/>
      <c r="AH497" s="151"/>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c r="BI497" s="151"/>
      <c r="BJ497" s="151"/>
      <c r="BK497" s="151"/>
      <c r="BL497" s="151"/>
      <c r="BM497" s="151"/>
      <c r="BN497" s="151"/>
      <c r="BO497" s="151"/>
      <c r="BP497" s="151"/>
      <c r="BQ497" s="151"/>
      <c r="BR497" s="151"/>
    </row>
    <row r="498" spans="1:70" s="219" customFormat="1">
      <c r="A498" s="151"/>
      <c r="B498" s="151"/>
      <c r="C498" s="151"/>
      <c r="D498" s="110"/>
      <c r="E498" s="151"/>
      <c r="F498" s="151"/>
      <c r="G498" s="171"/>
      <c r="H498" s="151"/>
      <c r="I498" s="151"/>
      <c r="J498" s="151"/>
      <c r="K498" s="151"/>
      <c r="L498" s="151"/>
      <c r="M498" s="151"/>
      <c r="N498" s="151"/>
      <c r="O498" s="151"/>
      <c r="P498" s="151"/>
      <c r="Q498" s="151"/>
      <c r="R498" s="152"/>
      <c r="S498" s="151"/>
      <c r="T498" s="153"/>
      <c r="U498" s="151"/>
      <c r="V498" s="151"/>
      <c r="W498" s="151"/>
      <c r="X498" s="151"/>
      <c r="Y498" s="151"/>
      <c r="Z498" s="151"/>
      <c r="AA498" s="151"/>
      <c r="AB498" s="151"/>
      <c r="AC498" s="151"/>
      <c r="AD498" s="151"/>
      <c r="AE498" s="151"/>
      <c r="AF498" s="151"/>
      <c r="AG498" s="151"/>
      <c r="AH498" s="151"/>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c r="BI498" s="151"/>
      <c r="BJ498" s="151"/>
      <c r="BK498" s="151"/>
      <c r="BL498" s="151"/>
      <c r="BM498" s="151"/>
      <c r="BN498" s="151"/>
      <c r="BO498" s="151"/>
      <c r="BP498" s="151"/>
      <c r="BQ498" s="151"/>
      <c r="BR498" s="151"/>
    </row>
    <row r="499" spans="1:70" s="219" customFormat="1">
      <c r="A499" s="151"/>
      <c r="B499" s="151"/>
      <c r="C499" s="151"/>
      <c r="D499" s="110"/>
      <c r="E499" s="151"/>
      <c r="F499" s="151"/>
      <c r="G499" s="171"/>
      <c r="H499" s="151"/>
      <c r="I499" s="151"/>
      <c r="J499" s="151"/>
      <c r="K499" s="151"/>
      <c r="L499" s="151"/>
      <c r="M499" s="151"/>
      <c r="N499" s="151"/>
      <c r="O499" s="151"/>
      <c r="P499" s="151"/>
      <c r="Q499" s="151"/>
      <c r="R499" s="152"/>
      <c r="S499" s="151"/>
      <c r="T499" s="153"/>
      <c r="U499" s="151"/>
      <c r="V499" s="151"/>
      <c r="W499" s="151"/>
      <c r="X499" s="151"/>
      <c r="Y499" s="151"/>
      <c r="Z499" s="151"/>
      <c r="AA499" s="151"/>
      <c r="AB499" s="151"/>
      <c r="AC499" s="151"/>
      <c r="AD499" s="151"/>
      <c r="AE499" s="151"/>
      <c r="AF499" s="151"/>
      <c r="AG499" s="151"/>
      <c r="AH499" s="151"/>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c r="BI499" s="151"/>
      <c r="BJ499" s="151"/>
      <c r="BK499" s="151"/>
      <c r="BL499" s="151"/>
      <c r="BM499" s="151"/>
      <c r="BN499" s="151"/>
      <c r="BO499" s="151"/>
      <c r="BP499" s="151"/>
      <c r="BQ499" s="151"/>
      <c r="BR499" s="151"/>
    </row>
    <row r="500" spans="1:70" s="219" customFormat="1">
      <c r="A500" s="151"/>
      <c r="B500" s="151"/>
      <c r="C500" s="151"/>
      <c r="D500" s="110"/>
      <c r="E500" s="151"/>
      <c r="F500" s="151"/>
      <c r="G500" s="171"/>
      <c r="H500" s="151"/>
      <c r="I500" s="151"/>
      <c r="J500" s="151"/>
      <c r="K500" s="151"/>
      <c r="L500" s="151"/>
      <c r="M500" s="151"/>
      <c r="N500" s="151"/>
      <c r="O500" s="151"/>
      <c r="P500" s="151"/>
      <c r="Q500" s="151"/>
      <c r="R500" s="152"/>
      <c r="S500" s="151"/>
      <c r="T500" s="153"/>
      <c r="U500" s="151"/>
      <c r="V500" s="151"/>
      <c r="W500" s="151"/>
      <c r="X500" s="151"/>
      <c r="Y500" s="151"/>
      <c r="Z500" s="151"/>
      <c r="AA500" s="151"/>
      <c r="AB500" s="151"/>
      <c r="AC500" s="151"/>
      <c r="AD500" s="151"/>
      <c r="AE500" s="151"/>
      <c r="AF500" s="151"/>
      <c r="AG500" s="151"/>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c r="BI500" s="151"/>
      <c r="BJ500" s="151"/>
      <c r="BK500" s="151"/>
      <c r="BL500" s="151"/>
      <c r="BM500" s="151"/>
      <c r="BN500" s="151"/>
      <c r="BO500" s="151"/>
      <c r="BP500" s="151"/>
      <c r="BQ500" s="151"/>
      <c r="BR500" s="151"/>
    </row>
    <row r="501" spans="1:70" s="219" customFormat="1">
      <c r="A501" s="151"/>
      <c r="B501" s="151"/>
      <c r="C501" s="151"/>
      <c r="D501" s="110"/>
      <c r="E501" s="151"/>
      <c r="F501" s="151"/>
      <c r="G501" s="171"/>
      <c r="H501" s="151"/>
      <c r="I501" s="151"/>
      <c r="J501" s="151"/>
      <c r="K501" s="151"/>
      <c r="L501" s="151"/>
      <c r="M501" s="151"/>
      <c r="N501" s="151"/>
      <c r="O501" s="151"/>
      <c r="P501" s="151"/>
      <c r="Q501" s="151"/>
      <c r="R501" s="152"/>
      <c r="S501" s="151"/>
      <c r="T501" s="153"/>
      <c r="U501" s="151"/>
      <c r="V501" s="151"/>
      <c r="W501" s="151"/>
      <c r="X501" s="151"/>
      <c r="Y501" s="151"/>
      <c r="Z501" s="151"/>
      <c r="AA501" s="151"/>
      <c r="AB501" s="151"/>
      <c r="AC501" s="151"/>
      <c r="AD501" s="151"/>
      <c r="AE501" s="151"/>
      <c r="AF501" s="151"/>
      <c r="AG501" s="151"/>
      <c r="AH501" s="151"/>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c r="BI501" s="151"/>
      <c r="BJ501" s="151"/>
      <c r="BK501" s="151"/>
      <c r="BL501" s="151"/>
      <c r="BM501" s="151"/>
      <c r="BN501" s="151"/>
      <c r="BO501" s="151"/>
      <c r="BP501" s="151"/>
      <c r="BQ501" s="151"/>
      <c r="BR501" s="151"/>
    </row>
    <row r="502" spans="1:70" s="219" customFormat="1">
      <c r="A502" s="151"/>
      <c r="B502" s="151"/>
      <c r="C502" s="151"/>
      <c r="D502" s="110"/>
      <c r="E502" s="151"/>
      <c r="F502" s="151"/>
      <c r="G502" s="171"/>
      <c r="H502" s="151"/>
      <c r="I502" s="151"/>
      <c r="J502" s="151"/>
      <c r="K502" s="151"/>
      <c r="L502" s="151"/>
      <c r="M502" s="151"/>
      <c r="N502" s="151"/>
      <c r="O502" s="151"/>
      <c r="P502" s="151"/>
      <c r="Q502" s="151"/>
      <c r="R502" s="152"/>
      <c r="S502" s="151"/>
      <c r="T502" s="153"/>
      <c r="U502" s="151"/>
      <c r="V502" s="151"/>
      <c r="W502" s="151"/>
      <c r="X502" s="151"/>
      <c r="Y502" s="151"/>
      <c r="Z502" s="151"/>
      <c r="AA502" s="151"/>
      <c r="AB502" s="151"/>
      <c r="AC502" s="151"/>
      <c r="AD502" s="151"/>
      <c r="AE502" s="151"/>
      <c r="AF502" s="151"/>
      <c r="AG502" s="151"/>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c r="BI502" s="151"/>
      <c r="BJ502" s="151"/>
      <c r="BK502" s="151"/>
      <c r="BL502" s="151"/>
      <c r="BM502" s="151"/>
      <c r="BN502" s="151"/>
      <c r="BO502" s="151"/>
      <c r="BP502" s="151"/>
      <c r="BQ502" s="151"/>
      <c r="BR502" s="151"/>
    </row>
    <row r="503" spans="1:70" s="219" customFormat="1">
      <c r="A503" s="151"/>
      <c r="B503" s="151"/>
      <c r="C503" s="151"/>
      <c r="D503" s="110"/>
      <c r="E503" s="151"/>
      <c r="F503" s="151"/>
      <c r="G503" s="171"/>
      <c r="H503" s="151"/>
      <c r="I503" s="151"/>
      <c r="J503" s="151"/>
      <c r="K503" s="151"/>
      <c r="L503" s="151"/>
      <c r="M503" s="151"/>
      <c r="N503" s="151"/>
      <c r="O503" s="151"/>
      <c r="P503" s="151"/>
      <c r="Q503" s="151"/>
      <c r="R503" s="152"/>
      <c r="S503" s="151"/>
      <c r="T503" s="153"/>
      <c r="U503" s="151"/>
      <c r="V503" s="151"/>
      <c r="W503" s="151"/>
      <c r="X503" s="151"/>
      <c r="Y503" s="151"/>
      <c r="Z503" s="151"/>
      <c r="AA503" s="151"/>
      <c r="AB503" s="151"/>
      <c r="AC503" s="151"/>
      <c r="AD503" s="151"/>
      <c r="AE503" s="151"/>
      <c r="AF503" s="151"/>
      <c r="AG503" s="151"/>
      <c r="AH503" s="151"/>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c r="BI503" s="151"/>
      <c r="BJ503" s="151"/>
      <c r="BK503" s="151"/>
      <c r="BL503" s="151"/>
      <c r="BM503" s="151"/>
      <c r="BN503" s="151"/>
      <c r="BO503" s="151"/>
      <c r="BP503" s="151"/>
      <c r="BQ503" s="151"/>
      <c r="BR503" s="151"/>
    </row>
    <row r="504" spans="1:70" s="219" customFormat="1">
      <c r="A504" s="151"/>
      <c r="B504" s="151"/>
      <c r="C504" s="151"/>
      <c r="D504" s="110"/>
      <c r="E504" s="151"/>
      <c r="F504" s="151"/>
      <c r="G504" s="171"/>
      <c r="H504" s="151"/>
      <c r="I504" s="151"/>
      <c r="J504" s="151"/>
      <c r="K504" s="151"/>
      <c r="L504" s="151"/>
      <c r="M504" s="151"/>
      <c r="N504" s="151"/>
      <c r="O504" s="151"/>
      <c r="P504" s="151"/>
      <c r="Q504" s="151"/>
      <c r="R504" s="152"/>
      <c r="S504" s="151"/>
      <c r="T504" s="153"/>
      <c r="U504" s="151"/>
      <c r="V504" s="151"/>
      <c r="W504" s="151"/>
      <c r="X504" s="151"/>
      <c r="Y504" s="151"/>
      <c r="Z504" s="151"/>
      <c r="AA504" s="151"/>
      <c r="AB504" s="151"/>
      <c r="AC504" s="151"/>
      <c r="AD504" s="151"/>
      <c r="AE504" s="151"/>
      <c r="AF504" s="151"/>
      <c r="AG504" s="151"/>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c r="BI504" s="151"/>
      <c r="BJ504" s="151"/>
      <c r="BK504" s="151"/>
      <c r="BL504" s="151"/>
      <c r="BM504" s="151"/>
      <c r="BN504" s="151"/>
      <c r="BO504" s="151"/>
      <c r="BP504" s="151"/>
      <c r="BQ504" s="151"/>
      <c r="BR504" s="151"/>
    </row>
    <row r="505" spans="1:70" s="219" customFormat="1">
      <c r="A505" s="151"/>
      <c r="B505" s="151"/>
      <c r="C505" s="151"/>
      <c r="D505" s="110"/>
      <c r="E505" s="151"/>
      <c r="F505" s="151"/>
      <c r="G505" s="171"/>
      <c r="H505" s="151"/>
      <c r="I505" s="151"/>
      <c r="J505" s="151"/>
      <c r="K505" s="151"/>
      <c r="L505" s="151"/>
      <c r="M505" s="151"/>
      <c r="N505" s="151"/>
      <c r="O505" s="151"/>
      <c r="P505" s="151"/>
      <c r="Q505" s="151"/>
      <c r="R505" s="152"/>
      <c r="S505" s="151"/>
      <c r="T505" s="153"/>
      <c r="U505" s="151"/>
      <c r="V505" s="151"/>
      <c r="W505" s="151"/>
      <c r="X505" s="151"/>
      <c r="Y505" s="151"/>
      <c r="Z505" s="151"/>
      <c r="AA505" s="151"/>
      <c r="AB505" s="151"/>
      <c r="AC505" s="151"/>
      <c r="AD505" s="151"/>
      <c r="AE505" s="151"/>
      <c r="AF505" s="151"/>
      <c r="AG505" s="151"/>
      <c r="AH505" s="151"/>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c r="BI505" s="151"/>
      <c r="BJ505" s="151"/>
      <c r="BK505" s="151"/>
      <c r="BL505" s="151"/>
      <c r="BM505" s="151"/>
      <c r="BN505" s="151"/>
      <c r="BO505" s="151"/>
      <c r="BP505" s="151"/>
      <c r="BQ505" s="151"/>
      <c r="BR505" s="151"/>
    </row>
    <row r="506" spans="1:70" s="219" customFormat="1">
      <c r="A506" s="151"/>
      <c r="B506" s="151"/>
      <c r="C506" s="151"/>
      <c r="D506" s="110"/>
      <c r="E506" s="151"/>
      <c r="F506" s="151"/>
      <c r="G506" s="171"/>
      <c r="H506" s="151"/>
      <c r="I506" s="151"/>
      <c r="J506" s="151"/>
      <c r="K506" s="151"/>
      <c r="L506" s="151"/>
      <c r="M506" s="151"/>
      <c r="N506" s="151"/>
      <c r="O506" s="151"/>
      <c r="P506" s="151"/>
      <c r="Q506" s="151"/>
      <c r="R506" s="152"/>
      <c r="S506" s="151"/>
      <c r="T506" s="153"/>
      <c r="U506" s="151"/>
      <c r="V506" s="151"/>
      <c r="W506" s="151"/>
      <c r="X506" s="151"/>
      <c r="Y506" s="151"/>
      <c r="Z506" s="151"/>
      <c r="AA506" s="151"/>
      <c r="AB506" s="151"/>
      <c r="AC506" s="151"/>
      <c r="AD506" s="151"/>
      <c r="AE506" s="151"/>
      <c r="AF506" s="151"/>
      <c r="AG506" s="151"/>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c r="BI506" s="151"/>
      <c r="BJ506" s="151"/>
      <c r="BK506" s="151"/>
      <c r="BL506" s="151"/>
      <c r="BM506" s="151"/>
      <c r="BN506" s="151"/>
      <c r="BO506" s="151"/>
      <c r="BP506" s="151"/>
      <c r="BQ506" s="151"/>
      <c r="BR506" s="151"/>
    </row>
    <row r="507" spans="1:70" s="219" customFormat="1">
      <c r="A507" s="151"/>
      <c r="B507" s="151"/>
      <c r="C507" s="151"/>
      <c r="D507" s="110"/>
      <c r="E507" s="151"/>
      <c r="F507" s="151"/>
      <c r="G507" s="171"/>
      <c r="H507" s="151"/>
      <c r="I507" s="151"/>
      <c r="J507" s="151"/>
      <c r="K507" s="151"/>
      <c r="L507" s="151"/>
      <c r="M507" s="151"/>
      <c r="N507" s="151"/>
      <c r="O507" s="151"/>
      <c r="P507" s="151"/>
      <c r="Q507" s="151"/>
      <c r="R507" s="152"/>
      <c r="S507" s="151"/>
      <c r="T507" s="153"/>
      <c r="U507" s="151"/>
      <c r="V507" s="151"/>
      <c r="W507" s="151"/>
      <c r="X507" s="151"/>
      <c r="Y507" s="151"/>
      <c r="Z507" s="151"/>
      <c r="AA507" s="151"/>
      <c r="AB507" s="151"/>
      <c r="AC507" s="151"/>
      <c r="AD507" s="151"/>
      <c r="AE507" s="151"/>
      <c r="AF507" s="151"/>
      <c r="AG507" s="151"/>
      <c r="AH507" s="151"/>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c r="BI507" s="151"/>
      <c r="BJ507" s="151"/>
      <c r="BK507" s="151"/>
      <c r="BL507" s="151"/>
      <c r="BM507" s="151"/>
      <c r="BN507" s="151"/>
      <c r="BO507" s="151"/>
      <c r="BP507" s="151"/>
      <c r="BQ507" s="151"/>
      <c r="BR507" s="151"/>
    </row>
    <row r="508" spans="1:70" s="219" customFormat="1">
      <c r="A508" s="151"/>
      <c r="B508" s="151"/>
      <c r="C508" s="151"/>
      <c r="D508" s="110"/>
      <c r="E508" s="151"/>
      <c r="F508" s="151"/>
      <c r="G508" s="171"/>
      <c r="H508" s="151"/>
      <c r="I508" s="151"/>
      <c r="J508" s="151"/>
      <c r="K508" s="151"/>
      <c r="L508" s="151"/>
      <c r="M508" s="151"/>
      <c r="N508" s="151"/>
      <c r="O508" s="151"/>
      <c r="P508" s="151"/>
      <c r="Q508" s="151"/>
      <c r="R508" s="152"/>
      <c r="S508" s="151"/>
      <c r="T508" s="153"/>
      <c r="U508" s="151"/>
      <c r="V508" s="151"/>
      <c r="W508" s="151"/>
      <c r="X508" s="151"/>
      <c r="Y508" s="151"/>
      <c r="Z508" s="151"/>
      <c r="AA508" s="151"/>
      <c r="AB508" s="151"/>
      <c r="AC508" s="151"/>
      <c r="AD508" s="151"/>
      <c r="AE508" s="151"/>
      <c r="AF508" s="151"/>
      <c r="AG508" s="151"/>
      <c r="AH508" s="151"/>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c r="BI508" s="151"/>
      <c r="BJ508" s="151"/>
      <c r="BK508" s="151"/>
      <c r="BL508" s="151"/>
      <c r="BM508" s="151"/>
      <c r="BN508" s="151"/>
      <c r="BO508" s="151"/>
      <c r="BP508" s="151"/>
      <c r="BQ508" s="151"/>
      <c r="BR508" s="151"/>
    </row>
    <row r="509" spans="1:70" s="219" customFormat="1">
      <c r="A509" s="151"/>
      <c r="B509" s="151"/>
      <c r="C509" s="151"/>
      <c r="D509" s="110"/>
      <c r="E509" s="151"/>
      <c r="F509" s="151"/>
      <c r="G509" s="171"/>
      <c r="H509" s="151"/>
      <c r="I509" s="151"/>
      <c r="J509" s="151"/>
      <c r="K509" s="151"/>
      <c r="L509" s="151"/>
      <c r="M509" s="151"/>
      <c r="N509" s="151"/>
      <c r="O509" s="151"/>
      <c r="P509" s="151"/>
      <c r="Q509" s="151"/>
      <c r="R509" s="152"/>
      <c r="S509" s="151"/>
      <c r="T509" s="153"/>
      <c r="U509" s="151"/>
      <c r="V509" s="151"/>
      <c r="W509" s="151"/>
      <c r="X509" s="151"/>
      <c r="Y509" s="151"/>
      <c r="Z509" s="151"/>
      <c r="AA509" s="151"/>
      <c r="AB509" s="151"/>
      <c r="AC509" s="151"/>
      <c r="AD509" s="151"/>
      <c r="AE509" s="151"/>
      <c r="AF509" s="151"/>
      <c r="AG509" s="151"/>
      <c r="AH509" s="151"/>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c r="BI509" s="151"/>
      <c r="BJ509" s="151"/>
      <c r="BK509" s="151"/>
      <c r="BL509" s="151"/>
      <c r="BM509" s="151"/>
      <c r="BN509" s="151"/>
      <c r="BO509" s="151"/>
      <c r="BP509" s="151"/>
      <c r="BQ509" s="151"/>
      <c r="BR509" s="151"/>
    </row>
    <row r="510" spans="1:70" s="219" customFormat="1">
      <c r="A510" s="151"/>
      <c r="B510" s="151"/>
      <c r="C510" s="151"/>
      <c r="D510" s="110"/>
      <c r="E510" s="151"/>
      <c r="F510" s="151"/>
      <c r="G510" s="171"/>
      <c r="H510" s="151"/>
      <c r="I510" s="151"/>
      <c r="J510" s="151"/>
      <c r="K510" s="151"/>
      <c r="L510" s="151"/>
      <c r="M510" s="151"/>
      <c r="N510" s="151"/>
      <c r="O510" s="151"/>
      <c r="P510" s="151"/>
      <c r="Q510" s="151"/>
      <c r="R510" s="152"/>
      <c r="S510" s="151"/>
      <c r="T510" s="153"/>
      <c r="U510" s="151"/>
      <c r="V510" s="151"/>
      <c r="W510" s="151"/>
      <c r="X510" s="151"/>
      <c r="Y510" s="151"/>
      <c r="Z510" s="151"/>
      <c r="AA510" s="151"/>
      <c r="AB510" s="151"/>
      <c r="AC510" s="151"/>
      <c r="AD510" s="151"/>
      <c r="AE510" s="151"/>
      <c r="AF510" s="151"/>
      <c r="AG510" s="151"/>
      <c r="AH510" s="151"/>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c r="BI510" s="151"/>
      <c r="BJ510" s="151"/>
      <c r="BK510" s="151"/>
      <c r="BL510" s="151"/>
      <c r="BM510" s="151"/>
      <c r="BN510" s="151"/>
      <c r="BO510" s="151"/>
      <c r="BP510" s="151"/>
      <c r="BQ510" s="151"/>
      <c r="BR510" s="151"/>
    </row>
    <row r="511" spans="1:70" s="219" customFormat="1">
      <c r="A511" s="151"/>
      <c r="B511" s="151"/>
      <c r="C511" s="151"/>
      <c r="D511" s="110"/>
      <c r="E511" s="151"/>
      <c r="F511" s="151"/>
      <c r="G511" s="171"/>
      <c r="H511" s="151"/>
      <c r="I511" s="151"/>
      <c r="J511" s="151"/>
      <c r="K511" s="151"/>
      <c r="L511" s="151"/>
      <c r="M511" s="151"/>
      <c r="N511" s="151"/>
      <c r="O511" s="151"/>
      <c r="P511" s="151"/>
      <c r="Q511" s="151"/>
      <c r="R511" s="152"/>
      <c r="S511" s="151"/>
      <c r="T511" s="153"/>
      <c r="U511" s="151"/>
      <c r="V511" s="151"/>
      <c r="W511" s="151"/>
      <c r="X511" s="151"/>
      <c r="Y511" s="151"/>
      <c r="Z511" s="151"/>
      <c r="AA511" s="151"/>
      <c r="AB511" s="151"/>
      <c r="AC511" s="151"/>
      <c r="AD511" s="151"/>
      <c r="AE511" s="151"/>
      <c r="AF511" s="151"/>
      <c r="AG511" s="151"/>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c r="BI511" s="151"/>
      <c r="BJ511" s="151"/>
      <c r="BK511" s="151"/>
      <c r="BL511" s="151"/>
      <c r="BM511" s="151"/>
      <c r="BN511" s="151"/>
      <c r="BO511" s="151"/>
      <c r="BP511" s="151"/>
      <c r="BQ511" s="151"/>
      <c r="BR511" s="151"/>
    </row>
    <row r="512" spans="1:70" s="219" customFormat="1">
      <c r="A512" s="151"/>
      <c r="B512" s="151"/>
      <c r="C512" s="151"/>
      <c r="D512" s="110"/>
      <c r="E512" s="151"/>
      <c r="F512" s="151"/>
      <c r="G512" s="171"/>
      <c r="H512" s="151"/>
      <c r="I512" s="151"/>
      <c r="J512" s="151"/>
      <c r="K512" s="151"/>
      <c r="L512" s="151"/>
      <c r="M512" s="151"/>
      <c r="N512" s="151"/>
      <c r="O512" s="151"/>
      <c r="P512" s="151"/>
      <c r="Q512" s="151"/>
      <c r="R512" s="152"/>
      <c r="S512" s="151"/>
      <c r="T512" s="153"/>
      <c r="U512" s="151"/>
      <c r="V512" s="151"/>
      <c r="W512" s="151"/>
      <c r="X512" s="151"/>
      <c r="Y512" s="151"/>
      <c r="Z512" s="151"/>
      <c r="AA512" s="151"/>
      <c r="AB512" s="151"/>
      <c r="AC512" s="151"/>
      <c r="AD512" s="151"/>
      <c r="AE512" s="151"/>
      <c r="AF512" s="151"/>
      <c r="AG512" s="151"/>
      <c r="AH512" s="151"/>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c r="BI512" s="151"/>
      <c r="BJ512" s="151"/>
      <c r="BK512" s="151"/>
      <c r="BL512" s="151"/>
      <c r="BM512" s="151"/>
      <c r="BN512" s="151"/>
      <c r="BO512" s="151"/>
      <c r="BP512" s="151"/>
      <c r="BQ512" s="151"/>
      <c r="BR512" s="151"/>
    </row>
    <row r="513" spans="1:70" s="219" customFormat="1">
      <c r="A513" s="151"/>
      <c r="B513" s="151"/>
      <c r="C513" s="151"/>
      <c r="D513" s="110"/>
      <c r="E513" s="151"/>
      <c r="F513" s="151"/>
      <c r="G513" s="171"/>
      <c r="H513" s="151"/>
      <c r="I513" s="151"/>
      <c r="J513" s="151"/>
      <c r="K513" s="151"/>
      <c r="L513" s="151"/>
      <c r="M513" s="151"/>
      <c r="N513" s="151"/>
      <c r="O513" s="151"/>
      <c r="P513" s="151"/>
      <c r="Q513" s="151"/>
      <c r="R513" s="152"/>
      <c r="S513" s="151"/>
      <c r="T513" s="153"/>
      <c r="U513" s="151"/>
      <c r="V513" s="151"/>
      <c r="W513" s="151"/>
      <c r="X513" s="151"/>
      <c r="Y513" s="151"/>
      <c r="Z513" s="151"/>
      <c r="AA513" s="151"/>
      <c r="AB513" s="151"/>
      <c r="AC513" s="151"/>
      <c r="AD513" s="151"/>
      <c r="AE513" s="151"/>
      <c r="AF513" s="151"/>
      <c r="AG513" s="151"/>
      <c r="AH513" s="151"/>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c r="BI513" s="151"/>
      <c r="BJ513" s="151"/>
      <c r="BK513" s="151"/>
      <c r="BL513" s="151"/>
      <c r="BM513" s="151"/>
      <c r="BN513" s="151"/>
      <c r="BO513" s="151"/>
      <c r="BP513" s="151"/>
      <c r="BQ513" s="151"/>
      <c r="BR513" s="151"/>
    </row>
    <row r="514" spans="1:70" s="219" customFormat="1">
      <c r="A514" s="151"/>
      <c r="B514" s="151"/>
      <c r="C514" s="151"/>
      <c r="D514" s="110"/>
      <c r="E514" s="151"/>
      <c r="F514" s="151"/>
      <c r="G514" s="171"/>
      <c r="H514" s="151"/>
      <c r="I514" s="151"/>
      <c r="J514" s="151"/>
      <c r="K514" s="151"/>
      <c r="L514" s="151"/>
      <c r="M514" s="151"/>
      <c r="N514" s="151"/>
      <c r="O514" s="151"/>
      <c r="P514" s="151"/>
      <c r="Q514" s="151"/>
      <c r="R514" s="152"/>
      <c r="S514" s="151"/>
      <c r="T514" s="153"/>
      <c r="U514" s="151"/>
      <c r="V514" s="151"/>
      <c r="W514" s="151"/>
      <c r="X514" s="151"/>
      <c r="Y514" s="151"/>
      <c r="Z514" s="151"/>
      <c r="AA514" s="151"/>
      <c r="AB514" s="151"/>
      <c r="AC514" s="151"/>
      <c r="AD514" s="151"/>
      <c r="AE514" s="151"/>
      <c r="AF514" s="151"/>
      <c r="AG514" s="151"/>
      <c r="AH514" s="151"/>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c r="BI514" s="151"/>
      <c r="BJ514" s="151"/>
      <c r="BK514" s="151"/>
      <c r="BL514" s="151"/>
      <c r="BM514" s="151"/>
      <c r="BN514" s="151"/>
      <c r="BO514" s="151"/>
      <c r="BP514" s="151"/>
      <c r="BQ514" s="151"/>
      <c r="BR514" s="151"/>
    </row>
    <row r="515" spans="1:70" s="219" customFormat="1">
      <c r="A515" s="151"/>
      <c r="B515" s="151"/>
      <c r="C515" s="151"/>
      <c r="D515" s="110"/>
      <c r="E515" s="151"/>
      <c r="F515" s="151"/>
      <c r="G515" s="171"/>
      <c r="H515" s="151"/>
      <c r="I515" s="151"/>
      <c r="J515" s="151"/>
      <c r="K515" s="151"/>
      <c r="L515" s="151"/>
      <c r="M515" s="151"/>
      <c r="N515" s="151"/>
      <c r="O515" s="151"/>
      <c r="P515" s="151"/>
      <c r="Q515" s="151"/>
      <c r="R515" s="152"/>
      <c r="S515" s="151"/>
      <c r="T515" s="153"/>
      <c r="U515" s="151"/>
      <c r="V515" s="151"/>
      <c r="W515" s="151"/>
      <c r="X515" s="151"/>
      <c r="Y515" s="151"/>
      <c r="Z515" s="151"/>
      <c r="AA515" s="151"/>
      <c r="AB515" s="151"/>
      <c r="AC515" s="151"/>
      <c r="AD515" s="151"/>
      <c r="AE515" s="151"/>
      <c r="AF515" s="151"/>
      <c r="AG515" s="151"/>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c r="BI515" s="151"/>
      <c r="BJ515" s="151"/>
      <c r="BK515" s="151"/>
      <c r="BL515" s="151"/>
      <c r="BM515" s="151"/>
      <c r="BN515" s="151"/>
      <c r="BO515" s="151"/>
      <c r="BP515" s="151"/>
      <c r="BQ515" s="151"/>
      <c r="BR515" s="151"/>
    </row>
    <row r="516" spans="1:70" s="219" customFormat="1">
      <c r="A516" s="151"/>
      <c r="B516" s="151"/>
      <c r="C516" s="151"/>
      <c r="D516" s="110"/>
      <c r="E516" s="151"/>
      <c r="F516" s="151"/>
      <c r="G516" s="171"/>
      <c r="H516" s="151"/>
      <c r="I516" s="151"/>
      <c r="J516" s="151"/>
      <c r="K516" s="151"/>
      <c r="L516" s="151"/>
      <c r="M516" s="151"/>
      <c r="N516" s="151"/>
      <c r="O516" s="151"/>
      <c r="P516" s="151"/>
      <c r="Q516" s="151"/>
      <c r="R516" s="152"/>
      <c r="S516" s="151"/>
      <c r="T516" s="153"/>
      <c r="U516" s="151"/>
      <c r="V516" s="151"/>
      <c r="W516" s="151"/>
      <c r="X516" s="151"/>
      <c r="Y516" s="151"/>
      <c r="Z516" s="151"/>
      <c r="AA516" s="151"/>
      <c r="AB516" s="151"/>
      <c r="AC516" s="151"/>
      <c r="AD516" s="151"/>
      <c r="AE516" s="151"/>
      <c r="AF516" s="151"/>
      <c r="AG516" s="151"/>
      <c r="AH516" s="151"/>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c r="BI516" s="151"/>
      <c r="BJ516" s="151"/>
      <c r="BK516" s="151"/>
      <c r="BL516" s="151"/>
      <c r="BM516" s="151"/>
      <c r="BN516" s="151"/>
      <c r="BO516" s="151"/>
      <c r="BP516" s="151"/>
      <c r="BQ516" s="151"/>
      <c r="BR516" s="151"/>
    </row>
    <row r="517" spans="1:70" s="219" customFormat="1">
      <c r="A517" s="151"/>
      <c r="B517" s="151"/>
      <c r="C517" s="151"/>
      <c r="D517" s="110"/>
      <c r="E517" s="151"/>
      <c r="F517" s="151"/>
      <c r="G517" s="171"/>
      <c r="H517" s="151"/>
      <c r="I517" s="151"/>
      <c r="J517" s="151"/>
      <c r="K517" s="151"/>
      <c r="L517" s="151"/>
      <c r="M517" s="151"/>
      <c r="N517" s="151"/>
      <c r="O517" s="151"/>
      <c r="P517" s="151"/>
      <c r="Q517" s="151"/>
      <c r="R517" s="152"/>
      <c r="S517" s="151"/>
      <c r="T517" s="153"/>
      <c r="U517" s="151"/>
      <c r="V517" s="151"/>
      <c r="W517" s="151"/>
      <c r="X517" s="151"/>
      <c r="Y517" s="151"/>
      <c r="Z517" s="151"/>
      <c r="AA517" s="151"/>
      <c r="AB517" s="151"/>
      <c r="AC517" s="151"/>
      <c r="AD517" s="151"/>
      <c r="AE517" s="151"/>
      <c r="AF517" s="151"/>
      <c r="AG517" s="151"/>
      <c r="AH517" s="151"/>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c r="BI517" s="151"/>
      <c r="BJ517" s="151"/>
      <c r="BK517" s="151"/>
      <c r="BL517" s="151"/>
      <c r="BM517" s="151"/>
      <c r="BN517" s="151"/>
      <c r="BO517" s="151"/>
      <c r="BP517" s="151"/>
      <c r="BQ517" s="151"/>
      <c r="BR517" s="151"/>
    </row>
    <row r="518" spans="1:70" s="219" customFormat="1">
      <c r="A518" s="151"/>
      <c r="B518" s="151"/>
      <c r="C518" s="151"/>
      <c r="D518" s="110"/>
      <c r="E518" s="151"/>
      <c r="F518" s="151"/>
      <c r="G518" s="171"/>
      <c r="H518" s="151"/>
      <c r="I518" s="151"/>
      <c r="J518" s="151"/>
      <c r="K518" s="151"/>
      <c r="L518" s="151"/>
      <c r="M518" s="151"/>
      <c r="N518" s="151"/>
      <c r="O518" s="151"/>
      <c r="P518" s="151"/>
      <c r="Q518" s="151"/>
      <c r="R518" s="152"/>
      <c r="S518" s="151"/>
      <c r="T518" s="153"/>
      <c r="U518" s="151"/>
      <c r="V518" s="151"/>
      <c r="W518" s="151"/>
      <c r="X518" s="151"/>
      <c r="Y518" s="151"/>
      <c r="Z518" s="151"/>
      <c r="AA518" s="151"/>
      <c r="AB518" s="151"/>
      <c r="AC518" s="151"/>
      <c r="AD518" s="151"/>
      <c r="AE518" s="151"/>
      <c r="AF518" s="151"/>
      <c r="AG518" s="151"/>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c r="BI518" s="151"/>
      <c r="BJ518" s="151"/>
      <c r="BK518" s="151"/>
      <c r="BL518" s="151"/>
      <c r="BM518" s="151"/>
      <c r="BN518" s="151"/>
      <c r="BO518" s="151"/>
      <c r="BP518" s="151"/>
      <c r="BQ518" s="151"/>
      <c r="BR518" s="151"/>
    </row>
    <row r="519" spans="1:70" s="219" customFormat="1">
      <c r="A519" s="151"/>
      <c r="B519" s="151"/>
      <c r="C519" s="151"/>
      <c r="D519" s="110"/>
      <c r="E519" s="151"/>
      <c r="F519" s="151"/>
      <c r="G519" s="171"/>
      <c r="H519" s="151"/>
      <c r="I519" s="151"/>
      <c r="J519" s="151"/>
      <c r="K519" s="151"/>
      <c r="L519" s="151"/>
      <c r="M519" s="151"/>
      <c r="N519" s="151"/>
      <c r="O519" s="151"/>
      <c r="P519" s="151"/>
      <c r="Q519" s="151"/>
      <c r="R519" s="152"/>
      <c r="S519" s="151"/>
      <c r="T519" s="153"/>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c r="BI519" s="151"/>
      <c r="BJ519" s="151"/>
      <c r="BK519" s="151"/>
      <c r="BL519" s="151"/>
      <c r="BM519" s="151"/>
      <c r="BN519" s="151"/>
      <c r="BO519" s="151"/>
      <c r="BP519" s="151"/>
      <c r="BQ519" s="151"/>
      <c r="BR519" s="151"/>
    </row>
    <row r="520" spans="1:70" s="219" customFormat="1">
      <c r="A520" s="151"/>
      <c r="B520" s="151"/>
      <c r="C520" s="151"/>
      <c r="D520" s="110"/>
      <c r="E520" s="151"/>
      <c r="F520" s="151"/>
      <c r="G520" s="171"/>
      <c r="H520" s="151"/>
      <c r="I520" s="151"/>
      <c r="J520" s="151"/>
      <c r="K520" s="151"/>
      <c r="L520" s="151"/>
      <c r="M520" s="151"/>
      <c r="N520" s="151"/>
      <c r="O520" s="151"/>
      <c r="P520" s="151"/>
      <c r="Q520" s="151"/>
      <c r="R520" s="152"/>
      <c r="S520" s="151"/>
      <c r="T520" s="153"/>
      <c r="U520" s="151"/>
      <c r="V520" s="151"/>
      <c r="W520" s="151"/>
      <c r="X520" s="151"/>
      <c r="Y520" s="151"/>
      <c r="Z520" s="151"/>
      <c r="AA520" s="151"/>
      <c r="AB520" s="151"/>
      <c r="AC520" s="151"/>
      <c r="AD520" s="151"/>
      <c r="AE520" s="151"/>
      <c r="AF520" s="151"/>
      <c r="AG520" s="151"/>
      <c r="AH520" s="151"/>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c r="BI520" s="151"/>
      <c r="BJ520" s="151"/>
      <c r="BK520" s="151"/>
      <c r="BL520" s="151"/>
      <c r="BM520" s="151"/>
      <c r="BN520" s="151"/>
      <c r="BO520" s="151"/>
      <c r="BP520" s="151"/>
      <c r="BQ520" s="151"/>
      <c r="BR520" s="151"/>
    </row>
    <row r="521" spans="1:70" s="219" customFormat="1">
      <c r="A521" s="151"/>
      <c r="B521" s="151"/>
      <c r="C521" s="151"/>
      <c r="D521" s="110"/>
      <c r="E521" s="151"/>
      <c r="F521" s="151"/>
      <c r="G521" s="171"/>
      <c r="H521" s="151"/>
      <c r="I521" s="151"/>
      <c r="J521" s="151"/>
      <c r="K521" s="151"/>
      <c r="L521" s="151"/>
      <c r="M521" s="151"/>
      <c r="N521" s="151"/>
      <c r="O521" s="151"/>
      <c r="P521" s="151"/>
      <c r="Q521" s="151"/>
      <c r="R521" s="152"/>
      <c r="S521" s="151"/>
      <c r="T521" s="153"/>
      <c r="U521" s="151"/>
      <c r="V521" s="151"/>
      <c r="W521" s="151"/>
      <c r="X521" s="151"/>
      <c r="Y521" s="151"/>
      <c r="Z521" s="151"/>
      <c r="AA521" s="151"/>
      <c r="AB521" s="151"/>
      <c r="AC521" s="151"/>
      <c r="AD521" s="151"/>
      <c r="AE521" s="151"/>
      <c r="AF521" s="151"/>
      <c r="AG521" s="151"/>
      <c r="AH521" s="151"/>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c r="BI521" s="151"/>
      <c r="BJ521" s="151"/>
      <c r="BK521" s="151"/>
      <c r="BL521" s="151"/>
      <c r="BM521" s="151"/>
      <c r="BN521" s="151"/>
      <c r="BO521" s="151"/>
      <c r="BP521" s="151"/>
      <c r="BQ521" s="151"/>
      <c r="BR521" s="151"/>
    </row>
    <row r="522" spans="1:70" s="219" customFormat="1">
      <c r="A522" s="151"/>
      <c r="B522" s="151"/>
      <c r="C522" s="151"/>
      <c r="D522" s="110"/>
      <c r="E522" s="151"/>
      <c r="F522" s="151"/>
      <c r="G522" s="171"/>
      <c r="H522" s="151"/>
      <c r="I522" s="151"/>
      <c r="J522" s="151"/>
      <c r="K522" s="151"/>
      <c r="L522" s="151"/>
      <c r="M522" s="151"/>
      <c r="N522" s="151"/>
      <c r="O522" s="151"/>
      <c r="P522" s="151"/>
      <c r="Q522" s="151"/>
      <c r="R522" s="152"/>
      <c r="S522" s="151"/>
      <c r="T522" s="153"/>
      <c r="U522" s="151"/>
      <c r="V522" s="151"/>
      <c r="W522" s="151"/>
      <c r="X522" s="151"/>
      <c r="Y522" s="151"/>
      <c r="Z522" s="151"/>
      <c r="AA522" s="151"/>
      <c r="AB522" s="151"/>
      <c r="AC522" s="151"/>
      <c r="AD522" s="151"/>
      <c r="AE522" s="151"/>
      <c r="AF522" s="151"/>
      <c r="AG522" s="151"/>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c r="BI522" s="151"/>
      <c r="BJ522" s="151"/>
      <c r="BK522" s="151"/>
      <c r="BL522" s="151"/>
      <c r="BM522" s="151"/>
      <c r="BN522" s="151"/>
      <c r="BO522" s="151"/>
      <c r="BP522" s="151"/>
      <c r="BQ522" s="151"/>
      <c r="BR522" s="151"/>
    </row>
    <row r="523" spans="1:70" s="219" customFormat="1">
      <c r="A523" s="151"/>
      <c r="B523" s="151"/>
      <c r="C523" s="151"/>
      <c r="D523" s="110"/>
      <c r="E523" s="151"/>
      <c r="F523" s="151"/>
      <c r="G523" s="171"/>
      <c r="H523" s="151"/>
      <c r="I523" s="151"/>
      <c r="J523" s="151"/>
      <c r="K523" s="151"/>
      <c r="L523" s="151"/>
      <c r="M523" s="151"/>
      <c r="N523" s="151"/>
      <c r="O523" s="151"/>
      <c r="P523" s="151"/>
      <c r="Q523" s="151"/>
      <c r="R523" s="152"/>
      <c r="S523" s="151"/>
      <c r="T523" s="153"/>
      <c r="U523" s="151"/>
      <c r="V523" s="151"/>
      <c r="W523" s="151"/>
      <c r="X523" s="151"/>
      <c r="Y523" s="151"/>
      <c r="Z523" s="151"/>
      <c r="AA523" s="151"/>
      <c r="AB523" s="151"/>
      <c r="AC523" s="151"/>
      <c r="AD523" s="151"/>
      <c r="AE523" s="151"/>
      <c r="AF523" s="151"/>
      <c r="AG523" s="151"/>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c r="BI523" s="151"/>
      <c r="BJ523" s="151"/>
      <c r="BK523" s="151"/>
      <c r="BL523" s="151"/>
      <c r="BM523" s="151"/>
      <c r="BN523" s="151"/>
      <c r="BO523" s="151"/>
      <c r="BP523" s="151"/>
      <c r="BQ523" s="151"/>
      <c r="BR523" s="151"/>
    </row>
    <row r="524" spans="1:70" s="219" customFormat="1">
      <c r="A524" s="151"/>
      <c r="B524" s="151"/>
      <c r="C524" s="151"/>
      <c r="D524" s="110"/>
      <c r="E524" s="151"/>
      <c r="F524" s="151"/>
      <c r="G524" s="171"/>
      <c r="H524" s="151"/>
      <c r="I524" s="151"/>
      <c r="J524" s="151"/>
      <c r="K524" s="151"/>
      <c r="L524" s="151"/>
      <c r="M524" s="151"/>
      <c r="N524" s="151"/>
      <c r="O524" s="151"/>
      <c r="P524" s="151"/>
      <c r="Q524" s="151"/>
      <c r="R524" s="152"/>
      <c r="S524" s="151"/>
      <c r="T524" s="153"/>
      <c r="U524" s="151"/>
      <c r="V524" s="151"/>
      <c r="W524" s="151"/>
      <c r="X524" s="151"/>
      <c r="Y524" s="151"/>
      <c r="Z524" s="151"/>
      <c r="AA524" s="151"/>
      <c r="AB524" s="151"/>
      <c r="AC524" s="151"/>
      <c r="AD524" s="151"/>
      <c r="AE524" s="151"/>
      <c r="AF524" s="151"/>
      <c r="AG524" s="151"/>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c r="BI524" s="151"/>
      <c r="BJ524" s="151"/>
      <c r="BK524" s="151"/>
      <c r="BL524" s="151"/>
      <c r="BM524" s="151"/>
      <c r="BN524" s="151"/>
      <c r="BO524" s="151"/>
      <c r="BP524" s="151"/>
      <c r="BQ524" s="151"/>
      <c r="BR524" s="151"/>
    </row>
    <row r="525" spans="1:70" s="219" customFormat="1">
      <c r="A525" s="151"/>
      <c r="B525" s="151"/>
      <c r="C525" s="151"/>
      <c r="D525" s="110"/>
      <c r="E525" s="151"/>
      <c r="F525" s="151"/>
      <c r="G525" s="171"/>
      <c r="H525" s="151"/>
      <c r="I525" s="151"/>
      <c r="J525" s="151"/>
      <c r="K525" s="151"/>
      <c r="L525" s="151"/>
      <c r="M525" s="151"/>
      <c r="N525" s="151"/>
      <c r="O525" s="151"/>
      <c r="P525" s="151"/>
      <c r="Q525" s="151"/>
      <c r="R525" s="152"/>
      <c r="S525" s="151"/>
      <c r="T525" s="153"/>
      <c r="U525" s="151"/>
      <c r="V525" s="151"/>
      <c r="W525" s="151"/>
      <c r="X525" s="151"/>
      <c r="Y525" s="151"/>
      <c r="Z525" s="151"/>
      <c r="AA525" s="151"/>
      <c r="AB525" s="151"/>
      <c r="AC525" s="151"/>
      <c r="AD525" s="151"/>
      <c r="AE525" s="151"/>
      <c r="AF525" s="151"/>
      <c r="AG525" s="151"/>
      <c r="AH525" s="151"/>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c r="BI525" s="151"/>
      <c r="BJ525" s="151"/>
      <c r="BK525" s="151"/>
      <c r="BL525" s="151"/>
      <c r="BM525" s="151"/>
      <c r="BN525" s="151"/>
      <c r="BO525" s="151"/>
      <c r="BP525" s="151"/>
      <c r="BQ525" s="151"/>
      <c r="BR525" s="151"/>
    </row>
    <row r="526" spans="1:70" s="219" customFormat="1">
      <c r="A526" s="151"/>
      <c r="B526" s="151"/>
      <c r="C526" s="151"/>
      <c r="D526" s="110"/>
      <c r="E526" s="151"/>
      <c r="F526" s="151"/>
      <c r="G526" s="171"/>
      <c r="H526" s="151"/>
      <c r="I526" s="151"/>
      <c r="J526" s="151"/>
      <c r="K526" s="151"/>
      <c r="L526" s="151"/>
      <c r="M526" s="151"/>
      <c r="N526" s="151"/>
      <c r="O526" s="151"/>
      <c r="P526" s="151"/>
      <c r="Q526" s="151"/>
      <c r="R526" s="152"/>
      <c r="S526" s="151"/>
      <c r="T526" s="153"/>
      <c r="U526" s="151"/>
      <c r="V526" s="151"/>
      <c r="W526" s="151"/>
      <c r="X526" s="151"/>
      <c r="Y526" s="151"/>
      <c r="Z526" s="151"/>
      <c r="AA526" s="151"/>
      <c r="AB526" s="151"/>
      <c r="AC526" s="151"/>
      <c r="AD526" s="151"/>
      <c r="AE526" s="151"/>
      <c r="AF526" s="151"/>
      <c r="AG526" s="151"/>
      <c r="AH526" s="151"/>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c r="BI526" s="151"/>
      <c r="BJ526" s="151"/>
      <c r="BK526" s="151"/>
      <c r="BL526" s="151"/>
      <c r="BM526" s="151"/>
      <c r="BN526" s="151"/>
      <c r="BO526" s="151"/>
      <c r="BP526" s="151"/>
      <c r="BQ526" s="151"/>
      <c r="BR526" s="151"/>
    </row>
    <row r="527" spans="1:70" s="219" customFormat="1">
      <c r="A527" s="151"/>
      <c r="B527" s="151"/>
      <c r="C527" s="151"/>
      <c r="D527" s="110"/>
      <c r="E527" s="151"/>
      <c r="F527" s="151"/>
      <c r="G527" s="171"/>
      <c r="H527" s="151"/>
      <c r="I527" s="151"/>
      <c r="J527" s="151"/>
      <c r="K527" s="151"/>
      <c r="L527" s="151"/>
      <c r="M527" s="151"/>
      <c r="N527" s="151"/>
      <c r="O527" s="151"/>
      <c r="P527" s="151"/>
      <c r="Q527" s="151"/>
      <c r="R527" s="152"/>
      <c r="S527" s="151"/>
      <c r="T527" s="153"/>
      <c r="U527" s="151"/>
      <c r="V527" s="151"/>
      <c r="W527" s="151"/>
      <c r="X527" s="151"/>
      <c r="Y527" s="151"/>
      <c r="Z527" s="151"/>
      <c r="AA527" s="151"/>
      <c r="AB527" s="151"/>
      <c r="AC527" s="151"/>
      <c r="AD527" s="151"/>
      <c r="AE527" s="151"/>
      <c r="AF527" s="151"/>
      <c r="AG527" s="151"/>
      <c r="AH527" s="151"/>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c r="BI527" s="151"/>
      <c r="BJ527" s="151"/>
      <c r="BK527" s="151"/>
      <c r="BL527" s="151"/>
      <c r="BM527" s="151"/>
      <c r="BN527" s="151"/>
      <c r="BO527" s="151"/>
      <c r="BP527" s="151"/>
      <c r="BQ527" s="151"/>
      <c r="BR527" s="151"/>
    </row>
    <row r="528" spans="1:70" s="219" customFormat="1">
      <c r="A528" s="151"/>
      <c r="B528" s="151"/>
      <c r="C528" s="151"/>
      <c r="D528" s="110"/>
      <c r="E528" s="151"/>
      <c r="F528" s="151"/>
      <c r="G528" s="171"/>
      <c r="H528" s="151"/>
      <c r="I528" s="151"/>
      <c r="J528" s="151"/>
      <c r="K528" s="151"/>
      <c r="L528" s="151"/>
      <c r="M528" s="151"/>
      <c r="N528" s="151"/>
      <c r="O528" s="151"/>
      <c r="P528" s="151"/>
      <c r="Q528" s="151"/>
      <c r="R528" s="152"/>
      <c r="S528" s="151"/>
      <c r="T528" s="153"/>
      <c r="U528" s="151"/>
      <c r="V528" s="151"/>
      <c r="W528" s="151"/>
      <c r="X528" s="151"/>
      <c r="Y528" s="151"/>
      <c r="Z528" s="151"/>
      <c r="AA528" s="151"/>
      <c r="AB528" s="151"/>
      <c r="AC528" s="151"/>
      <c r="AD528" s="151"/>
      <c r="AE528" s="151"/>
      <c r="AF528" s="151"/>
      <c r="AG528" s="151"/>
      <c r="AH528" s="151"/>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c r="BI528" s="151"/>
      <c r="BJ528" s="151"/>
      <c r="BK528" s="151"/>
      <c r="BL528" s="151"/>
      <c r="BM528" s="151"/>
      <c r="BN528" s="151"/>
      <c r="BO528" s="151"/>
      <c r="BP528" s="151"/>
      <c r="BQ528" s="151"/>
      <c r="BR528" s="151"/>
    </row>
    <row r="529" spans="1:70" s="219" customFormat="1">
      <c r="A529" s="151"/>
      <c r="B529" s="151"/>
      <c r="C529" s="151"/>
      <c r="D529" s="110"/>
      <c r="E529" s="151"/>
      <c r="F529" s="151"/>
      <c r="G529" s="171"/>
      <c r="H529" s="151"/>
      <c r="I529" s="151"/>
      <c r="J529" s="151"/>
      <c r="K529" s="151"/>
      <c r="L529" s="151"/>
      <c r="M529" s="151"/>
      <c r="N529" s="151"/>
      <c r="O529" s="151"/>
      <c r="P529" s="151"/>
      <c r="Q529" s="151"/>
      <c r="R529" s="152"/>
      <c r="S529" s="151"/>
      <c r="T529" s="153"/>
      <c r="U529" s="151"/>
      <c r="V529" s="151"/>
      <c r="W529" s="151"/>
      <c r="X529" s="151"/>
      <c r="Y529" s="151"/>
      <c r="Z529" s="151"/>
      <c r="AA529" s="151"/>
      <c r="AB529" s="151"/>
      <c r="AC529" s="151"/>
      <c r="AD529" s="151"/>
      <c r="AE529" s="151"/>
      <c r="AF529" s="151"/>
      <c r="AG529" s="151"/>
      <c r="AH529" s="151"/>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c r="BI529" s="151"/>
      <c r="BJ529" s="151"/>
      <c r="BK529" s="151"/>
      <c r="BL529" s="151"/>
      <c r="BM529" s="151"/>
      <c r="BN529" s="151"/>
      <c r="BO529" s="151"/>
      <c r="BP529" s="151"/>
      <c r="BQ529" s="151"/>
      <c r="BR529" s="151"/>
    </row>
    <row r="530" spans="1:70" s="219" customFormat="1">
      <c r="A530" s="151"/>
      <c r="B530" s="151"/>
      <c r="C530" s="151"/>
      <c r="D530" s="110"/>
      <c r="E530" s="151"/>
      <c r="F530" s="151"/>
      <c r="G530" s="171"/>
      <c r="H530" s="151"/>
      <c r="I530" s="151"/>
      <c r="J530" s="151"/>
      <c r="K530" s="151"/>
      <c r="L530" s="151"/>
      <c r="M530" s="151"/>
      <c r="N530" s="151"/>
      <c r="O530" s="151"/>
      <c r="P530" s="151"/>
      <c r="Q530" s="151"/>
      <c r="R530" s="152"/>
      <c r="S530" s="151"/>
      <c r="T530" s="153"/>
      <c r="U530" s="151"/>
      <c r="V530" s="151"/>
      <c r="W530" s="151"/>
      <c r="X530" s="151"/>
      <c r="Y530" s="151"/>
      <c r="Z530" s="151"/>
      <c r="AA530" s="151"/>
      <c r="AB530" s="151"/>
      <c r="AC530" s="151"/>
      <c r="AD530" s="151"/>
      <c r="AE530" s="151"/>
      <c r="AF530" s="151"/>
      <c r="AG530" s="151"/>
      <c r="AH530" s="151"/>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c r="BI530" s="151"/>
      <c r="BJ530" s="151"/>
      <c r="BK530" s="151"/>
      <c r="BL530" s="151"/>
      <c r="BM530" s="151"/>
      <c r="BN530" s="151"/>
      <c r="BO530" s="151"/>
      <c r="BP530" s="151"/>
      <c r="BQ530" s="151"/>
      <c r="BR530" s="151"/>
    </row>
    <row r="531" spans="1:70" s="219" customFormat="1">
      <c r="A531" s="151"/>
      <c r="B531" s="151"/>
      <c r="C531" s="151"/>
      <c r="D531" s="110"/>
      <c r="E531" s="151"/>
      <c r="F531" s="151"/>
      <c r="G531" s="171"/>
      <c r="H531" s="151"/>
      <c r="I531" s="151"/>
      <c r="J531" s="151"/>
      <c r="K531" s="151"/>
      <c r="L531" s="151"/>
      <c r="M531" s="151"/>
      <c r="N531" s="151"/>
      <c r="O531" s="151"/>
      <c r="P531" s="151"/>
      <c r="Q531" s="151"/>
      <c r="R531" s="152"/>
      <c r="S531" s="151"/>
      <c r="T531" s="153"/>
      <c r="U531" s="151"/>
      <c r="V531" s="151"/>
      <c r="W531" s="151"/>
      <c r="X531" s="151"/>
      <c r="Y531" s="151"/>
      <c r="Z531" s="151"/>
      <c r="AA531" s="151"/>
      <c r="AB531" s="151"/>
      <c r="AC531" s="151"/>
      <c r="AD531" s="151"/>
      <c r="AE531" s="151"/>
      <c r="AF531" s="151"/>
      <c r="AG531" s="151"/>
      <c r="AH531" s="151"/>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c r="BI531" s="151"/>
      <c r="BJ531" s="151"/>
      <c r="BK531" s="151"/>
      <c r="BL531" s="151"/>
      <c r="BM531" s="151"/>
      <c r="BN531" s="151"/>
      <c r="BO531" s="151"/>
      <c r="BP531" s="151"/>
      <c r="BQ531" s="151"/>
      <c r="BR531" s="151"/>
    </row>
    <row r="532" spans="1:70" s="219" customFormat="1">
      <c r="A532" s="151"/>
      <c r="B532" s="151"/>
      <c r="C532" s="151"/>
      <c r="D532" s="110"/>
      <c r="E532" s="151"/>
      <c r="F532" s="151"/>
      <c r="G532" s="171"/>
      <c r="H532" s="151"/>
      <c r="I532" s="151"/>
      <c r="J532" s="151"/>
      <c r="K532" s="151"/>
      <c r="L532" s="151"/>
      <c r="M532" s="151"/>
      <c r="N532" s="151"/>
      <c r="O532" s="151"/>
      <c r="P532" s="151"/>
      <c r="Q532" s="151"/>
      <c r="R532" s="152"/>
      <c r="S532" s="151"/>
      <c r="T532" s="153"/>
      <c r="U532" s="151"/>
      <c r="V532" s="151"/>
      <c r="W532" s="151"/>
      <c r="X532" s="151"/>
      <c r="Y532" s="151"/>
      <c r="Z532" s="151"/>
      <c r="AA532" s="151"/>
      <c r="AB532" s="151"/>
      <c r="AC532" s="151"/>
      <c r="AD532" s="151"/>
      <c r="AE532" s="151"/>
      <c r="AF532" s="151"/>
      <c r="AG532" s="151"/>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c r="BI532" s="151"/>
      <c r="BJ532" s="151"/>
      <c r="BK532" s="151"/>
      <c r="BL532" s="151"/>
      <c r="BM532" s="151"/>
      <c r="BN532" s="151"/>
      <c r="BO532" s="151"/>
      <c r="BP532" s="151"/>
      <c r="BQ532" s="151"/>
      <c r="BR532" s="151"/>
    </row>
    <row r="533" spans="1:70" s="219" customFormat="1">
      <c r="A533" s="151"/>
      <c r="B533" s="151"/>
      <c r="C533" s="151"/>
      <c r="D533" s="110"/>
      <c r="E533" s="151"/>
      <c r="F533" s="151"/>
      <c r="G533" s="171"/>
      <c r="H533" s="151"/>
      <c r="I533" s="151"/>
      <c r="J533" s="151"/>
      <c r="K533" s="151"/>
      <c r="L533" s="151"/>
      <c r="M533" s="151"/>
      <c r="N533" s="151"/>
      <c r="O533" s="151"/>
      <c r="P533" s="151"/>
      <c r="Q533" s="151"/>
      <c r="R533" s="152"/>
      <c r="S533" s="151"/>
      <c r="T533" s="153"/>
      <c r="U533" s="151"/>
      <c r="V533" s="151"/>
      <c r="W533" s="151"/>
      <c r="X533" s="151"/>
      <c r="Y533" s="151"/>
      <c r="Z533" s="151"/>
      <c r="AA533" s="151"/>
      <c r="AB533" s="151"/>
      <c r="AC533" s="151"/>
      <c r="AD533" s="151"/>
      <c r="AE533" s="151"/>
      <c r="AF533" s="151"/>
      <c r="AG533" s="151"/>
      <c r="AH533" s="151"/>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c r="BI533" s="151"/>
      <c r="BJ533" s="151"/>
      <c r="BK533" s="151"/>
      <c r="BL533" s="151"/>
      <c r="BM533" s="151"/>
      <c r="BN533" s="151"/>
      <c r="BO533" s="151"/>
      <c r="BP533" s="151"/>
      <c r="BQ533" s="151"/>
      <c r="BR533" s="151"/>
    </row>
    <row r="534" spans="1:70" s="219" customFormat="1">
      <c r="A534" s="151"/>
      <c r="B534" s="151"/>
      <c r="C534" s="151"/>
      <c r="D534" s="110"/>
      <c r="E534" s="151"/>
      <c r="F534" s="151"/>
      <c r="G534" s="171"/>
      <c r="H534" s="151"/>
      <c r="I534" s="151"/>
      <c r="J534" s="151"/>
      <c r="K534" s="151"/>
      <c r="L534" s="151"/>
      <c r="M534" s="151"/>
      <c r="N534" s="151"/>
      <c r="O534" s="151"/>
      <c r="P534" s="151"/>
      <c r="Q534" s="151"/>
      <c r="R534" s="152"/>
      <c r="S534" s="151"/>
      <c r="T534" s="153"/>
      <c r="U534" s="151"/>
      <c r="V534" s="151"/>
      <c r="W534" s="151"/>
      <c r="X534" s="151"/>
      <c r="Y534" s="151"/>
      <c r="Z534" s="151"/>
      <c r="AA534" s="151"/>
      <c r="AB534" s="151"/>
      <c r="AC534" s="151"/>
      <c r="AD534" s="151"/>
      <c r="AE534" s="151"/>
      <c r="AF534" s="151"/>
      <c r="AG534" s="151"/>
      <c r="AH534" s="151"/>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c r="BI534" s="151"/>
      <c r="BJ534" s="151"/>
      <c r="BK534" s="151"/>
      <c r="BL534" s="151"/>
      <c r="BM534" s="151"/>
      <c r="BN534" s="151"/>
      <c r="BO534" s="151"/>
      <c r="BP534" s="151"/>
      <c r="BQ534" s="151"/>
      <c r="BR534" s="151"/>
    </row>
    <row r="535" spans="1:70" s="219" customFormat="1">
      <c r="A535" s="151"/>
      <c r="B535" s="151"/>
      <c r="C535" s="151"/>
      <c r="D535" s="110"/>
      <c r="E535" s="151"/>
      <c r="F535" s="151"/>
      <c r="G535" s="171"/>
      <c r="H535" s="151"/>
      <c r="I535" s="151"/>
      <c r="J535" s="151"/>
      <c r="K535" s="151"/>
      <c r="L535" s="151"/>
      <c r="M535" s="151"/>
      <c r="N535" s="151"/>
      <c r="O535" s="151"/>
      <c r="P535" s="151"/>
      <c r="Q535" s="151"/>
      <c r="R535" s="152"/>
      <c r="S535" s="151"/>
      <c r="T535" s="153"/>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c r="BI535" s="151"/>
      <c r="BJ535" s="151"/>
      <c r="BK535" s="151"/>
      <c r="BL535" s="151"/>
      <c r="BM535" s="151"/>
      <c r="BN535" s="151"/>
      <c r="BO535" s="151"/>
      <c r="BP535" s="151"/>
      <c r="BQ535" s="151"/>
      <c r="BR535" s="151"/>
    </row>
    <row r="536" spans="1:70" s="219" customFormat="1">
      <c r="A536" s="151"/>
      <c r="B536" s="151"/>
      <c r="C536" s="151"/>
      <c r="D536" s="110"/>
      <c r="E536" s="151"/>
      <c r="F536" s="151"/>
      <c r="G536" s="171"/>
      <c r="H536" s="151"/>
      <c r="I536" s="151"/>
      <c r="J536" s="151"/>
      <c r="K536" s="151"/>
      <c r="L536" s="151"/>
      <c r="M536" s="151"/>
      <c r="N536" s="151"/>
      <c r="O536" s="151"/>
      <c r="P536" s="151"/>
      <c r="Q536" s="151"/>
      <c r="R536" s="152"/>
      <c r="S536" s="151"/>
      <c r="T536" s="153"/>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c r="BI536" s="151"/>
      <c r="BJ536" s="151"/>
      <c r="BK536" s="151"/>
      <c r="BL536" s="151"/>
      <c r="BM536" s="151"/>
      <c r="BN536" s="151"/>
      <c r="BO536" s="151"/>
      <c r="BP536" s="151"/>
      <c r="BQ536" s="151"/>
      <c r="BR536" s="151"/>
    </row>
    <row r="537" spans="1:70" s="219" customFormat="1">
      <c r="A537" s="151"/>
      <c r="B537" s="151"/>
      <c r="C537" s="151"/>
      <c r="D537" s="110"/>
      <c r="E537" s="151"/>
      <c r="F537" s="151"/>
      <c r="G537" s="171"/>
      <c r="H537" s="151"/>
      <c r="I537" s="151"/>
      <c r="J537" s="151"/>
      <c r="K537" s="151"/>
      <c r="L537" s="151"/>
      <c r="M537" s="151"/>
      <c r="N537" s="151"/>
      <c r="O537" s="151"/>
      <c r="P537" s="151"/>
      <c r="Q537" s="151"/>
      <c r="R537" s="152"/>
      <c r="S537" s="151"/>
      <c r="T537" s="153"/>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c r="BI537" s="151"/>
      <c r="BJ537" s="151"/>
      <c r="BK537" s="151"/>
      <c r="BL537" s="151"/>
      <c r="BM537" s="151"/>
      <c r="BN537" s="151"/>
      <c r="BO537" s="151"/>
      <c r="BP537" s="151"/>
      <c r="BQ537" s="151"/>
      <c r="BR537" s="151"/>
    </row>
    <row r="538" spans="1:70" s="219" customFormat="1">
      <c r="A538" s="151"/>
      <c r="B538" s="151"/>
      <c r="C538" s="151"/>
      <c r="D538" s="110"/>
      <c r="E538" s="151"/>
      <c r="F538" s="151"/>
      <c r="G538" s="171"/>
      <c r="H538" s="151"/>
      <c r="I538" s="151"/>
      <c r="J538" s="151"/>
      <c r="K538" s="151"/>
      <c r="L538" s="151"/>
      <c r="M538" s="151"/>
      <c r="N538" s="151"/>
      <c r="O538" s="151"/>
      <c r="P538" s="151"/>
      <c r="Q538" s="151"/>
      <c r="R538" s="152"/>
      <c r="S538" s="151"/>
      <c r="T538" s="153"/>
      <c r="U538" s="151"/>
      <c r="V538" s="151"/>
      <c r="W538" s="151"/>
      <c r="X538" s="151"/>
      <c r="Y538" s="151"/>
      <c r="Z538" s="151"/>
      <c r="AA538" s="151"/>
      <c r="AB538" s="151"/>
      <c r="AC538" s="151"/>
      <c r="AD538" s="151"/>
      <c r="AE538" s="151"/>
      <c r="AF538" s="151"/>
      <c r="AG538" s="151"/>
      <c r="AH538" s="151"/>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c r="BI538" s="151"/>
      <c r="BJ538" s="151"/>
      <c r="BK538" s="151"/>
      <c r="BL538" s="151"/>
      <c r="BM538" s="151"/>
      <c r="BN538" s="151"/>
      <c r="BO538" s="151"/>
      <c r="BP538" s="151"/>
      <c r="BQ538" s="151"/>
      <c r="BR538" s="151"/>
    </row>
    <row r="539" spans="1:70" s="219" customFormat="1">
      <c r="A539" s="151"/>
      <c r="B539" s="151"/>
      <c r="C539" s="151"/>
      <c r="D539" s="110"/>
      <c r="E539" s="151"/>
      <c r="F539" s="151"/>
      <c r="G539" s="171"/>
      <c r="H539" s="151"/>
      <c r="I539" s="151"/>
      <c r="J539" s="151"/>
      <c r="K539" s="151"/>
      <c r="L539" s="151"/>
      <c r="M539" s="151"/>
      <c r="N539" s="151"/>
      <c r="O539" s="151"/>
      <c r="P539" s="151"/>
      <c r="Q539" s="151"/>
      <c r="R539" s="152"/>
      <c r="S539" s="151"/>
      <c r="T539" s="153"/>
      <c r="U539" s="151"/>
      <c r="V539" s="151"/>
      <c r="W539" s="151"/>
      <c r="X539" s="151"/>
      <c r="Y539" s="151"/>
      <c r="Z539" s="151"/>
      <c r="AA539" s="151"/>
      <c r="AB539" s="151"/>
      <c r="AC539" s="151"/>
      <c r="AD539" s="151"/>
      <c r="AE539" s="151"/>
      <c r="AF539" s="151"/>
      <c r="AG539" s="151"/>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c r="BI539" s="151"/>
      <c r="BJ539" s="151"/>
      <c r="BK539" s="151"/>
      <c r="BL539" s="151"/>
      <c r="BM539" s="151"/>
      <c r="BN539" s="151"/>
      <c r="BO539" s="151"/>
      <c r="BP539" s="151"/>
      <c r="BQ539" s="151"/>
      <c r="BR539" s="151"/>
    </row>
    <row r="540" spans="1:70" s="219" customFormat="1">
      <c r="A540" s="151"/>
      <c r="B540" s="151"/>
      <c r="C540" s="151"/>
      <c r="D540" s="110"/>
      <c r="E540" s="151"/>
      <c r="F540" s="151"/>
      <c r="G540" s="171"/>
      <c r="H540" s="151"/>
      <c r="I540" s="151"/>
      <c r="J540" s="151"/>
      <c r="K540" s="151"/>
      <c r="L540" s="151"/>
      <c r="M540" s="151"/>
      <c r="N540" s="151"/>
      <c r="O540" s="151"/>
      <c r="P540" s="151"/>
      <c r="Q540" s="151"/>
      <c r="R540" s="152"/>
      <c r="S540" s="151"/>
      <c r="T540" s="153"/>
      <c r="U540" s="151"/>
      <c r="V540" s="151"/>
      <c r="W540" s="151"/>
      <c r="X540" s="151"/>
      <c r="Y540" s="151"/>
      <c r="Z540" s="151"/>
      <c r="AA540" s="151"/>
      <c r="AB540" s="151"/>
      <c r="AC540" s="151"/>
      <c r="AD540" s="151"/>
      <c r="AE540" s="151"/>
      <c r="AF540" s="151"/>
      <c r="AG540" s="151"/>
      <c r="AH540" s="151"/>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c r="BI540" s="151"/>
      <c r="BJ540" s="151"/>
      <c r="BK540" s="151"/>
      <c r="BL540" s="151"/>
      <c r="BM540" s="151"/>
      <c r="BN540" s="151"/>
      <c r="BO540" s="151"/>
      <c r="BP540" s="151"/>
      <c r="BQ540" s="151"/>
      <c r="BR540" s="151"/>
    </row>
    <row r="541" spans="1:70" s="219" customFormat="1">
      <c r="A541" s="151"/>
      <c r="B541" s="151"/>
      <c r="C541" s="151"/>
      <c r="D541" s="110"/>
      <c r="E541" s="151"/>
      <c r="F541" s="151"/>
      <c r="G541" s="171"/>
      <c r="H541" s="151"/>
      <c r="I541" s="151"/>
      <c r="J541" s="151"/>
      <c r="K541" s="151"/>
      <c r="L541" s="151"/>
      <c r="M541" s="151"/>
      <c r="N541" s="151"/>
      <c r="O541" s="151"/>
      <c r="P541" s="151"/>
      <c r="Q541" s="151"/>
      <c r="R541" s="152"/>
      <c r="S541" s="151"/>
      <c r="T541" s="153"/>
      <c r="U541" s="151"/>
      <c r="V541" s="151"/>
      <c r="W541" s="151"/>
      <c r="X541" s="151"/>
      <c r="Y541" s="151"/>
      <c r="Z541" s="151"/>
      <c r="AA541" s="151"/>
      <c r="AB541" s="151"/>
      <c r="AC541" s="151"/>
      <c r="AD541" s="151"/>
      <c r="AE541" s="151"/>
      <c r="AF541" s="151"/>
      <c r="AG541" s="151"/>
      <c r="AH541" s="151"/>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c r="BI541" s="151"/>
      <c r="BJ541" s="151"/>
      <c r="BK541" s="151"/>
      <c r="BL541" s="151"/>
      <c r="BM541" s="151"/>
      <c r="BN541" s="151"/>
      <c r="BO541" s="151"/>
      <c r="BP541" s="151"/>
      <c r="BQ541" s="151"/>
      <c r="BR541" s="151"/>
    </row>
    <row r="542" spans="1:70" s="219" customFormat="1">
      <c r="A542" s="151"/>
      <c r="B542" s="151"/>
      <c r="C542" s="151"/>
      <c r="D542" s="110"/>
      <c r="E542" s="151"/>
      <c r="F542" s="151"/>
      <c r="G542" s="171"/>
      <c r="H542" s="151"/>
      <c r="I542" s="151"/>
      <c r="J542" s="151"/>
      <c r="K542" s="151"/>
      <c r="L542" s="151"/>
      <c r="M542" s="151"/>
      <c r="N542" s="151"/>
      <c r="O542" s="151"/>
      <c r="P542" s="151"/>
      <c r="Q542" s="151"/>
      <c r="R542" s="152"/>
      <c r="S542" s="151"/>
      <c r="T542" s="153"/>
      <c r="U542" s="151"/>
      <c r="V542" s="151"/>
      <c r="W542" s="151"/>
      <c r="X542" s="151"/>
      <c r="Y542" s="151"/>
      <c r="Z542" s="151"/>
      <c r="AA542" s="151"/>
      <c r="AB542" s="151"/>
      <c r="AC542" s="151"/>
      <c r="AD542" s="151"/>
      <c r="AE542" s="151"/>
      <c r="AF542" s="151"/>
      <c r="AG542" s="151"/>
      <c r="AH542" s="151"/>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c r="BI542" s="151"/>
      <c r="BJ542" s="151"/>
      <c r="BK542" s="151"/>
      <c r="BL542" s="151"/>
      <c r="BM542" s="151"/>
      <c r="BN542" s="151"/>
      <c r="BO542" s="151"/>
      <c r="BP542" s="151"/>
      <c r="BQ542" s="151"/>
      <c r="BR542" s="151"/>
    </row>
    <row r="543" spans="1:70" s="219" customFormat="1">
      <c r="A543" s="151"/>
      <c r="B543" s="151"/>
      <c r="C543" s="151"/>
      <c r="D543" s="110"/>
      <c r="E543" s="151"/>
      <c r="F543" s="151"/>
      <c r="G543" s="171"/>
      <c r="H543" s="151"/>
      <c r="I543" s="151"/>
      <c r="J543" s="151"/>
      <c r="K543" s="151"/>
      <c r="L543" s="151"/>
      <c r="M543" s="151"/>
      <c r="N543" s="151"/>
      <c r="O543" s="151"/>
      <c r="P543" s="151"/>
      <c r="Q543" s="151"/>
      <c r="R543" s="152"/>
      <c r="S543" s="151"/>
      <c r="T543" s="153"/>
      <c r="U543" s="151"/>
      <c r="V543" s="151"/>
      <c r="W543" s="151"/>
      <c r="X543" s="151"/>
      <c r="Y543" s="151"/>
      <c r="Z543" s="151"/>
      <c r="AA543" s="151"/>
      <c r="AB543" s="151"/>
      <c r="AC543" s="151"/>
      <c r="AD543" s="151"/>
      <c r="AE543" s="151"/>
      <c r="AF543" s="151"/>
      <c r="AG543" s="151"/>
      <c r="AH543" s="151"/>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c r="BI543" s="151"/>
      <c r="BJ543" s="151"/>
      <c r="BK543" s="151"/>
      <c r="BL543" s="151"/>
      <c r="BM543" s="151"/>
      <c r="BN543" s="151"/>
      <c r="BO543" s="151"/>
      <c r="BP543" s="151"/>
      <c r="BQ543" s="151"/>
      <c r="BR543" s="151"/>
    </row>
    <row r="544" spans="1:70" s="219" customFormat="1">
      <c r="A544" s="151"/>
      <c r="B544" s="151"/>
      <c r="C544" s="151"/>
      <c r="D544" s="110"/>
      <c r="E544" s="151"/>
      <c r="F544" s="151"/>
      <c r="G544" s="171"/>
      <c r="H544" s="151"/>
      <c r="I544" s="151"/>
      <c r="J544" s="151"/>
      <c r="K544" s="151"/>
      <c r="L544" s="151"/>
      <c r="M544" s="151"/>
      <c r="N544" s="151"/>
      <c r="O544" s="151"/>
      <c r="P544" s="151"/>
      <c r="Q544" s="151"/>
      <c r="R544" s="152"/>
      <c r="S544" s="151"/>
      <c r="T544" s="153"/>
      <c r="U544" s="151"/>
      <c r="V544" s="151"/>
      <c r="W544" s="151"/>
      <c r="X544" s="151"/>
      <c r="Y544" s="151"/>
      <c r="Z544" s="151"/>
      <c r="AA544" s="151"/>
      <c r="AB544" s="151"/>
      <c r="AC544" s="151"/>
      <c r="AD544" s="151"/>
      <c r="AE544" s="151"/>
      <c r="AF544" s="151"/>
      <c r="AG544" s="151"/>
      <c r="AH544" s="151"/>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c r="BI544" s="151"/>
      <c r="BJ544" s="151"/>
      <c r="BK544" s="151"/>
      <c r="BL544" s="151"/>
      <c r="BM544" s="151"/>
      <c r="BN544" s="151"/>
      <c r="BO544" s="151"/>
      <c r="BP544" s="151"/>
      <c r="BQ544" s="151"/>
      <c r="BR544" s="151"/>
    </row>
    <row r="545" spans="1:70" s="219" customFormat="1">
      <c r="A545" s="151"/>
      <c r="B545" s="151"/>
      <c r="C545" s="151"/>
      <c r="D545" s="110"/>
      <c r="E545" s="151"/>
      <c r="F545" s="151"/>
      <c r="G545" s="171"/>
      <c r="H545" s="151"/>
      <c r="I545" s="151"/>
      <c r="J545" s="151"/>
      <c r="K545" s="151"/>
      <c r="L545" s="151"/>
      <c r="M545" s="151"/>
      <c r="N545" s="151"/>
      <c r="O545" s="151"/>
      <c r="P545" s="151"/>
      <c r="Q545" s="151"/>
      <c r="R545" s="152"/>
      <c r="S545" s="151"/>
      <c r="T545" s="153"/>
      <c r="U545" s="151"/>
      <c r="V545" s="151"/>
      <c r="W545" s="151"/>
      <c r="X545" s="151"/>
      <c r="Y545" s="151"/>
      <c r="Z545" s="151"/>
      <c r="AA545" s="151"/>
      <c r="AB545" s="151"/>
      <c r="AC545" s="151"/>
      <c r="AD545" s="151"/>
      <c r="AE545" s="151"/>
      <c r="AF545" s="151"/>
      <c r="AG545" s="151"/>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c r="BI545" s="151"/>
      <c r="BJ545" s="151"/>
      <c r="BK545" s="151"/>
      <c r="BL545" s="151"/>
      <c r="BM545" s="151"/>
      <c r="BN545" s="151"/>
      <c r="BO545" s="151"/>
      <c r="BP545" s="151"/>
      <c r="BQ545" s="151"/>
      <c r="BR545" s="151"/>
    </row>
    <row r="546" spans="1:70" s="219" customFormat="1">
      <c r="A546" s="151"/>
      <c r="B546" s="151"/>
      <c r="C546" s="151"/>
      <c r="D546" s="110"/>
      <c r="E546" s="151"/>
      <c r="F546" s="151"/>
      <c r="G546" s="171"/>
      <c r="H546" s="151"/>
      <c r="I546" s="151"/>
      <c r="J546" s="151"/>
      <c r="K546" s="151"/>
      <c r="L546" s="151"/>
      <c r="M546" s="151"/>
      <c r="N546" s="151"/>
      <c r="O546" s="151"/>
      <c r="P546" s="151"/>
      <c r="Q546" s="151"/>
      <c r="R546" s="152"/>
      <c r="S546" s="151"/>
      <c r="T546" s="153"/>
      <c r="U546" s="151"/>
      <c r="V546" s="151"/>
      <c r="W546" s="151"/>
      <c r="X546" s="151"/>
      <c r="Y546" s="151"/>
      <c r="Z546" s="151"/>
      <c r="AA546" s="151"/>
      <c r="AB546" s="151"/>
      <c r="AC546" s="151"/>
      <c r="AD546" s="151"/>
      <c r="AE546" s="151"/>
      <c r="AF546" s="151"/>
      <c r="AG546" s="151"/>
      <c r="AH546" s="151"/>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c r="BI546" s="151"/>
      <c r="BJ546" s="151"/>
      <c r="BK546" s="151"/>
      <c r="BL546" s="151"/>
      <c r="BM546" s="151"/>
      <c r="BN546" s="151"/>
      <c r="BO546" s="151"/>
      <c r="BP546" s="151"/>
      <c r="BQ546" s="151"/>
      <c r="BR546" s="151"/>
    </row>
    <row r="547" spans="1:70" s="219" customFormat="1">
      <c r="A547" s="151"/>
      <c r="B547" s="151"/>
      <c r="C547" s="151"/>
      <c r="D547" s="110"/>
      <c r="E547" s="151"/>
      <c r="F547" s="151"/>
      <c r="G547" s="171"/>
      <c r="H547" s="151"/>
      <c r="I547" s="151"/>
      <c r="J547" s="151"/>
      <c r="K547" s="151"/>
      <c r="L547" s="151"/>
      <c r="M547" s="151"/>
      <c r="N547" s="151"/>
      <c r="O547" s="151"/>
      <c r="P547" s="151"/>
      <c r="Q547" s="151"/>
      <c r="R547" s="152"/>
      <c r="S547" s="151"/>
      <c r="T547" s="153"/>
      <c r="U547" s="151"/>
      <c r="V547" s="151"/>
      <c r="W547" s="151"/>
      <c r="X547" s="151"/>
      <c r="Y547" s="151"/>
      <c r="Z547" s="151"/>
      <c r="AA547" s="151"/>
      <c r="AB547" s="151"/>
      <c r="AC547" s="151"/>
      <c r="AD547" s="151"/>
      <c r="AE547" s="151"/>
      <c r="AF547" s="151"/>
      <c r="AG547" s="151"/>
      <c r="AH547" s="151"/>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c r="BI547" s="151"/>
      <c r="BJ547" s="151"/>
      <c r="BK547" s="151"/>
      <c r="BL547" s="151"/>
      <c r="BM547" s="151"/>
      <c r="BN547" s="151"/>
      <c r="BO547" s="151"/>
      <c r="BP547" s="151"/>
      <c r="BQ547" s="151"/>
      <c r="BR547" s="151"/>
    </row>
    <row r="548" spans="1:70" s="219" customFormat="1">
      <c r="A548" s="151"/>
      <c r="B548" s="151"/>
      <c r="C548" s="151"/>
      <c r="D548" s="110"/>
      <c r="E548" s="151"/>
      <c r="F548" s="151"/>
      <c r="G548" s="171"/>
      <c r="H548" s="151"/>
      <c r="I548" s="151"/>
      <c r="J548" s="151"/>
      <c r="K548" s="151"/>
      <c r="L548" s="151"/>
      <c r="M548" s="151"/>
      <c r="N548" s="151"/>
      <c r="O548" s="151"/>
      <c r="P548" s="151"/>
      <c r="Q548" s="151"/>
      <c r="R548" s="152"/>
      <c r="S548" s="151"/>
      <c r="T548" s="153"/>
      <c r="U548" s="151"/>
      <c r="V548" s="151"/>
      <c r="W548" s="151"/>
      <c r="X548" s="151"/>
      <c r="Y548" s="151"/>
      <c r="Z548" s="151"/>
      <c r="AA548" s="151"/>
      <c r="AB548" s="151"/>
      <c r="AC548" s="151"/>
      <c r="AD548" s="151"/>
      <c r="AE548" s="151"/>
      <c r="AF548" s="151"/>
      <c r="AG548" s="151"/>
      <c r="AH548" s="151"/>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c r="BI548" s="151"/>
      <c r="BJ548" s="151"/>
      <c r="BK548" s="151"/>
      <c r="BL548" s="151"/>
      <c r="BM548" s="151"/>
      <c r="BN548" s="151"/>
      <c r="BO548" s="151"/>
      <c r="BP548" s="151"/>
      <c r="BQ548" s="151"/>
      <c r="BR548" s="151"/>
    </row>
    <row r="549" spans="1:70" s="219" customFormat="1">
      <c r="A549" s="151"/>
      <c r="B549" s="151"/>
      <c r="C549" s="151"/>
      <c r="D549" s="110"/>
      <c r="E549" s="151"/>
      <c r="F549" s="151"/>
      <c r="G549" s="171"/>
      <c r="H549" s="151"/>
      <c r="I549" s="151"/>
      <c r="J549" s="151"/>
      <c r="K549" s="151"/>
      <c r="L549" s="151"/>
      <c r="M549" s="151"/>
      <c r="N549" s="151"/>
      <c r="O549" s="151"/>
      <c r="P549" s="151"/>
      <c r="Q549" s="151"/>
      <c r="R549" s="152"/>
      <c r="S549" s="151"/>
      <c r="T549" s="153"/>
      <c r="U549" s="151"/>
      <c r="V549" s="151"/>
      <c r="W549" s="151"/>
      <c r="X549" s="151"/>
      <c r="Y549" s="151"/>
      <c r="Z549" s="151"/>
      <c r="AA549" s="151"/>
      <c r="AB549" s="151"/>
      <c r="AC549" s="151"/>
      <c r="AD549" s="151"/>
      <c r="AE549" s="151"/>
      <c r="AF549" s="151"/>
      <c r="AG549" s="151"/>
      <c r="AH549" s="151"/>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c r="BI549" s="151"/>
      <c r="BJ549" s="151"/>
      <c r="BK549" s="151"/>
      <c r="BL549" s="151"/>
      <c r="BM549" s="151"/>
      <c r="BN549" s="151"/>
      <c r="BO549" s="151"/>
      <c r="BP549" s="151"/>
      <c r="BQ549" s="151"/>
      <c r="BR549" s="151"/>
    </row>
    <row r="550" spans="1:70" s="219" customFormat="1">
      <c r="A550" s="151"/>
      <c r="B550" s="151"/>
      <c r="C550" s="151"/>
      <c r="D550" s="110"/>
      <c r="E550" s="151"/>
      <c r="F550" s="151"/>
      <c r="G550" s="171"/>
      <c r="H550" s="151"/>
      <c r="I550" s="151"/>
      <c r="J550" s="151"/>
      <c r="K550" s="151"/>
      <c r="L550" s="151"/>
      <c r="M550" s="151"/>
      <c r="N550" s="151"/>
      <c r="O550" s="151"/>
      <c r="P550" s="151"/>
      <c r="Q550" s="151"/>
      <c r="R550" s="152"/>
      <c r="S550" s="151"/>
      <c r="T550" s="153"/>
      <c r="U550" s="151"/>
      <c r="V550" s="151"/>
      <c r="W550" s="151"/>
      <c r="X550" s="151"/>
      <c r="Y550" s="151"/>
      <c r="Z550" s="151"/>
      <c r="AA550" s="151"/>
      <c r="AB550" s="151"/>
      <c r="AC550" s="151"/>
      <c r="AD550" s="151"/>
      <c r="AE550" s="151"/>
      <c r="AF550" s="151"/>
      <c r="AG550" s="151"/>
      <c r="AH550" s="151"/>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c r="BI550" s="151"/>
      <c r="BJ550" s="151"/>
      <c r="BK550" s="151"/>
      <c r="BL550" s="151"/>
      <c r="BM550" s="151"/>
      <c r="BN550" s="151"/>
      <c r="BO550" s="151"/>
      <c r="BP550" s="151"/>
      <c r="BQ550" s="151"/>
      <c r="BR550" s="151"/>
    </row>
    <row r="551" spans="1:70" s="219" customFormat="1">
      <c r="A551" s="151"/>
      <c r="B551" s="151"/>
      <c r="C551" s="151"/>
      <c r="D551" s="110"/>
      <c r="E551" s="151"/>
      <c r="F551" s="151"/>
      <c r="G551" s="171"/>
      <c r="H551" s="151"/>
      <c r="I551" s="151"/>
      <c r="J551" s="151"/>
      <c r="K551" s="151"/>
      <c r="L551" s="151"/>
      <c r="M551" s="151"/>
      <c r="N551" s="151"/>
      <c r="O551" s="151"/>
      <c r="P551" s="151"/>
      <c r="Q551" s="151"/>
      <c r="R551" s="152"/>
      <c r="S551" s="151"/>
      <c r="T551" s="153"/>
      <c r="U551" s="151"/>
      <c r="V551" s="151"/>
      <c r="W551" s="151"/>
      <c r="X551" s="151"/>
      <c r="Y551" s="151"/>
      <c r="Z551" s="151"/>
      <c r="AA551" s="151"/>
      <c r="AB551" s="151"/>
      <c r="AC551" s="151"/>
      <c r="AD551" s="151"/>
      <c r="AE551" s="151"/>
      <c r="AF551" s="151"/>
      <c r="AG551" s="151"/>
      <c r="AH551" s="151"/>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c r="BI551" s="151"/>
      <c r="BJ551" s="151"/>
      <c r="BK551" s="151"/>
      <c r="BL551" s="151"/>
      <c r="BM551" s="151"/>
      <c r="BN551" s="151"/>
      <c r="BO551" s="151"/>
      <c r="BP551" s="151"/>
      <c r="BQ551" s="151"/>
      <c r="BR551" s="151"/>
    </row>
    <row r="552" spans="1:70" s="219" customFormat="1">
      <c r="A552" s="151"/>
      <c r="B552" s="151"/>
      <c r="C552" s="151"/>
      <c r="D552" s="110"/>
      <c r="E552" s="151"/>
      <c r="F552" s="151"/>
      <c r="G552" s="171"/>
      <c r="H552" s="151"/>
      <c r="I552" s="151"/>
      <c r="J552" s="151"/>
      <c r="K552" s="151"/>
      <c r="L552" s="151"/>
      <c r="M552" s="151"/>
      <c r="N552" s="151"/>
      <c r="O552" s="151"/>
      <c r="P552" s="151"/>
      <c r="Q552" s="151"/>
      <c r="R552" s="152"/>
      <c r="S552" s="151"/>
      <c r="T552" s="153"/>
      <c r="U552" s="151"/>
      <c r="V552" s="151"/>
      <c r="W552" s="151"/>
      <c r="X552" s="151"/>
      <c r="Y552" s="151"/>
      <c r="Z552" s="151"/>
      <c r="AA552" s="151"/>
      <c r="AB552" s="151"/>
      <c r="AC552" s="151"/>
      <c r="AD552" s="151"/>
      <c r="AE552" s="151"/>
      <c r="AF552" s="151"/>
      <c r="AG552" s="151"/>
      <c r="AH552" s="151"/>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c r="BI552" s="151"/>
      <c r="BJ552" s="151"/>
      <c r="BK552" s="151"/>
      <c r="BL552" s="151"/>
      <c r="BM552" s="151"/>
      <c r="BN552" s="151"/>
      <c r="BO552" s="151"/>
      <c r="BP552" s="151"/>
      <c r="BQ552" s="151"/>
      <c r="BR552" s="151"/>
    </row>
    <row r="553" spans="1:70" s="219" customFormat="1">
      <c r="A553" s="151"/>
      <c r="B553" s="151"/>
      <c r="C553" s="151"/>
      <c r="D553" s="110"/>
      <c r="E553" s="151"/>
      <c r="F553" s="151"/>
      <c r="G553" s="171"/>
      <c r="H553" s="151"/>
      <c r="I553" s="151"/>
      <c r="J553" s="151"/>
      <c r="K553" s="151"/>
      <c r="L553" s="151"/>
      <c r="M553" s="151"/>
      <c r="N553" s="151"/>
      <c r="O553" s="151"/>
      <c r="P553" s="151"/>
      <c r="Q553" s="151"/>
      <c r="R553" s="152"/>
      <c r="S553" s="151"/>
      <c r="T553" s="153"/>
      <c r="U553" s="151"/>
      <c r="V553" s="151"/>
      <c r="W553" s="151"/>
      <c r="X553" s="151"/>
      <c r="Y553" s="151"/>
      <c r="Z553" s="151"/>
      <c r="AA553" s="151"/>
      <c r="AB553" s="151"/>
      <c r="AC553" s="151"/>
      <c r="AD553" s="151"/>
      <c r="AE553" s="151"/>
      <c r="AF553" s="151"/>
      <c r="AG553" s="151"/>
      <c r="AH553" s="151"/>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c r="BI553" s="151"/>
      <c r="BJ553" s="151"/>
      <c r="BK553" s="151"/>
      <c r="BL553" s="151"/>
      <c r="BM553" s="151"/>
      <c r="BN553" s="151"/>
      <c r="BO553" s="151"/>
      <c r="BP553" s="151"/>
      <c r="BQ553" s="151"/>
      <c r="BR553" s="151"/>
    </row>
    <row r="554" spans="1:70" s="219" customFormat="1">
      <c r="A554" s="151"/>
      <c r="B554" s="151"/>
      <c r="C554" s="151"/>
      <c r="D554" s="110"/>
      <c r="E554" s="151"/>
      <c r="F554" s="151"/>
      <c r="G554" s="171"/>
      <c r="H554" s="151"/>
      <c r="I554" s="151"/>
      <c r="J554" s="151"/>
      <c r="K554" s="151"/>
      <c r="L554" s="151"/>
      <c r="M554" s="151"/>
      <c r="N554" s="151"/>
      <c r="O554" s="151"/>
      <c r="P554" s="151"/>
      <c r="Q554" s="151"/>
      <c r="R554" s="152"/>
      <c r="S554" s="151"/>
      <c r="T554" s="153"/>
      <c r="U554" s="151"/>
      <c r="V554" s="151"/>
      <c r="W554" s="151"/>
      <c r="X554" s="151"/>
      <c r="Y554" s="151"/>
      <c r="Z554" s="151"/>
      <c r="AA554" s="151"/>
      <c r="AB554" s="151"/>
      <c r="AC554" s="151"/>
      <c r="AD554" s="151"/>
      <c r="AE554" s="151"/>
      <c r="AF554" s="151"/>
      <c r="AG554" s="151"/>
      <c r="AH554" s="151"/>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c r="BI554" s="151"/>
      <c r="BJ554" s="151"/>
      <c r="BK554" s="151"/>
      <c r="BL554" s="151"/>
      <c r="BM554" s="151"/>
      <c r="BN554" s="151"/>
      <c r="BO554" s="151"/>
      <c r="BP554" s="151"/>
      <c r="BQ554" s="151"/>
      <c r="BR554" s="151"/>
    </row>
    <row r="555" spans="1:70" s="219" customFormat="1">
      <c r="A555" s="151"/>
      <c r="B555" s="151"/>
      <c r="C555" s="151"/>
      <c r="D555" s="110"/>
      <c r="E555" s="151"/>
      <c r="F555" s="151"/>
      <c r="G555" s="171"/>
      <c r="H555" s="151"/>
      <c r="I555" s="151"/>
      <c r="J555" s="151"/>
      <c r="K555" s="151"/>
      <c r="L555" s="151"/>
      <c r="M555" s="151"/>
      <c r="N555" s="151"/>
      <c r="O555" s="151"/>
      <c r="P555" s="151"/>
      <c r="Q555" s="151"/>
      <c r="R555" s="152"/>
      <c r="S555" s="151"/>
      <c r="T555" s="153"/>
      <c r="U555" s="151"/>
      <c r="V555" s="151"/>
      <c r="W555" s="151"/>
      <c r="X555" s="151"/>
      <c r="Y555" s="151"/>
      <c r="Z555" s="151"/>
      <c r="AA555" s="151"/>
      <c r="AB555" s="151"/>
      <c r="AC555" s="151"/>
      <c r="AD555" s="151"/>
      <c r="AE555" s="151"/>
      <c r="AF555" s="151"/>
      <c r="AG555" s="151"/>
      <c r="AH555" s="151"/>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c r="BI555" s="151"/>
      <c r="BJ555" s="151"/>
      <c r="BK555" s="151"/>
      <c r="BL555" s="151"/>
      <c r="BM555" s="151"/>
      <c r="BN555" s="151"/>
      <c r="BO555" s="151"/>
      <c r="BP555" s="151"/>
      <c r="BQ555" s="151"/>
      <c r="BR555" s="151"/>
    </row>
    <row r="556" spans="1:70" s="219" customFormat="1">
      <c r="A556" s="151"/>
      <c r="B556" s="151"/>
      <c r="C556" s="151"/>
      <c r="D556" s="110"/>
      <c r="E556" s="151"/>
      <c r="F556" s="151"/>
      <c r="G556" s="171"/>
      <c r="H556" s="151"/>
      <c r="I556" s="151"/>
      <c r="J556" s="151"/>
      <c r="K556" s="151"/>
      <c r="L556" s="151"/>
      <c r="M556" s="151"/>
      <c r="N556" s="151"/>
      <c r="O556" s="151"/>
      <c r="P556" s="151"/>
      <c r="Q556" s="151"/>
      <c r="R556" s="152"/>
      <c r="S556" s="151"/>
      <c r="T556" s="153"/>
      <c r="U556" s="151"/>
      <c r="V556" s="151"/>
      <c r="W556" s="151"/>
      <c r="X556" s="151"/>
      <c r="Y556" s="151"/>
      <c r="Z556" s="151"/>
      <c r="AA556" s="151"/>
      <c r="AB556" s="151"/>
      <c r="AC556" s="151"/>
      <c r="AD556" s="151"/>
      <c r="AE556" s="151"/>
      <c r="AF556" s="151"/>
      <c r="AG556" s="151"/>
      <c r="AH556" s="151"/>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c r="BI556" s="151"/>
      <c r="BJ556" s="151"/>
      <c r="BK556" s="151"/>
      <c r="BL556" s="151"/>
      <c r="BM556" s="151"/>
      <c r="BN556" s="151"/>
      <c r="BO556" s="151"/>
      <c r="BP556" s="151"/>
      <c r="BQ556" s="151"/>
      <c r="BR556" s="151"/>
    </row>
    <row r="557" spans="1:70" s="219" customFormat="1">
      <c r="A557" s="151"/>
      <c r="B557" s="151"/>
      <c r="C557" s="151"/>
      <c r="D557" s="110"/>
      <c r="E557" s="151"/>
      <c r="F557" s="151"/>
      <c r="G557" s="171"/>
      <c r="H557" s="151"/>
      <c r="I557" s="151"/>
      <c r="J557" s="151"/>
      <c r="K557" s="151"/>
      <c r="L557" s="151"/>
      <c r="M557" s="151"/>
      <c r="N557" s="151"/>
      <c r="O557" s="151"/>
      <c r="P557" s="151"/>
      <c r="Q557" s="151"/>
      <c r="R557" s="152"/>
      <c r="S557" s="151"/>
      <c r="T557" s="153"/>
      <c r="U557" s="151"/>
      <c r="V557" s="151"/>
      <c r="W557" s="151"/>
      <c r="X557" s="151"/>
      <c r="Y557" s="151"/>
      <c r="Z557" s="151"/>
      <c r="AA557" s="151"/>
      <c r="AB557" s="151"/>
      <c r="AC557" s="151"/>
      <c r="AD557" s="151"/>
      <c r="AE557" s="151"/>
      <c r="AF557" s="151"/>
      <c r="AG557" s="151"/>
      <c r="AH557" s="151"/>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c r="BI557" s="151"/>
      <c r="BJ557" s="151"/>
      <c r="BK557" s="151"/>
      <c r="BL557" s="151"/>
      <c r="BM557" s="151"/>
      <c r="BN557" s="151"/>
      <c r="BO557" s="151"/>
      <c r="BP557" s="151"/>
      <c r="BQ557" s="151"/>
      <c r="BR557" s="151"/>
    </row>
    <row r="558" spans="1:70" s="219" customFormat="1">
      <c r="A558" s="151"/>
      <c r="B558" s="151"/>
      <c r="C558" s="151"/>
      <c r="D558" s="110"/>
      <c r="E558" s="151"/>
      <c r="F558" s="151"/>
      <c r="G558" s="171"/>
      <c r="H558" s="151"/>
      <c r="I558" s="151"/>
      <c r="J558" s="151"/>
      <c r="K558" s="151"/>
      <c r="L558" s="151"/>
      <c r="M558" s="151"/>
      <c r="N558" s="151"/>
      <c r="O558" s="151"/>
      <c r="P558" s="151"/>
      <c r="Q558" s="151"/>
      <c r="R558" s="152"/>
      <c r="S558" s="151"/>
      <c r="T558" s="153"/>
      <c r="U558" s="151"/>
      <c r="V558" s="151"/>
      <c r="W558" s="151"/>
      <c r="X558" s="151"/>
      <c r="Y558" s="151"/>
      <c r="Z558" s="151"/>
      <c r="AA558" s="151"/>
      <c r="AB558" s="151"/>
      <c r="AC558" s="151"/>
      <c r="AD558" s="151"/>
      <c r="AE558" s="151"/>
      <c r="AF558" s="151"/>
      <c r="AG558" s="151"/>
      <c r="AH558" s="151"/>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c r="BI558" s="151"/>
      <c r="BJ558" s="151"/>
      <c r="BK558" s="151"/>
      <c r="BL558" s="151"/>
      <c r="BM558" s="151"/>
      <c r="BN558" s="151"/>
      <c r="BO558" s="151"/>
      <c r="BP558" s="151"/>
      <c r="BQ558" s="151"/>
      <c r="BR558" s="151"/>
    </row>
    <row r="559" spans="1:70" s="219" customFormat="1">
      <c r="A559" s="151"/>
      <c r="B559" s="151"/>
      <c r="C559" s="151"/>
      <c r="D559" s="110"/>
      <c r="E559" s="151"/>
      <c r="F559" s="151"/>
      <c r="G559" s="171"/>
      <c r="H559" s="151"/>
      <c r="I559" s="151"/>
      <c r="J559" s="151"/>
      <c r="K559" s="151"/>
      <c r="L559" s="151"/>
      <c r="M559" s="151"/>
      <c r="N559" s="151"/>
      <c r="O559" s="151"/>
      <c r="P559" s="151"/>
      <c r="Q559" s="151"/>
      <c r="R559" s="152"/>
      <c r="S559" s="151"/>
      <c r="T559" s="153"/>
      <c r="U559" s="151"/>
      <c r="V559" s="151"/>
      <c r="W559" s="151"/>
      <c r="X559" s="151"/>
      <c r="Y559" s="151"/>
      <c r="Z559" s="151"/>
      <c r="AA559" s="151"/>
      <c r="AB559" s="151"/>
      <c r="AC559" s="151"/>
      <c r="AD559" s="151"/>
      <c r="AE559" s="151"/>
      <c r="AF559" s="151"/>
      <c r="AG559" s="151"/>
      <c r="AH559" s="151"/>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c r="BI559" s="151"/>
      <c r="BJ559" s="151"/>
      <c r="BK559" s="151"/>
      <c r="BL559" s="151"/>
      <c r="BM559" s="151"/>
      <c r="BN559" s="151"/>
      <c r="BO559" s="151"/>
      <c r="BP559" s="151"/>
      <c r="BQ559" s="151"/>
      <c r="BR559" s="151"/>
    </row>
    <row r="560" spans="1:70" s="219" customFormat="1">
      <c r="A560" s="151"/>
      <c r="B560" s="151"/>
      <c r="C560" s="151"/>
      <c r="D560" s="110"/>
      <c r="E560" s="151"/>
      <c r="F560" s="151"/>
      <c r="G560" s="171"/>
      <c r="H560" s="151"/>
      <c r="I560" s="151"/>
      <c r="J560" s="151"/>
      <c r="K560" s="151"/>
      <c r="L560" s="151"/>
      <c r="M560" s="151"/>
      <c r="N560" s="151"/>
      <c r="O560" s="151"/>
      <c r="P560" s="151"/>
      <c r="Q560" s="151"/>
      <c r="R560" s="152"/>
      <c r="S560" s="151"/>
      <c r="T560" s="153"/>
      <c r="U560" s="151"/>
      <c r="V560" s="151"/>
      <c r="W560" s="151"/>
      <c r="X560" s="151"/>
      <c r="Y560" s="151"/>
      <c r="Z560" s="151"/>
      <c r="AA560" s="151"/>
      <c r="AB560" s="151"/>
      <c r="AC560" s="151"/>
      <c r="AD560" s="151"/>
      <c r="AE560" s="151"/>
      <c r="AF560" s="151"/>
      <c r="AG560" s="151"/>
      <c r="AH560" s="151"/>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c r="BI560" s="151"/>
      <c r="BJ560" s="151"/>
      <c r="BK560" s="151"/>
      <c r="BL560" s="151"/>
      <c r="BM560" s="151"/>
      <c r="BN560" s="151"/>
      <c r="BO560" s="151"/>
      <c r="BP560" s="151"/>
      <c r="BQ560" s="151"/>
      <c r="BR560" s="151"/>
    </row>
    <row r="561" spans="1:70" s="219" customFormat="1">
      <c r="A561" s="151"/>
      <c r="B561" s="151"/>
      <c r="C561" s="151"/>
      <c r="D561" s="110"/>
      <c r="E561" s="151"/>
      <c r="F561" s="151"/>
      <c r="G561" s="171"/>
      <c r="H561" s="151"/>
      <c r="I561" s="151"/>
      <c r="J561" s="151"/>
      <c r="K561" s="151"/>
      <c r="L561" s="151"/>
      <c r="M561" s="151"/>
      <c r="N561" s="151"/>
      <c r="O561" s="151"/>
      <c r="P561" s="151"/>
      <c r="Q561" s="151"/>
      <c r="R561" s="152"/>
      <c r="S561" s="151"/>
      <c r="T561" s="153"/>
      <c r="U561" s="151"/>
      <c r="V561" s="151"/>
      <c r="W561" s="151"/>
      <c r="X561" s="151"/>
      <c r="Y561" s="151"/>
      <c r="Z561" s="151"/>
      <c r="AA561" s="151"/>
      <c r="AB561" s="151"/>
      <c r="AC561" s="151"/>
      <c r="AD561" s="151"/>
      <c r="AE561" s="151"/>
      <c r="AF561" s="151"/>
      <c r="AG561" s="151"/>
      <c r="AH561" s="151"/>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c r="BI561" s="151"/>
      <c r="BJ561" s="151"/>
      <c r="BK561" s="151"/>
      <c r="BL561" s="151"/>
      <c r="BM561" s="151"/>
      <c r="BN561" s="151"/>
      <c r="BO561" s="151"/>
      <c r="BP561" s="151"/>
      <c r="BQ561" s="151"/>
      <c r="BR561" s="151"/>
    </row>
    <row r="562" spans="1:70" s="219" customFormat="1">
      <c r="A562" s="151"/>
      <c r="B562" s="151"/>
      <c r="C562" s="151"/>
      <c r="D562" s="110"/>
      <c r="E562" s="151"/>
      <c r="F562" s="151"/>
      <c r="G562" s="171"/>
      <c r="H562" s="151"/>
      <c r="I562" s="151"/>
      <c r="J562" s="151"/>
      <c r="K562" s="151"/>
      <c r="L562" s="151"/>
      <c r="M562" s="151"/>
      <c r="N562" s="151"/>
      <c r="O562" s="151"/>
      <c r="P562" s="151"/>
      <c r="Q562" s="151"/>
      <c r="R562" s="152"/>
      <c r="S562" s="151"/>
      <c r="T562" s="153"/>
      <c r="U562" s="151"/>
      <c r="V562" s="151"/>
      <c r="W562" s="151"/>
      <c r="X562" s="151"/>
      <c r="Y562" s="151"/>
      <c r="Z562" s="151"/>
      <c r="AA562" s="151"/>
      <c r="AB562" s="151"/>
      <c r="AC562" s="151"/>
      <c r="AD562" s="151"/>
      <c r="AE562" s="151"/>
      <c r="AF562" s="151"/>
      <c r="AG562" s="151"/>
      <c r="AH562" s="151"/>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c r="BI562" s="151"/>
      <c r="BJ562" s="151"/>
      <c r="BK562" s="151"/>
      <c r="BL562" s="151"/>
      <c r="BM562" s="151"/>
      <c r="BN562" s="151"/>
      <c r="BO562" s="151"/>
      <c r="BP562" s="151"/>
      <c r="BQ562" s="151"/>
      <c r="BR562" s="151"/>
    </row>
    <row r="563" spans="1:70" s="219" customFormat="1">
      <c r="A563" s="151"/>
      <c r="B563" s="151"/>
      <c r="C563" s="151"/>
      <c r="D563" s="110"/>
      <c r="E563" s="151"/>
      <c r="F563" s="151"/>
      <c r="G563" s="171"/>
      <c r="H563" s="151"/>
      <c r="I563" s="151"/>
      <c r="J563" s="151"/>
      <c r="K563" s="151"/>
      <c r="L563" s="151"/>
      <c r="M563" s="151"/>
      <c r="N563" s="151"/>
      <c r="O563" s="151"/>
      <c r="P563" s="151"/>
      <c r="Q563" s="151"/>
      <c r="R563" s="152"/>
      <c r="S563" s="151"/>
      <c r="T563" s="153"/>
      <c r="U563" s="151"/>
      <c r="V563" s="151"/>
      <c r="W563" s="151"/>
      <c r="X563" s="151"/>
      <c r="Y563" s="151"/>
      <c r="Z563" s="151"/>
      <c r="AA563" s="151"/>
      <c r="AB563" s="151"/>
      <c r="AC563" s="151"/>
      <c r="AD563" s="151"/>
      <c r="AE563" s="151"/>
      <c r="AF563" s="151"/>
      <c r="AG563" s="151"/>
      <c r="AH563" s="151"/>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c r="BI563" s="151"/>
      <c r="BJ563" s="151"/>
      <c r="BK563" s="151"/>
      <c r="BL563" s="151"/>
      <c r="BM563" s="151"/>
      <c r="BN563" s="151"/>
      <c r="BO563" s="151"/>
      <c r="BP563" s="151"/>
      <c r="BQ563" s="151"/>
      <c r="BR563" s="151"/>
    </row>
    <row r="564" spans="1:70" s="219" customFormat="1">
      <c r="A564" s="151"/>
      <c r="B564" s="151"/>
      <c r="C564" s="151"/>
      <c r="D564" s="110"/>
      <c r="E564" s="151"/>
      <c r="F564" s="151"/>
      <c r="G564" s="171"/>
      <c r="H564" s="151"/>
      <c r="I564" s="151"/>
      <c r="J564" s="151"/>
      <c r="K564" s="151"/>
      <c r="L564" s="151"/>
      <c r="M564" s="151"/>
      <c r="N564" s="151"/>
      <c r="O564" s="151"/>
      <c r="P564" s="151"/>
      <c r="Q564" s="151"/>
      <c r="R564" s="152"/>
      <c r="S564" s="151"/>
      <c r="T564" s="153"/>
      <c r="U564" s="151"/>
      <c r="V564" s="151"/>
      <c r="W564" s="151"/>
      <c r="X564" s="151"/>
      <c r="Y564" s="151"/>
      <c r="Z564" s="151"/>
      <c r="AA564" s="151"/>
      <c r="AB564" s="151"/>
      <c r="AC564" s="151"/>
      <c r="AD564" s="151"/>
      <c r="AE564" s="151"/>
      <c r="AF564" s="151"/>
      <c r="AG564" s="151"/>
      <c r="AH564" s="151"/>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c r="BI564" s="151"/>
      <c r="BJ564" s="151"/>
      <c r="BK564" s="151"/>
      <c r="BL564" s="151"/>
      <c r="BM564" s="151"/>
      <c r="BN564" s="151"/>
      <c r="BO564" s="151"/>
      <c r="BP564" s="151"/>
      <c r="BQ564" s="151"/>
      <c r="BR564" s="151"/>
    </row>
    <row r="565" spans="1:70" s="219" customFormat="1">
      <c r="A565" s="151"/>
      <c r="B565" s="151"/>
      <c r="C565" s="151"/>
      <c r="D565" s="110"/>
      <c r="E565" s="151"/>
      <c r="F565" s="151"/>
      <c r="G565" s="171"/>
      <c r="H565" s="151"/>
      <c r="I565" s="151"/>
      <c r="J565" s="151"/>
      <c r="K565" s="151"/>
      <c r="L565" s="151"/>
      <c r="M565" s="151"/>
      <c r="N565" s="151"/>
      <c r="O565" s="151"/>
      <c r="P565" s="151"/>
      <c r="Q565" s="151"/>
      <c r="R565" s="152"/>
      <c r="S565" s="151"/>
      <c r="T565" s="153"/>
      <c r="U565" s="151"/>
      <c r="V565" s="151"/>
      <c r="W565" s="151"/>
      <c r="X565" s="151"/>
      <c r="Y565" s="151"/>
      <c r="Z565" s="151"/>
      <c r="AA565" s="151"/>
      <c r="AB565" s="151"/>
      <c r="AC565" s="151"/>
      <c r="AD565" s="151"/>
      <c r="AE565" s="151"/>
      <c r="AF565" s="151"/>
      <c r="AG565" s="151"/>
      <c r="AH565" s="151"/>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c r="BI565" s="151"/>
      <c r="BJ565" s="151"/>
      <c r="BK565" s="151"/>
      <c r="BL565" s="151"/>
      <c r="BM565" s="151"/>
      <c r="BN565" s="151"/>
      <c r="BO565" s="151"/>
      <c r="BP565" s="151"/>
      <c r="BQ565" s="151"/>
      <c r="BR565" s="151"/>
    </row>
    <row r="566" spans="1:70" s="219" customFormat="1">
      <c r="A566" s="151"/>
      <c r="B566" s="151"/>
      <c r="C566" s="151"/>
      <c r="D566" s="110"/>
      <c r="E566" s="151"/>
      <c r="F566" s="151"/>
      <c r="G566" s="171"/>
      <c r="H566" s="151"/>
      <c r="I566" s="151"/>
      <c r="J566" s="151"/>
      <c r="K566" s="151"/>
      <c r="L566" s="151"/>
      <c r="M566" s="151"/>
      <c r="N566" s="151"/>
      <c r="O566" s="151"/>
      <c r="P566" s="151"/>
      <c r="Q566" s="151"/>
      <c r="R566" s="152"/>
      <c r="S566" s="151"/>
      <c r="T566" s="153"/>
      <c r="U566" s="151"/>
      <c r="V566" s="151"/>
      <c r="W566" s="151"/>
      <c r="X566" s="151"/>
      <c r="Y566" s="151"/>
      <c r="Z566" s="151"/>
      <c r="AA566" s="151"/>
      <c r="AB566" s="151"/>
      <c r="AC566" s="151"/>
      <c r="AD566" s="151"/>
      <c r="AE566" s="151"/>
      <c r="AF566" s="151"/>
      <c r="AG566" s="151"/>
      <c r="AH566" s="151"/>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c r="BI566" s="151"/>
      <c r="BJ566" s="151"/>
      <c r="BK566" s="151"/>
      <c r="BL566" s="151"/>
      <c r="BM566" s="151"/>
      <c r="BN566" s="151"/>
      <c r="BO566" s="151"/>
      <c r="BP566" s="151"/>
      <c r="BQ566" s="151"/>
      <c r="BR566" s="151"/>
    </row>
    <row r="567" spans="1:70" s="219" customFormat="1">
      <c r="A567" s="151"/>
      <c r="B567" s="151"/>
      <c r="C567" s="151"/>
      <c r="D567" s="110"/>
      <c r="E567" s="151"/>
      <c r="F567" s="151"/>
      <c r="G567" s="171"/>
      <c r="H567" s="151"/>
      <c r="I567" s="151"/>
      <c r="J567" s="151"/>
      <c r="K567" s="151"/>
      <c r="L567" s="151"/>
      <c r="M567" s="151"/>
      <c r="N567" s="151"/>
      <c r="O567" s="151"/>
      <c r="P567" s="151"/>
      <c r="Q567" s="151"/>
      <c r="R567" s="152"/>
      <c r="S567" s="151"/>
      <c r="T567" s="153"/>
      <c r="U567" s="151"/>
      <c r="V567" s="151"/>
      <c r="W567" s="151"/>
      <c r="X567" s="151"/>
      <c r="Y567" s="151"/>
      <c r="Z567" s="151"/>
      <c r="AA567" s="151"/>
      <c r="AB567" s="151"/>
      <c r="AC567" s="151"/>
      <c r="AD567" s="151"/>
      <c r="AE567" s="151"/>
      <c r="AF567" s="151"/>
      <c r="AG567" s="151"/>
      <c r="AH567" s="151"/>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c r="BI567" s="151"/>
      <c r="BJ567" s="151"/>
      <c r="BK567" s="151"/>
      <c r="BL567" s="151"/>
      <c r="BM567" s="151"/>
      <c r="BN567" s="151"/>
      <c r="BO567" s="151"/>
      <c r="BP567" s="151"/>
      <c r="BQ567" s="151"/>
      <c r="BR567" s="151"/>
    </row>
    <row r="568" spans="1:70" s="219" customFormat="1">
      <c r="A568" s="151"/>
      <c r="B568" s="151"/>
      <c r="C568" s="151"/>
      <c r="D568" s="110"/>
      <c r="E568" s="151"/>
      <c r="F568" s="151"/>
      <c r="G568" s="171"/>
      <c r="H568" s="151"/>
      <c r="I568" s="151"/>
      <c r="J568" s="151"/>
      <c r="K568" s="151"/>
      <c r="L568" s="151"/>
      <c r="M568" s="151"/>
      <c r="N568" s="151"/>
      <c r="O568" s="151"/>
      <c r="P568" s="151"/>
      <c r="Q568" s="151"/>
      <c r="R568" s="152"/>
      <c r="S568" s="151"/>
      <c r="T568" s="153"/>
      <c r="U568" s="151"/>
      <c r="V568" s="151"/>
      <c r="W568" s="151"/>
      <c r="X568" s="151"/>
      <c r="Y568" s="151"/>
      <c r="Z568" s="151"/>
      <c r="AA568" s="151"/>
      <c r="AB568" s="151"/>
      <c r="AC568" s="151"/>
      <c r="AD568" s="151"/>
      <c r="AE568" s="151"/>
      <c r="AF568" s="151"/>
      <c r="AG568" s="151"/>
      <c r="AH568" s="151"/>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c r="BI568" s="151"/>
      <c r="BJ568" s="151"/>
      <c r="BK568" s="151"/>
      <c r="BL568" s="151"/>
      <c r="BM568" s="151"/>
      <c r="BN568" s="151"/>
      <c r="BO568" s="151"/>
      <c r="BP568" s="151"/>
      <c r="BQ568" s="151"/>
      <c r="BR568" s="151"/>
    </row>
    <row r="569" spans="1:70" s="219" customFormat="1">
      <c r="A569" s="151"/>
      <c r="B569" s="151"/>
      <c r="C569" s="151"/>
      <c r="D569" s="110"/>
      <c r="E569" s="151"/>
      <c r="F569" s="151"/>
      <c r="G569" s="171"/>
      <c r="H569" s="151"/>
      <c r="I569" s="151"/>
      <c r="J569" s="151"/>
      <c r="K569" s="151"/>
      <c r="L569" s="151"/>
      <c r="M569" s="151"/>
      <c r="N569" s="151"/>
      <c r="O569" s="151"/>
      <c r="P569" s="151"/>
      <c r="Q569" s="151"/>
      <c r="R569" s="152"/>
      <c r="S569" s="151"/>
      <c r="T569" s="153"/>
      <c r="U569" s="151"/>
      <c r="V569" s="151"/>
      <c r="W569" s="151"/>
      <c r="X569" s="151"/>
      <c r="Y569" s="151"/>
      <c r="Z569" s="151"/>
      <c r="AA569" s="151"/>
      <c r="AB569" s="151"/>
      <c r="AC569" s="151"/>
      <c r="AD569" s="151"/>
      <c r="AE569" s="151"/>
      <c r="AF569" s="151"/>
      <c r="AG569" s="151"/>
      <c r="AH569" s="151"/>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c r="BI569" s="151"/>
      <c r="BJ569" s="151"/>
      <c r="BK569" s="151"/>
      <c r="BL569" s="151"/>
      <c r="BM569" s="151"/>
      <c r="BN569" s="151"/>
      <c r="BO569" s="151"/>
      <c r="BP569" s="151"/>
      <c r="BQ569" s="151"/>
      <c r="BR569" s="151"/>
    </row>
    <row r="570" spans="1:70" s="219" customFormat="1">
      <c r="A570" s="151"/>
      <c r="B570" s="151"/>
      <c r="C570" s="151"/>
      <c r="D570" s="110"/>
      <c r="E570" s="151"/>
      <c r="F570" s="151"/>
      <c r="G570" s="171"/>
      <c r="H570" s="151"/>
      <c r="I570" s="151"/>
      <c r="J570" s="151"/>
      <c r="K570" s="151"/>
      <c r="L570" s="151"/>
      <c r="M570" s="151"/>
      <c r="N570" s="151"/>
      <c r="O570" s="151"/>
      <c r="P570" s="151"/>
      <c r="Q570" s="151"/>
      <c r="R570" s="152"/>
      <c r="S570" s="151"/>
      <c r="T570" s="153"/>
      <c r="U570" s="151"/>
      <c r="V570" s="151"/>
      <c r="W570" s="151"/>
      <c r="X570" s="151"/>
      <c r="Y570" s="151"/>
      <c r="Z570" s="151"/>
      <c r="AA570" s="151"/>
      <c r="AB570" s="151"/>
      <c r="AC570" s="151"/>
      <c r="AD570" s="151"/>
      <c r="AE570" s="151"/>
      <c r="AF570" s="151"/>
      <c r="AG570" s="151"/>
      <c r="AH570" s="151"/>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c r="BI570" s="151"/>
      <c r="BJ570" s="151"/>
      <c r="BK570" s="151"/>
      <c r="BL570" s="151"/>
      <c r="BM570" s="151"/>
      <c r="BN570" s="151"/>
      <c r="BO570" s="151"/>
      <c r="BP570" s="151"/>
      <c r="BQ570" s="151"/>
      <c r="BR570" s="151"/>
    </row>
    <row r="571" spans="1:70" s="219" customFormat="1">
      <c r="A571" s="151"/>
      <c r="B571" s="151"/>
      <c r="C571" s="151"/>
      <c r="D571" s="110"/>
      <c r="E571" s="151"/>
      <c r="F571" s="151"/>
      <c r="G571" s="171"/>
      <c r="H571" s="151"/>
      <c r="I571" s="151"/>
      <c r="J571" s="151"/>
      <c r="K571" s="151"/>
      <c r="L571" s="151"/>
      <c r="M571" s="151"/>
      <c r="N571" s="151"/>
      <c r="O571" s="151"/>
      <c r="P571" s="151"/>
      <c r="Q571" s="151"/>
      <c r="R571" s="152"/>
      <c r="S571" s="151"/>
      <c r="T571" s="153"/>
      <c r="U571" s="151"/>
      <c r="V571" s="151"/>
      <c r="W571" s="151"/>
      <c r="X571" s="151"/>
      <c r="Y571" s="151"/>
      <c r="Z571" s="151"/>
      <c r="AA571" s="151"/>
      <c r="AB571" s="151"/>
      <c r="AC571" s="151"/>
      <c r="AD571" s="151"/>
      <c r="AE571" s="151"/>
      <c r="AF571" s="151"/>
      <c r="AG571" s="151"/>
      <c r="AH571" s="151"/>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c r="BI571" s="151"/>
      <c r="BJ571" s="151"/>
      <c r="BK571" s="151"/>
      <c r="BL571" s="151"/>
      <c r="BM571" s="151"/>
      <c r="BN571" s="151"/>
      <c r="BO571" s="151"/>
      <c r="BP571" s="151"/>
      <c r="BQ571" s="151"/>
      <c r="BR571" s="151"/>
    </row>
    <row r="572" spans="1:70" s="219" customFormat="1">
      <c r="A572" s="151"/>
      <c r="B572" s="151"/>
      <c r="C572" s="151"/>
      <c r="D572" s="110"/>
      <c r="E572" s="151"/>
      <c r="F572" s="151"/>
      <c r="G572" s="171"/>
      <c r="H572" s="151"/>
      <c r="I572" s="151"/>
      <c r="J572" s="151"/>
      <c r="K572" s="151"/>
      <c r="L572" s="151"/>
      <c r="M572" s="151"/>
      <c r="N572" s="151"/>
      <c r="O572" s="151"/>
      <c r="P572" s="151"/>
      <c r="Q572" s="151"/>
      <c r="R572" s="152"/>
      <c r="S572" s="151"/>
      <c r="T572" s="153"/>
      <c r="U572" s="151"/>
      <c r="V572" s="151"/>
      <c r="W572" s="151"/>
      <c r="X572" s="151"/>
      <c r="Y572" s="151"/>
      <c r="Z572" s="151"/>
      <c r="AA572" s="151"/>
      <c r="AB572" s="151"/>
      <c r="AC572" s="151"/>
      <c r="AD572" s="151"/>
      <c r="AE572" s="151"/>
      <c r="AF572" s="151"/>
      <c r="AG572" s="151"/>
      <c r="AH572" s="151"/>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c r="BI572" s="151"/>
      <c r="BJ572" s="151"/>
      <c r="BK572" s="151"/>
      <c r="BL572" s="151"/>
      <c r="BM572" s="151"/>
      <c r="BN572" s="151"/>
      <c r="BO572" s="151"/>
      <c r="BP572" s="151"/>
      <c r="BQ572" s="151"/>
      <c r="BR572" s="151"/>
    </row>
    <row r="573" spans="1:70" s="219" customFormat="1">
      <c r="A573" s="151"/>
      <c r="B573" s="151"/>
      <c r="C573" s="151"/>
      <c r="D573" s="110"/>
      <c r="E573" s="151"/>
      <c r="F573" s="151"/>
      <c r="G573" s="171"/>
      <c r="H573" s="151"/>
      <c r="I573" s="151"/>
      <c r="J573" s="151"/>
      <c r="K573" s="151"/>
      <c r="L573" s="151"/>
      <c r="M573" s="151"/>
      <c r="N573" s="151"/>
      <c r="O573" s="151"/>
      <c r="P573" s="151"/>
      <c r="Q573" s="151"/>
      <c r="R573" s="152"/>
      <c r="S573" s="151"/>
      <c r="T573" s="153"/>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c r="BI573" s="151"/>
      <c r="BJ573" s="151"/>
      <c r="BK573" s="151"/>
      <c r="BL573" s="151"/>
      <c r="BM573" s="151"/>
      <c r="BN573" s="151"/>
      <c r="BO573" s="151"/>
      <c r="BP573" s="151"/>
      <c r="BQ573" s="151"/>
      <c r="BR573" s="151"/>
    </row>
    <row r="574" spans="1:70" s="219" customFormat="1">
      <c r="A574" s="151"/>
      <c r="B574" s="151"/>
      <c r="C574" s="151"/>
      <c r="D574" s="110"/>
      <c r="E574" s="151"/>
      <c r="F574" s="151"/>
      <c r="G574" s="171"/>
      <c r="H574" s="151"/>
      <c r="I574" s="151"/>
      <c r="J574" s="151"/>
      <c r="K574" s="151"/>
      <c r="L574" s="151"/>
      <c r="M574" s="151"/>
      <c r="N574" s="151"/>
      <c r="O574" s="151"/>
      <c r="P574" s="151"/>
      <c r="Q574" s="151"/>
      <c r="R574" s="152"/>
      <c r="S574" s="151"/>
      <c r="T574" s="153"/>
      <c r="U574" s="151"/>
      <c r="V574" s="151"/>
      <c r="W574" s="151"/>
      <c r="X574" s="151"/>
      <c r="Y574" s="151"/>
      <c r="Z574" s="151"/>
      <c r="AA574" s="151"/>
      <c r="AB574" s="151"/>
      <c r="AC574" s="151"/>
      <c r="AD574" s="151"/>
      <c r="AE574" s="151"/>
      <c r="AF574" s="151"/>
      <c r="AG574" s="151"/>
      <c r="AH574" s="151"/>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c r="BI574" s="151"/>
      <c r="BJ574" s="151"/>
      <c r="BK574" s="151"/>
      <c r="BL574" s="151"/>
      <c r="BM574" s="151"/>
      <c r="BN574" s="151"/>
      <c r="BO574" s="151"/>
      <c r="BP574" s="151"/>
      <c r="BQ574" s="151"/>
      <c r="BR574" s="151"/>
    </row>
    <row r="575" spans="1:70" s="219" customFormat="1">
      <c r="A575" s="151"/>
      <c r="B575" s="151"/>
      <c r="C575" s="151"/>
      <c r="D575" s="110"/>
      <c r="E575" s="151"/>
      <c r="F575" s="151"/>
      <c r="G575" s="171"/>
      <c r="H575" s="151"/>
      <c r="I575" s="151"/>
      <c r="J575" s="151"/>
      <c r="K575" s="151"/>
      <c r="L575" s="151"/>
      <c r="M575" s="151"/>
      <c r="N575" s="151"/>
      <c r="O575" s="151"/>
      <c r="P575" s="151"/>
      <c r="Q575" s="151"/>
      <c r="R575" s="152"/>
      <c r="S575" s="151"/>
      <c r="T575" s="153"/>
      <c r="U575" s="151"/>
      <c r="V575" s="151"/>
      <c r="W575" s="151"/>
      <c r="X575" s="151"/>
      <c r="Y575" s="151"/>
      <c r="Z575" s="151"/>
      <c r="AA575" s="151"/>
      <c r="AB575" s="151"/>
      <c r="AC575" s="151"/>
      <c r="AD575" s="151"/>
      <c r="AE575" s="151"/>
      <c r="AF575" s="151"/>
      <c r="AG575" s="151"/>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c r="BI575" s="151"/>
      <c r="BJ575" s="151"/>
      <c r="BK575" s="151"/>
      <c r="BL575" s="151"/>
      <c r="BM575" s="151"/>
      <c r="BN575" s="151"/>
      <c r="BO575" s="151"/>
      <c r="BP575" s="151"/>
      <c r="BQ575" s="151"/>
      <c r="BR575" s="151"/>
    </row>
    <row r="576" spans="1:70" s="219" customFormat="1">
      <c r="A576" s="151"/>
      <c r="B576" s="151"/>
      <c r="C576" s="151"/>
      <c r="D576" s="110"/>
      <c r="E576" s="151"/>
      <c r="F576" s="151"/>
      <c r="G576" s="171"/>
      <c r="H576" s="151"/>
      <c r="I576" s="151"/>
      <c r="J576" s="151"/>
      <c r="K576" s="151"/>
      <c r="L576" s="151"/>
      <c r="M576" s="151"/>
      <c r="N576" s="151"/>
      <c r="O576" s="151"/>
      <c r="P576" s="151"/>
      <c r="Q576" s="151"/>
      <c r="R576" s="152"/>
      <c r="S576" s="151"/>
      <c r="T576" s="153"/>
      <c r="U576" s="151"/>
      <c r="V576" s="151"/>
      <c r="W576" s="151"/>
      <c r="X576" s="151"/>
      <c r="Y576" s="151"/>
      <c r="Z576" s="151"/>
      <c r="AA576" s="151"/>
      <c r="AB576" s="151"/>
      <c r="AC576" s="151"/>
      <c r="AD576" s="151"/>
      <c r="AE576" s="151"/>
      <c r="AF576" s="151"/>
      <c r="AG576" s="151"/>
      <c r="AH576" s="151"/>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c r="BI576" s="151"/>
      <c r="BJ576" s="151"/>
      <c r="BK576" s="151"/>
      <c r="BL576" s="151"/>
      <c r="BM576" s="151"/>
      <c r="BN576" s="151"/>
      <c r="BO576" s="151"/>
      <c r="BP576" s="151"/>
      <c r="BQ576" s="151"/>
      <c r="BR576" s="151"/>
    </row>
    <row r="577" spans="1:70" s="219" customFormat="1">
      <c r="A577" s="151"/>
      <c r="B577" s="151"/>
      <c r="C577" s="151"/>
      <c r="D577" s="110"/>
      <c r="E577" s="151"/>
      <c r="F577" s="151"/>
      <c r="G577" s="171"/>
      <c r="H577" s="151"/>
      <c r="I577" s="151"/>
      <c r="J577" s="151"/>
      <c r="K577" s="151"/>
      <c r="L577" s="151"/>
      <c r="M577" s="151"/>
      <c r="N577" s="151"/>
      <c r="O577" s="151"/>
      <c r="P577" s="151"/>
      <c r="Q577" s="151"/>
      <c r="R577" s="152"/>
      <c r="S577" s="151"/>
      <c r="T577" s="153"/>
      <c r="U577" s="151"/>
      <c r="V577" s="151"/>
      <c r="W577" s="151"/>
      <c r="X577" s="151"/>
      <c r="Y577" s="151"/>
      <c r="Z577" s="151"/>
      <c r="AA577" s="151"/>
      <c r="AB577" s="151"/>
      <c r="AC577" s="151"/>
      <c r="AD577" s="151"/>
      <c r="AE577" s="151"/>
      <c r="AF577" s="151"/>
      <c r="AG577" s="151"/>
      <c r="AH577" s="151"/>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c r="BI577" s="151"/>
      <c r="BJ577" s="151"/>
      <c r="BK577" s="151"/>
      <c r="BL577" s="151"/>
      <c r="BM577" s="151"/>
      <c r="BN577" s="151"/>
      <c r="BO577" s="151"/>
      <c r="BP577" s="151"/>
      <c r="BQ577" s="151"/>
      <c r="BR577" s="151"/>
    </row>
    <row r="578" spans="1:70" s="219" customFormat="1">
      <c r="A578" s="151"/>
      <c r="B578" s="151"/>
      <c r="C578" s="151"/>
      <c r="D578" s="110"/>
      <c r="E578" s="151"/>
      <c r="F578" s="151"/>
      <c r="G578" s="171"/>
      <c r="H578" s="151"/>
      <c r="I578" s="151"/>
      <c r="J578" s="151"/>
      <c r="K578" s="151"/>
      <c r="L578" s="151"/>
      <c r="M578" s="151"/>
      <c r="N578" s="151"/>
      <c r="O578" s="151"/>
      <c r="P578" s="151"/>
      <c r="Q578" s="151"/>
      <c r="R578" s="152"/>
      <c r="S578" s="151"/>
      <c r="T578" s="153"/>
      <c r="U578" s="151"/>
      <c r="V578" s="151"/>
      <c r="W578" s="151"/>
      <c r="X578" s="151"/>
      <c r="Y578" s="151"/>
      <c r="Z578" s="151"/>
      <c r="AA578" s="151"/>
      <c r="AB578" s="151"/>
      <c r="AC578" s="151"/>
      <c r="AD578" s="151"/>
      <c r="AE578" s="151"/>
      <c r="AF578" s="151"/>
      <c r="AG578" s="151"/>
      <c r="AH578" s="151"/>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c r="BI578" s="151"/>
      <c r="BJ578" s="151"/>
      <c r="BK578" s="151"/>
      <c r="BL578" s="151"/>
      <c r="BM578" s="151"/>
      <c r="BN578" s="151"/>
      <c r="BO578" s="151"/>
      <c r="BP578" s="151"/>
      <c r="BQ578" s="151"/>
      <c r="BR578" s="151"/>
    </row>
    <row r="579" spans="1:70" s="219" customFormat="1">
      <c r="A579" s="151"/>
      <c r="B579" s="151"/>
      <c r="C579" s="151"/>
      <c r="D579" s="110"/>
      <c r="E579" s="151"/>
      <c r="F579" s="151"/>
      <c r="G579" s="171"/>
      <c r="H579" s="151"/>
      <c r="I579" s="151"/>
      <c r="J579" s="151"/>
      <c r="K579" s="151"/>
      <c r="L579" s="151"/>
      <c r="M579" s="151"/>
      <c r="N579" s="151"/>
      <c r="O579" s="151"/>
      <c r="P579" s="151"/>
      <c r="Q579" s="151"/>
      <c r="R579" s="152"/>
      <c r="S579" s="151"/>
      <c r="T579" s="153"/>
      <c r="U579" s="151"/>
      <c r="V579" s="151"/>
      <c r="W579" s="151"/>
      <c r="X579" s="151"/>
      <c r="Y579" s="151"/>
      <c r="Z579" s="151"/>
      <c r="AA579" s="151"/>
      <c r="AB579" s="151"/>
      <c r="AC579" s="151"/>
      <c r="AD579" s="151"/>
      <c r="AE579" s="151"/>
      <c r="AF579" s="151"/>
      <c r="AG579" s="151"/>
      <c r="AH579" s="151"/>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c r="BI579" s="151"/>
      <c r="BJ579" s="151"/>
      <c r="BK579" s="151"/>
      <c r="BL579" s="151"/>
      <c r="BM579" s="151"/>
      <c r="BN579" s="151"/>
      <c r="BO579" s="151"/>
      <c r="BP579" s="151"/>
      <c r="BQ579" s="151"/>
      <c r="BR579" s="151"/>
    </row>
    <row r="580" spans="1:70" s="219" customFormat="1">
      <c r="A580" s="151"/>
      <c r="B580" s="151"/>
      <c r="C580" s="151"/>
      <c r="D580" s="110"/>
      <c r="E580" s="151"/>
      <c r="F580" s="151"/>
      <c r="G580" s="171"/>
      <c r="H580" s="151"/>
      <c r="I580" s="151"/>
      <c r="J580" s="151"/>
      <c r="K580" s="151"/>
      <c r="L580" s="151"/>
      <c r="M580" s="151"/>
      <c r="N580" s="151"/>
      <c r="O580" s="151"/>
      <c r="P580" s="151"/>
      <c r="Q580" s="151"/>
      <c r="R580" s="152"/>
      <c r="S580" s="151"/>
      <c r="T580" s="153"/>
      <c r="U580" s="151"/>
      <c r="V580" s="151"/>
      <c r="W580" s="151"/>
      <c r="X580" s="151"/>
      <c r="Y580" s="151"/>
      <c r="Z580" s="151"/>
      <c r="AA580" s="151"/>
      <c r="AB580" s="151"/>
      <c r="AC580" s="151"/>
      <c r="AD580" s="151"/>
      <c r="AE580" s="151"/>
      <c r="AF580" s="151"/>
      <c r="AG580" s="151"/>
      <c r="AH580" s="151"/>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c r="BI580" s="151"/>
      <c r="BJ580" s="151"/>
      <c r="BK580" s="151"/>
      <c r="BL580" s="151"/>
      <c r="BM580" s="151"/>
      <c r="BN580" s="151"/>
      <c r="BO580" s="151"/>
      <c r="BP580" s="151"/>
      <c r="BQ580" s="151"/>
      <c r="BR580" s="151"/>
    </row>
    <row r="581" spans="1:70" s="219" customFormat="1">
      <c r="A581" s="151"/>
      <c r="B581" s="151"/>
      <c r="C581" s="151"/>
      <c r="D581" s="110"/>
      <c r="E581" s="151"/>
      <c r="F581" s="151"/>
      <c r="G581" s="171"/>
      <c r="H581" s="151"/>
      <c r="I581" s="151"/>
      <c r="J581" s="151"/>
      <c r="K581" s="151"/>
      <c r="L581" s="151"/>
      <c r="M581" s="151"/>
      <c r="N581" s="151"/>
      <c r="O581" s="151"/>
      <c r="P581" s="151"/>
      <c r="Q581" s="151"/>
      <c r="R581" s="152"/>
      <c r="S581" s="151"/>
      <c r="T581" s="153"/>
      <c r="U581" s="151"/>
      <c r="V581" s="151"/>
      <c r="W581" s="151"/>
      <c r="X581" s="151"/>
      <c r="Y581" s="151"/>
      <c r="Z581" s="151"/>
      <c r="AA581" s="151"/>
      <c r="AB581" s="151"/>
      <c r="AC581" s="151"/>
      <c r="AD581" s="151"/>
      <c r="AE581" s="151"/>
      <c r="AF581" s="151"/>
      <c r="AG581" s="151"/>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c r="BI581" s="151"/>
      <c r="BJ581" s="151"/>
      <c r="BK581" s="151"/>
      <c r="BL581" s="151"/>
      <c r="BM581" s="151"/>
      <c r="BN581" s="151"/>
      <c r="BO581" s="151"/>
      <c r="BP581" s="151"/>
      <c r="BQ581" s="151"/>
      <c r="BR581" s="151"/>
    </row>
    <row r="582" spans="1:70" s="219" customFormat="1">
      <c r="A582" s="151"/>
      <c r="B582" s="151"/>
      <c r="C582" s="151"/>
      <c r="D582" s="110"/>
      <c r="E582" s="151"/>
      <c r="F582" s="151"/>
      <c r="G582" s="171"/>
      <c r="H582" s="151"/>
      <c r="I582" s="151"/>
      <c r="J582" s="151"/>
      <c r="K582" s="151"/>
      <c r="L582" s="151"/>
      <c r="M582" s="151"/>
      <c r="N582" s="151"/>
      <c r="O582" s="151"/>
      <c r="P582" s="151"/>
      <c r="Q582" s="151"/>
      <c r="R582" s="152"/>
      <c r="S582" s="151"/>
      <c r="T582" s="153"/>
      <c r="U582" s="151"/>
      <c r="V582" s="151"/>
      <c r="W582" s="151"/>
      <c r="X582" s="151"/>
      <c r="Y582" s="151"/>
      <c r="Z582" s="151"/>
      <c r="AA582" s="151"/>
      <c r="AB582" s="151"/>
      <c r="AC582" s="151"/>
      <c r="AD582" s="151"/>
      <c r="AE582" s="151"/>
      <c r="AF582" s="151"/>
      <c r="AG582" s="151"/>
      <c r="AH582" s="151"/>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c r="BI582" s="151"/>
      <c r="BJ582" s="151"/>
      <c r="BK582" s="151"/>
      <c r="BL582" s="151"/>
      <c r="BM582" s="151"/>
      <c r="BN582" s="151"/>
      <c r="BO582" s="151"/>
      <c r="BP582" s="151"/>
      <c r="BQ582" s="151"/>
      <c r="BR582" s="151"/>
    </row>
    <row r="583" spans="1:70" s="219" customFormat="1">
      <c r="A583" s="151"/>
      <c r="B583" s="151"/>
      <c r="C583" s="151"/>
      <c r="D583" s="110"/>
      <c r="E583" s="151"/>
      <c r="F583" s="151"/>
      <c r="G583" s="171"/>
      <c r="H583" s="151"/>
      <c r="I583" s="151"/>
      <c r="J583" s="151"/>
      <c r="K583" s="151"/>
      <c r="L583" s="151"/>
      <c r="M583" s="151"/>
      <c r="N583" s="151"/>
      <c r="O583" s="151"/>
      <c r="P583" s="151"/>
      <c r="Q583" s="151"/>
      <c r="R583" s="152"/>
      <c r="S583" s="151"/>
      <c r="T583" s="153"/>
      <c r="U583" s="151"/>
      <c r="V583" s="151"/>
      <c r="W583" s="151"/>
      <c r="X583" s="151"/>
      <c r="Y583" s="151"/>
      <c r="Z583" s="151"/>
      <c r="AA583" s="151"/>
      <c r="AB583" s="151"/>
      <c r="AC583" s="151"/>
      <c r="AD583" s="151"/>
      <c r="AE583" s="151"/>
      <c r="AF583" s="151"/>
      <c r="AG583" s="151"/>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c r="BI583" s="151"/>
      <c r="BJ583" s="151"/>
      <c r="BK583" s="151"/>
      <c r="BL583" s="151"/>
      <c r="BM583" s="151"/>
      <c r="BN583" s="151"/>
      <c r="BO583" s="151"/>
      <c r="BP583" s="151"/>
      <c r="BQ583" s="151"/>
      <c r="BR583" s="151"/>
    </row>
    <row r="584" spans="1:70" s="219" customFormat="1">
      <c r="A584" s="151"/>
      <c r="B584" s="151"/>
      <c r="C584" s="151"/>
      <c r="D584" s="110"/>
      <c r="E584" s="151"/>
      <c r="F584" s="151"/>
      <c r="G584" s="171"/>
      <c r="H584" s="151"/>
      <c r="I584" s="151"/>
      <c r="J584" s="151"/>
      <c r="K584" s="151"/>
      <c r="L584" s="151"/>
      <c r="M584" s="151"/>
      <c r="N584" s="151"/>
      <c r="O584" s="151"/>
      <c r="P584" s="151"/>
      <c r="Q584" s="151"/>
      <c r="R584" s="152"/>
      <c r="S584" s="151"/>
      <c r="T584" s="153"/>
      <c r="U584" s="151"/>
      <c r="V584" s="151"/>
      <c r="W584" s="151"/>
      <c r="X584" s="151"/>
      <c r="Y584" s="151"/>
      <c r="Z584" s="151"/>
      <c r="AA584" s="151"/>
      <c r="AB584" s="151"/>
      <c r="AC584" s="151"/>
      <c r="AD584" s="151"/>
      <c r="AE584" s="151"/>
      <c r="AF584" s="151"/>
      <c r="AG584" s="151"/>
      <c r="AH584" s="151"/>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c r="BI584" s="151"/>
      <c r="BJ584" s="151"/>
      <c r="BK584" s="151"/>
      <c r="BL584" s="151"/>
      <c r="BM584" s="151"/>
      <c r="BN584" s="151"/>
      <c r="BO584" s="151"/>
      <c r="BP584" s="151"/>
      <c r="BQ584" s="151"/>
      <c r="BR584" s="151"/>
    </row>
    <row r="585" spans="1:70" s="219" customFormat="1">
      <c r="A585" s="151"/>
      <c r="B585" s="151"/>
      <c r="C585" s="151"/>
      <c r="D585" s="110"/>
      <c r="E585" s="151"/>
      <c r="F585" s="151"/>
      <c r="G585" s="171"/>
      <c r="H585" s="151"/>
      <c r="I585" s="151"/>
      <c r="J585" s="151"/>
      <c r="K585" s="151"/>
      <c r="L585" s="151"/>
      <c r="M585" s="151"/>
      <c r="N585" s="151"/>
      <c r="O585" s="151"/>
      <c r="P585" s="151"/>
      <c r="Q585" s="151"/>
      <c r="R585" s="152"/>
      <c r="S585" s="151"/>
      <c r="T585" s="153"/>
      <c r="U585" s="151"/>
      <c r="V585" s="151"/>
      <c r="W585" s="151"/>
      <c r="X585" s="151"/>
      <c r="Y585" s="151"/>
      <c r="Z585" s="151"/>
      <c r="AA585" s="151"/>
      <c r="AB585" s="151"/>
      <c r="AC585" s="151"/>
      <c r="AD585" s="151"/>
      <c r="AE585" s="151"/>
      <c r="AF585" s="151"/>
      <c r="AG585" s="151"/>
      <c r="AH585" s="151"/>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c r="BI585" s="151"/>
      <c r="BJ585" s="151"/>
      <c r="BK585" s="151"/>
      <c r="BL585" s="151"/>
      <c r="BM585" s="151"/>
      <c r="BN585" s="151"/>
      <c r="BO585" s="151"/>
      <c r="BP585" s="151"/>
      <c r="BQ585" s="151"/>
      <c r="BR585" s="151"/>
    </row>
    <row r="586" spans="1:70" s="219" customFormat="1">
      <c r="A586" s="151"/>
      <c r="B586" s="151"/>
      <c r="C586" s="151"/>
      <c r="D586" s="110"/>
      <c r="E586" s="151"/>
      <c r="F586" s="151"/>
      <c r="G586" s="171"/>
      <c r="H586" s="151"/>
      <c r="I586" s="151"/>
      <c r="J586" s="151"/>
      <c r="K586" s="151"/>
      <c r="L586" s="151"/>
      <c r="M586" s="151"/>
      <c r="N586" s="151"/>
      <c r="O586" s="151"/>
      <c r="P586" s="151"/>
      <c r="Q586" s="151"/>
      <c r="R586" s="152"/>
      <c r="S586" s="151"/>
      <c r="T586" s="153"/>
      <c r="U586" s="151"/>
      <c r="V586" s="151"/>
      <c r="W586" s="151"/>
      <c r="X586" s="151"/>
      <c r="Y586" s="151"/>
      <c r="Z586" s="151"/>
      <c r="AA586" s="151"/>
      <c r="AB586" s="151"/>
      <c r="AC586" s="151"/>
      <c r="AD586" s="151"/>
      <c r="AE586" s="151"/>
      <c r="AF586" s="151"/>
      <c r="AG586" s="151"/>
      <c r="AH586" s="151"/>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c r="BI586" s="151"/>
      <c r="BJ586" s="151"/>
      <c r="BK586" s="151"/>
      <c r="BL586" s="151"/>
      <c r="BM586" s="151"/>
      <c r="BN586" s="151"/>
      <c r="BO586" s="151"/>
      <c r="BP586" s="151"/>
      <c r="BQ586" s="151"/>
      <c r="BR586" s="151"/>
    </row>
    <row r="587" spans="1:70" s="219" customFormat="1">
      <c r="A587" s="151"/>
      <c r="B587" s="151"/>
      <c r="C587" s="151"/>
      <c r="D587" s="110"/>
      <c r="E587" s="151"/>
      <c r="F587" s="151"/>
      <c r="G587" s="171"/>
      <c r="H587" s="151"/>
      <c r="I587" s="151"/>
      <c r="J587" s="151"/>
      <c r="K587" s="151"/>
      <c r="L587" s="151"/>
      <c r="M587" s="151"/>
      <c r="N587" s="151"/>
      <c r="O587" s="151"/>
      <c r="P587" s="151"/>
      <c r="Q587" s="151"/>
      <c r="R587" s="152"/>
      <c r="S587" s="151"/>
      <c r="T587" s="153"/>
      <c r="U587" s="151"/>
      <c r="V587" s="151"/>
      <c r="W587" s="151"/>
      <c r="X587" s="151"/>
      <c r="Y587" s="151"/>
      <c r="Z587" s="151"/>
      <c r="AA587" s="151"/>
      <c r="AB587" s="151"/>
      <c r="AC587" s="151"/>
      <c r="AD587" s="151"/>
      <c r="AE587" s="151"/>
      <c r="AF587" s="151"/>
      <c r="AG587" s="151"/>
      <c r="AH587" s="151"/>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c r="BI587" s="151"/>
      <c r="BJ587" s="151"/>
      <c r="BK587" s="151"/>
      <c r="BL587" s="151"/>
      <c r="BM587" s="151"/>
      <c r="BN587" s="151"/>
      <c r="BO587" s="151"/>
      <c r="BP587" s="151"/>
      <c r="BQ587" s="151"/>
      <c r="BR587" s="151"/>
    </row>
    <row r="588" spans="1:70" s="219" customFormat="1">
      <c r="A588" s="151"/>
      <c r="B588" s="151"/>
      <c r="C588" s="151"/>
      <c r="D588" s="110"/>
      <c r="E588" s="151"/>
      <c r="F588" s="151"/>
      <c r="G588" s="171"/>
      <c r="H588" s="151"/>
      <c r="I588" s="151"/>
      <c r="J588" s="151"/>
      <c r="K588" s="151"/>
      <c r="L588" s="151"/>
      <c r="M588" s="151"/>
      <c r="N588" s="151"/>
      <c r="O588" s="151"/>
      <c r="P588" s="151"/>
      <c r="Q588" s="151"/>
      <c r="R588" s="152"/>
      <c r="S588" s="151"/>
      <c r="T588" s="153"/>
      <c r="U588" s="151"/>
      <c r="V588" s="151"/>
      <c r="W588" s="151"/>
      <c r="X588" s="151"/>
      <c r="Y588" s="151"/>
      <c r="Z588" s="151"/>
      <c r="AA588" s="151"/>
      <c r="AB588" s="151"/>
      <c r="AC588" s="151"/>
      <c r="AD588" s="151"/>
      <c r="AE588" s="151"/>
      <c r="AF588" s="151"/>
      <c r="AG588" s="151"/>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c r="BI588" s="151"/>
      <c r="BJ588" s="151"/>
      <c r="BK588" s="151"/>
      <c r="BL588" s="151"/>
      <c r="BM588" s="151"/>
      <c r="BN588" s="151"/>
      <c r="BO588" s="151"/>
      <c r="BP588" s="151"/>
      <c r="BQ588" s="151"/>
      <c r="BR588" s="151"/>
    </row>
    <row r="589" spans="1:70" s="219" customFormat="1">
      <c r="A589" s="151"/>
      <c r="B589" s="151"/>
      <c r="C589" s="151"/>
      <c r="D589" s="110"/>
      <c r="E589" s="151"/>
      <c r="F589" s="151"/>
      <c r="G589" s="171"/>
      <c r="H589" s="151"/>
      <c r="I589" s="151"/>
      <c r="J589" s="151"/>
      <c r="K589" s="151"/>
      <c r="L589" s="151"/>
      <c r="M589" s="151"/>
      <c r="N589" s="151"/>
      <c r="O589" s="151"/>
      <c r="P589" s="151"/>
      <c r="Q589" s="151"/>
      <c r="R589" s="152"/>
      <c r="S589" s="151"/>
      <c r="T589" s="153"/>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c r="BI589" s="151"/>
      <c r="BJ589" s="151"/>
      <c r="BK589" s="151"/>
      <c r="BL589" s="151"/>
      <c r="BM589" s="151"/>
      <c r="BN589" s="151"/>
      <c r="BO589" s="151"/>
      <c r="BP589" s="151"/>
      <c r="BQ589" s="151"/>
      <c r="BR589" s="151"/>
    </row>
    <row r="590" spans="1:70" s="219" customFormat="1">
      <c r="A590" s="151"/>
      <c r="B590" s="151"/>
      <c r="C590" s="151"/>
      <c r="D590" s="110"/>
      <c r="E590" s="151"/>
      <c r="F590" s="151"/>
      <c r="G590" s="171"/>
      <c r="H590" s="151"/>
      <c r="I590" s="151"/>
      <c r="J590" s="151"/>
      <c r="K590" s="151"/>
      <c r="L590" s="151"/>
      <c r="M590" s="151"/>
      <c r="N590" s="151"/>
      <c r="O590" s="151"/>
      <c r="P590" s="151"/>
      <c r="Q590" s="151"/>
      <c r="R590" s="152"/>
      <c r="S590" s="151"/>
      <c r="T590" s="153"/>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c r="BI590" s="151"/>
      <c r="BJ590" s="151"/>
      <c r="BK590" s="151"/>
      <c r="BL590" s="151"/>
      <c r="BM590" s="151"/>
      <c r="BN590" s="151"/>
      <c r="BO590" s="151"/>
      <c r="BP590" s="151"/>
      <c r="BQ590" s="151"/>
      <c r="BR590" s="151"/>
    </row>
    <row r="591" spans="1:70" s="219" customFormat="1">
      <c r="A591" s="151"/>
      <c r="B591" s="151"/>
      <c r="C591" s="151"/>
      <c r="D591" s="110"/>
      <c r="E591" s="151"/>
      <c r="F591" s="151"/>
      <c r="G591" s="171"/>
      <c r="H591" s="151"/>
      <c r="I591" s="151"/>
      <c r="J591" s="151"/>
      <c r="K591" s="151"/>
      <c r="L591" s="151"/>
      <c r="M591" s="151"/>
      <c r="N591" s="151"/>
      <c r="O591" s="151"/>
      <c r="P591" s="151"/>
      <c r="Q591" s="151"/>
      <c r="R591" s="152"/>
      <c r="S591" s="151"/>
      <c r="T591" s="153"/>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c r="BI591" s="151"/>
      <c r="BJ591" s="151"/>
      <c r="BK591" s="151"/>
      <c r="BL591" s="151"/>
      <c r="BM591" s="151"/>
      <c r="BN591" s="151"/>
      <c r="BO591" s="151"/>
      <c r="BP591" s="151"/>
      <c r="BQ591" s="151"/>
      <c r="BR591" s="151"/>
    </row>
    <row r="592" spans="1:70" s="219" customFormat="1">
      <c r="A592" s="151"/>
      <c r="B592" s="151"/>
      <c r="C592" s="151"/>
      <c r="D592" s="110"/>
      <c r="E592" s="151"/>
      <c r="F592" s="151"/>
      <c r="G592" s="171"/>
      <c r="H592" s="151"/>
      <c r="I592" s="151"/>
      <c r="J592" s="151"/>
      <c r="K592" s="151"/>
      <c r="L592" s="151"/>
      <c r="M592" s="151"/>
      <c r="N592" s="151"/>
      <c r="O592" s="151"/>
      <c r="P592" s="151"/>
      <c r="Q592" s="151"/>
      <c r="R592" s="152"/>
      <c r="S592" s="151"/>
      <c r="T592" s="153"/>
      <c r="U592" s="151"/>
      <c r="V592" s="151"/>
      <c r="W592" s="151"/>
      <c r="X592" s="151"/>
      <c r="Y592" s="151"/>
      <c r="Z592" s="151"/>
      <c r="AA592" s="151"/>
      <c r="AB592" s="151"/>
      <c r="AC592" s="151"/>
      <c r="AD592" s="151"/>
      <c r="AE592" s="151"/>
      <c r="AF592" s="151"/>
      <c r="AG592" s="151"/>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c r="BI592" s="151"/>
      <c r="BJ592" s="151"/>
      <c r="BK592" s="151"/>
      <c r="BL592" s="151"/>
      <c r="BM592" s="151"/>
      <c r="BN592" s="151"/>
      <c r="BO592" s="151"/>
      <c r="BP592" s="151"/>
      <c r="BQ592" s="151"/>
      <c r="BR592" s="151"/>
    </row>
    <row r="593" spans="1:70" s="219" customFormat="1">
      <c r="A593" s="151"/>
      <c r="B593" s="151"/>
      <c r="C593" s="151"/>
      <c r="D593" s="110"/>
      <c r="E593" s="151"/>
      <c r="F593" s="151"/>
      <c r="G593" s="171"/>
      <c r="H593" s="151"/>
      <c r="I593" s="151"/>
      <c r="J593" s="151"/>
      <c r="K593" s="151"/>
      <c r="L593" s="151"/>
      <c r="M593" s="151"/>
      <c r="N593" s="151"/>
      <c r="O593" s="151"/>
      <c r="P593" s="151"/>
      <c r="Q593" s="151"/>
      <c r="R593" s="152"/>
      <c r="S593" s="151"/>
      <c r="T593" s="153"/>
      <c r="U593" s="151"/>
      <c r="V593" s="151"/>
      <c r="W593" s="151"/>
      <c r="X593" s="151"/>
      <c r="Y593" s="151"/>
      <c r="Z593" s="151"/>
      <c r="AA593" s="151"/>
      <c r="AB593" s="151"/>
      <c r="AC593" s="151"/>
      <c r="AD593" s="151"/>
      <c r="AE593" s="151"/>
      <c r="AF593" s="151"/>
      <c r="AG593" s="151"/>
      <c r="AH593" s="151"/>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c r="BI593" s="151"/>
      <c r="BJ593" s="151"/>
      <c r="BK593" s="151"/>
      <c r="BL593" s="151"/>
      <c r="BM593" s="151"/>
      <c r="BN593" s="151"/>
      <c r="BO593" s="151"/>
      <c r="BP593" s="151"/>
      <c r="BQ593" s="151"/>
      <c r="BR593" s="151"/>
    </row>
    <row r="594" spans="1:70" s="219" customFormat="1">
      <c r="A594" s="151"/>
      <c r="B594" s="151"/>
      <c r="C594" s="151"/>
      <c r="D594" s="110"/>
      <c r="E594" s="151"/>
      <c r="F594" s="151"/>
      <c r="G594" s="171"/>
      <c r="H594" s="151"/>
      <c r="I594" s="151"/>
      <c r="J594" s="151"/>
      <c r="K594" s="151"/>
      <c r="L594" s="151"/>
      <c r="M594" s="151"/>
      <c r="N594" s="151"/>
      <c r="O594" s="151"/>
      <c r="P594" s="151"/>
      <c r="Q594" s="151"/>
      <c r="R594" s="152"/>
      <c r="S594" s="151"/>
      <c r="T594" s="153"/>
      <c r="U594" s="151"/>
      <c r="V594" s="151"/>
      <c r="W594" s="151"/>
      <c r="X594" s="151"/>
      <c r="Y594" s="151"/>
      <c r="Z594" s="151"/>
      <c r="AA594" s="151"/>
      <c r="AB594" s="151"/>
      <c r="AC594" s="151"/>
      <c r="AD594" s="151"/>
      <c r="AE594" s="151"/>
      <c r="AF594" s="151"/>
      <c r="AG594" s="151"/>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c r="BI594" s="151"/>
      <c r="BJ594" s="151"/>
      <c r="BK594" s="151"/>
      <c r="BL594" s="151"/>
      <c r="BM594" s="151"/>
      <c r="BN594" s="151"/>
      <c r="BO594" s="151"/>
      <c r="BP594" s="151"/>
      <c r="BQ594" s="151"/>
      <c r="BR594" s="151"/>
    </row>
    <row r="595" spans="1:70" s="219" customFormat="1">
      <c r="A595" s="151"/>
      <c r="B595" s="151"/>
      <c r="C595" s="151"/>
      <c r="D595" s="110"/>
      <c r="E595" s="151"/>
      <c r="F595" s="151"/>
      <c r="G595" s="171"/>
      <c r="H595" s="151"/>
      <c r="I595" s="151"/>
      <c r="J595" s="151"/>
      <c r="K595" s="151"/>
      <c r="L595" s="151"/>
      <c r="M595" s="151"/>
      <c r="N595" s="151"/>
      <c r="O595" s="151"/>
      <c r="P595" s="151"/>
      <c r="Q595" s="151"/>
      <c r="R595" s="152"/>
      <c r="S595" s="151"/>
      <c r="T595" s="153"/>
      <c r="U595" s="151"/>
      <c r="V595" s="151"/>
      <c r="W595" s="151"/>
      <c r="X595" s="151"/>
      <c r="Y595" s="151"/>
      <c r="Z595" s="151"/>
      <c r="AA595" s="151"/>
      <c r="AB595" s="151"/>
      <c r="AC595" s="151"/>
      <c r="AD595" s="151"/>
      <c r="AE595" s="151"/>
      <c r="AF595" s="151"/>
      <c r="AG595" s="151"/>
      <c r="AH595" s="151"/>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c r="BI595" s="151"/>
      <c r="BJ595" s="151"/>
      <c r="BK595" s="151"/>
      <c r="BL595" s="151"/>
      <c r="BM595" s="151"/>
      <c r="BN595" s="151"/>
      <c r="BO595" s="151"/>
      <c r="BP595" s="151"/>
      <c r="BQ595" s="151"/>
      <c r="BR595" s="151"/>
    </row>
    <row r="596" spans="1:70" s="219" customFormat="1">
      <c r="A596" s="151"/>
      <c r="B596" s="151"/>
      <c r="C596" s="151"/>
      <c r="D596" s="110"/>
      <c r="E596" s="151"/>
      <c r="F596" s="151"/>
      <c r="G596" s="171"/>
      <c r="H596" s="151"/>
      <c r="I596" s="151"/>
      <c r="J596" s="151"/>
      <c r="K596" s="151"/>
      <c r="L596" s="151"/>
      <c r="M596" s="151"/>
      <c r="N596" s="151"/>
      <c r="O596" s="151"/>
      <c r="P596" s="151"/>
      <c r="Q596" s="151"/>
      <c r="R596" s="152"/>
      <c r="S596" s="151"/>
      <c r="T596" s="153"/>
      <c r="U596" s="151"/>
      <c r="V596" s="151"/>
      <c r="W596" s="151"/>
      <c r="X596" s="151"/>
      <c r="Y596" s="151"/>
      <c r="Z596" s="151"/>
      <c r="AA596" s="151"/>
      <c r="AB596" s="151"/>
      <c r="AC596" s="151"/>
      <c r="AD596" s="151"/>
      <c r="AE596" s="151"/>
      <c r="AF596" s="151"/>
      <c r="AG596" s="151"/>
      <c r="AH596" s="151"/>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c r="BI596" s="151"/>
      <c r="BJ596" s="151"/>
      <c r="BK596" s="151"/>
      <c r="BL596" s="151"/>
      <c r="BM596" s="151"/>
      <c r="BN596" s="151"/>
      <c r="BO596" s="151"/>
      <c r="BP596" s="151"/>
      <c r="BQ596" s="151"/>
      <c r="BR596" s="151"/>
    </row>
    <row r="597" spans="1:70" s="219" customFormat="1">
      <c r="A597" s="151"/>
      <c r="B597" s="151"/>
      <c r="C597" s="151"/>
      <c r="D597" s="110"/>
      <c r="E597" s="151"/>
      <c r="F597" s="151"/>
      <c r="G597" s="171"/>
      <c r="H597" s="151"/>
      <c r="I597" s="151"/>
      <c r="J597" s="151"/>
      <c r="K597" s="151"/>
      <c r="L597" s="151"/>
      <c r="M597" s="151"/>
      <c r="N597" s="151"/>
      <c r="O597" s="151"/>
      <c r="P597" s="151"/>
      <c r="Q597" s="151"/>
      <c r="R597" s="152"/>
      <c r="S597" s="151"/>
      <c r="T597" s="153"/>
      <c r="U597" s="151"/>
      <c r="V597" s="151"/>
      <c r="W597" s="151"/>
      <c r="X597" s="151"/>
      <c r="Y597" s="151"/>
      <c r="Z597" s="151"/>
      <c r="AA597" s="151"/>
      <c r="AB597" s="151"/>
      <c r="AC597" s="151"/>
      <c r="AD597" s="151"/>
      <c r="AE597" s="151"/>
      <c r="AF597" s="151"/>
      <c r="AG597" s="151"/>
      <c r="AH597" s="151"/>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c r="BI597" s="151"/>
      <c r="BJ597" s="151"/>
      <c r="BK597" s="151"/>
      <c r="BL597" s="151"/>
      <c r="BM597" s="151"/>
      <c r="BN597" s="151"/>
      <c r="BO597" s="151"/>
      <c r="BP597" s="151"/>
      <c r="BQ597" s="151"/>
      <c r="BR597" s="151"/>
    </row>
    <row r="598" spans="1:70" s="219" customFormat="1">
      <c r="A598" s="151"/>
      <c r="B598" s="151"/>
      <c r="C598" s="151"/>
      <c r="D598" s="110"/>
      <c r="E598" s="151"/>
      <c r="F598" s="151"/>
      <c r="G598" s="171"/>
      <c r="H598" s="151"/>
      <c r="I598" s="151"/>
      <c r="J598" s="151"/>
      <c r="K598" s="151"/>
      <c r="L598" s="151"/>
      <c r="M598" s="151"/>
      <c r="N598" s="151"/>
      <c r="O598" s="151"/>
      <c r="P598" s="151"/>
      <c r="Q598" s="151"/>
      <c r="R598" s="152"/>
      <c r="S598" s="151"/>
      <c r="T598" s="153"/>
      <c r="U598" s="151"/>
      <c r="V598" s="151"/>
      <c r="W598" s="151"/>
      <c r="X598" s="151"/>
      <c r="Y598" s="151"/>
      <c r="Z598" s="151"/>
      <c r="AA598" s="151"/>
      <c r="AB598" s="151"/>
      <c r="AC598" s="151"/>
      <c r="AD598" s="151"/>
      <c r="AE598" s="151"/>
      <c r="AF598" s="151"/>
      <c r="AG598" s="151"/>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c r="BI598" s="151"/>
      <c r="BJ598" s="151"/>
      <c r="BK598" s="151"/>
      <c r="BL598" s="151"/>
      <c r="BM598" s="151"/>
      <c r="BN598" s="151"/>
      <c r="BO598" s="151"/>
      <c r="BP598" s="151"/>
      <c r="BQ598" s="151"/>
      <c r="BR598" s="151"/>
    </row>
  </sheetData>
  <protectedRanges>
    <protectedRange sqref="A18:A19" name="Rango1_2_2_18_1_3"/>
    <protectedRange sqref="A20:A21" name="Rango1_2_2_18_1_1_1"/>
    <protectedRange sqref="A22:A23" name="Rango1_2_2_18_1_2_2"/>
    <protectedRange sqref="A24:A25" name="Rango1_2_2_18_1_2_3"/>
    <protectedRange sqref="A26:A27" name="Rango1_2_2_18_1_2_4"/>
    <protectedRange sqref="A28:A33" name="Rango1_2_2_18_1_2"/>
  </protectedRanges>
  <mergeCells count="185">
    <mergeCell ref="A1:A4"/>
    <mergeCell ref="B1:H2"/>
    <mergeCell ref="I1:N1"/>
    <mergeCell ref="O1:P4"/>
    <mergeCell ref="I2:N2"/>
    <mergeCell ref="B3:H4"/>
    <mergeCell ref="I3:N3"/>
    <mergeCell ref="I4:N4"/>
    <mergeCell ref="A5:P5"/>
    <mergeCell ref="A7:P7"/>
    <mergeCell ref="A8:G8"/>
    <mergeCell ref="H8:J11"/>
    <mergeCell ref="K8:P8"/>
    <mergeCell ref="A9:G9"/>
    <mergeCell ref="K9:P14"/>
    <mergeCell ref="A10:G10"/>
    <mergeCell ref="A11:G11"/>
    <mergeCell ref="A12:J14"/>
    <mergeCell ref="L15:M16"/>
    <mergeCell ref="N15:P15"/>
    <mergeCell ref="N16:N17"/>
    <mergeCell ref="O16:O17"/>
    <mergeCell ref="P16:P17"/>
    <mergeCell ref="A18:A19"/>
    <mergeCell ref="C18:C19"/>
    <mergeCell ref="L18:L19"/>
    <mergeCell ref="M18:M19"/>
    <mergeCell ref="N18:N19"/>
    <mergeCell ref="A15:A17"/>
    <mergeCell ref="B15:B17"/>
    <mergeCell ref="C15:C17"/>
    <mergeCell ref="D15:D17"/>
    <mergeCell ref="E15:E17"/>
    <mergeCell ref="F15:K16"/>
    <mergeCell ref="O18:O19"/>
    <mergeCell ref="P18:P19"/>
    <mergeCell ref="A20:A21"/>
    <mergeCell ref="C20:C21"/>
    <mergeCell ref="L20:L21"/>
    <mergeCell ref="M20:M21"/>
    <mergeCell ref="N20:N21"/>
    <mergeCell ref="O20:O21"/>
    <mergeCell ref="P20:P21"/>
    <mergeCell ref="P22:P23"/>
    <mergeCell ref="A24:A25"/>
    <mergeCell ref="C24:C25"/>
    <mergeCell ref="L24:L25"/>
    <mergeCell ref="M24:M25"/>
    <mergeCell ref="N24:N25"/>
    <mergeCell ref="O24:O25"/>
    <mergeCell ref="P24:P25"/>
    <mergeCell ref="A22:A23"/>
    <mergeCell ref="C22:C23"/>
    <mergeCell ref="L22:L23"/>
    <mergeCell ref="M22:M23"/>
    <mergeCell ref="N22:N23"/>
    <mergeCell ref="O22:O23"/>
    <mergeCell ref="P26:P27"/>
    <mergeCell ref="A28:A29"/>
    <mergeCell ref="C28:C29"/>
    <mergeCell ref="L28:L29"/>
    <mergeCell ref="M28:M29"/>
    <mergeCell ref="N28:N29"/>
    <mergeCell ref="O28:O29"/>
    <mergeCell ref="P28:P29"/>
    <mergeCell ref="A26:A27"/>
    <mergeCell ref="C26:C27"/>
    <mergeCell ref="L26:L27"/>
    <mergeCell ref="M26:M27"/>
    <mergeCell ref="N26:N27"/>
    <mergeCell ref="O26:O27"/>
    <mergeCell ref="P30:P31"/>
    <mergeCell ref="A32:A33"/>
    <mergeCell ref="C32:C33"/>
    <mergeCell ref="L32:L33"/>
    <mergeCell ref="M32:M33"/>
    <mergeCell ref="N32:N33"/>
    <mergeCell ref="O32:O33"/>
    <mergeCell ref="P32:P33"/>
    <mergeCell ref="A30:A31"/>
    <mergeCell ref="C30:C31"/>
    <mergeCell ref="L30:L31"/>
    <mergeCell ref="M30:M31"/>
    <mergeCell ref="N30:N31"/>
    <mergeCell ref="O30:O31"/>
    <mergeCell ref="P34:P35"/>
    <mergeCell ref="A36:A37"/>
    <mergeCell ref="C36:C37"/>
    <mergeCell ref="L36:L37"/>
    <mergeCell ref="M36:M37"/>
    <mergeCell ref="N36:N37"/>
    <mergeCell ref="O36:O37"/>
    <mergeCell ref="P36:P37"/>
    <mergeCell ref="A34:A35"/>
    <mergeCell ref="C34:C35"/>
    <mergeCell ref="L34:L35"/>
    <mergeCell ref="M34:M35"/>
    <mergeCell ref="N34:N35"/>
    <mergeCell ref="O34:O35"/>
    <mergeCell ref="P38:P39"/>
    <mergeCell ref="A40:A41"/>
    <mergeCell ref="C40:C41"/>
    <mergeCell ref="L40:L41"/>
    <mergeCell ref="M40:M41"/>
    <mergeCell ref="N40:N41"/>
    <mergeCell ref="O40:O41"/>
    <mergeCell ref="P40:P41"/>
    <mergeCell ref="A38:A39"/>
    <mergeCell ref="C38:C39"/>
    <mergeCell ref="L38:L39"/>
    <mergeCell ref="M38:M39"/>
    <mergeCell ref="N38:N39"/>
    <mergeCell ref="O38:O39"/>
    <mergeCell ref="P42:P43"/>
    <mergeCell ref="A44:A45"/>
    <mergeCell ref="C44:C45"/>
    <mergeCell ref="L44:L45"/>
    <mergeCell ref="M44:M45"/>
    <mergeCell ref="N44:N45"/>
    <mergeCell ref="O44:O45"/>
    <mergeCell ref="P44:P45"/>
    <mergeCell ref="A42:A43"/>
    <mergeCell ref="C42:C43"/>
    <mergeCell ref="L42:L43"/>
    <mergeCell ref="M42:M43"/>
    <mergeCell ref="N42:N43"/>
    <mergeCell ref="O42:O43"/>
    <mergeCell ref="P46:P47"/>
    <mergeCell ref="A48:A49"/>
    <mergeCell ref="C48:C49"/>
    <mergeCell ref="L48:L49"/>
    <mergeCell ref="M48:M49"/>
    <mergeCell ref="N48:N49"/>
    <mergeCell ref="O48:O49"/>
    <mergeCell ref="P48:P49"/>
    <mergeCell ref="A46:A47"/>
    <mergeCell ref="C46:C47"/>
    <mergeCell ref="L46:L47"/>
    <mergeCell ref="M46:M47"/>
    <mergeCell ref="N46:N47"/>
    <mergeCell ref="O46:O47"/>
    <mergeCell ref="P50:P51"/>
    <mergeCell ref="A52:A53"/>
    <mergeCell ref="C52:C53"/>
    <mergeCell ref="L52:L53"/>
    <mergeCell ref="M52:M53"/>
    <mergeCell ref="N52:N53"/>
    <mergeCell ref="O52:O53"/>
    <mergeCell ref="P52:P53"/>
    <mergeCell ref="A50:A51"/>
    <mergeCell ref="C50:C51"/>
    <mergeCell ref="L50:L51"/>
    <mergeCell ref="M50:M51"/>
    <mergeCell ref="N50:N51"/>
    <mergeCell ref="O50:O51"/>
    <mergeCell ref="B59:E59"/>
    <mergeCell ref="I59:P59"/>
    <mergeCell ref="B60:E60"/>
    <mergeCell ref="I60:P60"/>
    <mergeCell ref="B61:E61"/>
    <mergeCell ref="I61:P61"/>
    <mergeCell ref="P54:P55"/>
    <mergeCell ref="A56:A57"/>
    <mergeCell ref="C56:C57"/>
    <mergeCell ref="L56:P56"/>
    <mergeCell ref="L57:P57"/>
    <mergeCell ref="B58:E58"/>
    <mergeCell ref="I58:P58"/>
    <mergeCell ref="A54:A55"/>
    <mergeCell ref="C54:C55"/>
    <mergeCell ref="L54:L55"/>
    <mergeCell ref="M54:M55"/>
    <mergeCell ref="N54:N55"/>
    <mergeCell ref="O54:O55"/>
    <mergeCell ref="B65:E65"/>
    <mergeCell ref="I65:P65"/>
    <mergeCell ref="B66:E66"/>
    <mergeCell ref="I66:P66"/>
    <mergeCell ref="A67:P67"/>
    <mergeCell ref="B62:E62"/>
    <mergeCell ref="I62:P62"/>
    <mergeCell ref="B63:E63"/>
    <mergeCell ref="I63:P63"/>
    <mergeCell ref="B64:E64"/>
    <mergeCell ref="I64:P64"/>
  </mergeCells>
  <conditionalFormatting sqref="A18">
    <cfRule type="duplicateValues" dxfId="0" priority="1"/>
  </conditionalFormatting>
  <pageMargins left="0.51181102362204722" right="0.31496062992125984"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3073" r:id="rId4">
          <objectPr defaultSize="0" autoPict="0" r:id="rId5">
            <anchor moveWithCells="1" sizeWithCells="1">
              <from>
                <xdr:col>0</xdr:col>
                <xdr:colOff>114300</xdr:colOff>
                <xdr:row>0</xdr:row>
                <xdr:rowOff>47625</xdr:rowOff>
              </from>
              <to>
                <xdr:col>0</xdr:col>
                <xdr:colOff>1533525</xdr:colOff>
                <xdr:row>3</xdr:row>
                <xdr:rowOff>200025</xdr:rowOff>
              </to>
            </anchor>
          </objectPr>
        </oleObject>
      </mc:Choice>
      <mc:Fallback>
        <oleObject shapeId="307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3"/>
  <sheetViews>
    <sheetView topLeftCell="A55" workbookViewId="0">
      <selection activeCell="L17" sqref="L17:L22"/>
    </sheetView>
  </sheetViews>
  <sheetFormatPr baseColWidth="10" defaultColWidth="11.42578125" defaultRowHeight="30" customHeight="1"/>
  <cols>
    <col min="1" max="1" width="6.42578125" style="254" customWidth="1"/>
    <col min="2" max="2" width="13.5703125" style="254" customWidth="1"/>
    <col min="3" max="3" width="24.28515625" style="223" customWidth="1"/>
    <col min="4" max="4" width="56.140625" style="253" customWidth="1"/>
    <col min="5" max="5" width="22.7109375" style="254" customWidth="1"/>
    <col min="6" max="6" width="18.5703125" style="223" customWidth="1"/>
    <col min="7" max="7" width="0.85546875" style="223" customWidth="1"/>
    <col min="8" max="8" width="19.5703125" style="223" customWidth="1"/>
    <col min="9" max="9" width="14.140625" style="224" bestFit="1" customWidth="1"/>
    <col min="10" max="16384" width="11.42578125" style="223"/>
  </cols>
  <sheetData>
    <row r="2" spans="1:10" ht="30" customHeight="1">
      <c r="A2" s="706" t="s">
        <v>892</v>
      </c>
      <c r="B2" s="706"/>
      <c r="C2" s="706"/>
      <c r="D2" s="706"/>
      <c r="E2" s="706"/>
    </row>
    <row r="3" spans="1:10" ht="30" customHeight="1">
      <c r="A3" s="707" t="s">
        <v>893</v>
      </c>
      <c r="B3" s="708"/>
      <c r="C3" s="708"/>
      <c r="D3" s="708"/>
      <c r="E3" s="709"/>
    </row>
    <row r="4" spans="1:10" ht="30" customHeight="1">
      <c r="A4" s="225" t="s">
        <v>281</v>
      </c>
      <c r="B4" s="225" t="s">
        <v>282</v>
      </c>
      <c r="C4" s="225" t="s">
        <v>283</v>
      </c>
      <c r="D4" s="225" t="s">
        <v>14</v>
      </c>
      <c r="E4" s="226" t="s">
        <v>15</v>
      </c>
    </row>
    <row r="5" spans="1:10" ht="51" customHeight="1">
      <c r="A5" s="79">
        <v>2184</v>
      </c>
      <c r="B5" s="227">
        <v>44588</v>
      </c>
      <c r="C5" s="81" t="s">
        <v>894</v>
      </c>
      <c r="D5" s="88" t="s">
        <v>895</v>
      </c>
      <c r="E5" s="228">
        <v>10020000</v>
      </c>
      <c r="H5" s="229"/>
    </row>
    <row r="6" spans="1:10" ht="51" customHeight="1">
      <c r="A6" s="79">
        <v>2220</v>
      </c>
      <c r="B6" s="84">
        <v>44588</v>
      </c>
      <c r="C6" s="81" t="s">
        <v>896</v>
      </c>
      <c r="D6" s="88" t="s">
        <v>897</v>
      </c>
      <c r="E6" s="98">
        <v>15510000</v>
      </c>
      <c r="H6" s="229"/>
    </row>
    <row r="7" spans="1:10" ht="51" customHeight="1">
      <c r="A7" s="79">
        <v>1338</v>
      </c>
      <c r="B7" s="84">
        <v>44585</v>
      </c>
      <c r="C7" s="81" t="s">
        <v>898</v>
      </c>
      <c r="D7" s="88" t="s">
        <v>899</v>
      </c>
      <c r="E7" s="98">
        <v>58300000</v>
      </c>
      <c r="H7" s="229"/>
      <c r="J7" s="230"/>
    </row>
    <row r="8" spans="1:10" ht="51" customHeight="1">
      <c r="A8" s="79">
        <v>423</v>
      </c>
      <c r="B8" s="84">
        <v>44580</v>
      </c>
      <c r="C8" s="81" t="s">
        <v>900</v>
      </c>
      <c r="D8" s="88" t="s">
        <v>901</v>
      </c>
      <c r="E8" s="98">
        <v>58300000</v>
      </c>
      <c r="H8" s="229"/>
    </row>
    <row r="9" spans="1:10" ht="51" customHeight="1">
      <c r="A9" s="79">
        <v>294</v>
      </c>
      <c r="B9" s="84">
        <v>44579</v>
      </c>
      <c r="C9" s="81" t="s">
        <v>902</v>
      </c>
      <c r="D9" s="88" t="s">
        <v>903</v>
      </c>
      <c r="E9" s="98">
        <v>21450000</v>
      </c>
      <c r="H9" s="229"/>
    </row>
    <row r="10" spans="1:10" ht="51" customHeight="1">
      <c r="A10" s="79">
        <v>295</v>
      </c>
      <c r="B10" s="84">
        <v>44579</v>
      </c>
      <c r="C10" s="81" t="s">
        <v>904</v>
      </c>
      <c r="D10" s="88" t="s">
        <v>905</v>
      </c>
      <c r="E10" s="98">
        <v>15510000</v>
      </c>
      <c r="H10" s="229"/>
    </row>
    <row r="11" spans="1:10" ht="51" customHeight="1">
      <c r="A11" s="79">
        <v>1113</v>
      </c>
      <c r="B11" s="84">
        <v>44583</v>
      </c>
      <c r="C11" s="81" t="s">
        <v>906</v>
      </c>
      <c r="D11" s="88" t="s">
        <v>907</v>
      </c>
      <c r="E11" s="98">
        <v>41167000</v>
      </c>
      <c r="H11" s="229"/>
    </row>
    <row r="12" spans="1:10" ht="51" customHeight="1">
      <c r="A12" s="79">
        <v>527</v>
      </c>
      <c r="B12" s="84">
        <v>44580</v>
      </c>
      <c r="C12" s="81" t="s">
        <v>908</v>
      </c>
      <c r="D12" s="88" t="s">
        <v>909</v>
      </c>
      <c r="E12" s="98">
        <v>52250000</v>
      </c>
      <c r="H12" s="229"/>
    </row>
    <row r="13" spans="1:10" ht="30" customHeight="1">
      <c r="A13" s="710" t="s">
        <v>910</v>
      </c>
      <c r="B13" s="711"/>
      <c r="C13" s="711"/>
      <c r="D13" s="712"/>
      <c r="E13" s="91">
        <f>SUM(E5:E12)</f>
        <v>272507000</v>
      </c>
      <c r="F13" s="231"/>
      <c r="H13" s="229"/>
    </row>
    <row r="14" spans="1:10" s="103" customFormat="1" ht="30" customHeight="1">
      <c r="A14" s="232"/>
      <c r="B14" s="233"/>
      <c r="C14" s="233"/>
      <c r="D14" s="234"/>
      <c r="E14" s="91"/>
      <c r="F14" s="235"/>
      <c r="H14" s="236"/>
      <c r="I14" s="237"/>
    </row>
    <row r="15" spans="1:10" ht="30" customHeight="1">
      <c r="A15" s="713" t="s">
        <v>847</v>
      </c>
      <c r="B15" s="713"/>
      <c r="C15" s="713"/>
      <c r="D15" s="713"/>
      <c r="E15" s="713"/>
    </row>
    <row r="16" spans="1:10" ht="30" customHeight="1">
      <c r="A16" s="225" t="s">
        <v>281</v>
      </c>
      <c r="B16" s="225" t="s">
        <v>282</v>
      </c>
      <c r="C16" s="225" t="s">
        <v>283</v>
      </c>
      <c r="D16" s="225" t="s">
        <v>14</v>
      </c>
      <c r="E16" s="226" t="s">
        <v>15</v>
      </c>
    </row>
    <row r="17" spans="1:5" ht="81.75" customHeight="1">
      <c r="A17" s="238">
        <v>868</v>
      </c>
      <c r="B17" s="239" t="s">
        <v>911</v>
      </c>
      <c r="C17" s="225" t="s">
        <v>912</v>
      </c>
      <c r="D17" s="240" t="s">
        <v>913</v>
      </c>
      <c r="E17" s="241">
        <v>22800000</v>
      </c>
    </row>
    <row r="18" spans="1:5" ht="22.5" customHeight="1">
      <c r="A18" s="242"/>
      <c r="B18" s="243"/>
      <c r="C18" s="244"/>
      <c r="D18" s="245"/>
      <c r="E18" s="246"/>
    </row>
    <row r="19" spans="1:5" ht="32.25" customHeight="1">
      <c r="A19" s="702" t="s">
        <v>849</v>
      </c>
      <c r="B19" s="702"/>
      <c r="C19" s="702"/>
      <c r="D19" s="702"/>
      <c r="E19" s="702"/>
    </row>
    <row r="20" spans="1:5" ht="81.75" customHeight="1">
      <c r="A20" s="247" t="s">
        <v>914</v>
      </c>
      <c r="B20" s="247" t="s">
        <v>915</v>
      </c>
      <c r="C20" s="225" t="s">
        <v>283</v>
      </c>
      <c r="D20" s="225" t="s">
        <v>14</v>
      </c>
      <c r="E20" s="248" t="s">
        <v>916</v>
      </c>
    </row>
    <row r="21" spans="1:5" ht="81.75" customHeight="1">
      <c r="A21" s="249">
        <v>1199</v>
      </c>
      <c r="B21" s="250" t="s">
        <v>917</v>
      </c>
      <c r="C21" s="225" t="s">
        <v>918</v>
      </c>
      <c r="D21" s="240" t="s">
        <v>919</v>
      </c>
      <c r="E21" s="241">
        <v>22800000</v>
      </c>
    </row>
    <row r="22" spans="1:5" ht="20.25" customHeight="1">
      <c r="A22" s="251"/>
      <c r="B22" s="251"/>
      <c r="C22" s="252"/>
    </row>
    <row r="23" spans="1:5" ht="81.75" customHeight="1">
      <c r="A23" s="702" t="s">
        <v>851</v>
      </c>
      <c r="B23" s="702"/>
      <c r="C23" s="702"/>
      <c r="D23" s="702"/>
      <c r="E23" s="702"/>
    </row>
    <row r="24" spans="1:5" ht="68.25" customHeight="1">
      <c r="A24" s="248" t="s">
        <v>914</v>
      </c>
      <c r="B24" s="248" t="s">
        <v>915</v>
      </c>
      <c r="C24" s="225" t="s">
        <v>283</v>
      </c>
      <c r="D24" s="225" t="s">
        <v>14</v>
      </c>
      <c r="E24" s="248" t="s">
        <v>916</v>
      </c>
    </row>
    <row r="25" spans="1:5" ht="63" customHeight="1">
      <c r="A25" s="239">
        <v>769</v>
      </c>
      <c r="B25" s="239" t="s">
        <v>920</v>
      </c>
      <c r="C25" s="225" t="s">
        <v>921</v>
      </c>
      <c r="D25" s="255" t="s">
        <v>922</v>
      </c>
      <c r="E25" s="241">
        <v>22800000</v>
      </c>
    </row>
    <row r="26" spans="1:5" ht="63" customHeight="1">
      <c r="A26" s="239">
        <v>1730</v>
      </c>
      <c r="B26" s="239" t="s">
        <v>923</v>
      </c>
      <c r="C26" s="225" t="s">
        <v>924</v>
      </c>
      <c r="D26" s="255" t="s">
        <v>925</v>
      </c>
      <c r="E26" s="241">
        <v>15240000</v>
      </c>
    </row>
    <row r="27" spans="1:5" ht="63" customHeight="1">
      <c r="A27" s="238"/>
      <c r="B27" s="238"/>
      <c r="C27" s="256" t="s">
        <v>926</v>
      </c>
      <c r="D27" s="240" t="s">
        <v>919</v>
      </c>
      <c r="E27" s="241">
        <v>28500000</v>
      </c>
    </row>
    <row r="28" spans="1:5" ht="22.5" customHeight="1">
      <c r="A28" s="714" t="s">
        <v>174</v>
      </c>
      <c r="B28" s="715"/>
      <c r="C28" s="715"/>
      <c r="D28" s="716"/>
      <c r="E28" s="257">
        <f>+E27+E26+E25</f>
        <v>66540000</v>
      </c>
    </row>
    <row r="29" spans="1:5" ht="30" customHeight="1">
      <c r="A29" s="223"/>
      <c r="B29" s="251"/>
      <c r="C29" s="252"/>
    </row>
    <row r="30" spans="1:5" ht="30" customHeight="1">
      <c r="A30" s="702" t="s">
        <v>853</v>
      </c>
      <c r="B30" s="702"/>
      <c r="C30" s="702"/>
      <c r="D30" s="702"/>
      <c r="E30" s="702"/>
    </row>
    <row r="31" spans="1:5" ht="30" customHeight="1">
      <c r="A31" s="248" t="s">
        <v>914</v>
      </c>
      <c r="B31" s="248" t="s">
        <v>915</v>
      </c>
      <c r="C31" s="225" t="s">
        <v>283</v>
      </c>
      <c r="D31" s="225" t="s">
        <v>14</v>
      </c>
      <c r="E31" s="248" t="s">
        <v>916</v>
      </c>
    </row>
    <row r="32" spans="1:5" ht="68.25" customHeight="1">
      <c r="A32" s="249">
        <v>824</v>
      </c>
      <c r="B32" s="250" t="s">
        <v>920</v>
      </c>
      <c r="C32" s="225" t="s">
        <v>927</v>
      </c>
      <c r="D32" s="240" t="s">
        <v>928</v>
      </c>
      <c r="E32" s="241">
        <v>28500000</v>
      </c>
    </row>
    <row r="33" spans="1:5" ht="68.25" customHeight="1">
      <c r="A33" s="249">
        <v>819</v>
      </c>
      <c r="B33" s="250" t="s">
        <v>911</v>
      </c>
      <c r="C33" s="225" t="s">
        <v>929</v>
      </c>
      <c r="D33" s="240" t="s">
        <v>930</v>
      </c>
      <c r="E33" s="241">
        <v>28500000</v>
      </c>
    </row>
    <row r="34" spans="1:5" ht="68.25" customHeight="1">
      <c r="A34" s="714" t="s">
        <v>174</v>
      </c>
      <c r="B34" s="715"/>
      <c r="C34" s="715"/>
      <c r="D34" s="716"/>
      <c r="E34" s="257">
        <f>SUM(E32:E33)</f>
        <v>57000000</v>
      </c>
    </row>
    <row r="35" spans="1:5" ht="29.25" customHeight="1">
      <c r="A35" s="251"/>
      <c r="B35" s="251"/>
      <c r="C35" s="252"/>
    </row>
    <row r="36" spans="1:5" ht="52.5" customHeight="1">
      <c r="A36" s="702" t="s">
        <v>855</v>
      </c>
      <c r="B36" s="702"/>
      <c r="C36" s="702"/>
      <c r="D36" s="702"/>
      <c r="E36" s="702"/>
    </row>
    <row r="37" spans="1:5" ht="51.75" customHeight="1">
      <c r="A37" s="225" t="s">
        <v>914</v>
      </c>
      <c r="B37" s="248" t="s">
        <v>915</v>
      </c>
      <c r="C37" s="225" t="s">
        <v>283</v>
      </c>
      <c r="D37" s="225" t="s">
        <v>14</v>
      </c>
      <c r="E37" s="248" t="s">
        <v>916</v>
      </c>
    </row>
    <row r="38" spans="1:5" ht="68.25" customHeight="1">
      <c r="A38" s="238">
        <v>514</v>
      </c>
      <c r="B38" s="239" t="s">
        <v>931</v>
      </c>
      <c r="C38" s="258" t="s">
        <v>932</v>
      </c>
      <c r="D38" s="240" t="s">
        <v>933</v>
      </c>
      <c r="E38" s="241">
        <v>28500000</v>
      </c>
    </row>
    <row r="39" spans="1:5" ht="29.25" customHeight="1">
      <c r="A39" s="251"/>
      <c r="B39" s="251"/>
      <c r="C39" s="252"/>
    </row>
    <row r="40" spans="1:5" ht="49.5" customHeight="1">
      <c r="A40" s="717" t="s">
        <v>857</v>
      </c>
      <c r="B40" s="717"/>
      <c r="C40" s="717"/>
      <c r="D40" s="717"/>
      <c r="E40" s="717"/>
    </row>
    <row r="41" spans="1:5" ht="68.25" customHeight="1">
      <c r="A41" s="225" t="s">
        <v>914</v>
      </c>
      <c r="B41" s="248" t="s">
        <v>915</v>
      </c>
      <c r="C41" s="225" t="s">
        <v>283</v>
      </c>
      <c r="D41" s="225" t="s">
        <v>14</v>
      </c>
      <c r="E41" s="248" t="s">
        <v>916</v>
      </c>
    </row>
    <row r="42" spans="1:5" ht="68.25" customHeight="1">
      <c r="A42" s="239">
        <v>821</v>
      </c>
      <c r="B42" s="239" t="s">
        <v>920</v>
      </c>
      <c r="C42" s="225" t="s">
        <v>934</v>
      </c>
      <c r="D42" s="255" t="s">
        <v>935</v>
      </c>
      <c r="E42" s="241">
        <v>17400000</v>
      </c>
    </row>
    <row r="43" spans="1:5" ht="68.25" customHeight="1">
      <c r="A43" s="239">
        <v>458</v>
      </c>
      <c r="B43" s="239" t="s">
        <v>931</v>
      </c>
      <c r="C43" s="225" t="s">
        <v>936</v>
      </c>
      <c r="D43" s="255" t="s">
        <v>937</v>
      </c>
      <c r="E43" s="241">
        <v>11700000</v>
      </c>
    </row>
    <row r="44" spans="1:5" ht="26.25" customHeight="1">
      <c r="A44" s="703" t="s">
        <v>174</v>
      </c>
      <c r="B44" s="704"/>
      <c r="C44" s="704"/>
      <c r="D44" s="705"/>
      <c r="E44" s="259">
        <f>SUM(E42:E43)</f>
        <v>29100000</v>
      </c>
    </row>
    <row r="45" spans="1:5" ht="33.75" customHeight="1">
      <c r="A45" s="251"/>
      <c r="B45" s="251"/>
      <c r="C45" s="252"/>
    </row>
    <row r="46" spans="1:5" ht="30" customHeight="1">
      <c r="A46" s="702" t="s">
        <v>858</v>
      </c>
      <c r="B46" s="702"/>
      <c r="C46" s="702"/>
      <c r="D46" s="702"/>
      <c r="E46" s="702"/>
    </row>
    <row r="47" spans="1:5" ht="24.75" customHeight="1">
      <c r="A47" s="247" t="s">
        <v>914</v>
      </c>
      <c r="B47" s="247" t="s">
        <v>915</v>
      </c>
      <c r="C47" s="225" t="s">
        <v>283</v>
      </c>
      <c r="D47" s="225" t="s">
        <v>14</v>
      </c>
      <c r="E47" s="248" t="s">
        <v>916</v>
      </c>
    </row>
    <row r="48" spans="1:5" ht="41.25" customHeight="1">
      <c r="A48" s="239">
        <v>1185</v>
      </c>
      <c r="B48" s="239" t="s">
        <v>938</v>
      </c>
      <c r="C48" s="225" t="s">
        <v>939</v>
      </c>
      <c r="D48" s="255" t="s">
        <v>940</v>
      </c>
      <c r="E48" s="241">
        <v>28500000</v>
      </c>
    </row>
    <row r="49" spans="1:5" ht="21.75" customHeight="1">
      <c r="A49" s="251"/>
      <c r="B49" s="251"/>
      <c r="C49" s="252"/>
    </row>
    <row r="50" spans="1:5" ht="30" customHeight="1">
      <c r="A50" s="702" t="s">
        <v>860</v>
      </c>
      <c r="B50" s="702"/>
      <c r="C50" s="702"/>
      <c r="D50" s="702"/>
      <c r="E50" s="702"/>
    </row>
    <row r="51" spans="1:5" ht="30" customHeight="1">
      <c r="A51" s="247" t="s">
        <v>914</v>
      </c>
      <c r="B51" s="247" t="s">
        <v>915</v>
      </c>
      <c r="C51" s="225" t="s">
        <v>283</v>
      </c>
      <c r="D51" s="225" t="s">
        <v>14</v>
      </c>
      <c r="E51" s="248" t="s">
        <v>916</v>
      </c>
    </row>
    <row r="52" spans="1:5" ht="34.5" customHeight="1">
      <c r="A52" s="249">
        <v>794</v>
      </c>
      <c r="B52" s="250" t="s">
        <v>911</v>
      </c>
      <c r="C52" s="225" t="s">
        <v>941</v>
      </c>
      <c r="D52" s="260" t="s">
        <v>942</v>
      </c>
      <c r="E52" s="241">
        <v>28500000</v>
      </c>
    </row>
    <row r="53" spans="1:5" ht="16.5" customHeight="1">
      <c r="A53" s="251"/>
      <c r="B53" s="251"/>
      <c r="C53" s="252"/>
    </row>
    <row r="54" spans="1:5" ht="30" customHeight="1">
      <c r="A54" s="702" t="s">
        <v>864</v>
      </c>
      <c r="B54" s="702"/>
      <c r="C54" s="702"/>
      <c r="D54" s="702"/>
      <c r="E54" s="702"/>
    </row>
    <row r="55" spans="1:5" ht="30" customHeight="1">
      <c r="A55" s="248" t="s">
        <v>914</v>
      </c>
      <c r="B55" s="248" t="s">
        <v>915</v>
      </c>
      <c r="C55" s="225" t="s">
        <v>283</v>
      </c>
      <c r="D55" s="225" t="s">
        <v>14</v>
      </c>
      <c r="E55" s="248" t="s">
        <v>916</v>
      </c>
    </row>
    <row r="56" spans="1:5" ht="30" customHeight="1">
      <c r="A56" s="79">
        <v>1372</v>
      </c>
      <c r="B56" s="79" t="s">
        <v>943</v>
      </c>
      <c r="C56" s="261" t="s">
        <v>944</v>
      </c>
      <c r="D56" s="81" t="s">
        <v>945</v>
      </c>
      <c r="E56" s="262">
        <v>25500000</v>
      </c>
    </row>
    <row r="57" spans="1:5" ht="30" customHeight="1">
      <c r="A57" s="263">
        <v>1358</v>
      </c>
      <c r="B57" s="263" t="s">
        <v>943</v>
      </c>
      <c r="C57" s="225" t="s">
        <v>946</v>
      </c>
      <c r="D57" s="240" t="s">
        <v>947</v>
      </c>
      <c r="E57" s="241">
        <v>22800000</v>
      </c>
    </row>
    <row r="58" spans="1:5" ht="30" customHeight="1">
      <c r="A58" s="79"/>
      <c r="B58" s="79"/>
      <c r="C58" s="225"/>
      <c r="D58" s="255"/>
      <c r="E58" s="257">
        <f>+E57+E56</f>
        <v>48300000</v>
      </c>
    </row>
    <row r="59" spans="1:5" ht="16.5" customHeight="1">
      <c r="A59" s="251"/>
      <c r="B59" s="251"/>
      <c r="C59" s="252"/>
    </row>
    <row r="60" spans="1:5" ht="30" customHeight="1">
      <c r="A60" s="702" t="s">
        <v>866</v>
      </c>
      <c r="B60" s="702"/>
      <c r="C60" s="702"/>
      <c r="D60" s="702"/>
      <c r="E60" s="702"/>
    </row>
    <row r="61" spans="1:5" ht="30" customHeight="1">
      <c r="A61" s="248" t="s">
        <v>914</v>
      </c>
      <c r="B61" s="248" t="s">
        <v>915</v>
      </c>
      <c r="C61" s="225" t="s">
        <v>283</v>
      </c>
      <c r="D61" s="225" t="s">
        <v>14</v>
      </c>
      <c r="E61" s="248" t="s">
        <v>916</v>
      </c>
    </row>
    <row r="62" spans="1:5" ht="30" customHeight="1">
      <c r="A62" s="238">
        <v>617</v>
      </c>
      <c r="B62" s="239" t="s">
        <v>931</v>
      </c>
      <c r="C62" s="225" t="s">
        <v>948</v>
      </c>
      <c r="D62" s="240" t="s">
        <v>949</v>
      </c>
      <c r="E62" s="241">
        <v>22800000</v>
      </c>
    </row>
    <row r="63" spans="1:5" ht="30" customHeight="1">
      <c r="A63" s="609" t="s">
        <v>950</v>
      </c>
      <c r="B63" s="610"/>
      <c r="C63" s="610"/>
      <c r="D63" s="611"/>
      <c r="E63" s="257">
        <f>+E13+E17+E21+E28+E34+E38+E44+E48+E52+E58+E62</f>
        <v>627347000</v>
      </c>
    </row>
  </sheetData>
  <mergeCells count="17">
    <mergeCell ref="A44:D44"/>
    <mergeCell ref="A2:E2"/>
    <mergeCell ref="A3:E3"/>
    <mergeCell ref="A13:D13"/>
    <mergeCell ref="A15:E15"/>
    <mergeCell ref="A19:E19"/>
    <mergeCell ref="A23:E23"/>
    <mergeCell ref="A28:D28"/>
    <mergeCell ref="A30:E30"/>
    <mergeCell ref="A34:D34"/>
    <mergeCell ref="A36:E36"/>
    <mergeCell ref="A40:E40"/>
    <mergeCell ref="A46:E46"/>
    <mergeCell ref="A50:E50"/>
    <mergeCell ref="A54:E54"/>
    <mergeCell ref="A60:E60"/>
    <mergeCell ref="A63:D63"/>
  </mergeCells>
  <pageMargins left="0.70866141732283472" right="0.70866141732283472" top="0.74803149606299213" bottom="0.7480314960629921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9"/>
  <sheetViews>
    <sheetView zoomScale="70" zoomScaleNormal="70" workbookViewId="0">
      <selection activeCell="H41" sqref="H41"/>
    </sheetView>
  </sheetViews>
  <sheetFormatPr baseColWidth="10" defaultColWidth="11.42578125" defaultRowHeight="15"/>
  <cols>
    <col min="1" max="1" width="30.85546875" style="270" customWidth="1"/>
    <col min="2" max="2" width="6.28515625" style="270" customWidth="1"/>
    <col min="3" max="3" width="9.5703125" style="270" customWidth="1"/>
    <col min="4" max="4" width="9.140625" style="270" customWidth="1"/>
    <col min="5" max="5" width="16.28515625" style="270" customWidth="1"/>
    <col min="6" max="6" width="16" style="270" customWidth="1"/>
    <col min="7" max="7" width="13.28515625" style="270" customWidth="1"/>
    <col min="8" max="8" width="19.42578125" style="270" customWidth="1"/>
    <col min="9" max="9" width="17" style="270" customWidth="1"/>
    <col min="10" max="10" width="16.42578125" style="270" bestFit="1" customWidth="1"/>
    <col min="11" max="11" width="18.28515625" style="270" customWidth="1"/>
    <col min="12" max="12" width="13.28515625" style="270" customWidth="1"/>
    <col min="13" max="13" width="15.28515625" style="270" customWidth="1"/>
    <col min="14" max="14" width="10" style="270" customWidth="1"/>
    <col min="15" max="15" width="12.85546875" style="270" customWidth="1"/>
    <col min="16" max="16" width="10" style="270" customWidth="1"/>
    <col min="17" max="17" width="11.42578125" style="270"/>
    <col min="18" max="18" width="20" style="270" customWidth="1"/>
    <col min="19" max="16384" width="11.42578125" style="270"/>
  </cols>
  <sheetData>
    <row r="1" spans="1:20" s="219" customFormat="1" ht="20.25">
      <c r="A1" s="764"/>
      <c r="B1" s="765" t="s">
        <v>647</v>
      </c>
      <c r="C1" s="765"/>
      <c r="D1" s="765"/>
      <c r="E1" s="765"/>
      <c r="F1" s="765"/>
      <c r="G1" s="765"/>
      <c r="H1" s="765"/>
      <c r="I1" s="766" t="s">
        <v>1</v>
      </c>
      <c r="J1" s="766"/>
      <c r="K1" s="766"/>
      <c r="L1" s="766"/>
      <c r="M1" s="766"/>
      <c r="N1" s="766"/>
      <c r="O1" s="767"/>
      <c r="P1" s="767"/>
      <c r="R1" s="264"/>
      <c r="T1" s="265"/>
    </row>
    <row r="2" spans="1:20" s="268" customFormat="1" ht="20.25">
      <c r="A2" s="764"/>
      <c r="B2" s="765"/>
      <c r="C2" s="765"/>
      <c r="D2" s="765"/>
      <c r="E2" s="765"/>
      <c r="F2" s="765"/>
      <c r="G2" s="765"/>
      <c r="H2" s="765"/>
      <c r="I2" s="766" t="s">
        <v>2</v>
      </c>
      <c r="J2" s="766"/>
      <c r="K2" s="766"/>
      <c r="L2" s="766"/>
      <c r="M2" s="766"/>
      <c r="N2" s="766"/>
      <c r="O2" s="767"/>
      <c r="P2" s="767"/>
      <c r="Q2" s="266"/>
      <c r="R2" s="267"/>
      <c r="T2" s="269"/>
    </row>
    <row r="3" spans="1:20" s="268" customFormat="1" ht="20.25">
      <c r="A3" s="764"/>
      <c r="B3" s="765" t="s">
        <v>648</v>
      </c>
      <c r="C3" s="765"/>
      <c r="D3" s="765"/>
      <c r="E3" s="765"/>
      <c r="F3" s="765"/>
      <c r="G3" s="765"/>
      <c r="H3" s="765"/>
      <c r="I3" s="766" t="s">
        <v>4</v>
      </c>
      <c r="J3" s="766"/>
      <c r="K3" s="766"/>
      <c r="L3" s="766"/>
      <c r="M3" s="766"/>
      <c r="N3" s="766"/>
      <c r="O3" s="767"/>
      <c r="P3" s="767"/>
      <c r="Q3" s="266"/>
      <c r="R3" s="267"/>
      <c r="T3" s="269"/>
    </row>
    <row r="4" spans="1:20" s="268" customFormat="1" ht="20.25">
      <c r="A4" s="764"/>
      <c r="B4" s="765"/>
      <c r="C4" s="765"/>
      <c r="D4" s="765"/>
      <c r="E4" s="765"/>
      <c r="F4" s="765"/>
      <c r="G4" s="765"/>
      <c r="H4" s="765"/>
      <c r="I4" s="766" t="s">
        <v>5</v>
      </c>
      <c r="J4" s="766"/>
      <c r="K4" s="766"/>
      <c r="L4" s="766"/>
      <c r="M4" s="766"/>
      <c r="N4" s="766"/>
      <c r="O4" s="767"/>
      <c r="P4" s="767"/>
      <c r="Q4" s="266"/>
      <c r="R4" s="267"/>
      <c r="T4" s="269"/>
    </row>
    <row r="5" spans="1:20" ht="3" customHeight="1">
      <c r="A5" s="748"/>
      <c r="B5" s="748"/>
      <c r="C5" s="748"/>
      <c r="D5" s="748"/>
      <c r="E5" s="748"/>
      <c r="F5" s="748"/>
      <c r="G5" s="748"/>
      <c r="H5" s="748"/>
      <c r="I5" s="748"/>
      <c r="J5" s="748"/>
      <c r="K5" s="748"/>
      <c r="L5" s="748"/>
      <c r="M5" s="748"/>
      <c r="N5" s="748"/>
      <c r="O5" s="748"/>
      <c r="P5" s="748"/>
    </row>
    <row r="6" spans="1:20">
      <c r="A6" s="750" t="s">
        <v>813</v>
      </c>
      <c r="B6" s="750"/>
      <c r="C6" s="750"/>
      <c r="D6" s="750"/>
      <c r="E6" s="750"/>
      <c r="F6" s="750"/>
      <c r="G6" s="750"/>
      <c r="H6" s="750"/>
      <c r="I6" s="750"/>
      <c r="J6" s="750"/>
      <c r="K6" s="750"/>
      <c r="L6" s="750"/>
      <c r="M6" s="750"/>
      <c r="N6" s="750"/>
      <c r="O6" s="750"/>
      <c r="P6" s="750"/>
    </row>
    <row r="7" spans="1:20">
      <c r="A7" s="271" t="s">
        <v>951</v>
      </c>
      <c r="B7" s="272"/>
      <c r="C7" s="272"/>
      <c r="D7" s="272"/>
      <c r="E7" s="272"/>
      <c r="F7" s="272"/>
      <c r="G7" s="272"/>
      <c r="H7" s="272"/>
      <c r="I7" s="272"/>
      <c r="J7" s="272"/>
      <c r="K7" s="272"/>
      <c r="L7" s="272"/>
      <c r="M7" s="272"/>
      <c r="N7" s="272"/>
      <c r="O7" s="272"/>
      <c r="P7" s="273"/>
    </row>
    <row r="8" spans="1:20">
      <c r="A8" s="751" t="s">
        <v>952</v>
      </c>
      <c r="B8" s="751"/>
      <c r="C8" s="751"/>
      <c r="D8" s="751"/>
      <c r="E8" s="751"/>
      <c r="F8" s="751"/>
      <c r="G8" s="751"/>
      <c r="H8" s="751"/>
      <c r="I8" s="751"/>
      <c r="J8" s="751"/>
      <c r="K8" s="751"/>
      <c r="L8" s="751"/>
      <c r="M8" s="751"/>
      <c r="N8" s="751"/>
      <c r="O8" s="751"/>
      <c r="P8" s="751"/>
    </row>
    <row r="9" spans="1:20">
      <c r="A9" s="612" t="s">
        <v>817</v>
      </c>
      <c r="B9" s="612"/>
      <c r="C9" s="612"/>
      <c r="D9" s="612"/>
      <c r="E9" s="612"/>
      <c r="F9" s="612"/>
      <c r="G9" s="612"/>
      <c r="H9" s="752" t="s">
        <v>953</v>
      </c>
      <c r="I9" s="753"/>
      <c r="J9" s="754"/>
      <c r="K9" s="761" t="s">
        <v>819</v>
      </c>
      <c r="L9" s="761"/>
      <c r="M9" s="761"/>
      <c r="N9" s="761"/>
      <c r="O9" s="761"/>
      <c r="P9" s="761"/>
    </row>
    <row r="10" spans="1:20">
      <c r="A10" s="629" t="s">
        <v>954</v>
      </c>
      <c r="B10" s="629"/>
      <c r="C10" s="629"/>
      <c r="D10" s="629"/>
      <c r="E10" s="629"/>
      <c r="F10" s="629"/>
      <c r="G10" s="629"/>
      <c r="H10" s="755"/>
      <c r="I10" s="756"/>
      <c r="J10" s="757"/>
      <c r="K10" s="762" t="s">
        <v>17</v>
      </c>
      <c r="L10" s="762"/>
      <c r="M10" s="762"/>
      <c r="N10" s="762"/>
      <c r="O10" s="762"/>
      <c r="P10" s="762"/>
    </row>
    <row r="11" spans="1:20" ht="24.75" customHeight="1">
      <c r="A11" s="763" t="s">
        <v>955</v>
      </c>
      <c r="B11" s="763"/>
      <c r="C11" s="763"/>
      <c r="D11" s="763"/>
      <c r="E11" s="763"/>
      <c r="F11" s="763"/>
      <c r="G11" s="763"/>
      <c r="H11" s="755"/>
      <c r="I11" s="756"/>
      <c r="J11" s="757"/>
      <c r="K11" s="762"/>
      <c r="L11" s="762"/>
      <c r="M11" s="762"/>
      <c r="N11" s="762"/>
      <c r="O11" s="762"/>
      <c r="P11" s="762"/>
    </row>
    <row r="12" spans="1:20">
      <c r="A12" s="612" t="s">
        <v>956</v>
      </c>
      <c r="B12" s="612"/>
      <c r="C12" s="612"/>
      <c r="D12" s="612"/>
      <c r="E12" s="612"/>
      <c r="F12" s="612"/>
      <c r="G12" s="612"/>
      <c r="H12" s="758"/>
      <c r="I12" s="759"/>
      <c r="J12" s="760"/>
      <c r="K12" s="762"/>
      <c r="L12" s="762"/>
      <c r="M12" s="762"/>
      <c r="N12" s="762"/>
      <c r="O12" s="762"/>
      <c r="P12" s="762"/>
    </row>
    <row r="13" spans="1:20" ht="18.75" customHeight="1">
      <c r="A13" s="743" t="s">
        <v>957</v>
      </c>
      <c r="B13" s="744"/>
      <c r="C13" s="744"/>
      <c r="D13" s="744"/>
      <c r="E13" s="744"/>
      <c r="F13" s="744"/>
      <c r="G13" s="744"/>
      <c r="H13" s="744"/>
      <c r="I13" s="744"/>
      <c r="J13" s="744"/>
      <c r="K13" s="744"/>
      <c r="L13" s="744"/>
      <c r="M13" s="744"/>
      <c r="N13" s="744"/>
      <c r="O13" s="744"/>
      <c r="P13" s="745"/>
    </row>
    <row r="14" spans="1:20" ht="22.5" customHeight="1">
      <c r="A14" s="746"/>
      <c r="B14" s="744"/>
      <c r="C14" s="744"/>
      <c r="D14" s="744"/>
      <c r="E14" s="744"/>
      <c r="F14" s="744"/>
      <c r="G14" s="744"/>
      <c r="H14" s="744"/>
      <c r="I14" s="744"/>
      <c r="J14" s="744"/>
      <c r="K14" s="744"/>
      <c r="L14" s="744"/>
      <c r="M14" s="744"/>
      <c r="N14" s="744"/>
      <c r="O14" s="744"/>
      <c r="P14" s="745"/>
    </row>
    <row r="15" spans="1:20" ht="32.25" customHeight="1">
      <c r="A15" s="746"/>
      <c r="B15" s="744"/>
      <c r="C15" s="744"/>
      <c r="D15" s="744"/>
      <c r="E15" s="744"/>
      <c r="F15" s="744"/>
      <c r="G15" s="744"/>
      <c r="H15" s="744"/>
      <c r="I15" s="744"/>
      <c r="J15" s="744"/>
      <c r="K15" s="744"/>
      <c r="L15" s="744"/>
      <c r="M15" s="744"/>
      <c r="N15" s="744"/>
      <c r="O15" s="744"/>
      <c r="P15" s="745"/>
    </row>
    <row r="16" spans="1:20">
      <c r="A16" s="274"/>
      <c r="B16" s="275"/>
      <c r="C16" s="275"/>
      <c r="D16" s="275"/>
      <c r="E16" s="275"/>
      <c r="F16" s="275"/>
      <c r="G16" s="275"/>
      <c r="H16" s="275"/>
      <c r="I16" s="275"/>
      <c r="J16" s="275"/>
      <c r="K16" s="275"/>
      <c r="L16" s="275"/>
      <c r="M16" s="275"/>
      <c r="N16" s="275"/>
      <c r="O16" s="275"/>
      <c r="P16" s="276"/>
    </row>
    <row r="17" spans="1:16">
      <c r="A17" s="722" t="s">
        <v>21</v>
      </c>
      <c r="B17" s="747" t="s">
        <v>824</v>
      </c>
      <c r="C17" s="666" t="s">
        <v>23</v>
      </c>
      <c r="D17" s="666" t="s">
        <v>24</v>
      </c>
      <c r="E17" s="666" t="s">
        <v>958</v>
      </c>
      <c r="F17" s="666" t="s">
        <v>959</v>
      </c>
      <c r="G17" s="666"/>
      <c r="H17" s="666"/>
      <c r="I17" s="666"/>
      <c r="J17" s="666"/>
      <c r="K17" s="666"/>
      <c r="L17" s="666" t="s">
        <v>27</v>
      </c>
      <c r="M17" s="666"/>
      <c r="N17" s="748" t="s">
        <v>28</v>
      </c>
      <c r="O17" s="748"/>
      <c r="P17" s="748"/>
    </row>
    <row r="18" spans="1:16">
      <c r="A18" s="722"/>
      <c r="B18" s="666"/>
      <c r="C18" s="666"/>
      <c r="D18" s="666"/>
      <c r="E18" s="666"/>
      <c r="F18" s="666"/>
      <c r="G18" s="666"/>
      <c r="H18" s="666"/>
      <c r="I18" s="666"/>
      <c r="J18" s="666"/>
      <c r="K18" s="666"/>
      <c r="L18" s="666"/>
      <c r="M18" s="666"/>
      <c r="N18" s="666" t="s">
        <v>29</v>
      </c>
      <c r="O18" s="666" t="s">
        <v>30</v>
      </c>
      <c r="P18" s="749" t="s">
        <v>31</v>
      </c>
    </row>
    <row r="19" spans="1:16" ht="14.25" customHeight="1">
      <c r="A19" s="722"/>
      <c r="B19" s="666"/>
      <c r="C19" s="666"/>
      <c r="D19" s="666"/>
      <c r="E19" s="666"/>
      <c r="F19" s="180" t="s">
        <v>33</v>
      </c>
      <c r="G19" s="278" t="s">
        <v>826</v>
      </c>
      <c r="H19" s="179" t="s">
        <v>827</v>
      </c>
      <c r="I19" s="179" t="s">
        <v>828</v>
      </c>
      <c r="J19" s="181" t="s">
        <v>829</v>
      </c>
      <c r="K19" s="182" t="s">
        <v>830</v>
      </c>
      <c r="L19" s="179" t="s">
        <v>35</v>
      </c>
      <c r="M19" s="46" t="s">
        <v>36</v>
      </c>
      <c r="N19" s="666"/>
      <c r="O19" s="666"/>
      <c r="P19" s="749"/>
    </row>
    <row r="20" spans="1:16" ht="35.25" customHeight="1">
      <c r="A20" s="738" t="s">
        <v>960</v>
      </c>
      <c r="B20" s="279" t="s">
        <v>38</v>
      </c>
      <c r="C20" s="740" t="s">
        <v>961</v>
      </c>
      <c r="D20" s="280">
        <v>1</v>
      </c>
      <c r="E20" s="281">
        <f>SUM(F20:K20)</f>
        <v>90102675</v>
      </c>
      <c r="F20" s="282">
        <v>0</v>
      </c>
      <c r="G20" s="283">
        <v>90102675</v>
      </c>
      <c r="H20" s="284">
        <v>0</v>
      </c>
      <c r="I20" s="285">
        <v>0</v>
      </c>
      <c r="J20" s="286">
        <v>0</v>
      </c>
      <c r="K20" s="287">
        <v>0</v>
      </c>
      <c r="L20" s="636">
        <v>44562</v>
      </c>
      <c r="M20" s="638">
        <v>44926</v>
      </c>
      <c r="N20" s="737">
        <f>D21/D20</f>
        <v>0.95</v>
      </c>
      <c r="O20" s="640">
        <f>E21/E20</f>
        <v>0.96156967592804543</v>
      </c>
      <c r="P20" s="731">
        <f>N20*N20/O20</f>
        <v>0.93856953124999998</v>
      </c>
    </row>
    <row r="21" spans="1:16" ht="24" customHeight="1">
      <c r="A21" s="738"/>
      <c r="B21" s="279" t="s">
        <v>40</v>
      </c>
      <c r="C21" s="741"/>
      <c r="D21" s="280">
        <v>0.95</v>
      </c>
      <c r="E21" s="281">
        <f t="shared" ref="E21:E33" si="0">SUM(F21:K21)</f>
        <v>86640000</v>
      </c>
      <c r="F21" s="283">
        <v>0</v>
      </c>
      <c r="G21" s="283">
        <f>78180000+8460000</f>
        <v>86640000</v>
      </c>
      <c r="H21" s="288">
        <v>0</v>
      </c>
      <c r="I21" s="289">
        <v>0</v>
      </c>
      <c r="J21" s="288">
        <v>0</v>
      </c>
      <c r="K21" s="290">
        <v>0</v>
      </c>
      <c r="L21" s="637"/>
      <c r="M21" s="639"/>
      <c r="N21" s="627"/>
      <c r="O21" s="641"/>
      <c r="P21" s="732"/>
    </row>
    <row r="22" spans="1:16" ht="39" customHeight="1">
      <c r="A22" s="738" t="s">
        <v>962</v>
      </c>
      <c r="B22" s="279" t="s">
        <v>38</v>
      </c>
      <c r="C22" s="740" t="s">
        <v>963</v>
      </c>
      <c r="D22" s="291">
        <v>1</v>
      </c>
      <c r="E22" s="281">
        <f t="shared" si="0"/>
        <v>28500000</v>
      </c>
      <c r="F22" s="292">
        <v>0</v>
      </c>
      <c r="G22" s="283">
        <v>28500000</v>
      </c>
      <c r="H22" s="288">
        <v>0</v>
      </c>
      <c r="I22" s="290">
        <v>0</v>
      </c>
      <c r="J22" s="290">
        <v>0</v>
      </c>
      <c r="K22" s="290">
        <v>0</v>
      </c>
      <c r="L22" s="636">
        <v>44562</v>
      </c>
      <c r="M22" s="638">
        <v>44926</v>
      </c>
      <c r="N22" s="737">
        <f t="shared" ref="N22:O22" si="1">D23/D22</f>
        <v>0.95</v>
      </c>
      <c r="O22" s="640">
        <f t="shared" si="1"/>
        <v>1</v>
      </c>
      <c r="P22" s="731">
        <f t="shared" ref="P22" si="2">N22*N22/O22</f>
        <v>0.90249999999999997</v>
      </c>
    </row>
    <row r="23" spans="1:16" ht="37.5" customHeight="1">
      <c r="A23" s="738"/>
      <c r="B23" s="279" t="s">
        <v>40</v>
      </c>
      <c r="C23" s="741"/>
      <c r="D23" s="291">
        <v>0.95</v>
      </c>
      <c r="E23" s="281">
        <f t="shared" si="0"/>
        <v>28500000</v>
      </c>
      <c r="F23" s="283">
        <v>0</v>
      </c>
      <c r="G23" s="283">
        <v>28500000</v>
      </c>
      <c r="H23" s="288">
        <v>0</v>
      </c>
      <c r="I23" s="290">
        <v>0</v>
      </c>
      <c r="J23" s="290">
        <v>0</v>
      </c>
      <c r="K23" s="290">
        <v>0</v>
      </c>
      <c r="L23" s="637"/>
      <c r="M23" s="639"/>
      <c r="N23" s="627"/>
      <c r="O23" s="641"/>
      <c r="P23" s="732"/>
    </row>
    <row r="24" spans="1:16" ht="25.5" customHeight="1">
      <c r="A24" s="738" t="s">
        <v>964</v>
      </c>
      <c r="B24" s="279" t="s">
        <v>38</v>
      </c>
      <c r="C24" s="740" t="s">
        <v>965</v>
      </c>
      <c r="D24" s="280">
        <v>1</v>
      </c>
      <c r="E24" s="281">
        <f t="shared" si="0"/>
        <v>43440000</v>
      </c>
      <c r="F24" s="292">
        <v>0</v>
      </c>
      <c r="G24" s="293">
        <v>43440000</v>
      </c>
      <c r="H24" s="288">
        <v>0</v>
      </c>
      <c r="I24" s="290">
        <v>0</v>
      </c>
      <c r="J24" s="290">
        <v>0</v>
      </c>
      <c r="K24" s="290">
        <v>0</v>
      </c>
      <c r="L24" s="636">
        <v>44562</v>
      </c>
      <c r="M24" s="638">
        <v>44926</v>
      </c>
      <c r="N24" s="737">
        <f t="shared" ref="N24:O24" si="3">D25/D24</f>
        <v>0.98</v>
      </c>
      <c r="O24" s="640">
        <f t="shared" si="3"/>
        <v>1</v>
      </c>
      <c r="P24" s="731">
        <f t="shared" ref="P24" si="4">N24*N24/O24</f>
        <v>0.96039999999999992</v>
      </c>
    </row>
    <row r="25" spans="1:16" ht="23.25" customHeight="1">
      <c r="A25" s="738"/>
      <c r="B25" s="279" t="s">
        <v>40</v>
      </c>
      <c r="C25" s="741"/>
      <c r="D25" s="280">
        <v>0.98</v>
      </c>
      <c r="E25" s="281">
        <f t="shared" si="0"/>
        <v>43440000</v>
      </c>
      <c r="F25" s="283">
        <v>0</v>
      </c>
      <c r="G25" s="283">
        <v>43440000</v>
      </c>
      <c r="H25" s="288">
        <v>0</v>
      </c>
      <c r="I25" s="290">
        <v>0</v>
      </c>
      <c r="J25" s="290">
        <v>0</v>
      </c>
      <c r="K25" s="290">
        <v>0</v>
      </c>
      <c r="L25" s="637"/>
      <c r="M25" s="639"/>
      <c r="N25" s="627"/>
      <c r="O25" s="641"/>
      <c r="P25" s="732"/>
    </row>
    <row r="26" spans="1:16" ht="22.5" customHeight="1">
      <c r="A26" s="733" t="s">
        <v>966</v>
      </c>
      <c r="B26" s="279" t="s">
        <v>38</v>
      </c>
      <c r="C26" s="740" t="s">
        <v>967</v>
      </c>
      <c r="D26" s="294">
        <v>12</v>
      </c>
      <c r="E26" s="281">
        <f t="shared" si="0"/>
        <v>28500000</v>
      </c>
      <c r="F26" s="292">
        <v>0</v>
      </c>
      <c r="G26" s="283">
        <v>28500000</v>
      </c>
      <c r="H26" s="288">
        <v>0</v>
      </c>
      <c r="I26" s="290">
        <v>0</v>
      </c>
      <c r="J26" s="290">
        <v>0</v>
      </c>
      <c r="K26" s="290">
        <v>0</v>
      </c>
      <c r="L26" s="636">
        <v>44562</v>
      </c>
      <c r="M26" s="638">
        <v>44926</v>
      </c>
      <c r="N26" s="737">
        <f t="shared" ref="N26:O26" si="5">D27/D26</f>
        <v>0.5</v>
      </c>
      <c r="O26" s="640">
        <f t="shared" si="5"/>
        <v>1</v>
      </c>
      <c r="P26" s="731">
        <f t="shared" ref="P26" si="6">N26*N26/O26</f>
        <v>0.25</v>
      </c>
    </row>
    <row r="27" spans="1:16" ht="22.5" customHeight="1">
      <c r="A27" s="734"/>
      <c r="B27" s="279" t="s">
        <v>40</v>
      </c>
      <c r="C27" s="741"/>
      <c r="D27" s="294">
        <v>6</v>
      </c>
      <c r="E27" s="281">
        <f t="shared" si="0"/>
        <v>28500000</v>
      </c>
      <c r="F27" s="283">
        <v>0</v>
      </c>
      <c r="G27" s="283">
        <v>28500000</v>
      </c>
      <c r="H27" s="288">
        <v>0</v>
      </c>
      <c r="I27" s="290">
        <v>0</v>
      </c>
      <c r="J27" s="290">
        <v>0</v>
      </c>
      <c r="K27" s="295">
        <v>0</v>
      </c>
      <c r="L27" s="637"/>
      <c r="M27" s="639"/>
      <c r="N27" s="627"/>
      <c r="O27" s="641"/>
      <c r="P27" s="732"/>
    </row>
    <row r="28" spans="1:16" ht="28.5" customHeight="1">
      <c r="A28" s="742" t="s">
        <v>968</v>
      </c>
      <c r="B28" s="279" t="s">
        <v>38</v>
      </c>
      <c r="C28" s="740" t="s">
        <v>170</v>
      </c>
      <c r="D28" s="294">
        <v>1</v>
      </c>
      <c r="E28" s="281">
        <f t="shared" si="0"/>
        <v>2872664379</v>
      </c>
      <c r="F28" s="292">
        <f>2376893284+290923484</f>
        <v>2667816768</v>
      </c>
      <c r="G28" s="293">
        <v>202182675</v>
      </c>
      <c r="H28" s="288"/>
      <c r="I28" s="290">
        <v>0</v>
      </c>
      <c r="J28" s="290">
        <v>2664936</v>
      </c>
      <c r="K28" s="292">
        <v>0</v>
      </c>
      <c r="L28" s="636">
        <v>44562</v>
      </c>
      <c r="M28" s="638">
        <v>44926</v>
      </c>
      <c r="N28" s="737">
        <f t="shared" ref="N28:O28" si="7">D29/D28</f>
        <v>1</v>
      </c>
      <c r="O28" s="640">
        <f t="shared" si="7"/>
        <v>0.89363823242506257</v>
      </c>
      <c r="P28" s="731">
        <f t="shared" ref="P28" si="8">N28*N28/O28</f>
        <v>1.1190210576446622</v>
      </c>
    </row>
    <row r="29" spans="1:16" ht="26.25" customHeight="1">
      <c r="A29" s="742"/>
      <c r="B29" s="279" t="s">
        <v>40</v>
      </c>
      <c r="C29" s="741"/>
      <c r="D29" s="294">
        <v>1</v>
      </c>
      <c r="E29" s="281">
        <f t="shared" si="0"/>
        <v>2567122718</v>
      </c>
      <c r="F29" s="283">
        <f>2367622718</f>
        <v>2367622718</v>
      </c>
      <c r="G29" s="293">
        <v>199500000</v>
      </c>
      <c r="H29" s="288">
        <v>0</v>
      </c>
      <c r="I29" s="290">
        <v>0</v>
      </c>
      <c r="J29" s="270">
        <v>0</v>
      </c>
      <c r="K29" s="290">
        <v>0</v>
      </c>
      <c r="L29" s="637"/>
      <c r="M29" s="639"/>
      <c r="N29" s="627"/>
      <c r="O29" s="641"/>
      <c r="P29" s="732"/>
    </row>
    <row r="30" spans="1:16" ht="28.5" customHeight="1">
      <c r="A30" s="738" t="s">
        <v>969</v>
      </c>
      <c r="B30" s="279" t="s">
        <v>38</v>
      </c>
      <c r="C30" s="740" t="s">
        <v>970</v>
      </c>
      <c r="D30" s="294">
        <v>12</v>
      </c>
      <c r="E30" s="281">
        <f t="shared" si="0"/>
        <v>244244967931</v>
      </c>
      <c r="F30" s="283">
        <f>81411423767+23286322-545950858</f>
        <v>80888759231</v>
      </c>
      <c r="G30" s="283">
        <v>0</v>
      </c>
      <c r="H30" s="288">
        <f>12110336446+22852734</f>
        <v>12133189180</v>
      </c>
      <c r="I30" s="290">
        <v>148186599516</v>
      </c>
      <c r="J30" s="290">
        <v>3036420004</v>
      </c>
      <c r="K30" s="290">
        <v>0</v>
      </c>
      <c r="L30" s="636">
        <v>44562</v>
      </c>
      <c r="M30" s="638">
        <v>44926</v>
      </c>
      <c r="N30" s="737">
        <f t="shared" ref="N30:O30" si="9">D31/D30</f>
        <v>0.5</v>
      </c>
      <c r="O30" s="640">
        <f t="shared" si="9"/>
        <v>0.55292293592370623</v>
      </c>
      <c r="P30" s="731">
        <f t="shared" ref="P30" si="10">N30*N30/O30</f>
        <v>0.4521425749545967</v>
      </c>
    </row>
    <row r="31" spans="1:16" ht="26.25" customHeight="1">
      <c r="A31" s="739"/>
      <c r="B31" s="279" t="s">
        <v>40</v>
      </c>
      <c r="C31" s="741"/>
      <c r="D31" s="294">
        <v>6</v>
      </c>
      <c r="E31" s="281">
        <f t="shared" si="0"/>
        <v>135048644753</v>
      </c>
      <c r="F31" s="296">
        <v>40258725514</v>
      </c>
      <c r="G31" s="283">
        <v>0</v>
      </c>
      <c r="H31" s="297">
        <v>7966758626</v>
      </c>
      <c r="I31" s="298">
        <v>84752564118</v>
      </c>
      <c r="J31" s="298">
        <v>2070596495</v>
      </c>
      <c r="K31" s="290">
        <v>0</v>
      </c>
      <c r="L31" s="637"/>
      <c r="M31" s="639"/>
      <c r="N31" s="627"/>
      <c r="O31" s="641"/>
      <c r="P31" s="732"/>
    </row>
    <row r="32" spans="1:16" ht="26.25" customHeight="1">
      <c r="A32" s="733" t="s">
        <v>971</v>
      </c>
      <c r="B32" s="279" t="s">
        <v>38</v>
      </c>
      <c r="C32" s="735" t="s">
        <v>972</v>
      </c>
      <c r="D32" s="291">
        <v>1</v>
      </c>
      <c r="E32" s="281">
        <f t="shared" si="0"/>
        <v>12000000000</v>
      </c>
      <c r="F32" s="296">
        <v>0</v>
      </c>
      <c r="G32" s="283">
        <v>0</v>
      </c>
      <c r="H32" s="297">
        <v>0</v>
      </c>
      <c r="I32" s="290">
        <v>0</v>
      </c>
      <c r="J32" s="290">
        <v>0</v>
      </c>
      <c r="K32" s="290">
        <v>12000000000</v>
      </c>
      <c r="L32" s="636">
        <v>44562</v>
      </c>
      <c r="M32" s="638">
        <v>44926</v>
      </c>
      <c r="N32" s="737">
        <f t="shared" ref="N32:O32" si="11">D33/D32</f>
        <v>0</v>
      </c>
      <c r="O32" s="640">
        <f t="shared" si="11"/>
        <v>0</v>
      </c>
      <c r="P32" s="731">
        <v>0</v>
      </c>
    </row>
    <row r="33" spans="1:18" ht="26.25" customHeight="1">
      <c r="A33" s="734"/>
      <c r="B33" s="279" t="s">
        <v>40</v>
      </c>
      <c r="C33" s="736"/>
      <c r="D33" s="294"/>
      <c r="E33" s="281">
        <f t="shared" si="0"/>
        <v>0</v>
      </c>
      <c r="F33" s="296">
        <v>0</v>
      </c>
      <c r="G33" s="283">
        <v>0</v>
      </c>
      <c r="H33" s="297">
        <v>0</v>
      </c>
      <c r="I33" s="290">
        <v>0</v>
      </c>
      <c r="J33" s="290">
        <v>0</v>
      </c>
      <c r="K33" s="290"/>
      <c r="L33" s="637"/>
      <c r="M33" s="639"/>
      <c r="N33" s="627"/>
      <c r="O33" s="641"/>
      <c r="P33" s="732"/>
    </row>
    <row r="34" spans="1:18">
      <c r="A34" s="722" t="s">
        <v>173</v>
      </c>
      <c r="B34" s="179" t="s">
        <v>38</v>
      </c>
      <c r="C34" s="666" t="s">
        <v>174</v>
      </c>
      <c r="D34" s="299">
        <f>+D20+D22+D24+D26+D28+D30</f>
        <v>28</v>
      </c>
      <c r="E34" s="299">
        <f>+E20+E22+E24+E26+E28+E30+E32</f>
        <v>259308174985</v>
      </c>
      <c r="F34" s="299">
        <f t="shared" ref="F34:J35" si="12">+F20+F22+F24+F26+F28+F30+F32</f>
        <v>83556575999</v>
      </c>
      <c r="G34" s="299">
        <f t="shared" si="12"/>
        <v>392725350</v>
      </c>
      <c r="H34" s="299">
        <f t="shared" si="12"/>
        <v>12133189180</v>
      </c>
      <c r="I34" s="299">
        <f t="shared" si="12"/>
        <v>148186599516</v>
      </c>
      <c r="J34" s="299">
        <f t="shared" si="12"/>
        <v>3039084940</v>
      </c>
      <c r="K34" s="299">
        <f t="shared" ref="K34:K35" si="13">+K20+K22+K24+K26+K28+K30</f>
        <v>0</v>
      </c>
      <c r="L34" s="299"/>
      <c r="M34" s="299"/>
      <c r="N34" s="299"/>
      <c r="O34" s="46"/>
      <c r="P34" s="277"/>
    </row>
    <row r="35" spans="1:18">
      <c r="A35" s="722"/>
      <c r="B35" s="179" t="s">
        <v>40</v>
      </c>
      <c r="C35" s="666"/>
      <c r="D35" s="299">
        <f>+D21+D23+D25+D27+D29+D31</f>
        <v>15.879999999999999</v>
      </c>
      <c r="E35" s="299">
        <f>+E21+E23+E25+E27+E29+E31+E33</f>
        <v>137802847471</v>
      </c>
      <c r="F35" s="299">
        <f t="shared" si="12"/>
        <v>42626348232</v>
      </c>
      <c r="G35" s="299">
        <f t="shared" si="12"/>
        <v>386580000</v>
      </c>
      <c r="H35" s="299">
        <f t="shared" si="12"/>
        <v>7966758626</v>
      </c>
      <c r="I35" s="299">
        <f t="shared" si="12"/>
        <v>84752564118</v>
      </c>
      <c r="J35" s="299">
        <f t="shared" si="12"/>
        <v>2070596495</v>
      </c>
      <c r="K35" s="299">
        <f t="shared" si="13"/>
        <v>0</v>
      </c>
      <c r="L35" s="299"/>
      <c r="M35" s="299"/>
      <c r="N35" s="299"/>
      <c r="O35" s="46"/>
      <c r="P35" s="277"/>
    </row>
    <row r="36" spans="1:18">
      <c r="A36" s="179"/>
      <c r="B36" s="300"/>
      <c r="C36" s="301"/>
      <c r="D36" s="302"/>
      <c r="E36" s="303"/>
      <c r="F36" s="299"/>
      <c r="G36" s="299"/>
      <c r="H36" s="299"/>
      <c r="I36" s="304"/>
      <c r="J36" s="305"/>
      <c r="K36" s="306"/>
      <c r="L36" s="305"/>
      <c r="M36" s="305"/>
      <c r="N36" s="305"/>
      <c r="O36" s="307"/>
      <c r="P36" s="308"/>
    </row>
    <row r="37" spans="1:18">
      <c r="A37" s="179" t="s">
        <v>868</v>
      </c>
      <c r="B37" s="723" t="s">
        <v>869</v>
      </c>
      <c r="C37" s="724"/>
      <c r="D37" s="724"/>
      <c r="E37" s="725"/>
      <c r="F37" s="309" t="s">
        <v>177</v>
      </c>
      <c r="G37" s="310" t="s">
        <v>178</v>
      </c>
      <c r="H37" s="310" t="s">
        <v>179</v>
      </c>
      <c r="I37" s="699" t="s">
        <v>870</v>
      </c>
      <c r="J37" s="700"/>
      <c r="K37" s="700"/>
      <c r="L37" s="700"/>
      <c r="M37" s="700"/>
      <c r="N37" s="700"/>
      <c r="O37" s="700"/>
      <c r="P37" s="700"/>
      <c r="R37" s="311"/>
    </row>
    <row r="38" spans="1:18">
      <c r="A38" s="312"/>
      <c r="B38" s="718"/>
      <c r="C38" s="718"/>
      <c r="D38" s="718"/>
      <c r="E38" s="718"/>
      <c r="F38" s="313"/>
      <c r="G38" s="314"/>
      <c r="H38" s="186"/>
      <c r="I38" s="624" t="s">
        <v>872</v>
      </c>
      <c r="J38" s="624"/>
      <c r="K38" s="624"/>
      <c r="L38" s="624"/>
      <c r="M38" s="624"/>
      <c r="N38" s="624"/>
      <c r="O38" s="624"/>
      <c r="P38" s="624"/>
      <c r="R38" s="311"/>
    </row>
    <row r="39" spans="1:18" ht="43.5" customHeight="1">
      <c r="A39" s="63" t="s">
        <v>973</v>
      </c>
      <c r="B39" s="726" t="s">
        <v>974</v>
      </c>
      <c r="C39" s="727"/>
      <c r="D39" s="727"/>
      <c r="E39" s="728"/>
      <c r="F39" s="313" t="s">
        <v>875</v>
      </c>
      <c r="G39" s="66">
        <v>1</v>
      </c>
      <c r="H39" s="131">
        <v>0.61</v>
      </c>
      <c r="I39" s="617" t="s">
        <v>735</v>
      </c>
      <c r="J39" s="618"/>
      <c r="K39" s="618"/>
      <c r="L39" s="618"/>
      <c r="M39" s="618"/>
      <c r="N39" s="618"/>
      <c r="O39" s="618"/>
      <c r="P39" s="729"/>
    </row>
    <row r="40" spans="1:18" ht="43.5" customHeight="1">
      <c r="A40" s="63" t="s">
        <v>975</v>
      </c>
      <c r="B40" s="726" t="s">
        <v>976</v>
      </c>
      <c r="C40" s="727"/>
      <c r="D40" s="727"/>
      <c r="E40" s="728"/>
      <c r="F40" s="313" t="s">
        <v>878</v>
      </c>
      <c r="G40" s="66">
        <v>1</v>
      </c>
      <c r="H40" s="131">
        <v>0.71</v>
      </c>
      <c r="I40" s="720"/>
      <c r="J40" s="721"/>
      <c r="K40" s="721"/>
      <c r="L40" s="721"/>
      <c r="M40" s="721"/>
      <c r="N40" s="721"/>
      <c r="O40" s="721"/>
      <c r="P40" s="730"/>
    </row>
    <row r="41" spans="1:18" ht="35.25" customHeight="1">
      <c r="A41" s="63" t="s">
        <v>977</v>
      </c>
      <c r="B41" s="726" t="s">
        <v>978</v>
      </c>
      <c r="C41" s="727"/>
      <c r="D41" s="727"/>
      <c r="E41" s="728"/>
      <c r="F41" s="313" t="s">
        <v>880</v>
      </c>
      <c r="G41" s="66">
        <v>1</v>
      </c>
      <c r="H41" s="131">
        <v>0</v>
      </c>
      <c r="I41" s="612" t="s">
        <v>883</v>
      </c>
      <c r="J41" s="612"/>
      <c r="K41" s="612"/>
      <c r="L41" s="612"/>
      <c r="M41" s="612"/>
      <c r="N41" s="612"/>
      <c r="O41" s="612"/>
      <c r="P41" s="613"/>
    </row>
    <row r="42" spans="1:18">
      <c r="A42" s="312"/>
      <c r="B42" s="718"/>
      <c r="C42" s="718"/>
      <c r="D42" s="718"/>
      <c r="E42" s="718"/>
      <c r="F42" s="313"/>
      <c r="G42" s="314"/>
      <c r="H42" s="186"/>
      <c r="I42" s="617" t="s">
        <v>735</v>
      </c>
      <c r="J42" s="618"/>
      <c r="K42" s="618"/>
      <c r="L42" s="618"/>
      <c r="M42" s="618"/>
      <c r="N42" s="618"/>
      <c r="O42" s="618"/>
      <c r="P42" s="618"/>
    </row>
    <row r="43" spans="1:18" ht="8.25" customHeight="1">
      <c r="A43" s="312"/>
      <c r="B43" s="718"/>
      <c r="C43" s="718"/>
      <c r="D43" s="718"/>
      <c r="E43" s="718"/>
      <c r="F43" s="313"/>
      <c r="G43" s="314"/>
      <c r="H43" s="186"/>
      <c r="I43" s="720"/>
      <c r="J43" s="721"/>
      <c r="K43" s="721"/>
      <c r="L43" s="721"/>
      <c r="M43" s="721"/>
      <c r="N43" s="721"/>
      <c r="O43" s="721"/>
      <c r="P43" s="721"/>
    </row>
    <row r="44" spans="1:18" ht="25.5" customHeight="1">
      <c r="A44" s="312"/>
      <c r="B44" s="718"/>
      <c r="C44" s="718"/>
      <c r="D44" s="718"/>
      <c r="E44" s="718"/>
      <c r="F44" s="315"/>
      <c r="G44" s="314"/>
      <c r="H44" s="186"/>
      <c r="I44" s="612" t="s">
        <v>979</v>
      </c>
      <c r="J44" s="612"/>
      <c r="K44" s="612"/>
      <c r="L44" s="612"/>
      <c r="M44" s="612"/>
      <c r="N44" s="612"/>
      <c r="O44" s="612"/>
      <c r="P44" s="612"/>
    </row>
    <row r="45" spans="1:18" ht="24" customHeight="1">
      <c r="A45" s="312"/>
      <c r="B45" s="718"/>
      <c r="C45" s="718"/>
      <c r="D45" s="718"/>
      <c r="E45" s="718"/>
      <c r="F45" s="315"/>
      <c r="G45" s="314"/>
      <c r="H45" s="186"/>
      <c r="I45" s="621" t="s">
        <v>735</v>
      </c>
      <c r="J45" s="622"/>
      <c r="K45" s="622"/>
      <c r="L45" s="622"/>
      <c r="M45" s="622"/>
      <c r="N45" s="622"/>
      <c r="O45" s="622"/>
      <c r="P45" s="719"/>
    </row>
    <row r="46" spans="1:18" ht="36" customHeight="1">
      <c r="A46" s="620" t="s">
        <v>980</v>
      </c>
      <c r="B46" s="620"/>
      <c r="C46" s="620"/>
      <c r="D46" s="620"/>
      <c r="E46" s="620"/>
      <c r="F46" s="620"/>
      <c r="G46" s="620"/>
      <c r="H46" s="620"/>
      <c r="I46" s="620"/>
      <c r="J46" s="620"/>
      <c r="K46" s="620"/>
      <c r="L46" s="620"/>
      <c r="M46" s="620"/>
      <c r="N46" s="620"/>
      <c r="O46" s="620"/>
      <c r="P46" s="620"/>
    </row>
    <row r="49" spans="5:10">
      <c r="E49" s="311"/>
      <c r="F49" s="311"/>
      <c r="G49" s="311"/>
      <c r="H49" s="311"/>
      <c r="I49" s="311"/>
      <c r="J49" s="311"/>
    </row>
  </sheetData>
  <mergeCells count="98">
    <mergeCell ref="A1:A4"/>
    <mergeCell ref="B1:H2"/>
    <mergeCell ref="I1:N1"/>
    <mergeCell ref="O1:P4"/>
    <mergeCell ref="I2:N2"/>
    <mergeCell ref="B3:H4"/>
    <mergeCell ref="I3:N3"/>
    <mergeCell ref="I4:N4"/>
    <mergeCell ref="A5:P5"/>
    <mergeCell ref="A6:P6"/>
    <mergeCell ref="A8:P8"/>
    <mergeCell ref="A9:G9"/>
    <mergeCell ref="H9:J12"/>
    <mergeCell ref="K9:P9"/>
    <mergeCell ref="A10:G10"/>
    <mergeCell ref="K10:P12"/>
    <mergeCell ref="A11:G11"/>
    <mergeCell ref="A12:G12"/>
    <mergeCell ref="A13:P15"/>
    <mergeCell ref="A17:A19"/>
    <mergeCell ref="B17:B19"/>
    <mergeCell ref="C17:C19"/>
    <mergeCell ref="D17:D19"/>
    <mergeCell ref="E17:E19"/>
    <mergeCell ref="F17:K18"/>
    <mergeCell ref="L17:M18"/>
    <mergeCell ref="N17:P17"/>
    <mergeCell ref="N18:N19"/>
    <mergeCell ref="O18:O19"/>
    <mergeCell ref="P18:P19"/>
    <mergeCell ref="A20:A21"/>
    <mergeCell ref="C20:C21"/>
    <mergeCell ref="L20:L21"/>
    <mergeCell ref="M20:M21"/>
    <mergeCell ref="N20:N21"/>
    <mergeCell ref="O20:O21"/>
    <mergeCell ref="P20:P21"/>
    <mergeCell ref="P22:P23"/>
    <mergeCell ref="A24:A25"/>
    <mergeCell ref="C24:C25"/>
    <mergeCell ref="L24:L25"/>
    <mergeCell ref="M24:M25"/>
    <mergeCell ref="N24:N25"/>
    <mergeCell ref="O24:O25"/>
    <mergeCell ref="P24:P25"/>
    <mergeCell ref="A22:A23"/>
    <mergeCell ref="C22:C23"/>
    <mergeCell ref="L22:L23"/>
    <mergeCell ref="M22:M23"/>
    <mergeCell ref="N22:N23"/>
    <mergeCell ref="O22:O23"/>
    <mergeCell ref="P26:P27"/>
    <mergeCell ref="A28:A29"/>
    <mergeCell ref="C28:C29"/>
    <mergeCell ref="L28:L29"/>
    <mergeCell ref="M28:M29"/>
    <mergeCell ref="N28:N29"/>
    <mergeCell ref="O28:O29"/>
    <mergeCell ref="P28:P29"/>
    <mergeCell ref="A26:A27"/>
    <mergeCell ref="C26:C27"/>
    <mergeCell ref="L26:L27"/>
    <mergeCell ref="M26:M27"/>
    <mergeCell ref="N26:N27"/>
    <mergeCell ref="O26:O27"/>
    <mergeCell ref="P30:P31"/>
    <mergeCell ref="A32:A33"/>
    <mergeCell ref="C32:C33"/>
    <mergeCell ref="L32:L33"/>
    <mergeCell ref="M32:M33"/>
    <mergeCell ref="N32:N33"/>
    <mergeCell ref="O32:O33"/>
    <mergeCell ref="P32:P33"/>
    <mergeCell ref="A30:A31"/>
    <mergeCell ref="C30:C31"/>
    <mergeCell ref="L30:L31"/>
    <mergeCell ref="M30:M31"/>
    <mergeCell ref="N30:N31"/>
    <mergeCell ref="O30:O31"/>
    <mergeCell ref="B42:E42"/>
    <mergeCell ref="I42:P43"/>
    <mergeCell ref="B43:E43"/>
    <mergeCell ref="A34:A35"/>
    <mergeCell ref="C34:C35"/>
    <mergeCell ref="B37:E37"/>
    <mergeCell ref="I37:P37"/>
    <mergeCell ref="B38:E38"/>
    <mergeCell ref="I38:P38"/>
    <mergeCell ref="B39:E39"/>
    <mergeCell ref="I39:P40"/>
    <mergeCell ref="B40:E40"/>
    <mergeCell ref="B41:E41"/>
    <mergeCell ref="I41:P41"/>
    <mergeCell ref="B44:E44"/>
    <mergeCell ref="I44:P44"/>
    <mergeCell ref="B45:E45"/>
    <mergeCell ref="I45:P45"/>
    <mergeCell ref="A46:P46"/>
  </mergeCells>
  <pageMargins left="0.70866141732283472" right="0.70866141732283472"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4097" r:id="rId4">
          <objectPr defaultSize="0" autoPict="0" r:id="rId5">
            <anchor moveWithCells="1" sizeWithCells="1">
              <from>
                <xdr:col>0</xdr:col>
                <xdr:colOff>9525</xdr:colOff>
                <xdr:row>0</xdr:row>
                <xdr:rowOff>0</xdr:rowOff>
              </from>
              <to>
                <xdr:col>1</xdr:col>
                <xdr:colOff>9525</xdr:colOff>
                <xdr:row>3</xdr:row>
                <xdr:rowOff>161925</xdr:rowOff>
              </to>
            </anchor>
          </objectPr>
        </oleObject>
      </mc:Choice>
      <mc:Fallback>
        <oleObject shapeId="4097"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9"/>
  <sheetViews>
    <sheetView topLeftCell="A46" workbookViewId="0">
      <selection activeCell="L17" sqref="L17:L22"/>
    </sheetView>
  </sheetViews>
  <sheetFormatPr baseColWidth="10" defaultColWidth="11.42578125" defaultRowHeight="15"/>
  <cols>
    <col min="1" max="1" width="11.42578125" style="330"/>
    <col min="2" max="2" width="11.42578125" style="270"/>
    <col min="3" max="3" width="21.5703125" style="270" customWidth="1"/>
    <col min="4" max="4" width="29.140625" style="331" customWidth="1"/>
    <col min="5" max="5" width="19.28515625" style="270" customWidth="1"/>
    <col min="6" max="16384" width="11.42578125" style="270"/>
  </cols>
  <sheetData>
    <row r="2" spans="1:9" s="316" customFormat="1">
      <c r="D2" s="317"/>
    </row>
    <row r="3" spans="1:9" ht="33.75" customHeight="1">
      <c r="A3" s="774" t="s">
        <v>960</v>
      </c>
      <c r="B3" s="774"/>
      <c r="C3" s="774"/>
      <c r="D3" s="774"/>
      <c r="E3" s="774"/>
    </row>
    <row r="4" spans="1:9" s="223" customFormat="1" ht="25.5">
      <c r="A4" s="225" t="s">
        <v>281</v>
      </c>
      <c r="B4" s="225" t="s">
        <v>282</v>
      </c>
      <c r="C4" s="225" t="s">
        <v>283</v>
      </c>
      <c r="D4" s="225" t="s">
        <v>14</v>
      </c>
      <c r="E4" s="226" t="s">
        <v>15</v>
      </c>
      <c r="I4" s="224"/>
    </row>
    <row r="5" spans="1:9" s="223" customFormat="1" ht="90">
      <c r="A5" s="318">
        <v>1474</v>
      </c>
      <c r="B5" s="319" t="s">
        <v>923</v>
      </c>
      <c r="C5" s="320" t="s">
        <v>981</v>
      </c>
      <c r="D5" s="320" t="s">
        <v>982</v>
      </c>
      <c r="E5" s="321">
        <v>8460000</v>
      </c>
      <c r="I5" s="224"/>
    </row>
    <row r="6" spans="1:9" s="223" customFormat="1" ht="56.25">
      <c r="A6" s="318">
        <v>1730</v>
      </c>
      <c r="B6" s="319" t="s">
        <v>923</v>
      </c>
      <c r="C6" s="320" t="s">
        <v>924</v>
      </c>
      <c r="D6" s="320" t="s">
        <v>925</v>
      </c>
      <c r="E6" s="321">
        <v>6360000</v>
      </c>
      <c r="I6" s="224"/>
    </row>
    <row r="7" spans="1:9" s="223" customFormat="1" ht="90">
      <c r="A7" s="318">
        <v>620</v>
      </c>
      <c r="B7" s="319" t="s">
        <v>911</v>
      </c>
      <c r="C7" s="320" t="s">
        <v>983</v>
      </c>
      <c r="D7" s="320" t="s">
        <v>984</v>
      </c>
      <c r="E7" s="321">
        <v>11700000</v>
      </c>
      <c r="I7" s="224"/>
    </row>
    <row r="8" spans="1:9" s="223" customFormat="1" ht="101.25">
      <c r="A8" s="318">
        <v>866</v>
      </c>
      <c r="B8" s="319" t="s">
        <v>911</v>
      </c>
      <c r="C8" s="320" t="s">
        <v>985</v>
      </c>
      <c r="D8" s="320" t="s">
        <v>986</v>
      </c>
      <c r="E8" s="321">
        <v>21600000</v>
      </c>
      <c r="I8" s="224"/>
    </row>
    <row r="9" spans="1:9" s="223" customFormat="1" ht="90">
      <c r="A9" s="318">
        <v>911</v>
      </c>
      <c r="B9" s="319" t="s">
        <v>911</v>
      </c>
      <c r="C9" s="320" t="s">
        <v>987</v>
      </c>
      <c r="D9" s="320" t="s">
        <v>988</v>
      </c>
      <c r="E9" s="321">
        <v>10020000</v>
      </c>
      <c r="I9" s="224"/>
    </row>
    <row r="10" spans="1:9" s="223" customFormat="1" ht="90">
      <c r="A10" s="318">
        <v>867</v>
      </c>
      <c r="B10" s="319" t="s">
        <v>911</v>
      </c>
      <c r="C10" s="320" t="s">
        <v>989</v>
      </c>
      <c r="D10" s="320" t="s">
        <v>990</v>
      </c>
      <c r="E10" s="321">
        <v>8460000</v>
      </c>
      <c r="I10" s="224"/>
    </row>
    <row r="11" spans="1:9" s="223" customFormat="1" ht="90">
      <c r="A11" s="318">
        <v>1334</v>
      </c>
      <c r="B11" s="319" t="s">
        <v>938</v>
      </c>
      <c r="C11" s="320" t="s">
        <v>991</v>
      </c>
      <c r="D11" s="320" t="s">
        <v>992</v>
      </c>
      <c r="E11" s="321">
        <v>10020000</v>
      </c>
      <c r="I11" s="224"/>
    </row>
    <row r="12" spans="1:9" s="223" customFormat="1" ht="90">
      <c r="A12" s="318">
        <v>1340</v>
      </c>
      <c r="B12" s="319" t="s">
        <v>943</v>
      </c>
      <c r="C12" s="320" t="s">
        <v>993</v>
      </c>
      <c r="D12" s="320" t="s">
        <v>994</v>
      </c>
      <c r="E12" s="321">
        <v>10020000</v>
      </c>
      <c r="I12" s="224"/>
    </row>
    <row r="13" spans="1:9" s="323" customFormat="1">
      <c r="A13" s="771" t="s">
        <v>174</v>
      </c>
      <c r="B13" s="772"/>
      <c r="C13" s="772"/>
      <c r="D13" s="773"/>
      <c r="E13" s="322">
        <f>SUM(E5:E12)</f>
        <v>86640000</v>
      </c>
    </row>
    <row r="15" spans="1:9" ht="39.75" customHeight="1">
      <c r="A15" s="768" t="s">
        <v>962</v>
      </c>
      <c r="B15" s="768"/>
      <c r="C15" s="768"/>
      <c r="D15" s="768"/>
      <c r="E15" s="768"/>
    </row>
    <row r="16" spans="1:9" s="223" customFormat="1" ht="25.5">
      <c r="A16" s="225" t="s">
        <v>281</v>
      </c>
      <c r="B16" s="225" t="s">
        <v>282</v>
      </c>
      <c r="C16" s="225" t="s">
        <v>283</v>
      </c>
      <c r="D16" s="225" t="s">
        <v>14</v>
      </c>
      <c r="E16" s="226" t="s">
        <v>15</v>
      </c>
      <c r="I16" s="224"/>
    </row>
    <row r="17" spans="1:9" ht="90">
      <c r="A17" s="318">
        <v>795</v>
      </c>
      <c r="B17" s="319" t="s">
        <v>911</v>
      </c>
      <c r="C17" s="320" t="s">
        <v>995</v>
      </c>
      <c r="D17" s="320" t="s">
        <v>996</v>
      </c>
      <c r="E17" s="321">
        <v>28500000</v>
      </c>
    </row>
    <row r="20" spans="1:9" ht="15.75">
      <c r="A20" s="768" t="s">
        <v>964</v>
      </c>
      <c r="B20" s="768"/>
      <c r="C20" s="768"/>
      <c r="D20" s="768"/>
      <c r="E20" s="768"/>
    </row>
    <row r="21" spans="1:9" s="223" customFormat="1" ht="25.5">
      <c r="A21" s="225" t="s">
        <v>281</v>
      </c>
      <c r="B21" s="225" t="s">
        <v>282</v>
      </c>
      <c r="C21" s="225" t="s">
        <v>283</v>
      </c>
      <c r="D21" s="225" t="s">
        <v>14</v>
      </c>
      <c r="E21" s="226" t="s">
        <v>15</v>
      </c>
      <c r="I21" s="224"/>
    </row>
    <row r="22" spans="1:9" s="223" customFormat="1" ht="114.75" customHeight="1">
      <c r="A22" s="319">
        <v>1096</v>
      </c>
      <c r="B22" s="319" t="s">
        <v>997</v>
      </c>
      <c r="C22" s="320" t="s">
        <v>998</v>
      </c>
      <c r="D22" s="320" t="s">
        <v>999</v>
      </c>
      <c r="E22" s="321">
        <v>11700000</v>
      </c>
      <c r="I22" s="224"/>
    </row>
    <row r="23" spans="1:9" s="223" customFormat="1" ht="90">
      <c r="A23" s="319">
        <v>943</v>
      </c>
      <c r="B23" s="319" t="s">
        <v>931</v>
      </c>
      <c r="C23" s="320" t="s">
        <v>1000</v>
      </c>
      <c r="D23" s="320" t="s">
        <v>1001</v>
      </c>
      <c r="E23" s="321">
        <v>10020000</v>
      </c>
      <c r="I23" s="224"/>
    </row>
    <row r="24" spans="1:9" s="223" customFormat="1" ht="90">
      <c r="A24" s="319">
        <v>910</v>
      </c>
      <c r="B24" s="319" t="s">
        <v>911</v>
      </c>
      <c r="C24" s="320" t="s">
        <v>1002</v>
      </c>
      <c r="D24" s="320" t="s">
        <v>1003</v>
      </c>
      <c r="E24" s="321">
        <v>10020000</v>
      </c>
      <c r="I24" s="224"/>
    </row>
    <row r="25" spans="1:9" ht="135">
      <c r="A25" s="319">
        <v>1191</v>
      </c>
      <c r="B25" s="319" t="s">
        <v>938</v>
      </c>
      <c r="C25" s="320" t="s">
        <v>1004</v>
      </c>
      <c r="D25" s="320" t="s">
        <v>1005</v>
      </c>
      <c r="E25" s="321">
        <v>11700000</v>
      </c>
    </row>
    <row r="26" spans="1:9" s="323" customFormat="1">
      <c r="A26" s="771" t="s">
        <v>174</v>
      </c>
      <c r="B26" s="772"/>
      <c r="C26" s="772"/>
      <c r="D26" s="773"/>
      <c r="E26" s="322">
        <f>SUM(E22:E25)</f>
        <v>43440000</v>
      </c>
    </row>
    <row r="28" spans="1:9" ht="15.75">
      <c r="A28" s="768" t="s">
        <v>966</v>
      </c>
      <c r="B28" s="768"/>
      <c r="C28" s="768"/>
      <c r="D28" s="768"/>
      <c r="E28" s="768"/>
    </row>
    <row r="29" spans="1:9" s="223" customFormat="1" ht="25.5">
      <c r="A29" s="225" t="s">
        <v>281</v>
      </c>
      <c r="B29" s="225" t="s">
        <v>282</v>
      </c>
      <c r="C29" s="225" t="s">
        <v>283</v>
      </c>
      <c r="D29" s="225" t="s">
        <v>14</v>
      </c>
      <c r="E29" s="226" t="s">
        <v>15</v>
      </c>
      <c r="I29" s="224"/>
    </row>
    <row r="30" spans="1:9" ht="90" customHeight="1">
      <c r="A30" s="319">
        <v>1194</v>
      </c>
      <c r="B30" s="319" t="s">
        <v>917</v>
      </c>
      <c r="C30" s="320" t="s">
        <v>1006</v>
      </c>
      <c r="D30" s="320" t="s">
        <v>1007</v>
      </c>
      <c r="E30" s="321">
        <v>28500000</v>
      </c>
    </row>
    <row r="33" spans="1:9" ht="15.75">
      <c r="A33" s="768" t="s">
        <v>968</v>
      </c>
      <c r="B33" s="768"/>
      <c r="C33" s="768"/>
      <c r="D33" s="768"/>
      <c r="E33" s="768"/>
    </row>
    <row r="34" spans="1:9" s="223" customFormat="1" ht="25.5">
      <c r="A34" s="225" t="s">
        <v>281</v>
      </c>
      <c r="B34" s="225" t="s">
        <v>282</v>
      </c>
      <c r="C34" s="225" t="s">
        <v>283</v>
      </c>
      <c r="D34" s="225" t="s">
        <v>14</v>
      </c>
      <c r="E34" s="226" t="s">
        <v>15</v>
      </c>
      <c r="I34" s="224"/>
    </row>
    <row r="35" spans="1:9" s="223" customFormat="1" ht="90">
      <c r="A35" s="319">
        <v>99</v>
      </c>
      <c r="B35" s="319" t="s">
        <v>1008</v>
      </c>
      <c r="C35" s="320" t="s">
        <v>1009</v>
      </c>
      <c r="D35" s="320" t="s">
        <v>1010</v>
      </c>
      <c r="E35" s="321">
        <v>28500000</v>
      </c>
      <c r="I35" s="224"/>
    </row>
    <row r="36" spans="1:9" s="223" customFormat="1" ht="123.75">
      <c r="A36" s="319">
        <v>1336</v>
      </c>
      <c r="B36" s="319" t="s">
        <v>938</v>
      </c>
      <c r="C36" s="320" t="s">
        <v>1011</v>
      </c>
      <c r="D36" s="320" t="s">
        <v>1012</v>
      </c>
      <c r="E36" s="321">
        <v>28500000</v>
      </c>
      <c r="I36" s="224"/>
    </row>
    <row r="37" spans="1:9" s="223" customFormat="1" ht="101.25">
      <c r="A37" s="319">
        <v>776</v>
      </c>
      <c r="B37" s="319" t="s">
        <v>943</v>
      </c>
      <c r="C37" s="320" t="s">
        <v>1013</v>
      </c>
      <c r="D37" s="320" t="s">
        <v>1014</v>
      </c>
      <c r="E37" s="321">
        <v>28500000</v>
      </c>
      <c r="I37" s="224"/>
    </row>
    <row r="38" spans="1:9" s="223" customFormat="1" ht="90">
      <c r="A38" s="319">
        <v>1485</v>
      </c>
      <c r="B38" s="319" t="s">
        <v>923</v>
      </c>
      <c r="C38" s="320" t="s">
        <v>1015</v>
      </c>
      <c r="D38" s="320" t="s">
        <v>1016</v>
      </c>
      <c r="E38" s="321">
        <v>28500000</v>
      </c>
      <c r="I38" s="224"/>
    </row>
    <row r="39" spans="1:9" ht="123.75">
      <c r="A39" s="319">
        <v>774</v>
      </c>
      <c r="B39" s="319" t="s">
        <v>923</v>
      </c>
      <c r="C39" s="320" t="s">
        <v>1017</v>
      </c>
      <c r="D39" s="320" t="s">
        <v>1018</v>
      </c>
      <c r="E39" s="321">
        <v>28500000</v>
      </c>
    </row>
    <row r="40" spans="1:9" ht="90">
      <c r="A40" s="319">
        <v>2027</v>
      </c>
      <c r="B40" s="319" t="s">
        <v>923</v>
      </c>
      <c r="C40" s="320" t="s">
        <v>1019</v>
      </c>
      <c r="D40" s="320" t="s">
        <v>1020</v>
      </c>
      <c r="E40" s="321">
        <v>28500000</v>
      </c>
    </row>
    <row r="41" spans="1:9" ht="78.75">
      <c r="A41" s="319">
        <v>2030</v>
      </c>
      <c r="B41" s="319" t="s">
        <v>923</v>
      </c>
      <c r="C41" s="320" t="s">
        <v>1021</v>
      </c>
      <c r="D41" s="320" t="s">
        <v>1022</v>
      </c>
      <c r="E41" s="321">
        <v>28500000</v>
      </c>
    </row>
    <row r="42" spans="1:9" ht="90">
      <c r="A42" s="319"/>
      <c r="B42" s="319" t="s">
        <v>923</v>
      </c>
      <c r="C42" s="324" t="s">
        <v>643</v>
      </c>
      <c r="D42" s="324" t="s">
        <v>1023</v>
      </c>
      <c r="E42" s="325">
        <v>2367622718</v>
      </c>
    </row>
    <row r="43" spans="1:9" s="323" customFormat="1">
      <c r="A43" s="749" t="s">
        <v>174</v>
      </c>
      <c r="B43" s="769"/>
      <c r="C43" s="769"/>
      <c r="D43" s="770"/>
      <c r="E43" s="322">
        <f>SUM(E35:E42)</f>
        <v>2567122718</v>
      </c>
    </row>
    <row r="45" spans="1:9" ht="15.75">
      <c r="A45" s="768" t="s">
        <v>969</v>
      </c>
      <c r="B45" s="768"/>
      <c r="C45" s="768"/>
      <c r="D45" s="768"/>
      <c r="E45" s="768"/>
    </row>
    <row r="46" spans="1:9" s="223" customFormat="1" ht="25.5">
      <c r="A46" s="225" t="s">
        <v>281</v>
      </c>
      <c r="B46" s="225" t="s">
        <v>282</v>
      </c>
      <c r="C46" s="225" t="s">
        <v>283</v>
      </c>
      <c r="D46" s="225" t="s">
        <v>14</v>
      </c>
      <c r="E46" s="226" t="s">
        <v>15</v>
      </c>
      <c r="I46" s="224"/>
    </row>
    <row r="47" spans="1:9" s="329" customFormat="1" ht="210">
      <c r="A47" s="319" t="s">
        <v>1024</v>
      </c>
      <c r="B47" s="319" t="s">
        <v>1024</v>
      </c>
      <c r="C47" s="326" t="s">
        <v>1025</v>
      </c>
      <c r="D47" s="327" t="s">
        <v>1026</v>
      </c>
      <c r="E47" s="328">
        <v>135048644753</v>
      </c>
    </row>
    <row r="49" spans="1:5" s="323" customFormat="1">
      <c r="A49" s="771" t="s">
        <v>174</v>
      </c>
      <c r="B49" s="772"/>
      <c r="C49" s="772"/>
      <c r="D49" s="773"/>
      <c r="E49" s="322">
        <f>+E47+E43+E30+E26+E17+E13</f>
        <v>137802847471</v>
      </c>
    </row>
  </sheetData>
  <mergeCells count="10">
    <mergeCell ref="A33:E33"/>
    <mergeCell ref="A43:D43"/>
    <mergeCell ref="A45:E45"/>
    <mergeCell ref="A49:D49"/>
    <mergeCell ref="A3:E3"/>
    <mergeCell ref="A13:D13"/>
    <mergeCell ref="A15:E15"/>
    <mergeCell ref="A20:E20"/>
    <mergeCell ref="A26:D26"/>
    <mergeCell ref="A28:E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2"/>
  <sheetViews>
    <sheetView tabSelected="1" zoomScale="75" zoomScaleNormal="75" workbookViewId="0">
      <selection activeCell="G30" sqref="G30:G31"/>
    </sheetView>
  </sheetViews>
  <sheetFormatPr baseColWidth="10" defaultColWidth="11.42578125" defaultRowHeight="15"/>
  <cols>
    <col min="1" max="1" width="44.7109375" customWidth="1"/>
    <col min="3" max="3" width="21.28515625" customWidth="1"/>
    <col min="5" max="5" width="20.140625" customWidth="1"/>
    <col min="6" max="6" width="16.85546875" style="61" bestFit="1" customWidth="1"/>
    <col min="7" max="7" width="22.140625" customWidth="1"/>
    <col min="8" max="9" width="15" customWidth="1"/>
    <col min="12" max="13" width="20.85546875" customWidth="1"/>
  </cols>
  <sheetData>
    <row r="1" spans="1:17" ht="20.25">
      <c r="A1" s="497"/>
      <c r="B1" s="811" t="s">
        <v>1027</v>
      </c>
      <c r="C1" s="812"/>
      <c r="D1" s="812"/>
      <c r="E1" s="812"/>
      <c r="F1" s="813"/>
      <c r="G1" s="817" t="s">
        <v>1</v>
      </c>
      <c r="H1" s="818"/>
      <c r="I1" s="818"/>
      <c r="J1" s="818"/>
      <c r="K1" s="818"/>
      <c r="L1" s="819"/>
      <c r="M1" s="332"/>
      <c r="N1" s="109"/>
      <c r="O1" s="109"/>
      <c r="P1" s="608"/>
      <c r="Q1" s="608"/>
    </row>
    <row r="2" spans="1:17" ht="20.25">
      <c r="A2" s="497"/>
      <c r="B2" s="814"/>
      <c r="C2" s="815"/>
      <c r="D2" s="815"/>
      <c r="E2" s="815"/>
      <c r="F2" s="816"/>
      <c r="G2" s="817" t="s">
        <v>2</v>
      </c>
      <c r="H2" s="818"/>
      <c r="I2" s="818"/>
      <c r="J2" s="818"/>
      <c r="K2" s="818"/>
      <c r="L2" s="819"/>
      <c r="M2" s="332"/>
      <c r="N2" s="109"/>
      <c r="O2" s="109"/>
      <c r="P2" s="608"/>
      <c r="Q2" s="608"/>
    </row>
    <row r="3" spans="1:17" ht="20.25">
      <c r="A3" s="497"/>
      <c r="B3" s="811" t="s">
        <v>1028</v>
      </c>
      <c r="C3" s="812"/>
      <c r="D3" s="812"/>
      <c r="E3" s="812"/>
      <c r="F3" s="813"/>
      <c r="G3" s="817" t="s">
        <v>4</v>
      </c>
      <c r="H3" s="818"/>
      <c r="I3" s="818"/>
      <c r="J3" s="818"/>
      <c r="K3" s="818"/>
      <c r="L3" s="819"/>
      <c r="M3" s="332"/>
      <c r="N3" s="109"/>
      <c r="O3" s="109"/>
      <c r="P3" s="608"/>
      <c r="Q3" s="608"/>
    </row>
    <row r="4" spans="1:17" ht="20.25">
      <c r="A4" s="497"/>
      <c r="B4" s="814"/>
      <c r="C4" s="815"/>
      <c r="D4" s="815"/>
      <c r="E4" s="815"/>
      <c r="F4" s="816"/>
      <c r="G4" s="817" t="s">
        <v>5</v>
      </c>
      <c r="H4" s="818"/>
      <c r="I4" s="818"/>
      <c r="J4" s="818"/>
      <c r="K4" s="818"/>
      <c r="L4" s="819"/>
      <c r="M4" s="332"/>
      <c r="N4" s="109"/>
      <c r="O4" s="109"/>
      <c r="P4" s="608"/>
      <c r="Q4" s="608"/>
    </row>
    <row r="5" spans="1:17">
      <c r="A5" s="800"/>
      <c r="B5" s="800"/>
      <c r="C5" s="800"/>
      <c r="D5" s="800"/>
      <c r="E5" s="800"/>
      <c r="F5" s="800"/>
      <c r="G5" s="800"/>
      <c r="H5" s="800"/>
      <c r="I5" s="800"/>
      <c r="J5" s="800"/>
      <c r="K5" s="800"/>
      <c r="L5" s="800"/>
      <c r="M5" s="333"/>
    </row>
    <row r="6" spans="1:17">
      <c r="A6" s="801" t="s">
        <v>1029</v>
      </c>
      <c r="B6" s="801"/>
      <c r="C6" s="801"/>
      <c r="D6" s="801"/>
      <c r="E6" s="801"/>
      <c r="F6" s="801"/>
      <c r="G6" s="801"/>
      <c r="H6" s="801"/>
      <c r="I6" s="801"/>
      <c r="J6" s="801"/>
      <c r="K6" s="801"/>
      <c r="L6" s="801"/>
      <c r="M6" s="334"/>
    </row>
    <row r="7" spans="1:17">
      <c r="A7" s="790" t="s">
        <v>1030</v>
      </c>
      <c r="B7" s="790"/>
      <c r="C7" s="790"/>
      <c r="D7" s="790"/>
      <c r="E7" s="790"/>
      <c r="F7" s="790"/>
      <c r="G7" s="790"/>
      <c r="H7" s="790"/>
      <c r="I7" s="790"/>
      <c r="J7" s="790"/>
      <c r="K7" s="790"/>
      <c r="L7" s="790"/>
      <c r="M7" s="335"/>
    </row>
    <row r="8" spans="1:17">
      <c r="A8" s="789" t="s">
        <v>1031</v>
      </c>
      <c r="B8" s="790"/>
      <c r="C8" s="790"/>
      <c r="D8" s="790"/>
      <c r="E8" s="790"/>
      <c r="F8" s="790"/>
      <c r="G8" s="790"/>
      <c r="H8" s="790"/>
      <c r="I8" s="790"/>
      <c r="J8" s="790"/>
      <c r="K8" s="790"/>
      <c r="L8" s="791"/>
      <c r="M8" s="335"/>
    </row>
    <row r="9" spans="1:17">
      <c r="A9" s="784" t="s">
        <v>1032</v>
      </c>
      <c r="B9" s="784"/>
      <c r="C9" s="784"/>
      <c r="D9" s="784"/>
      <c r="E9" s="784"/>
      <c r="F9" s="784"/>
      <c r="G9" s="802" t="s">
        <v>1033</v>
      </c>
      <c r="H9" s="788" t="s">
        <v>11</v>
      </c>
      <c r="I9" s="788"/>
      <c r="J9" s="788"/>
      <c r="K9" s="788"/>
      <c r="L9" s="788"/>
      <c r="M9" s="337"/>
    </row>
    <row r="10" spans="1:17">
      <c r="A10" s="784" t="s">
        <v>1034</v>
      </c>
      <c r="B10" s="784"/>
      <c r="C10" s="784"/>
      <c r="D10" s="784"/>
      <c r="E10" s="784"/>
      <c r="F10" s="784"/>
      <c r="G10" s="803"/>
      <c r="H10" s="338" t="s">
        <v>1035</v>
      </c>
      <c r="I10" s="339" t="s">
        <v>283</v>
      </c>
      <c r="J10" s="339" t="s">
        <v>14</v>
      </c>
      <c r="K10" s="340"/>
      <c r="L10" s="336" t="s">
        <v>15</v>
      </c>
      <c r="M10" s="337"/>
    </row>
    <row r="11" spans="1:17" ht="24.75" customHeight="1">
      <c r="A11" s="805" t="s">
        <v>1036</v>
      </c>
      <c r="B11" s="805"/>
      <c r="C11" s="805"/>
      <c r="D11" s="805"/>
      <c r="E11" s="805"/>
      <c r="F11" s="805"/>
      <c r="G11" s="803"/>
      <c r="H11" s="806"/>
      <c r="I11" s="808"/>
      <c r="J11" s="808"/>
      <c r="K11" s="808"/>
      <c r="L11" s="809"/>
      <c r="M11" s="341"/>
    </row>
    <row r="12" spans="1:17" ht="30.75" customHeight="1">
      <c r="A12" s="784" t="s">
        <v>1037</v>
      </c>
      <c r="B12" s="784"/>
      <c r="C12" s="784"/>
      <c r="D12" s="784"/>
      <c r="E12" s="784"/>
      <c r="F12" s="784"/>
      <c r="G12" s="804"/>
      <c r="H12" s="807"/>
      <c r="I12" s="808"/>
      <c r="J12" s="808"/>
      <c r="K12" s="808"/>
      <c r="L12" s="810"/>
      <c r="M12" s="341"/>
    </row>
    <row r="13" spans="1:17" ht="19.5" customHeight="1">
      <c r="A13" s="796" t="s">
        <v>1038</v>
      </c>
      <c r="B13" s="797"/>
      <c r="C13" s="797"/>
      <c r="D13" s="797"/>
      <c r="E13" s="797"/>
      <c r="F13" s="797"/>
      <c r="G13" s="797"/>
      <c r="H13" s="797"/>
      <c r="I13" s="797"/>
      <c r="J13" s="797"/>
      <c r="K13" s="797"/>
      <c r="L13" s="798"/>
      <c r="M13" s="335"/>
    </row>
    <row r="14" spans="1:17">
      <c r="A14" s="788" t="s">
        <v>21</v>
      </c>
      <c r="B14" s="788" t="s">
        <v>1039</v>
      </c>
      <c r="C14" s="788" t="s">
        <v>23</v>
      </c>
      <c r="D14" s="788" t="s">
        <v>658</v>
      </c>
      <c r="E14" s="788" t="s">
        <v>1040</v>
      </c>
      <c r="F14" s="788" t="s">
        <v>660</v>
      </c>
      <c r="G14" s="788"/>
      <c r="H14" s="799" t="s">
        <v>27</v>
      </c>
      <c r="I14" s="799"/>
      <c r="J14" s="788" t="s">
        <v>28</v>
      </c>
      <c r="K14" s="788"/>
      <c r="L14" s="788"/>
      <c r="M14" s="337"/>
    </row>
    <row r="15" spans="1:17">
      <c r="A15" s="788"/>
      <c r="B15" s="788"/>
      <c r="C15" s="788"/>
      <c r="D15" s="788"/>
      <c r="E15" s="788"/>
      <c r="F15" s="788"/>
      <c r="G15" s="788"/>
      <c r="H15" s="799"/>
      <c r="I15" s="799"/>
      <c r="J15" s="788" t="s">
        <v>29</v>
      </c>
      <c r="K15" s="788" t="s">
        <v>30</v>
      </c>
      <c r="L15" s="788" t="s">
        <v>31</v>
      </c>
      <c r="M15" s="337"/>
    </row>
    <row r="16" spans="1:17">
      <c r="A16" s="788"/>
      <c r="B16" s="788"/>
      <c r="C16" s="788"/>
      <c r="D16" s="788"/>
      <c r="E16" s="785"/>
      <c r="F16" s="343" t="s">
        <v>32</v>
      </c>
      <c r="G16" s="342" t="s">
        <v>829</v>
      </c>
      <c r="H16" s="338" t="s">
        <v>35</v>
      </c>
      <c r="I16" s="338" t="s">
        <v>36</v>
      </c>
      <c r="J16" s="788"/>
      <c r="K16" s="788"/>
      <c r="L16" s="788"/>
      <c r="M16" s="337"/>
    </row>
    <row r="17" spans="1:17" ht="35.25" customHeight="1">
      <c r="A17" s="416" t="s">
        <v>1041</v>
      </c>
      <c r="B17" s="310" t="s">
        <v>38</v>
      </c>
      <c r="C17" s="794" t="s">
        <v>170</v>
      </c>
      <c r="D17" s="29">
        <v>1</v>
      </c>
      <c r="E17" s="344">
        <f t="shared" ref="E17:E22" si="0">F17+G17</f>
        <v>3885896670</v>
      </c>
      <c r="F17" s="344">
        <v>3885896670</v>
      </c>
      <c r="G17" s="344">
        <v>0</v>
      </c>
      <c r="H17" s="636" t="s">
        <v>1042</v>
      </c>
      <c r="I17" s="638">
        <v>44926</v>
      </c>
      <c r="J17" s="792">
        <f>D18/D17</f>
        <v>0</v>
      </c>
      <c r="K17" s="792">
        <f>E18/E17</f>
        <v>1</v>
      </c>
      <c r="L17" s="785">
        <f>J17*J17/K17</f>
        <v>0</v>
      </c>
      <c r="M17" s="337"/>
    </row>
    <row r="18" spans="1:17" ht="35.25" customHeight="1">
      <c r="A18" s="416"/>
      <c r="B18" s="310" t="s">
        <v>40</v>
      </c>
      <c r="C18" s="795"/>
      <c r="D18" s="29">
        <v>0</v>
      </c>
      <c r="E18" s="344">
        <f t="shared" si="0"/>
        <v>3885896670</v>
      </c>
      <c r="F18" s="344">
        <v>3885896670</v>
      </c>
      <c r="G18" s="344">
        <v>0</v>
      </c>
      <c r="H18" s="637"/>
      <c r="I18" s="639"/>
      <c r="J18" s="793"/>
      <c r="K18" s="793"/>
      <c r="L18" s="786"/>
      <c r="M18" s="337"/>
    </row>
    <row r="19" spans="1:17" ht="36" customHeight="1">
      <c r="A19" s="648" t="s">
        <v>1043</v>
      </c>
      <c r="B19" s="310" t="s">
        <v>38</v>
      </c>
      <c r="C19" s="794" t="s">
        <v>1044</v>
      </c>
      <c r="D19" s="29">
        <v>1</v>
      </c>
      <c r="E19" s="344">
        <f t="shared" si="0"/>
        <v>2620721010</v>
      </c>
      <c r="F19" s="344">
        <v>2620721010</v>
      </c>
      <c r="G19" s="344">
        <v>0</v>
      </c>
      <c r="H19" s="636" t="s">
        <v>1042</v>
      </c>
      <c r="I19" s="638">
        <v>44926</v>
      </c>
      <c r="J19" s="792">
        <f t="shared" ref="J19:K19" si="1">D20/D19</f>
        <v>0</v>
      </c>
      <c r="K19" s="792">
        <f t="shared" si="1"/>
        <v>1</v>
      </c>
      <c r="L19" s="785">
        <f t="shared" ref="L19" si="2">J19*J19/K19</f>
        <v>0</v>
      </c>
      <c r="M19" s="337"/>
    </row>
    <row r="20" spans="1:17" ht="27" customHeight="1">
      <c r="A20" s="649"/>
      <c r="B20" s="310" t="s">
        <v>40</v>
      </c>
      <c r="C20" s="795"/>
      <c r="D20" s="29">
        <v>0</v>
      </c>
      <c r="E20" s="344">
        <f t="shared" si="0"/>
        <v>2620721010</v>
      </c>
      <c r="F20" s="344">
        <v>2620721010</v>
      </c>
      <c r="G20" s="344">
        <v>0</v>
      </c>
      <c r="H20" s="637"/>
      <c r="I20" s="639"/>
      <c r="J20" s="793"/>
      <c r="K20" s="793"/>
      <c r="L20" s="786"/>
      <c r="M20" s="337"/>
    </row>
    <row r="21" spans="1:17" ht="28.5" customHeight="1">
      <c r="A21" s="416" t="s">
        <v>1045</v>
      </c>
      <c r="B21" s="310" t="s">
        <v>38</v>
      </c>
      <c r="C21" s="439" t="s">
        <v>1046</v>
      </c>
      <c r="D21" s="17">
        <v>10</v>
      </c>
      <c r="E21" s="344">
        <f t="shared" si="0"/>
        <v>2530351320</v>
      </c>
      <c r="F21" s="344">
        <v>2530351320</v>
      </c>
      <c r="G21" s="345">
        <v>0</v>
      </c>
      <c r="H21" s="636" t="s">
        <v>1042</v>
      </c>
      <c r="I21" s="638">
        <v>44926</v>
      </c>
      <c r="J21" s="792">
        <f t="shared" ref="J21:K21" si="3">D22/D21</f>
        <v>0</v>
      </c>
      <c r="K21" s="792">
        <f t="shared" si="3"/>
        <v>1</v>
      </c>
      <c r="L21" s="785">
        <f t="shared" ref="L21" si="4">J21*J21/K21</f>
        <v>0</v>
      </c>
      <c r="M21" s="346"/>
    </row>
    <row r="22" spans="1:17" ht="28.5" customHeight="1">
      <c r="A22" s="416"/>
      <c r="B22" s="310" t="s">
        <v>40</v>
      </c>
      <c r="C22" s="440"/>
      <c r="D22" s="29">
        <v>0</v>
      </c>
      <c r="E22" s="344">
        <f t="shared" si="0"/>
        <v>2530351320</v>
      </c>
      <c r="F22" s="344">
        <v>2530351320</v>
      </c>
      <c r="G22" s="345">
        <v>0</v>
      </c>
      <c r="H22" s="637"/>
      <c r="I22" s="639"/>
      <c r="J22" s="793"/>
      <c r="K22" s="793"/>
      <c r="L22" s="786"/>
      <c r="M22" s="346"/>
    </row>
    <row r="23" spans="1:17">
      <c r="A23" s="787" t="s">
        <v>173</v>
      </c>
      <c r="B23" s="310" t="s">
        <v>38</v>
      </c>
      <c r="C23" s="788" t="s">
        <v>174</v>
      </c>
      <c r="D23" s="347">
        <f t="shared" ref="D23:G24" si="5">+D17+D19+D21</f>
        <v>12</v>
      </c>
      <c r="E23" s="348">
        <f t="shared" si="5"/>
        <v>9036969000</v>
      </c>
      <c r="F23" s="348">
        <f t="shared" si="5"/>
        <v>9036969000</v>
      </c>
      <c r="G23" s="348">
        <f t="shared" si="5"/>
        <v>0</v>
      </c>
      <c r="H23" s="349"/>
      <c r="I23" s="349"/>
      <c r="J23" s="349"/>
      <c r="K23" s="349"/>
      <c r="L23" s="349"/>
      <c r="M23" s="350"/>
    </row>
    <row r="24" spans="1:17">
      <c r="A24" s="787"/>
      <c r="B24" s="310" t="s">
        <v>40</v>
      </c>
      <c r="C24" s="788"/>
      <c r="D24" s="347">
        <f t="shared" si="5"/>
        <v>0</v>
      </c>
      <c r="E24" s="349">
        <f t="shared" si="5"/>
        <v>9036969000</v>
      </c>
      <c r="F24" s="349">
        <f t="shared" si="5"/>
        <v>9036969000</v>
      </c>
      <c r="G24" s="349">
        <f t="shared" si="5"/>
        <v>0</v>
      </c>
      <c r="H24" s="349"/>
      <c r="I24" s="349"/>
      <c r="J24" s="349"/>
      <c r="K24" s="349"/>
      <c r="L24" s="349"/>
      <c r="M24" s="350"/>
    </row>
    <row r="25" spans="1:17">
      <c r="A25" s="336" t="s">
        <v>175</v>
      </c>
      <c r="B25" s="788" t="s">
        <v>176</v>
      </c>
      <c r="C25" s="788"/>
      <c r="D25" s="788"/>
      <c r="E25" s="57" t="s">
        <v>177</v>
      </c>
      <c r="F25" s="351" t="s">
        <v>178</v>
      </c>
      <c r="G25" s="52" t="s">
        <v>179</v>
      </c>
      <c r="H25" s="789" t="s">
        <v>180</v>
      </c>
      <c r="I25" s="790"/>
      <c r="J25" s="790"/>
      <c r="K25" s="790"/>
      <c r="L25" s="791"/>
      <c r="M25" s="335"/>
    </row>
    <row r="26" spans="1:17" ht="34.5" customHeight="1">
      <c r="A26" s="620" t="s">
        <v>977</v>
      </c>
      <c r="B26" s="620" t="s">
        <v>1047</v>
      </c>
      <c r="C26" s="620"/>
      <c r="D26" s="620"/>
      <c r="E26" s="778" t="s">
        <v>1048</v>
      </c>
      <c r="F26" s="780">
        <v>1</v>
      </c>
      <c r="G26" s="782">
        <v>2</v>
      </c>
      <c r="H26" s="784" t="s">
        <v>1049</v>
      </c>
      <c r="I26" s="784"/>
      <c r="J26" s="784"/>
      <c r="K26" s="784"/>
      <c r="L26" s="784"/>
      <c r="M26" s="335"/>
    </row>
    <row r="27" spans="1:17" ht="39.75" customHeight="1">
      <c r="A27" s="620"/>
      <c r="B27" s="620"/>
      <c r="C27" s="620"/>
      <c r="D27" s="620"/>
      <c r="E27" s="779"/>
      <c r="F27" s="781"/>
      <c r="G27" s="783"/>
      <c r="H27" s="784" t="s">
        <v>1050</v>
      </c>
      <c r="I27" s="784"/>
      <c r="J27" s="784"/>
      <c r="K27" s="784"/>
      <c r="L27" s="784"/>
      <c r="M27" s="335"/>
    </row>
    <row r="28" spans="1:17" ht="15" customHeight="1">
      <c r="A28" s="620" t="s">
        <v>1051</v>
      </c>
      <c r="B28" s="620" t="s">
        <v>1052</v>
      </c>
      <c r="C28" s="620"/>
      <c r="D28" s="620"/>
      <c r="E28" s="778" t="s">
        <v>764</v>
      </c>
      <c r="F28" s="780">
        <v>1</v>
      </c>
      <c r="G28" s="782">
        <v>0.4</v>
      </c>
      <c r="H28" s="784" t="s">
        <v>1053</v>
      </c>
      <c r="I28" s="784"/>
      <c r="J28" s="784"/>
      <c r="K28" s="784"/>
      <c r="L28" s="784"/>
      <c r="M28" s="335"/>
    </row>
    <row r="29" spans="1:17" ht="52.5" customHeight="1">
      <c r="A29" s="620"/>
      <c r="B29" s="620"/>
      <c r="C29" s="620"/>
      <c r="D29" s="620"/>
      <c r="E29" s="779"/>
      <c r="F29" s="781"/>
      <c r="G29" s="783"/>
      <c r="H29" s="784"/>
      <c r="I29" s="784"/>
      <c r="J29" s="784"/>
      <c r="K29" s="784"/>
      <c r="L29" s="784"/>
      <c r="M29" s="335"/>
    </row>
    <row r="30" spans="1:17" ht="26.25" customHeight="1">
      <c r="A30" s="776" t="s">
        <v>977</v>
      </c>
      <c r="B30" s="620" t="s">
        <v>1054</v>
      </c>
      <c r="C30" s="620"/>
      <c r="D30" s="620"/>
      <c r="E30" s="778" t="s">
        <v>1055</v>
      </c>
      <c r="F30" s="780">
        <v>6</v>
      </c>
      <c r="G30" s="782">
        <v>0</v>
      </c>
      <c r="H30" s="784" t="s">
        <v>1050</v>
      </c>
      <c r="I30" s="784"/>
      <c r="J30" s="784"/>
      <c r="K30" s="784"/>
      <c r="L30" s="784"/>
      <c r="M30" s="335"/>
    </row>
    <row r="31" spans="1:17" ht="24.75" customHeight="1">
      <c r="A31" s="777"/>
      <c r="B31" s="620"/>
      <c r="C31" s="620"/>
      <c r="D31" s="620"/>
      <c r="E31" s="779"/>
      <c r="F31" s="781"/>
      <c r="G31" s="783"/>
      <c r="H31" s="784"/>
      <c r="I31" s="784"/>
      <c r="J31" s="784"/>
      <c r="K31" s="784"/>
      <c r="L31" s="784"/>
      <c r="M31" s="335"/>
    </row>
    <row r="32" spans="1:17" ht="64.5" customHeight="1">
      <c r="A32" s="775" t="s">
        <v>1056</v>
      </c>
      <c r="B32" s="775"/>
      <c r="C32" s="775"/>
      <c r="D32" s="775"/>
      <c r="E32" s="775"/>
      <c r="F32" s="775"/>
      <c r="G32" s="775"/>
      <c r="H32" s="775"/>
      <c r="I32" s="775"/>
      <c r="J32" s="775"/>
      <c r="K32" s="775"/>
      <c r="L32" s="775"/>
      <c r="M32" s="352"/>
      <c r="N32" s="353"/>
      <c r="O32" s="353"/>
      <c r="P32" s="353"/>
      <c r="Q32" s="353"/>
    </row>
  </sheetData>
  <mergeCells count="80">
    <mergeCell ref="A1:A4"/>
    <mergeCell ref="B1:F2"/>
    <mergeCell ref="G1:K1"/>
    <mergeCell ref="L1:L4"/>
    <mergeCell ref="P1:Q4"/>
    <mergeCell ref="G2:K2"/>
    <mergeCell ref="B3:F4"/>
    <mergeCell ref="G3:K3"/>
    <mergeCell ref="G4:K4"/>
    <mergeCell ref="A5:L5"/>
    <mergeCell ref="A6:L6"/>
    <mergeCell ref="A7:L7"/>
    <mergeCell ref="A8:L8"/>
    <mergeCell ref="A9:F9"/>
    <mergeCell ref="G9:G12"/>
    <mergeCell ref="H9:L9"/>
    <mergeCell ref="A10:F10"/>
    <mergeCell ref="A11:F11"/>
    <mergeCell ref="H11:H12"/>
    <mergeCell ref="I11:I12"/>
    <mergeCell ref="J11:K12"/>
    <mergeCell ref="L11:L12"/>
    <mergeCell ref="A12:F12"/>
    <mergeCell ref="A13:L13"/>
    <mergeCell ref="F14:G15"/>
    <mergeCell ref="H14:I15"/>
    <mergeCell ref="J14:L14"/>
    <mergeCell ref="J15:J16"/>
    <mergeCell ref="K15:K16"/>
    <mergeCell ref="L15:L16"/>
    <mergeCell ref="A14:A16"/>
    <mergeCell ref="B14:B16"/>
    <mergeCell ref="C14:C16"/>
    <mergeCell ref="D14:D16"/>
    <mergeCell ref="E14:E16"/>
    <mergeCell ref="L17:L18"/>
    <mergeCell ref="A19:A20"/>
    <mergeCell ref="C19:C20"/>
    <mergeCell ref="H19:H20"/>
    <mergeCell ref="I19:I20"/>
    <mergeCell ref="J19:J20"/>
    <mergeCell ref="K19:K20"/>
    <mergeCell ref="L19:L20"/>
    <mergeCell ref="A17:A18"/>
    <mergeCell ref="C17:C18"/>
    <mergeCell ref="H17:H18"/>
    <mergeCell ref="I17:I18"/>
    <mergeCell ref="J17:J18"/>
    <mergeCell ref="K17:K18"/>
    <mergeCell ref="L21:L22"/>
    <mergeCell ref="A23:A24"/>
    <mergeCell ref="C23:C24"/>
    <mergeCell ref="B25:D25"/>
    <mergeCell ref="H25:L25"/>
    <mergeCell ref="A21:A22"/>
    <mergeCell ref="C21:C22"/>
    <mergeCell ref="H21:H22"/>
    <mergeCell ref="I21:I22"/>
    <mergeCell ref="J21:J22"/>
    <mergeCell ref="K21:K22"/>
    <mergeCell ref="H26:L26"/>
    <mergeCell ref="H27:L27"/>
    <mergeCell ref="A28:A29"/>
    <mergeCell ref="B28:D29"/>
    <mergeCell ref="E28:E29"/>
    <mergeCell ref="F28:F29"/>
    <mergeCell ref="G28:G29"/>
    <mergeCell ref="H28:L29"/>
    <mergeCell ref="A26:A27"/>
    <mergeCell ref="B26:D27"/>
    <mergeCell ref="E26:E27"/>
    <mergeCell ref="F26:F27"/>
    <mergeCell ref="G26:G27"/>
    <mergeCell ref="A32:L32"/>
    <mergeCell ref="A30:A31"/>
    <mergeCell ref="B30:D31"/>
    <mergeCell ref="E30:E31"/>
    <mergeCell ref="F30:F31"/>
    <mergeCell ref="G30:G31"/>
    <mergeCell ref="H30:L31"/>
  </mergeCells>
  <pageMargins left="0.51181102362204722" right="0.31496062992125984" top="0.74803149606299213" bottom="0.74803149606299213" header="0.31496062992125984" footer="0.31496062992125984"/>
  <pageSetup scale="55" orientation="landscape" r:id="rId1"/>
  <drawing r:id="rId2"/>
  <legacyDrawing r:id="rId3"/>
  <oleObjects>
    <mc:AlternateContent xmlns:mc="http://schemas.openxmlformats.org/markup-compatibility/2006">
      <mc:Choice Requires="x14">
        <oleObject shapeId="5121" r:id="rId4">
          <objectPr defaultSize="0" autoPict="0" r:id="rId5">
            <anchor moveWithCells="1" sizeWithCells="1">
              <from>
                <xdr:col>0</xdr:col>
                <xdr:colOff>9525</xdr:colOff>
                <xdr:row>0</xdr:row>
                <xdr:rowOff>0</xdr:rowOff>
              </from>
              <to>
                <xdr:col>1</xdr:col>
                <xdr:colOff>9525</xdr:colOff>
                <xdr:row>3</xdr:row>
                <xdr:rowOff>152400</xdr:rowOff>
              </to>
            </anchor>
          </objectPr>
        </oleObject>
      </mc:Choice>
      <mc:Fallback>
        <oleObject shapeId="51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8"/>
  <sheetViews>
    <sheetView topLeftCell="C4" workbookViewId="0">
      <selection activeCell="L17" sqref="L17:L22"/>
    </sheetView>
  </sheetViews>
  <sheetFormatPr baseColWidth="10" defaultColWidth="11.42578125" defaultRowHeight="15"/>
  <cols>
    <col min="2" max="2" width="35.7109375" customWidth="1"/>
    <col min="3" max="3" width="30" customWidth="1"/>
    <col min="4" max="4" width="35.7109375" customWidth="1"/>
    <col min="5" max="5" width="16.42578125" customWidth="1"/>
  </cols>
  <sheetData>
    <row r="4" spans="1:5" s="355" customFormat="1">
      <c r="A4" s="354" t="s">
        <v>914</v>
      </c>
      <c r="B4" s="354" t="s">
        <v>1057</v>
      </c>
      <c r="C4" s="354" t="s">
        <v>1058</v>
      </c>
      <c r="D4" s="354" t="s">
        <v>14</v>
      </c>
      <c r="E4" s="354" t="s">
        <v>916</v>
      </c>
    </row>
    <row r="5" spans="1:5" ht="90">
      <c r="A5" s="356"/>
      <c r="B5" s="357" t="s">
        <v>1041</v>
      </c>
      <c r="C5" s="820" t="s">
        <v>643</v>
      </c>
      <c r="D5" s="821" t="s">
        <v>1059</v>
      </c>
      <c r="E5" s="824">
        <v>9036969000</v>
      </c>
    </row>
    <row r="6" spans="1:5" ht="45">
      <c r="A6" s="356"/>
      <c r="B6" s="357" t="s">
        <v>1043</v>
      </c>
      <c r="C6" s="422"/>
      <c r="D6" s="822"/>
      <c r="E6" s="825"/>
    </row>
    <row r="7" spans="1:5" ht="75">
      <c r="A7" s="356"/>
      <c r="B7" s="357" t="s">
        <v>1045</v>
      </c>
      <c r="C7" s="424"/>
      <c r="D7" s="823"/>
      <c r="E7" s="826"/>
    </row>
    <row r="8" spans="1:5" s="360" customFormat="1">
      <c r="A8" s="358"/>
      <c r="B8" s="827" t="s">
        <v>174</v>
      </c>
      <c r="C8" s="828"/>
      <c r="D8" s="829"/>
      <c r="E8" s="359">
        <f>+E5</f>
        <v>9036969000</v>
      </c>
    </row>
  </sheetData>
  <mergeCells count="4">
    <mergeCell ref="C5:C7"/>
    <mergeCell ref="D5:D7"/>
    <mergeCell ref="E5:E7"/>
    <mergeCell ref="B8:D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SALUD PUBLICA</vt:lpstr>
      <vt:lpstr>CONTRATOS SALUDPUBLICA</vt:lpstr>
      <vt:lpstr>SALUD SEXUAL-VULNERABLES</vt:lpstr>
      <vt:lpstr>CONTRATOS SEXUAL-VULNERABLES</vt:lpstr>
      <vt:lpstr>AUTORIDADSANITARIA</vt:lpstr>
      <vt:lpstr>CONTRATOS AUTORIDADSANITARIA</vt:lpstr>
      <vt:lpstr> PRESTACION SS</vt:lpstr>
      <vt:lpstr>CONTRATOS PSS</vt:lpstr>
      <vt:lpstr>MAITE</vt:lpstr>
      <vt:lpstr>CTOS MAITE</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Felipe Naranjo Carrillo</dc:creator>
  <cp:lastModifiedBy>equipo 60</cp:lastModifiedBy>
  <dcterms:created xsi:type="dcterms:W3CDTF">2022-07-22T15:10:37Z</dcterms:created>
  <dcterms:modified xsi:type="dcterms:W3CDTF">2022-08-01T16:20:02Z</dcterms:modified>
</cp:coreProperties>
</file>