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QUIPO 36\Desktop\P.A PUBLICAR A 30 DE MARZO\"/>
    </mc:Choice>
  </mc:AlternateContent>
  <bookViews>
    <workbookView xWindow="0" yWindow="0" windowWidth="21600" windowHeight="7830" tabRatio="700"/>
  </bookViews>
  <sheets>
    <sheet name="FORTALECIMIENTO - REACTIVACIÓN" sheetId="80" r:id="rId1"/>
    <sheet name="PRODUCCIÓN SOSTENIBLE" sheetId="74" r:id="rId2"/>
    <sheet name="INFRAESTRUCTURA PRODUCTIVA" sheetId="79" r:id="rId3"/>
    <sheet name="RED VIAL TERCIARIA" sheetId="75" r:id="rId4"/>
    <sheet name="GASIFICACIÓN" sheetId="87" r:id="rId5"/>
    <sheet name="RELACION DE CTO X META" sheetId="89" r:id="rId6"/>
  </sheets>
  <externalReferences>
    <externalReference r:id="rId7"/>
  </externalReferences>
  <definedNames>
    <definedName name="_xlnm.Print_Area" localSheetId="0">'FORTALECIMIENTO - REACTIVACIÓN'!$B$1:$O$97</definedName>
    <definedName name="_xlnm.Print_Area" localSheetId="2">'INFRAESTRUCTURA PRODUCTIVA'!$A$1:$N$32</definedName>
    <definedName name="_xlnm.Print_Area" localSheetId="1">'PRODUCCIÓN SOSTENIBLE'!$A$1:$O$57</definedName>
    <definedName name="_xlnm.Print_Area">#REF!</definedName>
    <definedName name="BARRIOS" localSheetId="0">[1]listas!#REF!</definedName>
    <definedName name="BARRIOS">[1]listas!#REF!</definedName>
    <definedName name="ooo" localSheetId="0">[1]listas!#REF!</definedName>
    <definedName name="ooo">[1]listas!#REF!</definedName>
    <definedName name="ppp" localSheetId="0">[1]listas!#REF!</definedName>
    <definedName name="ppp">[1]listas!#REF!</definedName>
    <definedName name="_xlnm.Print_Titles" localSheetId="0">'FORTALECIMIENTO - REACTIVACIÓN'!$1:$14</definedName>
    <definedName name="_xlnm.Print_Titles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75" l="1"/>
  <c r="M38" i="75"/>
  <c r="L38" i="75"/>
  <c r="N38" i="75" s="1"/>
  <c r="L50" i="75"/>
  <c r="F25" i="79"/>
  <c r="G19" i="74"/>
  <c r="G20" i="74"/>
  <c r="G21" i="74"/>
  <c r="G22" i="74"/>
  <c r="G23" i="74"/>
  <c r="G24" i="74"/>
  <c r="G25" i="74"/>
  <c r="G26" i="74"/>
  <c r="G27" i="74"/>
  <c r="G28" i="74"/>
  <c r="G29" i="74"/>
  <c r="G30" i="74"/>
  <c r="G31" i="74"/>
  <c r="G32" i="74"/>
  <c r="G33" i="74"/>
  <c r="G34" i="74"/>
  <c r="G35" i="74"/>
  <c r="G36" i="74"/>
  <c r="G18" i="74"/>
  <c r="G17" i="74"/>
  <c r="F37" i="74"/>
  <c r="G42" i="80"/>
  <c r="G43" i="80"/>
  <c r="G44" i="80"/>
  <c r="G45" i="80"/>
  <c r="G46" i="80"/>
  <c r="G47" i="80"/>
  <c r="G48" i="80"/>
  <c r="G49" i="80"/>
  <c r="G50" i="80"/>
  <c r="G51" i="80"/>
  <c r="G52" i="80"/>
  <c r="G53" i="80"/>
  <c r="G54" i="80"/>
  <c r="G55" i="80"/>
  <c r="G56" i="80"/>
  <c r="G57" i="80"/>
  <c r="G20" i="80"/>
  <c r="G21" i="80"/>
  <c r="G22" i="80"/>
  <c r="G23" i="80"/>
  <c r="G24" i="80"/>
  <c r="G25" i="80"/>
  <c r="G26" i="80"/>
  <c r="G27" i="80"/>
  <c r="G28" i="80"/>
  <c r="G29" i="80"/>
  <c r="G30" i="80"/>
  <c r="G31" i="80"/>
  <c r="G32" i="80"/>
  <c r="G33" i="80"/>
  <c r="G34" i="80"/>
  <c r="G35" i="80"/>
  <c r="G36" i="80"/>
  <c r="G37" i="80"/>
  <c r="G38" i="80"/>
  <c r="G39" i="80"/>
  <c r="G40" i="80"/>
  <c r="G41" i="80"/>
  <c r="G19" i="80"/>
  <c r="G18" i="80"/>
  <c r="J120" i="89"/>
  <c r="F130" i="89"/>
  <c r="F120" i="89"/>
  <c r="F59" i="75"/>
  <c r="E37" i="75"/>
  <c r="E38" i="75"/>
  <c r="E39" i="75"/>
  <c r="E40" i="75"/>
  <c r="E41" i="75"/>
  <c r="L40" i="75" s="1"/>
  <c r="E42" i="75"/>
  <c r="E43" i="75"/>
  <c r="E44" i="75"/>
  <c r="E45" i="75"/>
  <c r="E46" i="75"/>
  <c r="E47" i="75"/>
  <c r="E48" i="75"/>
  <c r="E49" i="75"/>
  <c r="E50" i="75"/>
  <c r="E51" i="75"/>
  <c r="M50" i="75" s="1"/>
  <c r="E52" i="75"/>
  <c r="E53" i="75"/>
  <c r="E54" i="75"/>
  <c r="E55" i="75"/>
  <c r="E56" i="75"/>
  <c r="E57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F58" i="75"/>
  <c r="G58" i="75"/>
  <c r="E58" i="75" l="1"/>
  <c r="E59" i="75"/>
  <c r="G38" i="74"/>
  <c r="G37" i="74"/>
  <c r="L19" i="79"/>
  <c r="M19" i="79"/>
  <c r="L21" i="79"/>
  <c r="M21" i="79"/>
  <c r="E25" i="79"/>
  <c r="E26" i="79"/>
  <c r="F38" i="74"/>
  <c r="G8" i="89" l="1"/>
  <c r="H146" i="89"/>
  <c r="F141" i="89" l="1"/>
  <c r="F138" i="89"/>
  <c r="F117" i="89"/>
  <c r="F114" i="89"/>
  <c r="F107" i="89"/>
  <c r="F102" i="89"/>
  <c r="F101" i="89"/>
  <c r="F89" i="89"/>
  <c r="F75" i="89"/>
  <c r="F74" i="89"/>
  <c r="F70" i="89"/>
  <c r="F69" i="89"/>
  <c r="F67" i="89"/>
  <c r="F65" i="89"/>
  <c r="F59" i="89"/>
  <c r="F52" i="89"/>
  <c r="F47" i="89"/>
  <c r="F46" i="89"/>
  <c r="F44" i="89"/>
  <c r="F42" i="89"/>
  <c r="F40" i="89"/>
  <c r="F36" i="89"/>
  <c r="F24" i="89"/>
  <c r="F12" i="89"/>
  <c r="F11" i="89"/>
  <c r="F9" i="89"/>
  <c r="F3" i="89"/>
  <c r="F4" i="89"/>
  <c r="G59" i="75"/>
  <c r="H58" i="75"/>
  <c r="M44" i="75"/>
  <c r="L36" i="75"/>
  <c r="M26" i="75"/>
  <c r="M30" i="75"/>
  <c r="H18" i="87"/>
  <c r="E18" i="87"/>
  <c r="M16" i="87"/>
  <c r="L16" i="87"/>
  <c r="M52" i="75"/>
  <c r="M42" i="75"/>
  <c r="M48" i="75"/>
  <c r="M46" i="75"/>
  <c r="M34" i="75"/>
  <c r="M32" i="75"/>
  <c r="N30" i="80"/>
  <c r="N26" i="80"/>
  <c r="N24" i="80"/>
  <c r="M26" i="80"/>
  <c r="G58" i="80"/>
  <c r="G59" i="80"/>
  <c r="F59" i="80"/>
  <c r="F58" i="80"/>
  <c r="N35" i="74"/>
  <c r="N33" i="74"/>
  <c r="N31" i="74"/>
  <c r="N27" i="74"/>
  <c r="N19" i="74"/>
  <c r="N23" i="74"/>
  <c r="N17" i="74"/>
  <c r="M35" i="74"/>
  <c r="M31" i="74"/>
  <c r="M27" i="74"/>
  <c r="M25" i="74"/>
  <c r="M28" i="75"/>
  <c r="L28" i="75"/>
  <c r="L30" i="75"/>
  <c r="L32" i="75"/>
  <c r="L26" i="75"/>
  <c r="L24" i="75"/>
  <c r="N52" i="80"/>
  <c r="M52" i="80"/>
  <c r="N56" i="80"/>
  <c r="M56" i="80"/>
  <c r="L17" i="79"/>
  <c r="M17" i="79"/>
  <c r="L23" i="79"/>
  <c r="F26" i="79"/>
  <c r="L34" i="75"/>
  <c r="M36" i="75"/>
  <c r="L42" i="75"/>
  <c r="L44" i="75"/>
  <c r="L46" i="75"/>
  <c r="L48" i="75"/>
  <c r="L52" i="75"/>
  <c r="L54" i="75"/>
  <c r="M54" i="75"/>
  <c r="L56" i="75"/>
  <c r="M17" i="74"/>
  <c r="M19" i="74"/>
  <c r="M21" i="74"/>
  <c r="M23" i="74"/>
  <c r="N25" i="74"/>
  <c r="M29" i="74"/>
  <c r="N29" i="74"/>
  <c r="M33" i="74"/>
  <c r="M18" i="80"/>
  <c r="N18" i="80"/>
  <c r="M20" i="80"/>
  <c r="N20" i="80"/>
  <c r="M22" i="80"/>
  <c r="N22" i="80"/>
  <c r="M24" i="80"/>
  <c r="M28" i="80"/>
  <c r="M30" i="80"/>
  <c r="M32" i="80"/>
  <c r="N32" i="80"/>
  <c r="M36" i="80"/>
  <c r="N36" i="80"/>
  <c r="M38" i="80"/>
  <c r="N38" i="80"/>
  <c r="M40" i="80"/>
  <c r="N40" i="80"/>
  <c r="M42" i="80"/>
  <c r="N42" i="80"/>
  <c r="M44" i="80"/>
  <c r="M46" i="80"/>
  <c r="N46" i="80"/>
  <c r="M48" i="80"/>
  <c r="N48" i="80"/>
  <c r="M50" i="80"/>
  <c r="N50" i="80"/>
  <c r="M54" i="80"/>
  <c r="N54" i="80"/>
  <c r="M24" i="75"/>
  <c r="F71" i="89" l="1"/>
  <c r="N24" i="75"/>
  <c r="N36" i="75"/>
  <c r="O23" i="74"/>
  <c r="O54" i="80"/>
  <c r="O40" i="80"/>
  <c r="O42" i="80"/>
  <c r="O32" i="80"/>
  <c r="O26" i="80"/>
  <c r="O48" i="80"/>
  <c r="N26" i="75"/>
</calcChain>
</file>

<file path=xl/sharedStrings.xml><?xml version="1.0" encoding="utf-8"?>
<sst xmlns="http://schemas.openxmlformats.org/spreadsheetml/2006/main" count="720" uniqueCount="360">
  <si>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PLANEACIÓN ESTRATÉGICA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</si>
  <si>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</si>
  <si>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</si>
  <si>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ACCIÓN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</si>
  <si>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</si>
  <si>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</si>
  <si>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>PROCESO: FORTALECIMIENTO DE CAPACIDADES PRODUCTIVAS</t>
  </si>
  <si>
    <t xml:space="preserve">RELACIÓN DE CONTRATOS Y CONVENIOS </t>
  </si>
  <si>
    <t>No</t>
  </si>
  <si>
    <t>OBJETO</t>
  </si>
  <si>
    <t>VALOR</t>
  </si>
  <si>
    <t>VER ANEXO</t>
  </si>
  <si>
    <t>CÓDIGO BPPIM:   2020730010073</t>
  </si>
  <si>
    <t>CÓDIGO PRESUPUESTAL 212320201003-2020730010073-01</t>
  </si>
  <si>
    <t>CÓDIGO PRESUPUESTAL 212320202008-2020730010073-01</t>
  </si>
  <si>
    <t>CÓDIGO PRESUPUESTAL 212320202009-2020730010073-01</t>
  </si>
  <si>
    <t>PRINCIPALES ACTIVIDADES</t>
  </si>
  <si>
    <t>UNIDAD DE MEDIDA</t>
  </si>
  <si>
    <t>PROGRAMADO</t>
  </si>
  <si>
    <t>CANT.</t>
  </si>
  <si>
    <t>COSTO TOTAL   (MILES DE PESOS)</t>
  </si>
  <si>
    <t>FUENTES DE FINANCIACIÓN (EN MILES DE $)</t>
  </si>
  <si>
    <t>PROGRAMACIÓN (dd/mm/aa)</t>
  </si>
  <si>
    <t>INDICADORES DE GESTIÓN</t>
  </si>
  <si>
    <t>ÍNDICE FÍSICO</t>
  </si>
  <si>
    <t>ÍNDICE INVERSIÓN</t>
  </si>
  <si>
    <t>EFICIENCIA</t>
  </si>
  <si>
    <t>EJECUTADO</t>
  </si>
  <si>
    <t>MPIO</t>
  </si>
  <si>
    <t>SGP</t>
  </si>
  <si>
    <t>CRÉDITO</t>
  </si>
  <si>
    <t>OTROS</t>
  </si>
  <si>
    <t xml:space="preserve">INICIO </t>
  </si>
  <si>
    <t>TERMINACIÓN</t>
  </si>
  <si>
    <t>Realizar reporte semestral a la plataforma del Ministerio de Agricultura, administrada por la UPRA (Unidad de Planificación Regional Agrícola) de las  EVAS (Evaluaciones Agropecuarias Municipales)</t>
  </si>
  <si>
    <t xml:space="preserve">No. de reportes de EVAS realizados </t>
  </si>
  <si>
    <t>P</t>
  </si>
  <si>
    <t>E</t>
  </si>
  <si>
    <t>No. de bases de datos de RUEA actualizadas</t>
  </si>
  <si>
    <t>No. de documentos  actualizados</t>
  </si>
  <si>
    <t>Actualizar el documento técnico de planificación municipal del Programa de extensión agropecuaria para el Municipio de Ibagué, realizado por la Secretaría de Agricultura y Desarrollo Rural</t>
  </si>
  <si>
    <t>No. de documentos de planificación actualizados</t>
  </si>
  <si>
    <t>Prestar asistencia técnica agrícola y pecuaria para fortalecer la producción, productividad, transformación y comercialización agropecuaria de la zona rural de Ibagué</t>
  </si>
  <si>
    <t>No. de asistencias técnicas agropecuarias realizadas</t>
  </si>
  <si>
    <t>Actualizar la base de datos de usuarios, de acuerdo a las asistencias técnicas agrícolas y pecuarias realizadas</t>
  </si>
  <si>
    <t>No. de bases de datos de asistencias técnicas agropecuarias actualizadas</t>
  </si>
  <si>
    <t>Coofinanciar alianzas productivas para el desarrollo de cultivos de la zona rural del Municipio de Ibagué</t>
  </si>
  <si>
    <t>No. de alianzas productivas realizadas</t>
  </si>
  <si>
    <t>Brindar apoyo  para el fortalecimiento de asociaciones de productores agropecuarios en procesos administrativos, sociales y económicos, caracterización de usuarios, acompañamiento y asistencia técnica permanente</t>
  </si>
  <si>
    <t xml:space="preserve">No. de organizaciones  de productores fortalecidas </t>
  </si>
  <si>
    <t>Brindar acompañamiento técnico y formación a las organizaciónes de productores agropecuarios, para la creación de modelos de asociatividad de segundo nivel</t>
  </si>
  <si>
    <t>No. de modelos de asociatividad de segundo nivel implementados</t>
  </si>
  <si>
    <t>Fortalecer el Consejo Municipal de Desarrollo Rural en términos técnicos y logísticos, garantizando el desarrollo de las sesiones para la participación activa de esta  en la planeación, gestión, ejecución, seguimiento y control de las políticas y programas ejecutados por la Administración Municipal dirigidas sector rural</t>
  </si>
  <si>
    <t xml:space="preserve">No. de Consejos Municipales de de Desarrollo Rural con acompañamiento </t>
  </si>
  <si>
    <t>Capacitar en Buenas Prácticas Agrícolas-BPA y Buenas Prácticas Pecuarias-BPP a productores de la zona rural de Ibagué</t>
  </si>
  <si>
    <t>No. de productores  capacitados en BPA y BPP</t>
  </si>
  <si>
    <t>Realizar alianzas estratégicas con el Servicio Nacional de Aprendizaje-SENA, la Federación Nacional de Avicultores de Colombia-FENAVI, el Fondo Nacional Avícola-FONAV y la Federación Nacional de Cafeteros-FNC, para certificar e implementar en BPA, BPP y BPM a los pequeños productores de la zona rural del Municipio de Ibagué</t>
  </si>
  <si>
    <t>No. de productores  certificados en BPA y BPP</t>
  </si>
  <si>
    <t>Apoyar a pequeños y medianos productores de la zona rural de Ibagué, para obtener la certificación en producción orgánica y/o limpia</t>
  </si>
  <si>
    <t>No. de productores certificados en agricultura orgánica</t>
  </si>
  <si>
    <t>Brindar apoyo técnico para la formulación de proyectos, acuerdos y /o convenios para el apoyo a campesinos con ICR y FAG complementarios en créditos agropecuarios</t>
  </si>
  <si>
    <t>No. de productores apoyados con ICR y FAG</t>
  </si>
  <si>
    <t>No. de productores apoyados en encuentros locales de comercialización</t>
  </si>
  <si>
    <t xml:space="preserve">Realizar eventos y encuentros locales de comercialización para apoyar productores agropecuarios rurales (ferias agropecuarias, ruedas de negocio eventos  de socialización, exposiciones  agropecuarias) </t>
  </si>
  <si>
    <t>No. de encuentros locales de comercialización realizados</t>
  </si>
  <si>
    <t>Implementar la plataforma virtual de comercialización para el sector agropecuario de la zona rural de Ibagué</t>
  </si>
  <si>
    <t>No. de plataformas virtuales implementadas</t>
  </si>
  <si>
    <t>Ejecutar y/o hacer seguimiento a proyectos productivos, a través de la prestación de  asistencia e incorporar el concepto de cadena de valor en  cadenas priorizadas de la zona rural de Ibagué</t>
  </si>
  <si>
    <t>No. de cadenas priorizadas dinamizadas</t>
  </si>
  <si>
    <t>Implementar un programa de huertas caseras para el autoconsumo y la generación de ingresos de las familias campesinas rurales</t>
  </si>
  <si>
    <t>No. de programas implementados</t>
  </si>
  <si>
    <t xml:space="preserve"> TOTAL PLAN DE ACCIÓN</t>
  </si>
  <si>
    <t>METAS DE RESULTADO</t>
  </si>
  <si>
    <t>METAS DE PRODUCTO</t>
  </si>
  <si>
    <t>INDICADORES</t>
  </si>
  <si>
    <t>SECRETARIO DESPACHO / DIRECTOR</t>
  </si>
  <si>
    <t>Realizar 4 evaluaciones municipales agropecuarias (EVAS)</t>
  </si>
  <si>
    <t>Documentos de evaluación elaborados</t>
  </si>
  <si>
    <t>Implementar un diagnóstico agropecuario municipal sistematizado</t>
  </si>
  <si>
    <t xml:space="preserve">Planes de desarrollo agropecuario y rural elaborados </t>
  </si>
  <si>
    <t>Implementar el Registro Único de Extensión Agropecuaria - RUEA</t>
  </si>
  <si>
    <t xml:space="preserve">Documentos de planeación elaborados </t>
  </si>
  <si>
    <t>Formular 1 programa de extensión agropecuaria municipal</t>
  </si>
  <si>
    <t>Estrategia comercial y de innovación para el fortalecimiento técnico, talento humano de apoyo a los productores</t>
  </si>
  <si>
    <t>Productores beneficiados</t>
  </si>
  <si>
    <t xml:space="preserve">Apoyar la conformación y fortalecimiento de las asociaciones de productores rurales </t>
  </si>
  <si>
    <t xml:space="preserve">Asociaciones fortalecidas </t>
  </si>
  <si>
    <t xml:space="preserve">Organizar 3 modelos de asociatividad de segundo nivel </t>
  </si>
  <si>
    <t xml:space="preserve">Asociaciones apoyadas </t>
  </si>
  <si>
    <t>Apoyar el Consejo Municipal de Desarrollo Rural - CDMR</t>
  </si>
  <si>
    <t xml:space="preserve">Servicio de fortalecimiento de capacidades locales </t>
  </si>
  <si>
    <t>Capacitar a 600 productores en buenas prácticas agrícolas y pecuarias</t>
  </si>
  <si>
    <t>Número de productores capacitados</t>
  </si>
  <si>
    <t>Aumentar en 500 el número  de productores certificados en BPA, BPP y BPM</t>
  </si>
  <si>
    <t>Número de productores beneficiados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</si>
  <si>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</si>
  <si>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</si>
  <si>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Servicio de apoyo financiero para proyectos productivos</t>
  </si>
  <si>
    <t>Apoyar a 400 productores agropecuarios 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</si>
  <si>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 socialización, exposiciones agropecuarias)</t>
  </si>
  <si>
    <t xml:space="preserve">Servicio de apoyo para el fomento organizativo de la Agricultura Campesina, Familiar y Comunitaria </t>
  </si>
  <si>
    <t xml:space="preserve">Implementar la plataforma virtual de comercialización para el sector agropecuario </t>
  </si>
  <si>
    <t>Plataforma implementada</t>
  </si>
  <si>
    <t>Fortalecer y dinamizar las cadenas productivas priorizadas</t>
  </si>
  <si>
    <t>Número de cadenas productivas fortalecidas y dinamizadas</t>
  </si>
  <si>
    <t>SECRETARIO DE AGRICULTURA Y DESARROLLO RURAL</t>
  </si>
  <si>
    <t>Implementar un programa de huertas orgánicas para la paz y post pandemia</t>
  </si>
  <si>
    <t>Programa implementado</t>
  </si>
  <si>
    <t>FIRMA</t>
  </si>
  <si>
    <t>NOMBRE: FERNANDO CASTRO ALARCÓN</t>
  </si>
  <si>
    <t>Implementar el programa de escuelas campesinas</t>
  </si>
  <si>
    <t>DIRECTOR DE ASUNTOS AGROPECUARIOS Y UMATA</t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</si>
  <si>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</t>
    </r>
  </si>
  <si>
    <t>CÓDIGO BPPIM:  2020730010074</t>
  </si>
  <si>
    <t>CÓDIGO PRESUPUESTAL 212320201000-2020730010074-01</t>
  </si>
  <si>
    <t>CÓDIGO PRESUPUESTAL 212320202009-2020730010074-01</t>
  </si>
  <si>
    <t>Realizar adecuaciones a la infraestructura física del Vivero Municipal, para mejorar el sistema de tecnificación y producción de material vegetal</t>
  </si>
  <si>
    <t>No. de viveros municipales con adecuaciones realizadas</t>
  </si>
  <si>
    <t xml:space="preserve">Contratar el suministro de materiales para la ampliación, mejoramiento, sostenimiento y mantenimiento del Vivero Municipal  </t>
  </si>
  <si>
    <t xml:space="preserve"> No. de adquisiciones de insumos para el Vivero Municipal </t>
  </si>
  <si>
    <t>Realizar actividades de germinación y desarrollo vegetativo de  plántulas vivas nativas de especies forestales, cacao, y/o café</t>
  </si>
  <si>
    <t xml:space="preserve"> No. plántulas producidas de material vegetal agrícola en el Vivero Municipal </t>
  </si>
  <si>
    <t>Prestar asistencias técnicas para mejorar las prácticas pecuarias y lo dispuesto en la ley de protección y bienestar animal</t>
  </si>
  <si>
    <t>No. de asistencias técnicas pecuarias realizadas</t>
  </si>
  <si>
    <t>Implementar el servicio de asistencia técnica pecuaria para el fomento de la ganadería sostenibe en la zona rural de Ibagué</t>
  </si>
  <si>
    <t xml:space="preserve"> No. de servicios implementados</t>
  </si>
  <si>
    <t>Contratar el establecimiento de parcelas en sistemas silvopastoriles para la adaptación y mitigación al cambio climático en unidades ganaderas bovinas en el Municipio de Ibagué</t>
  </si>
  <si>
    <t>No. de productores rurales beneficiados con proyectos productivos</t>
  </si>
  <si>
    <t>Implementar el servicio de asistencia técnica pecuaria, relacionada con la implementación de módulos apícolas en la zona rural de Ibagué</t>
  </si>
  <si>
    <t>No. de módulos apícolas   implementados</t>
  </si>
  <si>
    <t>Contratar el suministro de elementos y materiales para la instalación de colmenas de "Apis mellifera" que permitan el mejoramiento de la polinización natural de los sistemas productivos de café y frutales de la zona rural del municipio de Ibagué</t>
  </si>
  <si>
    <t>Brindar acompañamiento técnico para la instalación, operación, sostenimiento, mantemnimiento de unidades productivas para la producción agropecuaria familiar, para población con enfoque diferencial</t>
  </si>
  <si>
    <t>No. de proyectos productivos brindados a población víctima</t>
  </si>
  <si>
    <t>Suministrar materiales para fomentar y promover actividades agrícolas que mejoren la calidad de vida de la población urbana y rural</t>
  </si>
  <si>
    <t>No. de familias apoyadas</t>
  </si>
  <si>
    <t>TOTAL PLAN DE ACCIÓN</t>
  </si>
  <si>
    <t>SECRETARIO DESPACHO / GERENTE</t>
  </si>
  <si>
    <t>Aumentar en 1 el número de Viveros Municipales registrado ante el ICA</t>
  </si>
  <si>
    <t>Vivero Municipal registrado ante el ICA</t>
  </si>
  <si>
    <t>Producir 130.000 de plántulas de material vegetal agrícola en  el Vivero Municipal para las cadenas priorizadas</t>
  </si>
  <si>
    <t>Plántulas producidas de material vegetal agrícola en el Vivero Municipal para las cadenas priorizadas</t>
  </si>
  <si>
    <t>p</t>
  </si>
  <si>
    <t xml:space="preserve">Estrategia comercial y de innovación para el fortalecimiento técnico, producción sostenible y de talento humano a productores pecuarios </t>
  </si>
  <si>
    <t>Implementar 150 parcelas agrosilvopastoriles para fomento a la ganadería sostenible</t>
  </si>
  <si>
    <t>Parcelas agrosilvopastoriles para fomento a la ganadería sostenible implementada</t>
  </si>
  <si>
    <t xml:space="preserve">Implementar 200 módulos de producción apícola </t>
  </si>
  <si>
    <t xml:space="preserve">Módulos de producción apícola </t>
  </si>
  <si>
    <t>Implementar 170 proyectos productivos para  población víctima del conflicto armado</t>
  </si>
  <si>
    <t xml:space="preserve">Proyectos productivos para población víctima del conflicto armado </t>
  </si>
  <si>
    <t>Fortalecimiento en los procesos de agricultura urbana, familiar y el fomento de la producción campesina</t>
  </si>
  <si>
    <t>Número de familias apoyadas</t>
  </si>
  <si>
    <t>PROCESO: VIVIENDA DIGNA</t>
  </si>
  <si>
    <t>CÓDIGO BPPIM: 2020730010075</t>
  </si>
  <si>
    <t>CÓDIGO PRESUPUESTAL 212320201003-2020730010075-01</t>
  </si>
  <si>
    <t>CÓDIGO PRESUPUESTAL 212320202009-2020730010075-01</t>
  </si>
  <si>
    <t>Formular proyectos para el fortalecimiento de las capacidades productivas tecnológicas y comerciales para la obtención de productos con valor agregado, en el marco de la reactivación económica para el Municipio de Ibagué</t>
  </si>
  <si>
    <t>No. de proyectos formulados</t>
  </si>
  <si>
    <t>Brindar acompañamiento profesional para la formulación de proyectos dirigidos a la construccion de centrales de abasto, centros de acopio, infraestructura productiva y de comercialización para pequeños productores rurales</t>
  </si>
  <si>
    <t>No. de acompañamientos técnicos para la estructuración de proyectos realizados</t>
  </si>
  <si>
    <t>Número productores con acuerdos comerciales suscritos - agricultura por contrato</t>
  </si>
  <si>
    <t>Proyectos de infraestructura para la transformación y comercialización de productos agropecuarios.</t>
  </si>
  <si>
    <t>Proyectos formulados</t>
  </si>
  <si>
    <t xml:space="preserve">Gestionar la construcción de la central de abastos </t>
  </si>
  <si>
    <t xml:space="preserve">Centrales de abastos gestionadas </t>
  </si>
  <si>
    <t>NOMBRE: JUAN JERÓNIMO CUELLAR CHÁVEZ</t>
  </si>
  <si>
    <t>CODIGO BPPIM: 2020730010072</t>
  </si>
  <si>
    <t>CODIGO PRESUPUESTAL 212320201003-2020730010072-17</t>
  </si>
  <si>
    <t>CODIGO PRESUPUESTAL 212320201004-2020730010072-17</t>
  </si>
  <si>
    <t>CODIGO PRESUPUESTAL 212320202005-2020730010072-17</t>
  </si>
  <si>
    <t>CODIGO PRESUPUESTAL 212320202007-2020730010072-17</t>
  </si>
  <si>
    <t>CODIGO PRESUPUESTAL 212320202008-2020730010072-17</t>
  </si>
  <si>
    <t xml:space="preserve">CODIGO PRESUPUESTAL 212320202009-2020730010072-01   </t>
  </si>
  <si>
    <t>CODIGO PRESUPUESTAL 212320202005-2020730010072-14</t>
  </si>
  <si>
    <t>CODIGO PRESUPUESTAL 2123201010030208-2021730010025-14</t>
  </si>
  <si>
    <t>CODIGO PRESUPUESTAL 2123201010030208-2021730010025-01</t>
  </si>
  <si>
    <t>Realizar mantenimiento rutinario y atención a emergencias para la recuperación y conformación de la malla vial terciaria (limpieza mecánica, reconstrucción de cunetas  y extensión de material de afirmado para la recuperación de la banca, remoción de derrumbes)</t>
  </si>
  <si>
    <t>Km de red vial terciaria con mantenimiento</t>
  </si>
  <si>
    <t>Brindar apoyo técnico  para el fortalecimiento a las actividades dirigidas al mantenimiento de vías terciarias</t>
  </si>
  <si>
    <t>No. de apoyos prestados para el mantenimiento de la malla vial terciaria</t>
  </si>
  <si>
    <t>Realizar mantenimiento preventivo y correctivo a los vehículos y maquinaria amarilla que hacen parte del parque automotor de la Secretaría de Agricultura y Desarrollo Rural</t>
  </si>
  <si>
    <t>No. de mantenimientos del parque automotor</t>
  </si>
  <si>
    <t>Contratar el suministro de combustible para los vehículos que conforman el parque automotor de la Secretaría de Agricultura y Desarrollo Rural</t>
  </si>
  <si>
    <t>No. de suministros de combustible para el parque automotor</t>
  </si>
  <si>
    <t>Alquiler de maquinaria amarilla para realizar el mantenimiento de la red vial terciaria de la zona rural del Municipio de Ibagué</t>
  </si>
  <si>
    <t>No. de veces en el que se alquiló maquinaria amarilla</t>
  </si>
  <si>
    <t>No. de veces en el que se compró maquinaria amarilla</t>
  </si>
  <si>
    <t>Desarrollar actividades técnicas para la elaboración de presupuestos de obra  (cantidad de materiales) y seguimiento a inversiones para el mejoramiento y/o manteniemiento de puentes petonales y/o vehiculares en la red vial terciaria municipal</t>
  </si>
  <si>
    <t xml:space="preserve">No. de documentos técnicos elaborados para el mejoramiento de la infraestructura vial rural </t>
  </si>
  <si>
    <t>Realizar el mantenimiento de puentes peatonales y/o vehiculares ubicados en la zona rural del municipio de Ibagué</t>
  </si>
  <si>
    <t>No. de puentes peatonales y/o mulares construidos y/o mantenidos</t>
  </si>
  <si>
    <t>Realizar las actividades dirigidas a la adecuación, mantenimiento y sostenimiento de los caminos veredales</t>
  </si>
  <si>
    <t>Km de caminos veredales ampliados y/o mantenidos</t>
  </si>
  <si>
    <t>Contratar el suministro de elementos de ferretería para atender requerimientos y necesidades de obras para la construcción y/o mejoramiento de la infraestructura de la malla vial terciaria</t>
  </si>
  <si>
    <t>No. de suministros de materiales de ferretería</t>
  </si>
  <si>
    <t>Contratar la construcción de placa huella tipo INVÍAS en red vial terciaria del municipio de Ibagué</t>
  </si>
  <si>
    <t>Km de placa huella construidos</t>
  </si>
  <si>
    <t>No. de procesos de interventoría adjudicados para obras en la red vial terciaria</t>
  </si>
  <si>
    <t>No. de procesos  adjudicados para el análisis de suelos de la red vial terciaria</t>
  </si>
  <si>
    <t>Contratar estudios y diseños para la construcción de placa huellas, vías y/o puentes veredales en la zona rural del municipio de Ibagué</t>
  </si>
  <si>
    <t>No. de procesos  adjudicados para estudios y diseños en la red vial terciaria</t>
  </si>
  <si>
    <t>Realizar ampliación y mantenimiento a 200 km de caminos veredales</t>
  </si>
  <si>
    <t xml:space="preserve">Realizar la construcción y/o mejoramiento y/o mantenimiento a 20 puentes peatonales y/o vehicular  en red vial terciaria </t>
  </si>
  <si>
    <t>Puentes peatonales y/o mulares, en red vial terciaria rehabilitados</t>
  </si>
  <si>
    <t xml:space="preserve">FIRMA
</t>
  </si>
  <si>
    <t>Construcción de 15 km de placa huella en la red vial terciaria</t>
  </si>
  <si>
    <t>Kilómetros de placa huella</t>
  </si>
  <si>
    <t>DIRECTOR  DE  DESARROLLO RURAL</t>
  </si>
  <si>
    <t xml:space="preserve">
FIRMA 
</t>
  </si>
  <si>
    <t>Mejoramiento y/o mantenimiento y/o construcción a 300 km de la red vial terciaria</t>
  </si>
  <si>
    <t>Km vía terciaria construida y/o mejorada y/o mantenida</t>
  </si>
  <si>
    <t>CÓDIGO BPPIM: 2021730010016</t>
  </si>
  <si>
    <t>CÓDIGO PRESUPUESTAL 212320202005-2021730010016-14</t>
  </si>
  <si>
    <t>Realizar inversión en redes de distribución de gas domiciliario, en derechos de conexión y en certificación</t>
  </si>
  <si>
    <t>Número de usuarios con cobertura de gas domiciliario en la zona urbana y rural</t>
  </si>
  <si>
    <t>Aumentar la cobertura de gas natural para uso residencial y la zona rural del municipio</t>
  </si>
  <si>
    <t>Gestionar la ampliación de la cobertura de gas domiciliaria en 200 usuarios por red en la zona urbana y rural</t>
  </si>
  <si>
    <t>FORTALECIMIENTO, REACTIVACIÓN, TRANSFORMACIÓN E INCREMENTO DE LA PRODUCCIÓN AGROPECUARIA EN EL MUNICIPIO DE IBAGUÉ</t>
  </si>
  <si>
    <t>Implementar el Registro Único de Extensión Agropecuaria RUEA</t>
  </si>
  <si>
    <t>Implementar un Diagnóstico Agropecuario Municipal sistematizado</t>
  </si>
  <si>
    <t>Formular 1 Programa de Extensión Agropecuaria Municipal</t>
  </si>
  <si>
    <t>Apoyar la conformación y Fortalecimiento de las asociaciones de productores rurales</t>
  </si>
  <si>
    <t>Organizar 3 modelos de asociatividad de segundo nivel</t>
  </si>
  <si>
    <t>Capacitar a 600 Productores en buenas prácticas agrícolas y pecuarias</t>
  </si>
  <si>
    <t>Aumentar en 500 el número de Productores certificados en BPA, BPP y BPM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</si>
  <si>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</si>
  <si>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</si>
  <si>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Apoyar a 400 Productores agropecuarios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</si>
  <si>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socialización, exposiciones agropecuarias)</t>
  </si>
  <si>
    <t>Implementar la plataforma virtual de comercialización para el sector agropecuario</t>
  </si>
  <si>
    <t>Fortalecer y dinamizar las cadenas productivas priorizados</t>
  </si>
  <si>
    <t>Producir 130.000 de plántulas de Material Vegetal Agrícola en el Vivero Municipal para las cadenas priorizadas</t>
  </si>
  <si>
    <t>Estrategia comercial y de innovación para el fortalecimiento técnico, producción sostenible y de talento humano a productores pecuarios</t>
  </si>
  <si>
    <t>Implementar 150 arcelas agrosilvopastoriles para fomento a la ganadería sostenible</t>
  </si>
  <si>
    <t>Implementar 200 Módulos de producción apícola</t>
  </si>
  <si>
    <t>Implementar 170 Proyectos productivos para población víctima del conflicto armado</t>
  </si>
  <si>
    <t>Proyectos de Infraestructura para la transformación y comercialización de productos agropecuarios.</t>
  </si>
  <si>
    <t>Gestionar la construcción de la central de abastos</t>
  </si>
  <si>
    <t>Realizar la construcción y/o mejoramiento y/o mantenimiento a 20 puentes peatonales y/o vehicular en red vial terciaria</t>
  </si>
  <si>
    <t>Realizar ampliación y mantenimiento a 200 Km de caminos veredales</t>
  </si>
  <si>
    <t xml:space="preserve">SGP </t>
  </si>
  <si>
    <t xml:space="preserve">PROPIOS </t>
  </si>
  <si>
    <t xml:space="preserve">INICIAL </t>
  </si>
  <si>
    <t>ADICION</t>
  </si>
  <si>
    <t>Actualizar la base de datos de productores agropecuarios municipales, consolidando información de los Registros Únicos de Extensión Agropecuaria-RUEA, aplicados en la zona rural de Ibagué</t>
  </si>
  <si>
    <t>Actualizar el documento de Diagnóstico Agropecuario Municipal con información primaria obtenida en el territorio rural del municipio de Ibagué y procesamiento de la información secundaria, generada por entidades oficiales de soporte a nivel Nacional, relacionadas</t>
  </si>
  <si>
    <t>Apoyar a pequeños y medianos productores  rurales, para la partipación en eventos de circuitos cortos de comercialización, encuentros masivos locales y regionales, para la ampliación de las líneas directas de comercialización de productos agropecuarios de la zona rural de Ibagué</t>
  </si>
  <si>
    <t>Implementar el programa de Escuelas Campesinas, a través de jornadas de capacitación en alianza con el SENA, para el fortalecimiento de las cadenas priorizadas</t>
  </si>
  <si>
    <t xml:space="preserve">NOMBRE: DANIEL GUILLERMO JARAMILLO AYALA </t>
  </si>
  <si>
    <t xml:space="preserve">PROCESO: GASIFICACION RURAL </t>
  </si>
  <si>
    <t>Fortalecer la cadena productiva del café en dos ejes: capacitación y  procesos de comercialización en  el marco de la reactivación económica para el municipio de Ibagué</t>
  </si>
  <si>
    <t xml:space="preserve">No. de proyectos implentados </t>
  </si>
  <si>
    <t>Brindar acompañamiento tecnico para la  implementacion de proyectos dirigidos a la Fortalecer las capacidadades productivas tecnológicas y comerciales  que permitan la apropiacion de nuevas tecnologias para la obtencion de producto con valor agregado en las cadenas priorizadas .</t>
  </si>
  <si>
    <t>No. de asistencias técnicas</t>
  </si>
  <si>
    <t xml:space="preserve">NOMBRE:  DANIEL GUILLERMO JARAMILLO AYALA </t>
  </si>
  <si>
    <t>Desarrollar actividades técnicas  para elaboración  de presupuestos de obra (cantidad de materiales) y  seguimiento a inversiones para la  Construccion de placa huellas enla red vial terciaria municipal</t>
  </si>
  <si>
    <t xml:space="preserve">Contratar interventoría técnica para la construcción de del puente peatonal la esperanza vereda la cocare </t>
  </si>
  <si>
    <t xml:space="preserve">Contratarla construcción de del puente peatonal la esperanza vereda la cocare </t>
  </si>
  <si>
    <t>e</t>
  </si>
  <si>
    <t xml:space="preserve">Contratar el alquiler de vehiculos para la realizacion de visitas tecnicas convenio de placa huella </t>
  </si>
  <si>
    <t xml:space="preserve">Desarrollar actividades técnicas diagnotico de puentes  peatonales y/o vehiculares </t>
  </si>
  <si>
    <t xml:space="preserve">No. de documentos técnicos elaborados para el diagnostico de puentes </t>
  </si>
  <si>
    <t>MARCO TULIO ZAMORA</t>
  </si>
  <si>
    <t>163/2023</t>
  </si>
  <si>
    <t>JOSE LUIS DIAZ</t>
  </si>
  <si>
    <t>162/2023</t>
  </si>
  <si>
    <t>JULIO CESAR GIRALDO OCAMPO</t>
  </si>
  <si>
    <t>159/2023</t>
  </si>
  <si>
    <t>HERNAN  CESPEDES CESPEDES</t>
  </si>
  <si>
    <t>160/2023</t>
  </si>
  <si>
    <t>ROMULO  CALDERON ALVAREZ</t>
  </si>
  <si>
    <t>158/2023</t>
  </si>
  <si>
    <t>VICTOR HUGO QUINTERO MERCHAN</t>
  </si>
  <si>
    <t>161/2023</t>
  </si>
  <si>
    <t>HUGO  BARRAGAN PARRA</t>
  </si>
  <si>
    <t>217/2023</t>
  </si>
  <si>
    <t>CARLOS JULIO NONATO CARRILLO</t>
  </si>
  <si>
    <t>343/2023</t>
  </si>
  <si>
    <t xml:space="preserve">DIEGO FERNANDO BARRAGAN TRIANA </t>
  </si>
  <si>
    <t>917/2023</t>
  </si>
  <si>
    <t>CAROLINA ANDREA ROMERO POLANCO</t>
  </si>
  <si>
    <t>1101/2023</t>
  </si>
  <si>
    <t>EDGAR AUGUSTO AYA VASQUEZ</t>
  </si>
  <si>
    <t>1104/2023</t>
  </si>
  <si>
    <t xml:space="preserve">DORIS PATRICIA TOVAR </t>
  </si>
  <si>
    <t>173/2023</t>
  </si>
  <si>
    <t>SANDRA VIVIANA GOMEZ CALDERON</t>
  </si>
  <si>
    <t>194/2023</t>
  </si>
  <si>
    <t>RITA  ELSA SANCHEZ ALTURO</t>
  </si>
  <si>
    <t>989/2023</t>
  </si>
  <si>
    <t>AYLIN MICHELL ROA GUTIERREZ</t>
  </si>
  <si>
    <t>988/2023</t>
  </si>
  <si>
    <t>GILBERTO EDUARDO VARON CASTRO</t>
  </si>
  <si>
    <t>916/2023</t>
  </si>
  <si>
    <t>DIANA PATRICIA PACHON  MANCILLA</t>
  </si>
  <si>
    <t>1102/2023</t>
  </si>
  <si>
    <t xml:space="preserve">LINA MARIA DEL MAR </t>
  </si>
  <si>
    <t>821/2023</t>
  </si>
  <si>
    <t xml:space="preserve">trasferencia infi </t>
  </si>
  <si>
    <t>EDNA MERCEDES REIRAN</t>
  </si>
  <si>
    <t>1103/2023</t>
  </si>
  <si>
    <t>YEIDER FAIR MARTINEZ ESCARRAGA</t>
  </si>
  <si>
    <t>341/2023</t>
  </si>
  <si>
    <t>FECHA DE SEGUIMIENTO: MARZO 2023</t>
  </si>
  <si>
    <t>FECHA DE  SEGUIMIENTO: MARZO 2023</t>
  </si>
  <si>
    <r>
      <t xml:space="preserve">DIMENSIÓN: </t>
    </r>
    <r>
      <rPr>
        <sz val="12"/>
        <rFont val="Arial"/>
        <family val="2"/>
      </rPr>
      <t>IBAGUÉ ECONÓMICA Y PRODUCTIVA</t>
    </r>
  </si>
  <si>
    <r>
      <t xml:space="preserve">SECTOR: </t>
    </r>
    <r>
      <rPr>
        <sz val="12"/>
        <rFont val="Arial"/>
        <family val="2"/>
      </rPr>
      <t>MI CAMPO VIBRA</t>
    </r>
  </si>
  <si>
    <r>
      <t>OBJETIVOS:</t>
    </r>
    <r>
      <rPr>
        <sz val="12"/>
        <rFont val="Arial"/>
        <family val="2"/>
      </rPr>
      <t xml:space="preserve"> Mejorar las condiciones sociales, productivas, tecnológicas, generación de valor y competitividad en productores agropecuarios del Municipio de Ibagué.</t>
    </r>
  </si>
  <si>
    <r>
      <t>PROGRAMA:</t>
    </r>
    <r>
      <rPr>
        <sz val="12"/>
        <rFont val="Arial"/>
        <family val="2"/>
      </rPr>
      <t xml:space="preserve"> INCLUSIÓN PRODUCTIVA DE PEQUEÑOS PRODUCTORES RURALES</t>
    </r>
  </si>
  <si>
    <r>
      <t>NOMBRE  DEL PROYECTO POAI:</t>
    </r>
    <r>
      <rPr>
        <sz val="12"/>
        <rFont val="Arial"/>
        <family val="2"/>
      </rPr>
      <t xml:space="preserve"> FORTALECIMIENTO, REACTIVACIÓN, TRANSFORMACIÓN E INCREMENTO DE LA PRODUCCIÓN AGROPECUARIA EN EL MUNICIPIO DE IBAGUÉ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</si>
  <si>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OTROS BIENES TRANSPORTABLES (EXCEPTO PRODUCTOS METÁLICOS, MAQUINARIA Y EQUIPO)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</si>
  <si>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PRESTADOS A LAS EMPRESAS Y SERVICIOS DE PRODUCCIÓN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</si>
  <si>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PARA LA COMUNIDAD, SOCIALES Y PERSONALES</t>
    </r>
  </si>
  <si>
    <r>
      <t xml:space="preserve">META DE RESULTADO No. 1: </t>
    </r>
    <r>
      <rPr>
        <sz val="12"/>
        <rFont val="Arial"/>
        <family val="2"/>
      </rPr>
      <t>Incrementar el porcentaje de pequeños productores en mercados formales</t>
    </r>
  </si>
  <si>
    <r>
      <t xml:space="preserve">META DE RESULTADO No. 2: </t>
    </r>
    <r>
      <rPr>
        <sz val="12"/>
        <rFont val="Arial"/>
        <family val="2"/>
      </rPr>
      <t>Incrementar las líneas de comercialización de productos agropecuarios del sector rural del Municipio de Ibagué</t>
    </r>
  </si>
  <si>
    <r>
      <t xml:space="preserve">META DE RESULTADO No. 3: </t>
    </r>
    <r>
      <rPr>
        <sz val="12"/>
        <rFont val="Arial"/>
        <family val="2"/>
      </rPr>
      <t>Porcentaje de Inversión en actividades agropecuarias</t>
    </r>
  </si>
  <si>
    <r>
      <t xml:space="preserve">OBSERVACIONES: </t>
    </r>
    <r>
      <rPr>
        <sz val="12"/>
        <rFont val="Arial"/>
        <family val="2"/>
      </rPr>
      <t>El presente Plan de Acción se proyectó de conformidad a los valores que se armonizaron con la aprobación del Plan de Desarrollo Ibagué Vibra.</t>
    </r>
  </si>
  <si>
    <t>PROGR</t>
  </si>
  <si>
    <t>EJECUT</t>
  </si>
  <si>
    <t>FECHA DE PROGRAMACIÓN: 01 DE ENERO DE 2023</t>
  </si>
  <si>
    <t>FECHA DE PROGRAMACIÓN: 01 ENERO DE 2023</t>
  </si>
  <si>
    <r>
      <t xml:space="preserve">OBJETIVOS: </t>
    </r>
    <r>
      <rPr>
        <sz val="12"/>
        <rFont val="Arial"/>
        <family val="2"/>
      </rPr>
      <t>Promover el establecimiento de modelos productivos integrales, como alternativa para garantizar accesibilidad, disponibilidad, manejo de alimentos, generación de ingresos y fomento de hábitos alimentarios saludables en familias del Municipio de Ibagué.</t>
    </r>
  </si>
  <si>
    <r>
      <t>PROGRAMA:</t>
    </r>
    <r>
      <rPr>
        <sz val="12"/>
        <rFont val="Arial"/>
        <family val="2"/>
      </rPr>
      <t xml:space="preserve"> ORDENAMIENTO SOCIAL Y USO PRODUCTIVO DEL TERRITORIO RURAL</t>
    </r>
  </si>
  <si>
    <r>
      <t>NOMBRE  DEL PROYECTO POAI:</t>
    </r>
    <r>
      <rPr>
        <sz val="12"/>
        <rFont val="Arial"/>
        <family val="2"/>
      </rPr>
      <t xml:space="preserve"> FORTALECIMIENTO DE LA PRODUCCIÓN SOSTENIBLE Y AMIGABLE CON EL MEDIO AMBIENTE EN LA ZONA RURAL DEL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</si>
  <si>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 xml:space="preserve">AGRICULTURA, SILVICULTURA Y PRODUCTOS DE LA PESCA 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</si>
  <si>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% de inversión en actividades agropecuarias</t>
    </r>
  </si>
  <si>
    <r>
      <rPr>
        <b/>
        <sz val="12"/>
        <rFont val="Arial"/>
        <family val="2"/>
      </rPr>
      <t>META DE RESULTADO No. 2:</t>
    </r>
    <r>
      <rPr>
        <sz val="12"/>
        <rFont val="Arial"/>
        <family val="2"/>
      </rPr>
      <t>Número de productores con acuerdos comerciales suscritos - agricultura por contrato</t>
    </r>
  </si>
  <si>
    <t>MUNICIPIO</t>
  </si>
  <si>
    <r>
      <t xml:space="preserve">DIMENSION: </t>
    </r>
    <r>
      <rPr>
        <sz val="12"/>
        <rFont val="Arial"/>
        <family val="2"/>
      </rPr>
      <t>IBAGUÉ ECONÓMICA Y PRODUCTIVA</t>
    </r>
  </si>
  <si>
    <r>
      <t>OBJETIVOS:</t>
    </r>
    <r>
      <rPr>
        <sz val="12"/>
        <rFont val="Arial"/>
        <family val="2"/>
      </rPr>
      <t xml:space="preserve"> Fortalecer los factores productivos, tecnológicos y comerciales de las cadenas productivas priorizadas en el Municipio de Ibagué, mediante la incorporación de procesos con infraestructura mejorada para la obtención de productos de valor agregado.</t>
    </r>
  </si>
  <si>
    <r>
      <t>PROGRAMA:</t>
    </r>
    <r>
      <rPr>
        <sz val="12"/>
        <rFont val="Arial"/>
        <family val="2"/>
      </rPr>
      <t xml:space="preserve">  INFRAESTRUCTURA PRODUCTIVA Y COMERCIALIZACIÓN</t>
    </r>
  </si>
  <si>
    <r>
      <t xml:space="preserve">NOMBRE DEL PROYECTO POAI: </t>
    </r>
    <r>
      <rPr>
        <sz val="12"/>
        <rFont val="Arial"/>
        <family val="2"/>
      </rPr>
      <t>MEJORAMIENTO DE LA INFRAESTRUCTURA PRODUCTIVA DE VALOR AGREGADO Y COMERCIALIZACIÓN DE LOS PRODUCTORES AGROPECUARIOS EN 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</si>
  <si>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OTROS BIENES TRANSPORTABLES (EXCEPTO PRODUCTOS METÁLICOS, MAQUINARIA Y EQUIPO)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</si>
  <si>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PARA LA COMUNIDAD, SOCIALES Y PERSONALES</t>
    </r>
  </si>
  <si>
    <r>
      <t xml:space="preserve">OBSERVACIONES: </t>
    </r>
    <r>
      <rPr>
        <sz val="12"/>
        <rFont val="Arial"/>
        <family val="2"/>
      </rPr>
      <t>El presente Plan de Acción se proyecto de conformidad a los valores que se Armonizaron con la Aprobacion del Plan de Desarrollo Ibague Vibra.</t>
    </r>
  </si>
  <si>
    <t>0</t>
  </si>
  <si>
    <r>
      <t xml:space="preserve">SECTOR: </t>
    </r>
    <r>
      <rPr>
        <sz val="12"/>
        <rFont val="Arial"/>
        <family val="2"/>
      </rPr>
      <t>MINAS Y ENERGÍA</t>
    </r>
  </si>
  <si>
    <r>
      <t>OBJETIVOS:</t>
    </r>
    <r>
      <rPr>
        <sz val="12"/>
        <rFont val="Arial"/>
        <family val="2"/>
      </rPr>
      <t xml:space="preserve"> Garantizar el acceso y abastecimiento de gas natural, la ampliación de la cobertura y el mejoramiento de la calidad de este servicio a nivel domiciliario, en la zona urbana y rural del municipio.</t>
    </r>
  </si>
  <si>
    <r>
      <t>PROGRAMA:</t>
    </r>
    <r>
      <rPr>
        <sz val="12"/>
        <rFont val="Arial"/>
        <family val="2"/>
      </rPr>
      <t xml:space="preserve"> CONSOLIDAR EL MERCADO DE GAS COMBUSTIBLE A NIVEL RESIDENCIAL, COMERCIAL E INDUSTRIAL</t>
    </r>
  </si>
  <si>
    <r>
      <t xml:space="preserve">NOMBRE DEL PROYECTO POAI: </t>
    </r>
    <r>
      <rPr>
        <sz val="12"/>
        <rFont val="Arial"/>
        <family val="2"/>
      </rPr>
      <t>INSTALACIÓN Y SUMINISTRO DE LA RED DE GAS PROPANO DOMICILIARIO Y CONEXIONES DE USUARIOS DE MENORES INGRESOS  EN LA ZONA RURAL DEL MUNICIPIO DE IBAGUÉ, EN EL DEPARTAMENTO DEL TOLIMA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</si>
  <si>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DE LA CONSTRUCCIÓN</t>
    </r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</si>
  <si>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PLANEACIÓN ESTRATÉGICA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</si>
  <si>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</si>
  <si>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</si>
  <si>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ACCIÓN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</si>
  <si>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</si>
  <si>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</si>
  <si>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ASUNTOS AGROPECUARIOS Y UMATA Y DESARROLLO RURAL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</si>
  <si>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DESARROLLO RURAL</t>
    </r>
  </si>
  <si>
    <r>
      <t xml:space="preserve">SECTOR: </t>
    </r>
    <r>
      <rPr>
        <sz val="12"/>
        <rFont val="Arial"/>
        <family val="2"/>
      </rPr>
      <t>LAS VÍAS VIBRAN CON MOVILIDAD</t>
    </r>
  </si>
  <si>
    <r>
      <t xml:space="preserve">OBETIVOS: </t>
    </r>
    <r>
      <rPr>
        <sz val="12"/>
        <rFont val="Arial"/>
        <family val="2"/>
      </rPr>
      <t>Mejorar las condiciones de conectividad intermodal rural en el Municipio de Ibagué</t>
    </r>
  </si>
  <si>
    <r>
      <t>PROGRAMA:</t>
    </r>
    <r>
      <rPr>
        <sz val="12"/>
        <rFont val="Arial"/>
        <family val="2"/>
      </rPr>
      <t xml:space="preserve"> INFRAESTRUCTURA RED VIAL REGIONAL</t>
    </r>
  </si>
  <si>
    <r>
      <t>NOMBRE  DEL PROYECTO POAI:</t>
    </r>
    <r>
      <rPr>
        <sz val="12"/>
        <rFont val="Arial"/>
        <family val="2"/>
      </rPr>
      <t xml:space="preserve"> MANTENIMIENTO Y SOSTENIMIENTO DE LA RED VIAL TERCIARIA, PARA EL DESARROLLO RURAL EN EL MUNICIPIO DE IBAGUE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</si>
  <si>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PRODUCTOS METÁLICOS Y PAQUETES DE SOFTWARE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</si>
  <si>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DE LA CONSTRUCCIÓN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</si>
  <si>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FINANCIEROS Y SERVICIOS CONEXOS, SERVICIOS INMOBILIARIOS Y SERVICIOS DE LEASING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</si>
  <si>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PRESTADOS A LAS EMPRESAS Y SERVICIOS DE PRODUCCIÓN</t>
    </r>
  </si>
  <si>
    <r>
      <rPr>
        <b/>
        <sz val="12"/>
        <rFont val="Arial"/>
        <family val="2"/>
      </rPr>
      <t>RUBRO</t>
    </r>
    <r>
      <rPr>
        <sz val="12"/>
        <rFont val="Arial"/>
        <family val="2"/>
      </rPr>
      <t>: OTRA MAQUINARIA PARA USOS ESPECIALES Y SUS PARTES Y PIEZAS</t>
    </r>
  </si>
  <si>
    <r>
      <t xml:space="preserve">Aumentar la capacidad operativa del </t>
    </r>
    <r>
      <rPr>
        <sz val="12"/>
        <color indexed="8"/>
        <rFont val="Arial"/>
        <family val="2"/>
      </rPr>
      <t>pool</t>
    </r>
    <r>
      <rPr>
        <sz val="12"/>
        <rFont val="Arial"/>
        <family val="2"/>
      </rPr>
      <t xml:space="preserve"> de maquinaria pesada del Municipio de Ibagué mediante la compra de kits de maquinaria pesada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</si>
  <si>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>Incrementar el porcentaje de la red vial urbana en buen estado</t>
    </r>
  </si>
  <si>
    <r>
      <t>NOMBRE: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JUAN JERÓNIMO CUELLAR CHÁVEZ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</si>
</sst>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&quot;S/.&quot;\ #,##0_);[Red]\(&quot;S/.&quot;\ #,##0\)"/>
    <numFmt numFmtId="169" formatCode="#,##0.0_);\(#,##0.0\)"/>
    <numFmt numFmtId="170" formatCode="0.0%"/>
    <numFmt numFmtId="171" formatCode="_-* #,##0_-;\-* #,##0_-;_-* &quot;-&quot;??_-;_-@_-"/>
    <numFmt numFmtId="172" formatCode="[$$-409]#,##0"/>
    <numFmt numFmtId="173" formatCode="dd/mm/yyyy;@"/>
    <numFmt numFmtId="174" formatCode="_ [$€]\ * #,##0.00_ ;_ [$€]\ * \-#,##0.00_ ;_ [$€]\ * &quot;-&quot;??_ ;_ @_ "/>
    <numFmt numFmtId="175" formatCode="\$#,##0_-"/>
    <numFmt numFmtId="176" formatCode="_-&quot;$&quot;* #,##0_-;\-&quot;$&quot;* #,##0_-;_-&quot;$&quot;* &quot;-&quot;??_-;_-@_-"/>
    <numFmt numFmtId="177" formatCode="0.0000000000"/>
  </numFmts>
  <fonts count="42">
    <font>
      <sz val="12"/>
      <name val="Arial MT"/>
    </font>
    <font>
      <sz val="10"/>
      <name val="Arial"/>
      <family val="2"/>
    </font>
    <font>
      <b/>
      <sz val="12"/>
      <name val="Arial MT"/>
    </font>
    <font>
      <sz val="14"/>
      <name val="Arial MT"/>
    </font>
    <font>
      <sz val="12"/>
      <name val="Arial MT"/>
    </font>
    <font>
      <b/>
      <sz val="16"/>
      <name val="Arial MT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10"/>
      <name val="Calibri"/>
      <family val="2"/>
    </font>
    <font>
      <sz val="9"/>
      <name val="Arial MT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2"/>
      <color rgb="FFFF0000"/>
      <name val="Arial"/>
      <family val="2"/>
    </font>
    <font>
      <sz val="10"/>
      <color theme="1"/>
      <name val="Calibri"/>
      <family val="2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59">
    <xf numFmtId="0" fontId="0" fillId="0" borderId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1">
    <xf numFmtId="0" fontId="0" fillId="0" borderId="0" xfId="0"/>
    <xf numFmtId="0" fontId="11" fillId="0" borderId="0" xfId="50"/>
    <xf numFmtId="0" fontId="3" fillId="0" borderId="0" xfId="50" applyFont="1"/>
    <xf numFmtId="10" fontId="4" fillId="0" borderId="0" xfId="57" applyNumberFormat="1" applyFont="1"/>
    <xf numFmtId="0" fontId="11" fillId="0" borderId="0" xfId="50" applyAlignment="1">
      <alignment vertical="center"/>
    </xf>
    <xf numFmtId="0" fontId="12" fillId="0" borderId="4" xfId="50" applyFont="1" applyBorder="1" applyAlignment="1">
      <alignment horizontal="center" vertical="center"/>
    </xf>
    <xf numFmtId="171" fontId="8" fillId="0" borderId="4" xfId="2" applyNumberFormat="1" applyFont="1" applyFill="1" applyBorder="1" applyAlignment="1" applyProtection="1">
      <alignment vertical="center"/>
    </xf>
    <xf numFmtId="171" fontId="16" fillId="0" borderId="4" xfId="0" applyNumberFormat="1" applyFont="1" applyBorder="1" applyAlignment="1">
      <alignment horizontal="right" vertical="center" wrapText="1"/>
    </xf>
    <xf numFmtId="14" fontId="8" fillId="0" borderId="4" xfId="50" applyNumberFormat="1" applyFont="1" applyBorder="1" applyAlignment="1">
      <alignment vertical="center"/>
    </xf>
    <xf numFmtId="171" fontId="12" fillId="0" borderId="4" xfId="16" applyNumberFormat="1" applyFont="1" applyFill="1" applyBorder="1" applyAlignment="1" applyProtection="1">
      <alignment vertical="center"/>
    </xf>
    <xf numFmtId="171" fontId="8" fillId="0" borderId="4" xfId="50" applyNumberFormat="1" applyFont="1" applyBorder="1" applyAlignment="1">
      <alignment vertical="center"/>
    </xf>
    <xf numFmtId="10" fontId="4" fillId="2" borderId="0" xfId="58" applyNumberFormat="1" applyFont="1" applyFill="1"/>
    <xf numFmtId="10" fontId="4" fillId="2" borderId="0" xfId="57" applyNumberFormat="1" applyFont="1" applyFill="1" applyBorder="1"/>
    <xf numFmtId="10" fontId="4" fillId="2" borderId="0" xfId="57" applyNumberFormat="1" applyFont="1" applyFill="1"/>
    <xf numFmtId="0" fontId="11" fillId="0" borderId="0" xfId="50" applyAlignment="1">
      <alignment horizontal="justify"/>
    </xf>
    <xf numFmtId="14" fontId="25" fillId="2" borderId="4" xfId="51" applyNumberFormat="1" applyFont="1" applyFill="1" applyBorder="1" applyAlignment="1">
      <alignment vertical="center"/>
    </xf>
    <xf numFmtId="2" fontId="12" fillId="2" borderId="12" xfId="51" applyNumberFormat="1" applyFont="1" applyFill="1" applyBorder="1" applyAlignment="1">
      <alignment horizontal="center" vertical="center"/>
    </xf>
    <xf numFmtId="171" fontId="25" fillId="2" borderId="4" xfId="2" applyNumberFormat="1" applyFont="1" applyFill="1" applyBorder="1" applyAlignment="1" applyProtection="1">
      <alignment vertical="center"/>
    </xf>
    <xf numFmtId="2" fontId="12" fillId="0" borderId="0" xfId="50" applyNumberFormat="1" applyFont="1"/>
    <xf numFmtId="10" fontId="8" fillId="0" borderId="0" xfId="57" applyNumberFormat="1" applyFont="1" applyBorder="1" applyProtection="1"/>
    <xf numFmtId="10" fontId="8" fillId="0" borderId="0" xfId="57" applyNumberFormat="1" applyFont="1"/>
    <xf numFmtId="2" fontId="12" fillId="0" borderId="4" xfId="50" applyNumberFormat="1" applyFont="1" applyBorder="1" applyAlignment="1">
      <alignment horizontal="center" vertical="center"/>
    </xf>
    <xf numFmtId="2" fontId="12" fillId="0" borderId="12" xfId="50" applyNumberFormat="1" applyFont="1" applyBorder="1" applyAlignment="1">
      <alignment horizontal="center" vertical="center"/>
    </xf>
    <xf numFmtId="14" fontId="25" fillId="2" borderId="6" xfId="51" applyNumberFormat="1" applyFont="1" applyFill="1" applyBorder="1" applyAlignment="1">
      <alignment vertical="center"/>
    </xf>
    <xf numFmtId="14" fontId="8" fillId="2" borderId="6" xfId="50" applyNumberFormat="1" applyFont="1" applyFill="1" applyBorder="1" applyAlignment="1">
      <alignment horizontal="right" vertical="center"/>
    </xf>
    <xf numFmtId="14" fontId="8" fillId="2" borderId="6" xfId="50" applyNumberFormat="1" applyFont="1" applyFill="1" applyBorder="1" applyAlignment="1">
      <alignment horizontal="right" vertical="center" wrapText="1"/>
    </xf>
    <xf numFmtId="176" fontId="12" fillId="0" borderId="4" xfId="18" applyNumberFormat="1" applyFont="1" applyFill="1" applyBorder="1" applyAlignment="1" applyProtection="1">
      <alignment vertical="center"/>
    </xf>
    <xf numFmtId="0" fontId="5" fillId="0" borderId="20" xfId="50" applyFont="1" applyBorder="1" applyAlignment="1">
      <alignment horizontal="justify" vertical="center"/>
    </xf>
    <xf numFmtId="175" fontId="0" fillId="0" borderId="4" xfId="0" applyNumberFormat="1" applyBorder="1" applyAlignment="1">
      <alignment horizontal="center" vertical="center"/>
    </xf>
    <xf numFmtId="175" fontId="0" fillId="0" borderId="11" xfId="0" applyNumberFormat="1" applyBorder="1" applyAlignment="1">
      <alignment horizontal="center" vertical="center"/>
    </xf>
    <xf numFmtId="175" fontId="0" fillId="0" borderId="4" xfId="0" applyNumberFormat="1" applyBorder="1"/>
    <xf numFmtId="175" fontId="0" fillId="0" borderId="0" xfId="0" applyNumberFormat="1"/>
    <xf numFmtId="175" fontId="0" fillId="0" borderId="11" xfId="0" applyNumberFormat="1" applyBorder="1"/>
    <xf numFmtId="175" fontId="0" fillId="0" borderId="11" xfId="0" applyNumberFormat="1" applyBorder="1" applyAlignment="1">
      <alignment vertical="center"/>
    </xf>
    <xf numFmtId="175" fontId="0" fillId="0" borderId="15" xfId="0" applyNumberFormat="1" applyBorder="1" applyAlignment="1">
      <alignment horizontal="center" vertical="center"/>
    </xf>
    <xf numFmtId="175" fontId="0" fillId="0" borderId="15" xfId="0" applyNumberFormat="1" applyBorder="1"/>
    <xf numFmtId="175" fontId="0" fillId="0" borderId="7" xfId="0" applyNumberFormat="1" applyBorder="1" applyAlignment="1">
      <alignment horizontal="center" vertical="center"/>
    </xf>
    <xf numFmtId="175" fontId="0" fillId="0" borderId="7" xfId="0" applyNumberFormat="1" applyBorder="1"/>
    <xf numFmtId="0" fontId="26" fillId="0" borderId="41" xfId="0" applyFont="1" applyBorder="1" applyAlignment="1">
      <alignment horizontal="center" vertical="center" wrapText="1"/>
    </xf>
    <xf numFmtId="175" fontId="0" fillId="0" borderId="42" xfId="0" applyNumberFormat="1" applyBorder="1" applyAlignment="1">
      <alignment vertical="center"/>
    </xf>
    <xf numFmtId="175" fontId="0" fillId="0" borderId="15" xfId="0" applyNumberFormat="1" applyBorder="1" applyAlignment="1">
      <alignment horizontal="left" vertical="center"/>
    </xf>
    <xf numFmtId="175" fontId="0" fillId="0" borderId="42" xfId="0" applyNumberForma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wrapText="1"/>
    </xf>
    <xf numFmtId="175" fontId="0" fillId="0" borderId="46" xfId="0" applyNumberFormat="1" applyBorder="1" applyAlignment="1">
      <alignment horizontal="center" vertical="center"/>
    </xf>
    <xf numFmtId="0" fontId="24" fillId="2" borderId="15" xfId="51" applyFont="1" applyFill="1" applyBorder="1" applyAlignment="1">
      <alignment horizontal="center" vertical="center"/>
    </xf>
    <xf numFmtId="14" fontId="25" fillId="2" borderId="15" xfId="51" applyNumberFormat="1" applyFont="1" applyFill="1" applyBorder="1" applyAlignment="1">
      <alignment vertical="center"/>
    </xf>
    <xf numFmtId="14" fontId="8" fillId="2" borderId="15" xfId="50" applyNumberFormat="1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center" wrapText="1"/>
    </xf>
    <xf numFmtId="175" fontId="27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5" fontId="27" fillId="0" borderId="0" xfId="0" applyNumberFormat="1" applyFont="1" applyAlignment="1">
      <alignment horizontal="right"/>
    </xf>
    <xf numFmtId="175" fontId="27" fillId="0" borderId="11" xfId="0" applyNumberFormat="1" applyFont="1" applyBorder="1" applyAlignment="1">
      <alignment horizontal="right"/>
    </xf>
    <xf numFmtId="175" fontId="27" fillId="0" borderId="13" xfId="0" applyNumberFormat="1" applyFont="1" applyBorder="1" applyAlignment="1">
      <alignment horizontal="right"/>
    </xf>
    <xf numFmtId="175" fontId="19" fillId="0" borderId="4" xfId="0" applyNumberFormat="1" applyFont="1" applyBorder="1" applyAlignment="1">
      <alignment horizontal="right"/>
    </xf>
    <xf numFmtId="175" fontId="19" fillId="0" borderId="15" xfId="0" applyNumberFormat="1" applyFont="1" applyBorder="1" applyAlignment="1">
      <alignment horizontal="right"/>
    </xf>
    <xf numFmtId="171" fontId="25" fillId="2" borderId="6" xfId="0" applyNumberFormat="1" applyFont="1" applyFill="1" applyBorder="1" applyAlignment="1">
      <alignment horizontal="right" vertical="center" wrapText="1"/>
    </xf>
    <xf numFmtId="171" fontId="25" fillId="2" borderId="6" xfId="2" applyNumberFormat="1" applyFont="1" applyFill="1" applyBorder="1" applyAlignment="1" applyProtection="1">
      <alignment vertical="center"/>
    </xf>
    <xf numFmtId="171" fontId="25" fillId="2" borderId="7" xfId="0" applyNumberFormat="1" applyFont="1" applyFill="1" applyBorder="1" applyAlignment="1">
      <alignment horizontal="right" vertical="center" wrapText="1"/>
    </xf>
    <xf numFmtId="171" fontId="25" fillId="2" borderId="7" xfId="2" applyNumberFormat="1" applyFont="1" applyFill="1" applyBorder="1" applyAlignment="1" applyProtection="1">
      <alignment vertical="center"/>
    </xf>
    <xf numFmtId="175" fontId="19" fillId="0" borderId="11" xfId="0" applyNumberFormat="1" applyFont="1" applyBorder="1" applyAlignment="1">
      <alignment horizontal="right"/>
    </xf>
    <xf numFmtId="0" fontId="0" fillId="0" borderId="4" xfId="0" applyBorder="1"/>
    <xf numFmtId="175" fontId="27" fillId="0" borderId="15" xfId="0" applyNumberFormat="1" applyFont="1" applyBorder="1" applyAlignment="1">
      <alignment horizontal="right"/>
    </xf>
    <xf numFmtId="0" fontId="0" fillId="0" borderId="15" xfId="0" applyBorder="1"/>
    <xf numFmtId="175" fontId="27" fillId="0" borderId="7" xfId="0" applyNumberFormat="1" applyFont="1" applyBorder="1" applyAlignment="1">
      <alignment horizontal="right"/>
    </xf>
    <xf numFmtId="0" fontId="0" fillId="0" borderId="7" xfId="0" applyBorder="1"/>
    <xf numFmtId="0" fontId="0" fillId="0" borderId="11" xfId="0" applyBorder="1"/>
    <xf numFmtId="175" fontId="27" fillId="0" borderId="4" xfId="0" applyNumberFormat="1" applyFont="1" applyBorder="1"/>
    <xf numFmtId="175" fontId="27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16" xfId="0" applyFont="1" applyBorder="1" applyAlignment="1">
      <alignment horizontal="center" vertical="center" wrapText="1"/>
    </xf>
    <xf numFmtId="175" fontId="27" fillId="0" borderId="11" xfId="0" applyNumberFormat="1" applyFont="1" applyBorder="1" applyAlignment="1">
      <alignment vertical="center"/>
    </xf>
    <xf numFmtId="175" fontId="27" fillId="0" borderId="4" xfId="0" applyNumberFormat="1" applyFont="1" applyBorder="1" applyAlignment="1">
      <alignment horizontal="right" wrapText="1"/>
    </xf>
    <xf numFmtId="175" fontId="27" fillId="0" borderId="15" xfId="0" applyNumberFormat="1" applyFont="1" applyBorder="1"/>
    <xf numFmtId="175" fontId="27" fillId="0" borderId="11" xfId="0" applyNumberFormat="1" applyFont="1" applyBorder="1" applyAlignment="1">
      <alignment horizontal="right" wrapText="1"/>
    </xf>
    <xf numFmtId="175" fontId="27" fillId="0" borderId="4" xfId="0" applyNumberFormat="1" applyFont="1" applyBorder="1" applyAlignment="1">
      <alignment horizontal="center" vertical="center"/>
    </xf>
    <xf numFmtId="175" fontId="27" fillId="0" borderId="42" xfId="0" applyNumberFormat="1" applyFont="1" applyBorder="1" applyAlignment="1">
      <alignment horizontal="right"/>
    </xf>
    <xf numFmtId="175" fontId="27" fillId="0" borderId="42" xfId="0" applyNumberFormat="1" applyFont="1" applyBorder="1"/>
    <xf numFmtId="175" fontId="0" fillId="0" borderId="20" xfId="0" applyNumberFormat="1" applyBorder="1" applyAlignment="1">
      <alignment horizontal="center" vertical="center"/>
    </xf>
    <xf numFmtId="175" fontId="0" fillId="0" borderId="59" xfId="0" applyNumberFormat="1" applyBorder="1" applyAlignment="1">
      <alignment horizontal="center" vertical="center"/>
    </xf>
    <xf numFmtId="0" fontId="24" fillId="0" borderId="7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175" fontId="27" fillId="0" borderId="54" xfId="0" applyNumberFormat="1" applyFont="1" applyBorder="1" applyAlignment="1">
      <alignment horizontal="right" vertical="center"/>
    </xf>
    <xf numFmtId="175" fontId="27" fillId="0" borderId="54" xfId="0" applyNumberFormat="1" applyFont="1" applyBorder="1" applyAlignment="1">
      <alignment vertical="center"/>
    </xf>
    <xf numFmtId="175" fontId="27" fillId="0" borderId="4" xfId="0" applyNumberFormat="1" applyFont="1" applyBorder="1" applyAlignment="1">
      <alignment horizontal="right" vertical="center"/>
    </xf>
    <xf numFmtId="175" fontId="29" fillId="0" borderId="4" xfId="0" applyNumberFormat="1" applyFont="1" applyBorder="1" applyAlignment="1">
      <alignment horizontal="right"/>
    </xf>
    <xf numFmtId="175" fontId="27" fillId="0" borderId="15" xfId="0" applyNumberFormat="1" applyFont="1" applyBorder="1" applyAlignment="1">
      <alignment horizontal="right" vertical="center"/>
    </xf>
    <xf numFmtId="175" fontId="29" fillId="0" borderId="15" xfId="0" applyNumberFormat="1" applyFont="1" applyBorder="1" applyAlignment="1">
      <alignment horizontal="right"/>
    </xf>
    <xf numFmtId="175" fontId="27" fillId="0" borderId="7" xfId="0" applyNumberFormat="1" applyFont="1" applyBorder="1" applyAlignment="1">
      <alignment horizontal="right" vertical="center"/>
    </xf>
    <xf numFmtId="175" fontId="27" fillId="0" borderId="11" xfId="0" applyNumberFormat="1" applyFont="1" applyBorder="1" applyAlignment="1">
      <alignment horizontal="right" vertical="center"/>
    </xf>
    <xf numFmtId="175" fontId="29" fillId="0" borderId="11" xfId="0" applyNumberFormat="1" applyFont="1" applyBorder="1" applyAlignment="1">
      <alignment horizontal="right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26" fillId="0" borderId="41" xfId="0" applyFont="1" applyBorder="1" applyAlignment="1">
      <alignment vertical="center" wrapText="1"/>
    </xf>
    <xf numFmtId="0" fontId="0" fillId="0" borderId="38" xfId="0" applyBorder="1"/>
    <xf numFmtId="14" fontId="8" fillId="2" borderId="15" xfId="50" applyNumberFormat="1" applyFont="1" applyFill="1" applyBorder="1" applyAlignment="1">
      <alignment horizontal="right" vertical="center"/>
    </xf>
    <xf numFmtId="0" fontId="12" fillId="0" borderId="7" xfId="50" applyFont="1" applyBorder="1" applyAlignment="1">
      <alignment horizontal="center" vertical="center"/>
    </xf>
    <xf numFmtId="171" fontId="8" fillId="0" borderId="15" xfId="2" applyNumberFormat="1" applyFont="1" applyFill="1" applyBorder="1" applyAlignment="1" applyProtection="1">
      <alignment vertical="center"/>
    </xf>
    <xf numFmtId="171" fontId="16" fillId="0" borderId="7" xfId="0" applyNumberFormat="1" applyFont="1" applyBorder="1" applyAlignment="1">
      <alignment horizontal="right" vertical="center" wrapText="1"/>
    </xf>
    <xf numFmtId="171" fontId="8" fillId="0" borderId="7" xfId="2" applyNumberFormat="1" applyFont="1" applyFill="1" applyBorder="1" applyAlignment="1" applyProtection="1">
      <alignment vertical="center"/>
    </xf>
    <xf numFmtId="171" fontId="28" fillId="0" borderId="7" xfId="2" applyNumberFormat="1" applyFont="1" applyFill="1" applyBorder="1" applyAlignment="1" applyProtection="1">
      <alignment vertical="center"/>
    </xf>
    <xf numFmtId="175" fontId="27" fillId="0" borderId="15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30" fillId="0" borderId="71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5" fontId="27" fillId="0" borderId="0" xfId="0" applyNumberFormat="1" applyFont="1" applyAlignment="1">
      <alignment horizontal="center" vertical="center"/>
    </xf>
    <xf numFmtId="175" fontId="27" fillId="0" borderId="11" xfId="0" applyNumberFormat="1" applyFont="1" applyBorder="1" applyAlignment="1">
      <alignment horizontal="center" vertical="center"/>
    </xf>
    <xf numFmtId="175" fontId="27" fillId="0" borderId="70" xfId="0" applyNumberFormat="1" applyFont="1" applyBorder="1" applyAlignment="1">
      <alignment horizontal="right" vertical="center"/>
    </xf>
    <xf numFmtId="175" fontId="0" fillId="0" borderId="70" xfId="0" applyNumberFormat="1" applyBorder="1" applyAlignment="1">
      <alignment horizontal="right" vertical="center"/>
    </xf>
    <xf numFmtId="0" fontId="0" fillId="0" borderId="71" xfId="0" applyBorder="1" applyAlignment="1">
      <alignment vertical="center"/>
    </xf>
    <xf numFmtId="175" fontId="27" fillId="0" borderId="71" xfId="0" applyNumberFormat="1" applyFont="1" applyBorder="1" applyAlignment="1">
      <alignment horizontal="right" vertical="center"/>
    </xf>
    <xf numFmtId="0" fontId="30" fillId="2" borderId="73" xfId="0" applyFont="1" applyFill="1" applyBorder="1" applyAlignment="1">
      <alignment horizontal="center" vertical="center"/>
    </xf>
    <xf numFmtId="0" fontId="0" fillId="2" borderId="73" xfId="0" applyFill="1" applyBorder="1"/>
    <xf numFmtId="175" fontId="27" fillId="2" borderId="73" xfId="0" applyNumberFormat="1" applyFont="1" applyFill="1" applyBorder="1" applyAlignment="1">
      <alignment horizontal="center" vertical="center"/>
    </xf>
    <xf numFmtId="175" fontId="0" fillId="0" borderId="0" xfId="0" applyNumberFormat="1" applyAlignment="1">
      <alignment horizontal="right"/>
    </xf>
    <xf numFmtId="175" fontId="3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center" vertical="center"/>
    </xf>
    <xf numFmtId="175" fontId="1" fillId="0" borderId="0" xfId="0" applyNumberFormat="1" applyFont="1" applyAlignment="1">
      <alignment horizontal="center"/>
    </xf>
    <xf numFmtId="0" fontId="30" fillId="0" borderId="78" xfId="0" applyFont="1" applyBorder="1" applyAlignment="1">
      <alignment horizontal="center" vertical="center"/>
    </xf>
    <xf numFmtId="0" fontId="0" fillId="0" borderId="13" xfId="0" applyBorder="1"/>
    <xf numFmtId="0" fontId="32" fillId="0" borderId="70" xfId="0" applyFont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0" fillId="2" borderId="71" xfId="0" applyFill="1" applyBorder="1"/>
    <xf numFmtId="175" fontId="27" fillId="2" borderId="71" xfId="0" applyNumberFormat="1" applyFont="1" applyFill="1" applyBorder="1" applyAlignment="1">
      <alignment horizontal="center" vertical="center"/>
    </xf>
    <xf numFmtId="0" fontId="0" fillId="0" borderId="47" xfId="0" applyBorder="1"/>
    <xf numFmtId="175" fontId="33" fillId="0" borderId="12" xfId="0" applyNumberFormat="1" applyFont="1" applyBorder="1" applyAlignment="1">
      <alignment horizontal="center" vertical="center"/>
    </xf>
    <xf numFmtId="0" fontId="0" fillId="0" borderId="39" xfId="0" applyBorder="1"/>
    <xf numFmtId="0" fontId="32" fillId="0" borderId="80" xfId="0" applyFont="1" applyBorder="1" applyAlignment="1">
      <alignment horizontal="center" vertical="center"/>
    </xf>
    <xf numFmtId="175" fontId="33" fillId="0" borderId="36" xfId="0" applyNumberFormat="1" applyFont="1" applyBorder="1" applyAlignment="1">
      <alignment horizontal="center" vertical="center"/>
    </xf>
    <xf numFmtId="0" fontId="0" fillId="0" borderId="40" xfId="0" applyBorder="1"/>
    <xf numFmtId="175" fontId="0" fillId="0" borderId="5" xfId="0" applyNumberFormat="1" applyBorder="1"/>
    <xf numFmtId="4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5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5" fontId="0" fillId="0" borderId="28" xfId="0" applyNumberFormat="1" applyBorder="1" applyAlignment="1">
      <alignment horizontal="center" vertical="center"/>
    </xf>
    <xf numFmtId="175" fontId="0" fillId="0" borderId="43" xfId="0" applyNumberFormat="1" applyBorder="1" applyAlignment="1">
      <alignment horizontal="center" vertical="center"/>
    </xf>
    <xf numFmtId="175" fontId="0" fillId="0" borderId="43" xfId="0" applyNumberFormat="1" applyBorder="1" applyAlignment="1">
      <alignment horizontal="center"/>
    </xf>
    <xf numFmtId="175" fontId="2" fillId="3" borderId="0" xfId="0" applyNumberFormat="1" applyFont="1" applyFill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  <xf numFmtId="175" fontId="2" fillId="0" borderId="5" xfId="0" applyNumberFormat="1" applyFont="1" applyBorder="1" applyAlignment="1">
      <alignment horizontal="center" vertical="center"/>
    </xf>
    <xf numFmtId="175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175" fontId="35" fillId="0" borderId="4" xfId="0" applyNumberFormat="1" applyFont="1" applyBorder="1" applyAlignment="1">
      <alignment wrapText="1"/>
    </xf>
    <xf numFmtId="175" fontId="36" fillId="0" borderId="4" xfId="0" applyNumberFormat="1" applyFont="1" applyBorder="1" applyAlignment="1">
      <alignment horizontal="right"/>
    </xf>
    <xf numFmtId="175" fontId="35" fillId="0" borderId="4" xfId="0" applyNumberFormat="1" applyFont="1" applyBorder="1" applyAlignment="1">
      <alignment horizontal="right"/>
    </xf>
    <xf numFmtId="0" fontId="37" fillId="2" borderId="4" xfId="0" applyFont="1" applyFill="1" applyBorder="1" applyAlignment="1">
      <alignment horizontal="justify" vertical="center"/>
    </xf>
    <xf numFmtId="175" fontId="0" fillId="0" borderId="4" xfId="0" applyNumberFormat="1" applyBorder="1" applyAlignment="1">
      <alignment horizontal="right"/>
    </xf>
    <xf numFmtId="175" fontId="0" fillId="0" borderId="4" xfId="0" applyNumberFormat="1" applyBorder="1" applyAlignment="1">
      <alignment horizontal="right" vertical="center"/>
    </xf>
    <xf numFmtId="175" fontId="0" fillId="0" borderId="4" xfId="0" applyNumberFormat="1" applyBorder="1" applyAlignment="1">
      <alignment horizontal="right" vertical="center" wrapText="1"/>
    </xf>
    <xf numFmtId="175" fontId="35" fillId="0" borderId="4" xfId="0" applyNumberFormat="1" applyFont="1" applyBorder="1"/>
    <xf numFmtId="175" fontId="38" fillId="0" borderId="4" xfId="0" applyNumberFormat="1" applyFont="1" applyBorder="1" applyAlignment="1">
      <alignment horizontal="right"/>
    </xf>
    <xf numFmtId="0" fontId="37" fillId="2" borderId="15" xfId="0" applyFont="1" applyFill="1" applyBorder="1" applyAlignment="1">
      <alignment horizontal="justify" vertical="center"/>
    </xf>
    <xf numFmtId="175" fontId="0" fillId="0" borderId="15" xfId="0" applyNumberFormat="1" applyBorder="1" applyAlignment="1">
      <alignment horizontal="right" vertical="center"/>
    </xf>
    <xf numFmtId="0" fontId="34" fillId="2" borderId="4" xfId="0" applyFont="1" applyFill="1" applyBorder="1" applyAlignment="1">
      <alignment horizontal="justify" vertical="center"/>
    </xf>
    <xf numFmtId="0" fontId="34" fillId="2" borderId="4" xfId="0" applyFont="1" applyFill="1" applyBorder="1" applyAlignment="1">
      <alignment horizontal="justify" vertical="center" wrapText="1"/>
    </xf>
    <xf numFmtId="176" fontId="34" fillId="2" borderId="4" xfId="18" applyNumberFormat="1" applyFont="1" applyFill="1" applyBorder="1" applyAlignment="1">
      <alignment horizontal="justify" vertical="center" wrapText="1"/>
    </xf>
    <xf numFmtId="0" fontId="39" fillId="0" borderId="4" xfId="0" applyFont="1" applyBorder="1" applyAlignment="1">
      <alignment vertical="center"/>
    </xf>
    <xf numFmtId="175" fontId="27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75" fontId="27" fillId="0" borderId="55" xfId="0" applyNumberFormat="1" applyFont="1" applyBorder="1" applyAlignment="1">
      <alignment horizontal="right" vertical="center"/>
    </xf>
    <xf numFmtId="175" fontId="35" fillId="0" borderId="15" xfId="0" applyNumberFormat="1" applyFont="1" applyBorder="1"/>
    <xf numFmtId="175" fontId="38" fillId="0" borderId="15" xfId="0" applyNumberFormat="1" applyFont="1" applyBorder="1" applyAlignment="1">
      <alignment horizontal="right"/>
    </xf>
    <xf numFmtId="175" fontId="27" fillId="0" borderId="27" xfId="0" applyNumberFormat="1" applyFont="1" applyBorder="1" applyAlignment="1">
      <alignment horizontal="right"/>
    </xf>
    <xf numFmtId="175" fontId="27" fillId="0" borderId="38" xfId="0" applyNumberFormat="1" applyFont="1" applyBorder="1" applyAlignment="1">
      <alignment horizontal="right"/>
    </xf>
    <xf numFmtId="175" fontId="0" fillId="0" borderId="28" xfId="0" applyNumberFormat="1" applyBorder="1" applyAlignment="1">
      <alignment horizontal="center"/>
    </xf>
    <xf numFmtId="2" fontId="12" fillId="2" borderId="0" xfId="51" applyNumberFormat="1" applyFont="1" applyFill="1"/>
    <xf numFmtId="10" fontId="8" fillId="2" borderId="0" xfId="58" applyNumberFormat="1" applyFont="1" applyFill="1" applyBorder="1" applyProtection="1"/>
    <xf numFmtId="0" fontId="8" fillId="2" borderId="0" xfId="51" applyFont="1" applyFill="1"/>
    <xf numFmtId="0" fontId="12" fillId="2" borderId="21" xfId="51" applyFont="1" applyFill="1" applyBorder="1" applyAlignment="1">
      <alignment horizontal="left" vertical="center" wrapText="1"/>
    </xf>
    <xf numFmtId="0" fontId="12" fillId="2" borderId="11" xfId="5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5" xfId="5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8" fillId="0" borderId="0" xfId="51" applyFont="1" applyAlignment="1">
      <alignment horizontal="center"/>
    </xf>
    <xf numFmtId="0" fontId="8" fillId="0" borderId="0" xfId="51" applyFont="1"/>
    <xf numFmtId="0" fontId="8" fillId="2" borderId="0" xfId="51" applyFont="1" applyFill="1" applyAlignment="1">
      <alignment horizontal="center"/>
    </xf>
    <xf numFmtId="1" fontId="25" fillId="0" borderId="6" xfId="0" applyNumberFormat="1" applyFont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/>
    </xf>
    <xf numFmtId="0" fontId="8" fillId="2" borderId="3" xfId="51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justify" vertical="justify"/>
    </xf>
    <xf numFmtId="171" fontId="8" fillId="2" borderId="0" xfId="51" applyNumberFormat="1" applyFont="1" applyFill="1" applyAlignment="1">
      <alignment horizontal="left" vertical="center"/>
    </xf>
    <xf numFmtId="169" fontId="8" fillId="2" borderId="0" xfId="51" applyNumberFormat="1" applyFont="1" applyFill="1"/>
    <xf numFmtId="39" fontId="8" fillId="2" borderId="0" xfId="51" applyNumberFormat="1" applyFont="1" applyFill="1"/>
    <xf numFmtId="39" fontId="8" fillId="2" borderId="5" xfId="51" applyNumberFormat="1" applyFont="1" applyFill="1" applyBorder="1"/>
    <xf numFmtId="169" fontId="12" fillId="2" borderId="26" xfId="51" applyNumberFormat="1" applyFont="1" applyFill="1" applyBorder="1" applyAlignment="1">
      <alignment horizontal="center" vertical="center"/>
    </xf>
    <xf numFmtId="0" fontId="8" fillId="2" borderId="15" xfId="51" applyFont="1" applyFill="1" applyBorder="1" applyAlignment="1">
      <alignment horizontal="center" vertical="center"/>
    </xf>
    <xf numFmtId="37" fontId="25" fillId="0" borderId="35" xfId="51" applyNumberFormat="1" applyFont="1" applyBorder="1" applyAlignment="1">
      <alignment horizontal="center" vertical="center"/>
    </xf>
    <xf numFmtId="0" fontId="8" fillId="2" borderId="4" xfId="51" applyFont="1" applyFill="1" applyBorder="1" applyAlignment="1">
      <alignment horizontal="center" vertical="center"/>
    </xf>
    <xf numFmtId="37" fontId="24" fillId="0" borderId="12" xfId="51" applyNumberFormat="1" applyFont="1" applyBorder="1" applyAlignment="1">
      <alignment horizontal="center" vertical="center"/>
    </xf>
    <xf numFmtId="37" fontId="25" fillId="0" borderId="12" xfId="51" applyNumberFormat="1" applyFont="1" applyBorder="1" applyAlignment="1">
      <alignment horizontal="center" vertical="center"/>
    </xf>
    <xf numFmtId="0" fontId="8" fillId="2" borderId="16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37" fontId="24" fillId="0" borderId="36" xfId="51" applyNumberFormat="1" applyFont="1" applyBorder="1" applyAlignment="1">
      <alignment horizontal="center" vertical="center"/>
    </xf>
    <xf numFmtId="0" fontId="8" fillId="2" borderId="2" xfId="51" applyFont="1" applyFill="1" applyBorder="1"/>
    <xf numFmtId="0" fontId="8" fillId="2" borderId="1" xfId="51" applyFont="1" applyFill="1" applyBorder="1"/>
    <xf numFmtId="0" fontId="8" fillId="2" borderId="8" xfId="51" applyFont="1" applyFill="1" applyBorder="1"/>
    <xf numFmtId="0" fontId="8" fillId="2" borderId="6" xfId="51" applyFont="1" applyFill="1" applyBorder="1" applyAlignment="1">
      <alignment horizontal="center" vertical="center"/>
    </xf>
    <xf numFmtId="37" fontId="25" fillId="0" borderId="37" xfId="51" applyNumberFormat="1" applyFont="1" applyBorder="1" applyAlignment="1">
      <alignment horizontal="center" vertical="center"/>
    </xf>
    <xf numFmtId="0" fontId="8" fillId="2" borderId="9" xfId="51" applyFont="1" applyFill="1" applyBorder="1"/>
    <xf numFmtId="0" fontId="8" fillId="2" borderId="11" xfId="51" applyFont="1" applyFill="1" applyBorder="1" applyAlignment="1">
      <alignment horizontal="center" vertical="center"/>
    </xf>
    <xf numFmtId="0" fontId="8" fillId="2" borderId="10" xfId="51" applyFont="1" applyFill="1" applyBorder="1"/>
    <xf numFmtId="0" fontId="25" fillId="0" borderId="4" xfId="51" applyFont="1" applyBorder="1" applyAlignment="1">
      <alignment horizontal="center" vertical="center" wrapText="1"/>
    </xf>
    <xf numFmtId="0" fontId="24" fillId="2" borderId="4" xfId="51" applyFont="1" applyFill="1" applyBorder="1" applyAlignment="1">
      <alignment horizontal="center" vertical="center"/>
    </xf>
    <xf numFmtId="171" fontId="25" fillId="0" borderId="4" xfId="0" applyNumberFormat="1" applyFont="1" applyBorder="1" applyAlignment="1">
      <alignment horizontal="right" vertical="center" wrapText="1"/>
    </xf>
    <xf numFmtId="171" fontId="25" fillId="0" borderId="4" xfId="2" applyNumberFormat="1" applyFont="1" applyFill="1" applyBorder="1" applyAlignment="1" applyProtection="1">
      <alignment vertical="center"/>
    </xf>
    <xf numFmtId="171" fontId="25" fillId="2" borderId="4" xfId="0" applyNumberFormat="1" applyFont="1" applyFill="1" applyBorder="1" applyAlignment="1">
      <alignment horizontal="right" vertical="center" wrapText="1"/>
    </xf>
    <xf numFmtId="14" fontId="25" fillId="2" borderId="7" xfId="51" applyNumberFormat="1" applyFont="1" applyFill="1" applyBorder="1" applyAlignment="1">
      <alignment vertical="center"/>
    </xf>
    <xf numFmtId="1" fontId="25" fillId="0" borderId="7" xfId="0" applyNumberFormat="1" applyFont="1" applyBorder="1" applyAlignment="1">
      <alignment horizontal="center" vertical="center" wrapText="1"/>
    </xf>
    <xf numFmtId="3" fontId="25" fillId="0" borderId="4" xfId="18" applyNumberFormat="1" applyFont="1" applyFill="1" applyBorder="1" applyAlignment="1">
      <alignment horizontal="right" vertical="center" wrapText="1"/>
    </xf>
    <xf numFmtId="3" fontId="25" fillId="2" borderId="6" xfId="2" applyNumberFormat="1" applyFont="1" applyFill="1" applyBorder="1" applyAlignment="1" applyProtection="1">
      <alignment horizontal="right" vertical="center"/>
    </xf>
    <xf numFmtId="3" fontId="24" fillId="0" borderId="4" xfId="2" applyNumberFormat="1" applyFont="1" applyFill="1" applyBorder="1" applyAlignment="1" applyProtection="1">
      <alignment horizontal="right" vertical="center"/>
    </xf>
    <xf numFmtId="3" fontId="24" fillId="0" borderId="6" xfId="2" applyNumberFormat="1" applyFont="1" applyFill="1" applyBorder="1" applyAlignment="1" applyProtection="1">
      <alignment horizontal="right" vertical="center"/>
    </xf>
    <xf numFmtId="3" fontId="25" fillId="0" borderId="15" xfId="18" applyNumberFormat="1" applyFont="1" applyFill="1" applyBorder="1" applyAlignment="1">
      <alignment horizontal="right" vertical="center"/>
    </xf>
    <xf numFmtId="3" fontId="25" fillId="0" borderId="4" xfId="18" applyNumberFormat="1" applyFont="1" applyFill="1" applyBorder="1" applyAlignment="1">
      <alignment horizontal="right" vertical="center"/>
    </xf>
    <xf numFmtId="3" fontId="25" fillId="0" borderId="7" xfId="18" applyNumberFormat="1" applyFont="1" applyFill="1" applyBorder="1" applyAlignment="1">
      <alignment horizontal="right" vertical="center" wrapText="1"/>
    </xf>
    <xf numFmtId="3" fontId="25" fillId="2" borderId="4" xfId="2" applyNumberFormat="1" applyFont="1" applyFill="1" applyBorder="1" applyAlignment="1" applyProtection="1">
      <alignment horizontal="right" vertical="center"/>
    </xf>
    <xf numFmtId="171" fontId="24" fillId="2" borderId="7" xfId="16" applyNumberFormat="1" applyFont="1" applyFill="1" applyBorder="1" applyAlignment="1" applyProtection="1">
      <alignment vertical="center"/>
    </xf>
    <xf numFmtId="0" fontId="8" fillId="0" borderId="0" xfId="50" applyFont="1"/>
    <xf numFmtId="0" fontId="12" fillId="2" borderId="17" xfId="51" applyFont="1" applyFill="1" applyBorder="1" applyAlignment="1">
      <alignment horizontal="justify" vertical="center" wrapText="1"/>
    </xf>
    <xf numFmtId="0" fontId="12" fillId="2" borderId="18" xfId="51" applyFont="1" applyFill="1" applyBorder="1" applyAlignment="1">
      <alignment horizontal="justify" vertical="center" wrapText="1"/>
    </xf>
    <xf numFmtId="0" fontId="12" fillId="2" borderId="19" xfId="51" applyFont="1" applyFill="1" applyBorder="1" applyAlignment="1">
      <alignment horizontal="justify" vertical="center" wrapText="1"/>
    </xf>
    <xf numFmtId="0" fontId="12" fillId="2" borderId="20" xfId="51" applyFont="1" applyFill="1" applyBorder="1" applyAlignment="1">
      <alignment vertical="center" wrapText="1"/>
    </xf>
    <xf numFmtId="0" fontId="12" fillId="2" borderId="21" xfId="51" applyFont="1" applyFill="1" applyBorder="1" applyAlignment="1">
      <alignment vertical="center" wrapText="1"/>
    </xf>
    <xf numFmtId="0" fontId="24" fillId="0" borderId="7" xfId="50" applyFont="1" applyBorder="1" applyAlignment="1">
      <alignment horizontal="center" vertical="center" wrapText="1"/>
    </xf>
    <xf numFmtId="0" fontId="25" fillId="0" borderId="15" xfId="50" applyFont="1" applyBorder="1" applyAlignment="1">
      <alignment horizontal="center" vertical="center" wrapText="1"/>
    </xf>
    <xf numFmtId="0" fontId="24" fillId="0" borderId="6" xfId="50" applyFont="1" applyBorder="1" applyAlignment="1">
      <alignment horizontal="center" vertical="center" wrapText="1"/>
    </xf>
    <xf numFmtId="171" fontId="25" fillId="0" borderId="6" xfId="2" applyNumberFormat="1" applyFont="1" applyBorder="1" applyAlignment="1" applyProtection="1">
      <alignment vertical="center"/>
    </xf>
    <xf numFmtId="14" fontId="25" fillId="0" borderId="6" xfId="50" applyNumberFormat="1" applyFont="1" applyBorder="1" applyAlignment="1">
      <alignment vertical="center"/>
    </xf>
    <xf numFmtId="0" fontId="8" fillId="2" borderId="0" xfId="50" applyFont="1" applyFill="1"/>
    <xf numFmtId="171" fontId="24" fillId="0" borderId="7" xfId="50" applyNumberFormat="1" applyFont="1" applyBorder="1" applyAlignment="1">
      <alignment horizontal="center" vertical="center" wrapText="1"/>
    </xf>
    <xf numFmtId="171" fontId="25" fillId="2" borderId="7" xfId="50" applyNumberFormat="1" applyFont="1" applyFill="1" applyBorder="1" applyAlignment="1">
      <alignment vertical="center"/>
    </xf>
    <xf numFmtId="14" fontId="25" fillId="2" borderId="7" xfId="50" applyNumberFormat="1" applyFont="1" applyFill="1" applyBorder="1" applyAlignment="1">
      <alignment vertical="center"/>
    </xf>
    <xf numFmtId="169" fontId="12" fillId="0" borderId="1" xfId="50" applyNumberFormat="1" applyFont="1" applyBorder="1" applyAlignment="1">
      <alignment horizontal="justify" vertical="center"/>
    </xf>
    <xf numFmtId="171" fontId="8" fillId="0" borderId="0" xfId="50" applyNumberFormat="1" applyFont="1" applyAlignment="1">
      <alignment horizontal="left" vertical="center"/>
    </xf>
    <xf numFmtId="169" fontId="8" fillId="0" borderId="0" xfId="50" applyNumberFormat="1" applyFont="1"/>
    <xf numFmtId="39" fontId="8" fillId="0" borderId="0" xfId="50" applyNumberFormat="1" applyFont="1"/>
    <xf numFmtId="39" fontId="8" fillId="0" borderId="5" xfId="50" applyNumberFormat="1" applyFont="1" applyBorder="1"/>
    <xf numFmtId="0" fontId="12" fillId="0" borderId="21" xfId="50" applyFont="1" applyBorder="1" applyAlignment="1">
      <alignment horizontal="center" vertical="center"/>
    </xf>
    <xf numFmtId="169" fontId="8" fillId="0" borderId="13" xfId="50" applyNumberFormat="1" applyFont="1" applyBorder="1" applyAlignment="1">
      <alignment vertical="top"/>
    </xf>
    <xf numFmtId="0" fontId="8" fillId="0" borderId="2" xfId="50" applyFont="1" applyBorder="1"/>
    <xf numFmtId="0" fontId="8" fillId="0" borderId="1" xfId="50" applyFont="1" applyBorder="1"/>
    <xf numFmtId="0" fontId="8" fillId="0" borderId="4" xfId="50" applyFont="1" applyBorder="1" applyAlignment="1">
      <alignment horizontal="center" vertical="center"/>
    </xf>
    <xf numFmtId="0" fontId="8" fillId="0" borderId="3" xfId="50" applyFont="1" applyBorder="1"/>
    <xf numFmtId="0" fontId="12" fillId="0" borderId="11" xfId="50" applyFont="1" applyBorder="1" applyAlignment="1">
      <alignment horizontal="center" vertical="center" wrapText="1"/>
    </xf>
    <xf numFmtId="0" fontId="12" fillId="0" borderId="11" xfId="50" applyFont="1" applyBorder="1" applyAlignment="1">
      <alignment horizontal="center" vertical="center"/>
    </xf>
    <xf numFmtId="0" fontId="25" fillId="0" borderId="4" xfId="50" applyFont="1" applyBorder="1" applyAlignment="1">
      <alignment horizontal="center" vertical="center" wrapText="1"/>
    </xf>
    <xf numFmtId="0" fontId="24" fillId="0" borderId="4" xfId="50" applyFont="1" applyBorder="1" applyAlignment="1">
      <alignment horizontal="center" vertical="center"/>
    </xf>
    <xf numFmtId="3" fontId="25" fillId="2" borderId="6" xfId="18" applyNumberFormat="1" applyFont="1" applyFill="1" applyBorder="1" applyAlignment="1">
      <alignment horizontal="right" vertical="center" wrapText="1"/>
    </xf>
    <xf numFmtId="0" fontId="25" fillId="0" borderId="7" xfId="50" applyFont="1" applyBorder="1" applyAlignment="1">
      <alignment horizontal="center" vertical="center" wrapText="1"/>
    </xf>
    <xf numFmtId="3" fontId="24" fillId="2" borderId="6" xfId="18" applyNumberFormat="1" applyFont="1" applyFill="1" applyBorder="1" applyAlignment="1">
      <alignment horizontal="right" vertical="center" wrapText="1"/>
    </xf>
    <xf numFmtId="3" fontId="25" fillId="2" borderId="15" xfId="18" applyNumberFormat="1" applyFont="1" applyFill="1" applyBorder="1" applyAlignment="1">
      <alignment horizontal="right" vertical="center" wrapText="1"/>
    </xf>
    <xf numFmtId="3" fontId="25" fillId="2" borderId="4" xfId="0" applyNumberFormat="1" applyFont="1" applyFill="1" applyBorder="1" applyAlignment="1">
      <alignment horizontal="right" vertical="center" wrapText="1"/>
    </xf>
    <xf numFmtId="3" fontId="25" fillId="2" borderId="4" xfId="18" applyNumberFormat="1" applyFont="1" applyFill="1" applyBorder="1" applyAlignment="1">
      <alignment horizontal="right" vertical="center" wrapText="1"/>
    </xf>
    <xf numFmtId="3" fontId="25" fillId="0" borderId="4" xfId="0" applyNumberFormat="1" applyFont="1" applyBorder="1" applyAlignment="1">
      <alignment horizontal="right" vertical="center" wrapText="1"/>
    </xf>
    <xf numFmtId="3" fontId="24" fillId="2" borderId="7" xfId="18" applyNumberFormat="1" applyFont="1" applyFill="1" applyBorder="1" applyAlignment="1">
      <alignment horizontal="right" vertical="center" wrapText="1"/>
    </xf>
    <xf numFmtId="3" fontId="8" fillId="0" borderId="4" xfId="50" applyNumberFormat="1" applyFont="1" applyBorder="1" applyAlignment="1">
      <alignment horizontal="right" vertical="center"/>
    </xf>
    <xf numFmtId="3" fontId="25" fillId="2" borderId="7" xfId="18" applyNumberFormat="1" applyFont="1" applyFill="1" applyBorder="1" applyAlignment="1">
      <alignment horizontal="right" vertical="center" wrapText="1"/>
    </xf>
    <xf numFmtId="3" fontId="25" fillId="2" borderId="7" xfId="0" applyNumberFormat="1" applyFont="1" applyFill="1" applyBorder="1" applyAlignment="1">
      <alignment horizontal="right" vertical="center" wrapText="1"/>
    </xf>
    <xf numFmtId="1" fontId="25" fillId="0" borderId="14" xfId="50" applyNumberFormat="1" applyFont="1" applyBorder="1" applyAlignment="1">
      <alignment horizontal="right" vertical="center"/>
    </xf>
    <xf numFmtId="0" fontId="8" fillId="0" borderId="11" xfId="50" applyFont="1" applyBorder="1" applyAlignment="1">
      <alignment horizontal="center" vertical="center"/>
    </xf>
    <xf numFmtId="1" fontId="25" fillId="0" borderId="8" xfId="5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164" fontId="8" fillId="0" borderId="0" xfId="18" applyFont="1"/>
    <xf numFmtId="0" fontId="8" fillId="0" borderId="0" xfId="50" applyFont="1" applyAlignment="1">
      <alignment horizontal="center"/>
    </xf>
    <xf numFmtId="169" fontId="8" fillId="0" borderId="28" xfId="50" applyNumberFormat="1" applyFont="1" applyBorder="1" applyAlignment="1">
      <alignment horizontal="center" vertical="top"/>
    </xf>
    <xf numFmtId="0" fontId="8" fillId="0" borderId="24" xfId="50" applyFont="1" applyBorder="1" applyAlignment="1">
      <alignment horizontal="center" vertical="center"/>
    </xf>
    <xf numFmtId="0" fontId="8" fillId="0" borderId="29" xfId="50" applyFont="1" applyBorder="1" applyAlignment="1">
      <alignment horizontal="center" vertical="center"/>
    </xf>
    <xf numFmtId="14" fontId="8" fillId="2" borderId="4" xfId="50" applyNumberFormat="1" applyFont="1" applyFill="1" applyBorder="1" applyAlignment="1">
      <alignment horizontal="right" vertical="center"/>
    </xf>
    <xf numFmtId="14" fontId="8" fillId="2" borderId="4" xfId="50" applyNumberFormat="1" applyFont="1" applyFill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4" fontId="8" fillId="2" borderId="7" xfId="50" applyNumberFormat="1" applyFont="1" applyFill="1" applyBorder="1" applyAlignment="1">
      <alignment horizontal="right" vertical="center"/>
    </xf>
    <xf numFmtId="14" fontId="8" fillId="2" borderId="7" xfId="50" applyNumberFormat="1" applyFont="1" applyFill="1" applyBorder="1" applyAlignment="1">
      <alignment horizontal="right" vertical="center" wrapText="1"/>
    </xf>
    <xf numFmtId="169" fontId="8" fillId="0" borderId="40" xfId="50" applyNumberFormat="1" applyFont="1" applyBorder="1" applyAlignment="1">
      <alignment horizontal="center" vertical="top"/>
    </xf>
    <xf numFmtId="171" fontId="12" fillId="0" borderId="15" xfId="50" applyNumberFormat="1" applyFont="1" applyBorder="1" applyAlignment="1">
      <alignment vertical="center" wrapText="1"/>
    </xf>
    <xf numFmtId="14" fontId="8" fillId="0" borderId="15" xfId="50" applyNumberFormat="1" applyFont="1" applyBorder="1" applyAlignment="1">
      <alignment vertical="center"/>
    </xf>
    <xf numFmtId="171" fontId="12" fillId="0" borderId="7" xfId="50" applyNumberFormat="1" applyFont="1" applyBorder="1" applyAlignment="1">
      <alignment vertical="center" wrapText="1"/>
    </xf>
    <xf numFmtId="171" fontId="12" fillId="0" borderId="7" xfId="16" applyNumberFormat="1" applyFont="1" applyFill="1" applyBorder="1" applyAlignment="1" applyProtection="1">
      <alignment vertical="center"/>
    </xf>
    <xf numFmtId="171" fontId="8" fillId="0" borderId="7" xfId="50" applyNumberFormat="1" applyFont="1" applyBorder="1" applyAlignment="1">
      <alignment vertical="center"/>
    </xf>
    <xf numFmtId="14" fontId="8" fillId="0" borderId="7" xfId="50" applyNumberFormat="1" applyFont="1" applyBorder="1" applyAlignment="1">
      <alignment vertical="center"/>
    </xf>
    <xf numFmtId="3" fontId="8" fillId="0" borderId="15" xfId="18" applyNumberFormat="1" applyFont="1" applyFill="1" applyBorder="1" applyAlignment="1">
      <alignment horizontal="right" vertical="center" wrapText="1"/>
    </xf>
    <xf numFmtId="3" fontId="25" fillId="0" borderId="4" xfId="18" applyNumberFormat="1" applyFont="1" applyFill="1" applyBorder="1" applyAlignment="1" applyProtection="1">
      <alignment horizontal="right" vertical="center"/>
    </xf>
    <xf numFmtId="3" fontId="8" fillId="0" borderId="4" xfId="18" applyNumberFormat="1" applyFont="1" applyFill="1" applyBorder="1" applyAlignment="1">
      <alignment horizontal="right" vertical="center" wrapText="1"/>
    </xf>
    <xf numFmtId="3" fontId="25" fillId="0" borderId="7" xfId="18" applyNumberFormat="1" applyFont="1" applyFill="1" applyBorder="1" applyAlignment="1" applyProtection="1">
      <alignment horizontal="right" vertical="center"/>
    </xf>
    <xf numFmtId="3" fontId="12" fillId="0" borderId="15" xfId="18" applyNumberFormat="1" applyFont="1" applyFill="1" applyBorder="1" applyAlignment="1" applyProtection="1">
      <alignment horizontal="right" vertical="center"/>
    </xf>
    <xf numFmtId="3" fontId="12" fillId="0" borderId="7" xfId="18" applyNumberFormat="1" applyFont="1" applyFill="1" applyBorder="1" applyAlignment="1" applyProtection="1">
      <alignment horizontal="right" vertical="center"/>
    </xf>
    <xf numFmtId="37" fontId="8" fillId="0" borderId="12" xfId="50" applyNumberFormat="1" applyFont="1" applyBorder="1" applyAlignment="1">
      <alignment horizontal="center" vertical="center"/>
    </xf>
    <xf numFmtId="37" fontId="24" fillId="0" borderId="36" xfId="5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12" fillId="0" borderId="16" xfId="18" applyNumberFormat="1" applyFont="1" applyFill="1" applyBorder="1" applyAlignment="1">
      <alignment horizontal="right" vertical="center" wrapText="1"/>
    </xf>
    <xf numFmtId="3" fontId="8" fillId="0" borderId="16" xfId="18" applyNumberFormat="1" applyFont="1" applyFill="1" applyBorder="1" applyAlignment="1">
      <alignment horizontal="right" vertical="center" wrapText="1"/>
    </xf>
    <xf numFmtId="3" fontId="12" fillId="0" borderId="6" xfId="50" applyNumberFormat="1" applyFont="1" applyBorder="1" applyAlignment="1">
      <alignment horizontal="right" vertical="center"/>
    </xf>
    <xf numFmtId="3" fontId="12" fillId="0" borderId="4" xfId="50" applyNumberFormat="1" applyFont="1" applyBorder="1" applyAlignment="1">
      <alignment horizontal="right" vertical="center"/>
    </xf>
    <xf numFmtId="3" fontId="8" fillId="0" borderId="4" xfId="18" applyNumberFormat="1" applyFont="1" applyFill="1" applyBorder="1" applyAlignment="1" applyProtection="1">
      <alignment horizontal="right" vertical="center"/>
    </xf>
    <xf numFmtId="3" fontId="8" fillId="0" borderId="4" xfId="2" applyNumberFormat="1" applyFont="1" applyFill="1" applyBorder="1" applyAlignment="1" applyProtection="1">
      <alignment horizontal="right" vertical="center"/>
    </xf>
    <xf numFmtId="3" fontId="8" fillId="0" borderId="6" xfId="50" applyNumberFormat="1" applyFont="1" applyBorder="1" applyAlignment="1">
      <alignment horizontal="right" vertical="center"/>
    </xf>
    <xf numFmtId="0" fontId="12" fillId="2" borderId="23" xfId="51" applyFont="1" applyFill="1" applyBorder="1" applyAlignment="1">
      <alignment horizontal="left" vertical="center" wrapText="1"/>
    </xf>
    <xf numFmtId="0" fontId="12" fillId="0" borderId="4" xfId="51" applyFont="1" applyBorder="1" applyAlignment="1">
      <alignment horizontal="center" vertical="center" wrapText="1"/>
    </xf>
    <xf numFmtId="0" fontId="12" fillId="2" borderId="11" xfId="51" applyFont="1" applyFill="1" applyBorder="1" applyAlignment="1">
      <alignment horizontal="center" vertical="center" wrapText="1"/>
    </xf>
    <xf numFmtId="0" fontId="12" fillId="2" borderId="6" xfId="51" applyFont="1" applyFill="1" applyBorder="1" applyAlignment="1">
      <alignment horizontal="left" vertical="center" wrapText="1"/>
    </xf>
    <xf numFmtId="0" fontId="12" fillId="2" borderId="18" xfId="51" applyFont="1" applyFill="1" applyBorder="1" applyAlignment="1">
      <alignment horizontal="justify" vertical="center" wrapText="1"/>
    </xf>
    <xf numFmtId="0" fontId="12" fillId="2" borderId="19" xfId="51" applyFont="1" applyFill="1" applyBorder="1" applyAlignment="1">
      <alignment horizontal="justify" vertical="center" wrapText="1"/>
    </xf>
    <xf numFmtId="0" fontId="12" fillId="2" borderId="20" xfId="51" applyFont="1" applyFill="1" applyBorder="1" applyAlignment="1">
      <alignment horizontal="left" vertical="center" wrapText="1"/>
    </xf>
    <xf numFmtId="2" fontId="12" fillId="2" borderId="4" xfId="5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4" xfId="50" applyFont="1" applyBorder="1" applyAlignment="1">
      <alignment horizontal="center" vertical="center" wrapText="1"/>
    </xf>
    <xf numFmtId="0" fontId="8" fillId="0" borderId="54" xfId="50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 wrapText="1"/>
    </xf>
    <xf numFmtId="0" fontId="12" fillId="0" borderId="11" xfId="50" applyFont="1" applyBorder="1" applyAlignment="1">
      <alignment horizontal="center" vertical="center" wrapText="1"/>
    </xf>
    <xf numFmtId="2" fontId="12" fillId="0" borderId="4" xfId="50" applyNumberFormat="1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8" fillId="0" borderId="11" xfId="50" applyFont="1" applyBorder="1" applyAlignment="1">
      <alignment horizontal="center" vertical="center"/>
    </xf>
    <xf numFmtId="0" fontId="12" fillId="2" borderId="17" xfId="51" applyFont="1" applyFill="1" applyBorder="1" applyAlignment="1">
      <alignment horizontal="justify" vertical="center" wrapText="1"/>
    </xf>
    <xf numFmtId="169" fontId="12" fillId="0" borderId="3" xfId="50" applyNumberFormat="1" applyFont="1" applyBorder="1" applyAlignment="1">
      <alignment horizontal="center" vertical="center"/>
    </xf>
    <xf numFmtId="0" fontId="8" fillId="0" borderId="15" xfId="50" applyFont="1" applyBorder="1" applyAlignment="1">
      <alignment horizontal="center" vertical="center" wrapText="1"/>
    </xf>
    <xf numFmtId="37" fontId="8" fillId="0" borderId="46" xfId="50" applyNumberFormat="1" applyFont="1" applyBorder="1" applyAlignment="1">
      <alignment horizontal="center" vertical="center"/>
    </xf>
    <xf numFmtId="37" fontId="24" fillId="0" borderId="22" xfId="50" applyNumberFormat="1" applyFont="1" applyBorder="1" applyAlignment="1">
      <alignment horizontal="center" vertical="center"/>
    </xf>
    <xf numFmtId="169" fontId="12" fillId="0" borderId="27" xfId="50" applyNumberFormat="1" applyFont="1" applyBorder="1" applyAlignment="1">
      <alignment horizontal="center" vertical="center"/>
    </xf>
    <xf numFmtId="0" fontId="8" fillId="0" borderId="6" xfId="50" applyFont="1" applyBorder="1" applyAlignment="1">
      <alignment horizontal="center" vertical="center" wrapText="1"/>
    </xf>
    <xf numFmtId="0" fontId="12" fillId="0" borderId="7" xfId="5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51" applyFont="1" applyFill="1" applyBorder="1" applyAlignment="1">
      <alignment horizontal="center" vertical="center" wrapText="1"/>
    </xf>
    <xf numFmtId="9" fontId="24" fillId="2" borderId="12" xfId="53" applyFont="1" applyFill="1" applyBorder="1" applyAlignment="1">
      <alignment horizontal="center" vertical="center"/>
    </xf>
    <xf numFmtId="9" fontId="24" fillId="2" borderId="4" xfId="53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justify" vertical="center" wrapText="1"/>
    </xf>
    <xf numFmtId="0" fontId="12" fillId="2" borderId="45" xfId="51" applyFont="1" applyFill="1" applyBorder="1" applyAlignment="1">
      <alignment horizontal="center" vertical="center" wrapText="1"/>
    </xf>
    <xf numFmtId="0" fontId="12" fillId="2" borderId="49" xfId="51" applyFont="1" applyFill="1" applyBorder="1" applyAlignment="1">
      <alignment horizontal="center" vertical="center" wrapText="1"/>
    </xf>
    <xf numFmtId="0" fontId="12" fillId="2" borderId="50" xfId="51" applyFont="1" applyFill="1" applyBorder="1" applyAlignment="1">
      <alignment horizontal="center" vertical="center" wrapText="1"/>
    </xf>
    <xf numFmtId="2" fontId="12" fillId="2" borderId="53" xfId="51" applyNumberFormat="1" applyFont="1" applyFill="1" applyBorder="1" applyAlignment="1">
      <alignment horizontal="center" vertical="center"/>
    </xf>
    <xf numFmtId="2" fontId="12" fillId="2" borderId="54" xfId="51" applyNumberFormat="1" applyFont="1" applyFill="1" applyBorder="1" applyAlignment="1">
      <alignment horizontal="center" vertical="center"/>
    </xf>
    <xf numFmtId="2" fontId="12" fillId="2" borderId="46" xfId="51" applyNumberFormat="1" applyFont="1" applyFill="1" applyBorder="1" applyAlignment="1">
      <alignment horizontal="center" vertical="center"/>
    </xf>
    <xf numFmtId="9" fontId="24" fillId="0" borderId="4" xfId="53" applyFont="1" applyFill="1" applyBorder="1" applyAlignment="1" applyProtection="1">
      <alignment horizontal="center" vertical="center"/>
    </xf>
    <xf numFmtId="9" fontId="24" fillId="2" borderId="4" xfId="53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/>
    </xf>
    <xf numFmtId="169" fontId="8" fillId="2" borderId="4" xfId="51" applyNumberFormat="1" applyFont="1" applyFill="1" applyBorder="1" applyAlignment="1">
      <alignment horizontal="center" vertical="center"/>
    </xf>
    <xf numFmtId="0" fontId="8" fillId="2" borderId="15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0" fontId="12" fillId="2" borderId="27" xfId="51" applyFont="1" applyFill="1" applyBorder="1" applyAlignment="1">
      <alignment horizontal="center" vertical="center"/>
    </xf>
    <xf numFmtId="0" fontId="12" fillId="2" borderId="38" xfId="51" applyFont="1" applyFill="1" applyBorder="1" applyAlignment="1">
      <alignment horizontal="center" vertical="center"/>
    </xf>
    <xf numFmtId="0" fontId="12" fillId="2" borderId="28" xfId="51" applyFont="1" applyFill="1" applyBorder="1" applyAlignment="1">
      <alignment horizontal="center" vertical="center"/>
    </xf>
    <xf numFmtId="0" fontId="8" fillId="2" borderId="20" xfId="51" applyFont="1" applyFill="1" applyBorder="1" applyAlignment="1">
      <alignment horizontal="left" vertical="center" wrapText="1"/>
    </xf>
    <xf numFmtId="0" fontId="8" fillId="2" borderId="4" xfId="51" applyFont="1" applyFill="1" applyBorder="1" applyAlignment="1">
      <alignment horizontal="left" vertical="center" wrapText="1"/>
    </xf>
    <xf numFmtId="0" fontId="8" fillId="2" borderId="12" xfId="51" applyFont="1" applyFill="1" applyBorder="1" applyAlignment="1">
      <alignment horizontal="left" vertical="center" wrapText="1"/>
    </xf>
    <xf numFmtId="0" fontId="12" fillId="2" borderId="20" xfId="51" applyFont="1" applyFill="1" applyBorder="1" applyAlignment="1">
      <alignment vertical="center" wrapText="1"/>
    </xf>
    <xf numFmtId="0" fontId="12" fillId="2" borderId="4" xfId="51" applyFont="1" applyFill="1" applyBorder="1" applyAlignment="1">
      <alignment vertical="center" wrapText="1"/>
    </xf>
    <xf numFmtId="0" fontId="12" fillId="2" borderId="12" xfId="51" applyFont="1" applyFill="1" applyBorder="1" applyAlignment="1">
      <alignment vertical="center" wrapText="1"/>
    </xf>
    <xf numFmtId="2" fontId="12" fillId="2" borderId="2" xfId="51" applyNumberFormat="1" applyFont="1" applyFill="1" applyBorder="1" applyAlignment="1">
      <alignment horizontal="center" vertical="center"/>
    </xf>
    <xf numFmtId="2" fontId="12" fillId="2" borderId="13" xfId="51" applyNumberFormat="1" applyFont="1" applyFill="1" applyBorder="1" applyAlignment="1">
      <alignment horizontal="center" vertical="center"/>
    </xf>
    <xf numFmtId="2" fontId="12" fillId="2" borderId="47" xfId="51" applyNumberFormat="1" applyFont="1" applyFill="1" applyBorder="1" applyAlignment="1">
      <alignment horizontal="center" vertical="center"/>
    </xf>
    <xf numFmtId="2" fontId="12" fillId="2" borderId="1" xfId="51" applyNumberFormat="1" applyFont="1" applyFill="1" applyBorder="1" applyAlignment="1">
      <alignment horizontal="center" vertical="center"/>
    </xf>
    <xf numFmtId="2" fontId="12" fillId="2" borderId="0" xfId="51" applyNumberFormat="1" applyFont="1" applyFill="1" applyAlignment="1">
      <alignment horizontal="center" vertical="center"/>
    </xf>
    <xf numFmtId="2" fontId="12" fillId="2" borderId="5" xfId="51" applyNumberFormat="1" applyFont="1" applyFill="1" applyBorder="1" applyAlignment="1">
      <alignment horizontal="center" vertical="center"/>
    </xf>
    <xf numFmtId="2" fontId="12" fillId="2" borderId="33" xfId="51" applyNumberFormat="1" applyFont="1" applyFill="1" applyBorder="1" applyAlignment="1">
      <alignment horizontal="center" vertical="center"/>
    </xf>
    <xf numFmtId="2" fontId="12" fillId="2" borderId="51" xfId="51" applyNumberFormat="1" applyFont="1" applyFill="1" applyBorder="1" applyAlignment="1">
      <alignment horizontal="center" vertical="center"/>
    </xf>
    <xf numFmtId="2" fontId="12" fillId="2" borderId="52" xfId="51" applyNumberFormat="1" applyFont="1" applyFill="1" applyBorder="1" applyAlignment="1">
      <alignment horizontal="center" vertical="center"/>
    </xf>
    <xf numFmtId="0" fontId="8" fillId="2" borderId="6" xfId="51" applyFont="1" applyFill="1" applyBorder="1" applyAlignment="1">
      <alignment horizontal="center" vertical="center" wrapText="1"/>
    </xf>
    <xf numFmtId="169" fontId="12" fillId="2" borderId="27" xfId="51" applyNumberFormat="1" applyFont="1" applyFill="1" applyBorder="1" applyAlignment="1">
      <alignment horizontal="center" vertical="center"/>
    </xf>
    <xf numFmtId="169" fontId="12" fillId="2" borderId="38" xfId="51" applyNumberFormat="1" applyFont="1" applyFill="1" applyBorder="1" applyAlignment="1">
      <alignment horizontal="center" vertical="center"/>
    </xf>
    <xf numFmtId="169" fontId="12" fillId="2" borderId="28" xfId="51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9" fontId="24" fillId="0" borderId="12" xfId="53" applyFont="1" applyBorder="1" applyAlignment="1">
      <alignment horizontal="center" vertical="center"/>
    </xf>
    <xf numFmtId="39" fontId="25" fillId="2" borderId="6" xfId="51" applyNumberFormat="1" applyFont="1" applyFill="1" applyBorder="1" applyAlignment="1">
      <alignment horizontal="center" vertical="center"/>
    </xf>
    <xf numFmtId="39" fontId="25" fillId="2" borderId="4" xfId="51" applyNumberFormat="1" applyFont="1" applyFill="1" applyBorder="1" applyAlignment="1">
      <alignment horizontal="center" vertical="center"/>
    </xf>
    <xf numFmtId="9" fontId="24" fillId="2" borderId="36" xfId="53" applyFont="1" applyFill="1" applyBorder="1" applyAlignment="1">
      <alignment horizontal="center" vertical="center"/>
    </xf>
    <xf numFmtId="9" fontId="24" fillId="2" borderId="7" xfId="53" applyFont="1" applyFill="1" applyBorder="1" applyAlignment="1" applyProtection="1">
      <alignment horizontal="center" vertical="center"/>
    </xf>
    <xf numFmtId="2" fontId="12" fillId="2" borderId="22" xfId="51" applyNumberFormat="1" applyFont="1" applyFill="1" applyBorder="1" applyAlignment="1">
      <alignment horizontal="center" vertical="center"/>
    </xf>
    <xf numFmtId="2" fontId="12" fillId="2" borderId="44" xfId="51" applyNumberFormat="1" applyFont="1" applyFill="1" applyBorder="1" applyAlignment="1">
      <alignment horizontal="center" vertical="center"/>
    </xf>
    <xf numFmtId="2" fontId="12" fillId="2" borderId="48" xfId="51" applyNumberFormat="1" applyFont="1" applyFill="1" applyBorder="1" applyAlignment="1">
      <alignment horizontal="center" vertical="center"/>
    </xf>
    <xf numFmtId="0" fontId="12" fillId="2" borderId="34" xfId="51" applyFont="1" applyFill="1" applyBorder="1" applyAlignment="1">
      <alignment horizontal="center" vertical="center"/>
    </xf>
    <xf numFmtId="0" fontId="12" fillId="2" borderId="20" xfId="51" applyFont="1" applyFill="1" applyBorder="1" applyAlignment="1">
      <alignment horizontal="center" vertical="center"/>
    </xf>
    <xf numFmtId="0" fontId="12" fillId="2" borderId="59" xfId="51" applyFont="1" applyFill="1" applyBorder="1" applyAlignment="1">
      <alignment horizontal="center" vertical="center"/>
    </xf>
    <xf numFmtId="0" fontId="8" fillId="0" borderId="20" xfId="51" applyFont="1" applyBorder="1" applyAlignment="1">
      <alignment horizontal="justify" vertical="center"/>
    </xf>
    <xf numFmtId="0" fontId="8" fillId="0" borderId="4" xfId="51" applyFont="1" applyBorder="1" applyAlignment="1">
      <alignment horizontal="center" vertical="center" wrapText="1"/>
    </xf>
    <xf numFmtId="0" fontId="8" fillId="0" borderId="34" xfId="51" applyFont="1" applyBorder="1" applyAlignment="1">
      <alignment horizontal="justify" vertical="center" wrapText="1"/>
    </xf>
    <xf numFmtId="0" fontId="8" fillId="0" borderId="20" xfId="51" applyFont="1" applyBorder="1" applyAlignment="1">
      <alignment horizontal="justify" vertical="center" wrapText="1"/>
    </xf>
    <xf numFmtId="0" fontId="12" fillId="2" borderId="15" xfId="51" applyFont="1" applyFill="1" applyBorder="1" applyAlignment="1">
      <alignment horizontal="center" vertical="center" wrapText="1"/>
    </xf>
    <xf numFmtId="0" fontId="12" fillId="2" borderId="4" xfId="51" applyFont="1" applyFill="1" applyBorder="1" applyAlignment="1">
      <alignment horizontal="center" vertical="center" wrapText="1"/>
    </xf>
    <xf numFmtId="0" fontId="12" fillId="2" borderId="15" xfId="51" applyFont="1" applyFill="1" applyBorder="1" applyAlignment="1">
      <alignment horizontal="center" vertical="center"/>
    </xf>
    <xf numFmtId="0" fontId="12" fillId="2" borderId="35" xfId="51" applyFont="1" applyFill="1" applyBorder="1" applyAlignment="1">
      <alignment horizontal="center" vertical="center"/>
    </xf>
    <xf numFmtId="0" fontId="12" fillId="2" borderId="11" xfId="51" applyFont="1" applyFill="1" applyBorder="1" applyAlignment="1">
      <alignment horizontal="center" vertical="center" wrapText="1"/>
    </xf>
    <xf numFmtId="0" fontId="12" fillId="2" borderId="12" xfId="51" applyFont="1" applyFill="1" applyBorder="1" applyAlignment="1">
      <alignment horizontal="center" vertical="center"/>
    </xf>
    <xf numFmtId="0" fontId="12" fillId="2" borderId="22" xfId="51" applyFont="1" applyFill="1" applyBorder="1" applyAlignment="1">
      <alignment horizontal="center" vertical="center"/>
    </xf>
    <xf numFmtId="9" fontId="24" fillId="2" borderId="15" xfId="53" applyFont="1" applyFill="1" applyBorder="1" applyAlignment="1">
      <alignment horizontal="center" vertical="center" wrapText="1"/>
    </xf>
    <xf numFmtId="9" fontId="24" fillId="2" borderId="35" xfId="53" applyFont="1" applyFill="1" applyBorder="1" applyAlignment="1">
      <alignment horizontal="center" vertical="center"/>
    </xf>
    <xf numFmtId="0" fontId="12" fillId="2" borderId="54" xfId="51" applyFont="1" applyFill="1" applyBorder="1" applyAlignment="1">
      <alignment horizontal="center" vertical="center" wrapText="1"/>
    </xf>
    <xf numFmtId="0" fontId="12" fillId="2" borderId="6" xfId="51" applyFont="1" applyFill="1" applyBorder="1" applyAlignment="1">
      <alignment horizontal="center" vertical="center" wrapText="1"/>
    </xf>
    <xf numFmtId="0" fontId="12" fillId="2" borderId="64" xfId="51" applyFont="1" applyFill="1" applyBorder="1" applyAlignment="1">
      <alignment horizontal="left" vertical="center" wrapText="1"/>
    </xf>
    <xf numFmtId="0" fontId="12" fillId="2" borderId="6" xfId="51" applyFont="1" applyFill="1" applyBorder="1" applyAlignment="1">
      <alignment horizontal="left" vertical="center" wrapText="1"/>
    </xf>
    <xf numFmtId="0" fontId="12" fillId="2" borderId="63" xfId="51" applyFont="1" applyFill="1" applyBorder="1" applyAlignment="1">
      <alignment horizontal="center" vertical="center" wrapText="1"/>
    </xf>
    <xf numFmtId="0" fontId="12" fillId="2" borderId="13" xfId="51" applyFont="1" applyFill="1" applyBorder="1" applyAlignment="1">
      <alignment horizontal="center" vertical="center" wrapText="1"/>
    </xf>
    <xf numFmtId="0" fontId="12" fillId="2" borderId="53" xfId="51" applyFont="1" applyFill="1" applyBorder="1" applyAlignment="1">
      <alignment horizontal="center" vertical="center" wrapText="1"/>
    </xf>
    <xf numFmtId="0" fontId="12" fillId="2" borderId="10" xfId="51" applyFont="1" applyFill="1" applyBorder="1" applyAlignment="1">
      <alignment horizontal="center" vertical="center" wrapText="1"/>
    </xf>
    <xf numFmtId="0" fontId="12" fillId="2" borderId="51" xfId="51" applyFont="1" applyFill="1" applyBorder="1" applyAlignment="1">
      <alignment horizontal="center" vertical="center" wrapText="1"/>
    </xf>
    <xf numFmtId="0" fontId="12" fillId="2" borderId="25" xfId="51" applyFont="1" applyFill="1" applyBorder="1" applyAlignment="1">
      <alignment horizontal="center" vertical="center" wrapText="1"/>
    </xf>
    <xf numFmtId="0" fontId="12" fillId="2" borderId="8" xfId="51" applyFont="1" applyFill="1" applyBorder="1" applyAlignment="1">
      <alignment horizontal="justify" vertical="center" wrapText="1"/>
    </xf>
    <xf numFmtId="0" fontId="12" fillId="2" borderId="18" xfId="51" applyFont="1" applyFill="1" applyBorder="1" applyAlignment="1">
      <alignment horizontal="justify" vertical="center" wrapText="1"/>
    </xf>
    <xf numFmtId="0" fontId="12" fillId="2" borderId="19" xfId="51" applyFont="1" applyFill="1" applyBorder="1" applyAlignment="1">
      <alignment horizontal="justify" vertical="center" wrapText="1"/>
    </xf>
    <xf numFmtId="0" fontId="12" fillId="2" borderId="9" xfId="51" applyFont="1" applyFill="1" applyBorder="1" applyAlignment="1">
      <alignment horizontal="justify" vertical="center" wrapText="1"/>
    </xf>
    <xf numFmtId="0" fontId="12" fillId="2" borderId="0" xfId="51" applyFont="1" applyFill="1" applyAlignment="1">
      <alignment horizontal="justify" vertical="center" wrapText="1"/>
    </xf>
    <xf numFmtId="0" fontId="12" fillId="2" borderId="56" xfId="51" applyFont="1" applyFill="1" applyBorder="1" applyAlignment="1">
      <alignment horizontal="justify" vertical="center" wrapText="1"/>
    </xf>
    <xf numFmtId="0" fontId="12" fillId="2" borderId="57" xfId="51" applyFont="1" applyFill="1" applyBorder="1" applyAlignment="1">
      <alignment horizontal="justify" vertical="center" wrapText="1"/>
    </xf>
    <xf numFmtId="0" fontId="12" fillId="2" borderId="39" xfId="51" applyFont="1" applyFill="1" applyBorder="1" applyAlignment="1">
      <alignment horizontal="justify" vertical="center" wrapText="1"/>
    </xf>
    <xf numFmtId="0" fontId="12" fillId="2" borderId="58" xfId="51" applyFont="1" applyFill="1" applyBorder="1" applyAlignment="1">
      <alignment horizontal="justify" vertical="center" wrapText="1"/>
    </xf>
    <xf numFmtId="2" fontId="12" fillId="2" borderId="4" xfId="51" applyNumberFormat="1" applyFont="1" applyFill="1" applyBorder="1" applyAlignment="1">
      <alignment horizontal="center" vertical="center" wrapText="1"/>
    </xf>
    <xf numFmtId="2" fontId="12" fillId="2" borderId="12" xfId="51" applyNumberFormat="1" applyFont="1" applyFill="1" applyBorder="1" applyAlignment="1">
      <alignment horizontal="center" vertical="center" wrapText="1"/>
    </xf>
    <xf numFmtId="0" fontId="12" fillId="2" borderId="20" xfId="51" applyFont="1" applyFill="1" applyBorder="1" applyAlignment="1">
      <alignment horizontal="left" vertical="center" wrapText="1"/>
    </xf>
    <xf numFmtId="0" fontId="12" fillId="2" borderId="4" xfId="51" applyFont="1" applyFill="1" applyBorder="1" applyAlignment="1">
      <alignment horizontal="left" vertical="center" wrapText="1"/>
    </xf>
    <xf numFmtId="2" fontId="12" fillId="2" borderId="4" xfId="51" applyNumberFormat="1" applyFont="1" applyFill="1" applyBorder="1" applyAlignment="1">
      <alignment horizontal="center" vertical="center"/>
    </xf>
    <xf numFmtId="0" fontId="12" fillId="2" borderId="20" xfId="51" applyFont="1" applyFill="1" applyBorder="1" applyAlignment="1">
      <alignment horizontal="justify" vertical="center" wrapText="1"/>
    </xf>
    <xf numFmtId="0" fontId="12" fillId="2" borderId="4" xfId="51" applyFont="1" applyFill="1" applyBorder="1" applyAlignment="1">
      <alignment horizontal="justify" vertical="center" wrapText="1"/>
    </xf>
    <xf numFmtId="0" fontId="12" fillId="2" borderId="6" xfId="51" applyFont="1" applyFill="1" applyBorder="1" applyAlignment="1">
      <alignment vertical="center" wrapText="1"/>
    </xf>
    <xf numFmtId="0" fontId="12" fillId="2" borderId="37" xfId="51" applyFont="1" applyFill="1" applyBorder="1" applyAlignment="1">
      <alignment vertical="center" wrapText="1"/>
    </xf>
    <xf numFmtId="0" fontId="12" fillId="2" borderId="20" xfId="51" applyFont="1" applyFill="1" applyBorder="1" applyAlignment="1">
      <alignment horizontal="left" vertical="center"/>
    </xf>
    <xf numFmtId="0" fontId="12" fillId="2" borderId="4" xfId="51" applyFont="1" applyFill="1" applyBorder="1" applyAlignment="1">
      <alignment horizontal="left" vertical="center"/>
    </xf>
    <xf numFmtId="2" fontId="12" fillId="2" borderId="11" xfId="51" applyNumberFormat="1" applyFont="1" applyFill="1" applyBorder="1" applyAlignment="1">
      <alignment horizontal="center" vertical="center"/>
    </xf>
    <xf numFmtId="2" fontId="12" fillId="2" borderId="16" xfId="51" applyNumberFormat="1" applyFont="1" applyFill="1" applyBorder="1" applyAlignment="1">
      <alignment horizontal="center" vertical="center"/>
    </xf>
    <xf numFmtId="2" fontId="12" fillId="2" borderId="55" xfId="51" applyNumberFormat="1" applyFont="1" applyFill="1" applyBorder="1" applyAlignment="1">
      <alignment horizontal="center" vertical="center"/>
    </xf>
    <xf numFmtId="0" fontId="12" fillId="2" borderId="27" xfId="51" applyFont="1" applyFill="1" applyBorder="1" applyAlignment="1">
      <alignment horizontal="left" vertical="center"/>
    </xf>
    <xf numFmtId="0" fontId="12" fillId="2" borderId="38" xfId="51" applyFont="1" applyFill="1" applyBorder="1" applyAlignment="1">
      <alignment horizontal="left" vertical="center"/>
    </xf>
    <xf numFmtId="0" fontId="12" fillId="2" borderId="28" xfId="51" applyFont="1" applyFill="1" applyBorder="1" applyAlignment="1">
      <alignment horizontal="left" vertical="center"/>
    </xf>
    <xf numFmtId="0" fontId="12" fillId="2" borderId="23" xfId="51" applyFont="1" applyFill="1" applyBorder="1" applyAlignment="1">
      <alignment horizontal="left" vertical="center" wrapText="1"/>
    </xf>
    <xf numFmtId="0" fontId="12" fillId="2" borderId="30" xfId="51" applyFont="1" applyFill="1" applyBorder="1" applyAlignment="1">
      <alignment horizontal="left" vertical="center" wrapText="1"/>
    </xf>
    <xf numFmtId="0" fontId="12" fillId="2" borderId="24" xfId="51" applyFont="1" applyFill="1" applyBorder="1" applyAlignment="1">
      <alignment horizontal="left" vertical="center" wrapText="1"/>
    </xf>
    <xf numFmtId="0" fontId="8" fillId="2" borderId="30" xfId="51" applyFont="1" applyFill="1" applyBorder="1" applyAlignment="1">
      <alignment horizontal="left" vertical="center" wrapText="1"/>
    </xf>
    <xf numFmtId="0" fontId="8" fillId="2" borderId="24" xfId="51" applyFont="1" applyFill="1" applyBorder="1" applyAlignment="1">
      <alignment horizontal="left" vertical="center" wrapText="1"/>
    </xf>
    <xf numFmtId="0" fontId="8" fillId="2" borderId="29" xfId="51" applyFont="1" applyFill="1" applyBorder="1" applyAlignment="1">
      <alignment horizontal="left" vertical="center" wrapText="1"/>
    </xf>
    <xf numFmtId="0" fontId="8" fillId="2" borderId="32" xfId="51" applyFont="1" applyFill="1" applyBorder="1" applyAlignment="1">
      <alignment horizontal="left" vertical="center" wrapText="1"/>
    </xf>
    <xf numFmtId="0" fontId="12" fillId="0" borderId="6" xfId="51" applyFont="1" applyBorder="1" applyAlignment="1">
      <alignment horizontal="center" vertical="center"/>
    </xf>
    <xf numFmtId="0" fontId="12" fillId="0" borderId="4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 wrapText="1"/>
    </xf>
    <xf numFmtId="0" fontId="12" fillId="0" borderId="4" xfId="51" applyFont="1" applyBorder="1" applyAlignment="1">
      <alignment horizontal="center" vertical="center" wrapText="1"/>
    </xf>
    <xf numFmtId="0" fontId="12" fillId="2" borderId="31" xfId="51" applyFont="1" applyFill="1" applyBorder="1" applyAlignment="1">
      <alignment horizontal="left" vertical="center" wrapText="1"/>
    </xf>
    <xf numFmtId="0" fontId="12" fillId="2" borderId="64" xfId="5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18" xfId="51" applyFont="1" applyFill="1" applyBorder="1" applyAlignment="1">
      <alignment horizontal="center" vertical="center" wrapText="1"/>
    </xf>
    <xf numFmtId="0" fontId="8" fillId="2" borderId="19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51" xfId="51" applyFont="1" applyFill="1" applyBorder="1" applyAlignment="1">
      <alignment horizontal="center" vertical="center" wrapText="1"/>
    </xf>
    <xf numFmtId="0" fontId="8" fillId="2" borderId="25" xfId="51" applyFont="1" applyFill="1" applyBorder="1" applyAlignment="1">
      <alignment horizontal="center" vertical="center" wrapText="1"/>
    </xf>
    <xf numFmtId="0" fontId="8" fillId="2" borderId="23" xfId="51" applyFont="1" applyFill="1" applyBorder="1" applyAlignment="1">
      <alignment horizontal="left" vertical="center" wrapText="1"/>
    </xf>
    <xf numFmtId="0" fontId="8" fillId="2" borderId="31" xfId="51" applyFont="1" applyFill="1" applyBorder="1" applyAlignment="1">
      <alignment horizontal="left" vertical="center" wrapText="1"/>
    </xf>
    <xf numFmtId="0" fontId="8" fillId="2" borderId="3" xfId="51" applyFont="1" applyFill="1" applyBorder="1" applyAlignment="1">
      <alignment horizontal="left" vertical="center" wrapText="1"/>
    </xf>
    <xf numFmtId="0" fontId="8" fillId="2" borderId="39" xfId="51" applyFont="1" applyFill="1" applyBorder="1" applyAlignment="1">
      <alignment horizontal="left" vertical="center" wrapText="1"/>
    </xf>
    <xf numFmtId="0" fontId="8" fillId="2" borderId="40" xfId="51" applyFont="1" applyFill="1" applyBorder="1" applyAlignment="1">
      <alignment horizontal="left" vertical="center" wrapText="1"/>
    </xf>
    <xf numFmtId="0" fontId="8" fillId="0" borderId="20" xfId="51" applyFont="1" applyBorder="1" applyAlignment="1">
      <alignment horizontal="left" vertical="center" wrapText="1"/>
    </xf>
    <xf numFmtId="2" fontId="12" fillId="2" borderId="8" xfId="51" applyNumberFormat="1" applyFont="1" applyFill="1" applyBorder="1" applyAlignment="1">
      <alignment horizontal="center" vertical="center"/>
    </xf>
    <xf numFmtId="2" fontId="12" fillId="2" borderId="18" xfId="51" applyNumberFormat="1" applyFont="1" applyFill="1" applyBorder="1" applyAlignment="1">
      <alignment horizontal="center" vertical="center"/>
    </xf>
    <xf numFmtId="2" fontId="12" fillId="2" borderId="19" xfId="51" applyNumberFormat="1" applyFont="1" applyFill="1" applyBorder="1" applyAlignment="1">
      <alignment horizontal="center" vertical="center"/>
    </xf>
    <xf numFmtId="2" fontId="12" fillId="2" borderId="9" xfId="51" applyNumberFormat="1" applyFont="1" applyFill="1" applyBorder="1" applyAlignment="1">
      <alignment horizontal="center" vertical="center"/>
    </xf>
    <xf numFmtId="2" fontId="12" fillId="2" borderId="56" xfId="51" applyNumberFormat="1" applyFont="1" applyFill="1" applyBorder="1" applyAlignment="1">
      <alignment horizontal="center" vertical="center"/>
    </xf>
    <xf numFmtId="2" fontId="12" fillId="2" borderId="57" xfId="51" applyNumberFormat="1" applyFont="1" applyFill="1" applyBorder="1" applyAlignment="1">
      <alignment horizontal="center" vertical="center"/>
    </xf>
    <xf numFmtId="2" fontId="12" fillId="2" borderId="39" xfId="51" applyNumberFormat="1" applyFont="1" applyFill="1" applyBorder="1" applyAlignment="1">
      <alignment horizontal="center" vertical="center"/>
    </xf>
    <xf numFmtId="2" fontId="12" fillId="2" borderId="58" xfId="51" applyNumberFormat="1" applyFont="1" applyFill="1" applyBorder="1" applyAlignment="1">
      <alignment horizontal="center" vertical="center"/>
    </xf>
    <xf numFmtId="9" fontId="12" fillId="0" borderId="4" xfId="53" applyFont="1" applyBorder="1" applyAlignment="1" applyProtection="1">
      <alignment horizontal="center" vertical="center"/>
    </xf>
    <xf numFmtId="39" fontId="12" fillId="0" borderId="12" xfId="51" applyNumberFormat="1" applyFont="1" applyBorder="1" applyAlignment="1">
      <alignment horizontal="center" vertical="center"/>
    </xf>
    <xf numFmtId="0" fontId="8" fillId="0" borderId="8" xfId="51" applyFont="1" applyBorder="1" applyAlignment="1">
      <alignment horizontal="center" vertical="center" wrapText="1"/>
    </xf>
    <xf numFmtId="0" fontId="8" fillId="0" borderId="18" xfId="51" applyFont="1" applyBorder="1" applyAlignment="1">
      <alignment horizontal="center" vertical="center" wrapText="1"/>
    </xf>
    <xf numFmtId="0" fontId="8" fillId="0" borderId="19" xfId="51" applyFont="1" applyBorder="1" applyAlignment="1">
      <alignment horizontal="center" vertical="center" wrapText="1"/>
    </xf>
    <xf numFmtId="0" fontId="8" fillId="0" borderId="10" xfId="51" applyFont="1" applyBorder="1" applyAlignment="1">
      <alignment horizontal="center" vertical="center" wrapText="1"/>
    </xf>
    <xf numFmtId="0" fontId="8" fillId="0" borderId="51" xfId="51" applyFont="1" applyBorder="1" applyAlignment="1">
      <alignment horizontal="center" vertical="center" wrapText="1"/>
    </xf>
    <xf numFmtId="0" fontId="8" fillId="0" borderId="25" xfId="51" applyFont="1" applyBorder="1" applyAlignment="1">
      <alignment horizontal="center" vertical="center" wrapText="1"/>
    </xf>
    <xf numFmtId="0" fontId="8" fillId="0" borderId="63" xfId="51" applyFont="1" applyBorder="1" applyAlignment="1">
      <alignment horizontal="center" vertical="center" wrapText="1"/>
    </xf>
    <xf numFmtId="0" fontId="8" fillId="0" borderId="13" xfId="51" applyFont="1" applyBorder="1" applyAlignment="1">
      <alignment horizontal="center" vertical="center" wrapText="1"/>
    </xf>
    <xf numFmtId="0" fontId="8" fillId="0" borderId="53" xfId="51" applyFont="1" applyBorder="1" applyAlignment="1">
      <alignment horizontal="center" vertical="center" wrapText="1"/>
    </xf>
    <xf numFmtId="0" fontId="8" fillId="0" borderId="9" xfId="51" applyFont="1" applyBorder="1" applyAlignment="1">
      <alignment horizontal="center" vertical="center" wrapText="1"/>
    </xf>
    <xf numFmtId="0" fontId="8" fillId="0" borderId="0" xfId="51" applyFont="1" applyAlignment="1">
      <alignment horizontal="center" vertical="center" wrapText="1"/>
    </xf>
    <xf numFmtId="0" fontId="8" fillId="0" borderId="56" xfId="51" applyFont="1" applyBorder="1" applyAlignment="1">
      <alignment horizontal="center" vertical="center" wrapText="1"/>
    </xf>
    <xf numFmtId="39" fontId="8" fillId="0" borderId="6" xfId="50" applyNumberFormat="1" applyFont="1" applyBorder="1" applyAlignment="1">
      <alignment horizontal="center" vertical="center"/>
    </xf>
    <xf numFmtId="39" fontId="8" fillId="0" borderId="7" xfId="50" applyNumberFormat="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 wrapText="1"/>
    </xf>
    <xf numFmtId="0" fontId="8" fillId="0" borderId="11" xfId="50" applyFont="1" applyBorder="1" applyAlignment="1">
      <alignment horizontal="center" vertical="center"/>
    </xf>
    <xf numFmtId="0" fontId="8" fillId="0" borderId="6" xfId="50" applyFont="1" applyBorder="1" applyAlignment="1">
      <alignment horizontal="center" vertical="center"/>
    </xf>
    <xf numFmtId="1" fontId="25" fillId="0" borderId="8" xfId="50" applyNumberFormat="1" applyFont="1" applyBorder="1" applyAlignment="1">
      <alignment horizontal="right" vertical="center"/>
    </xf>
    <xf numFmtId="1" fontId="25" fillId="0" borderId="10" xfId="50" applyNumberFormat="1" applyFont="1" applyBorder="1" applyAlignment="1">
      <alignment horizontal="right" vertical="center"/>
    </xf>
    <xf numFmtId="0" fontId="12" fillId="2" borderId="34" xfId="51" applyFont="1" applyFill="1" applyBorder="1" applyAlignment="1">
      <alignment vertical="center" wrapText="1"/>
    </xf>
    <xf numFmtId="0" fontId="12" fillId="2" borderId="15" xfId="51" applyFont="1" applyFill="1" applyBorder="1" applyAlignment="1">
      <alignment vertical="center" wrapText="1"/>
    </xf>
    <xf numFmtId="0" fontId="12" fillId="2" borderId="35" xfId="51" applyFont="1" applyFill="1" applyBorder="1" applyAlignment="1">
      <alignment vertical="center" wrapText="1"/>
    </xf>
    <xf numFmtId="39" fontId="8" fillId="0" borderId="37" xfId="51" applyNumberFormat="1" applyFont="1" applyBorder="1" applyAlignment="1">
      <alignment horizontal="center" vertical="center"/>
    </xf>
    <xf numFmtId="39" fontId="8" fillId="0" borderId="36" xfId="51" applyNumberFormat="1" applyFont="1" applyBorder="1" applyAlignment="1">
      <alignment horizontal="center" vertical="center"/>
    </xf>
    <xf numFmtId="0" fontId="12" fillId="2" borderId="17" xfId="51" applyFont="1" applyFill="1" applyBorder="1" applyAlignment="1">
      <alignment horizontal="justify" vertical="center" wrapText="1"/>
    </xf>
    <xf numFmtId="0" fontId="12" fillId="2" borderId="68" xfId="51" applyFont="1" applyFill="1" applyBorder="1" applyAlignment="1">
      <alignment horizontal="justify" vertical="center" wrapText="1"/>
    </xf>
    <xf numFmtId="0" fontId="12" fillId="2" borderId="33" xfId="51" applyFont="1" applyFill="1" applyBorder="1" applyAlignment="1">
      <alignment horizontal="justify" vertical="center" wrapText="1"/>
    </xf>
    <xf numFmtId="0" fontId="12" fillId="2" borderId="51" xfId="51" applyFont="1" applyFill="1" applyBorder="1" applyAlignment="1">
      <alignment horizontal="justify" vertical="center" wrapText="1"/>
    </xf>
    <xf numFmtId="0" fontId="12" fillId="2" borderId="52" xfId="51" applyFont="1" applyFill="1" applyBorder="1" applyAlignment="1">
      <alignment horizontal="justify" vertical="center" wrapText="1"/>
    </xf>
    <xf numFmtId="9" fontId="12" fillId="0" borderId="7" xfId="53" applyFont="1" applyBorder="1" applyAlignment="1" applyProtection="1">
      <alignment horizontal="center" vertical="center"/>
    </xf>
    <xf numFmtId="39" fontId="12" fillId="0" borderId="12" xfId="50" applyNumberFormat="1" applyFont="1" applyBorder="1" applyAlignment="1">
      <alignment horizontal="center" vertical="center"/>
    </xf>
    <xf numFmtId="39" fontId="12" fillId="0" borderId="36" xfId="50" applyNumberFormat="1" applyFont="1" applyBorder="1" applyAlignment="1">
      <alignment horizontal="center" vertical="center"/>
    </xf>
    <xf numFmtId="0" fontId="8" fillId="2" borderId="17" xfId="51" applyFont="1" applyFill="1" applyBorder="1" applyAlignment="1">
      <alignment horizontal="left" vertical="top" wrapText="1"/>
    </xf>
    <xf numFmtId="0" fontId="8" fillId="2" borderId="18" xfId="51" applyFont="1" applyFill="1" applyBorder="1" applyAlignment="1">
      <alignment horizontal="left" vertical="top" wrapText="1"/>
    </xf>
    <xf numFmtId="0" fontId="8" fillId="2" borderId="68" xfId="51" applyFont="1" applyFill="1" applyBorder="1" applyAlignment="1">
      <alignment horizontal="left" vertical="top" wrapText="1"/>
    </xf>
    <xf numFmtId="0" fontId="8" fillId="2" borderId="1" xfId="51" applyFont="1" applyFill="1" applyBorder="1" applyAlignment="1">
      <alignment horizontal="left" vertical="top" wrapText="1"/>
    </xf>
    <xf numFmtId="0" fontId="8" fillId="2" borderId="0" xfId="51" applyFont="1" applyFill="1" applyBorder="1" applyAlignment="1">
      <alignment horizontal="left" vertical="top" wrapText="1"/>
    </xf>
    <xf numFmtId="0" fontId="8" fillId="2" borderId="5" xfId="51" applyFont="1" applyFill="1" applyBorder="1" applyAlignment="1">
      <alignment horizontal="left" vertical="top" wrapText="1"/>
    </xf>
    <xf numFmtId="169" fontId="12" fillId="0" borderId="13" xfId="50" applyNumberFormat="1" applyFont="1" applyBorder="1" applyAlignment="1">
      <alignment horizontal="center" vertical="center"/>
    </xf>
    <xf numFmtId="0" fontId="14" fillId="0" borderId="34" xfId="29" applyFont="1" applyBorder="1" applyAlignment="1">
      <alignment horizontal="justify"/>
    </xf>
    <xf numFmtId="0" fontId="14" fillId="0" borderId="20" xfId="29" applyFont="1" applyBorder="1" applyAlignment="1">
      <alignment horizontal="justify"/>
    </xf>
    <xf numFmtId="0" fontId="14" fillId="0" borderId="21" xfId="29" applyFont="1" applyBorder="1" applyAlignment="1">
      <alignment horizontal="justify"/>
    </xf>
    <xf numFmtId="0" fontId="14" fillId="0" borderId="15" xfId="29" applyFont="1" applyBorder="1" applyAlignment="1">
      <alignment horizontal="center" vertical="center"/>
    </xf>
    <xf numFmtId="0" fontId="14" fillId="0" borderId="4" xfId="29" applyFont="1" applyBorder="1" applyAlignment="1">
      <alignment horizontal="center" vertical="center"/>
    </xf>
    <xf numFmtId="0" fontId="15" fillId="0" borderId="15" xfId="29" applyFont="1" applyBorder="1" applyAlignment="1">
      <alignment horizontal="left"/>
    </xf>
    <xf numFmtId="0" fontId="14" fillId="0" borderId="15" xfId="29" applyFont="1" applyBorder="1" applyAlignment="1">
      <alignment horizontal="center"/>
    </xf>
    <xf numFmtId="0" fontId="14" fillId="0" borderId="35" xfId="29" applyFont="1" applyBorder="1" applyAlignment="1">
      <alignment horizontal="center"/>
    </xf>
    <xf numFmtId="0" fontId="14" fillId="0" borderId="4" xfId="29" applyFont="1" applyBorder="1" applyAlignment="1">
      <alignment horizontal="center"/>
    </xf>
    <xf numFmtId="0" fontId="14" fillId="0" borderId="12" xfId="29" applyFont="1" applyBorder="1" applyAlignment="1">
      <alignment horizontal="center"/>
    </xf>
    <xf numFmtId="0" fontId="14" fillId="0" borderId="7" xfId="29" applyFont="1" applyBorder="1" applyAlignment="1">
      <alignment horizontal="center"/>
    </xf>
    <xf numFmtId="0" fontId="14" fillId="0" borderId="36" xfId="29" applyFont="1" applyBorder="1" applyAlignment="1">
      <alignment horizontal="center"/>
    </xf>
    <xf numFmtId="0" fontId="15" fillId="0" borderId="4" xfId="29" applyFont="1" applyBorder="1" applyAlignment="1">
      <alignment horizontal="left"/>
    </xf>
    <xf numFmtId="0" fontId="14" fillId="0" borderId="7" xfId="29" applyFont="1" applyBorder="1" applyAlignment="1">
      <alignment horizontal="center" vertical="center"/>
    </xf>
    <xf numFmtId="0" fontId="15" fillId="0" borderId="7" xfId="29" applyFont="1" applyBorder="1" applyAlignment="1">
      <alignment horizontal="left"/>
    </xf>
    <xf numFmtId="0" fontId="17" fillId="0" borderId="34" xfId="50" applyFont="1" applyBorder="1" applyAlignment="1">
      <alignment vertical="center"/>
    </xf>
    <xf numFmtId="0" fontId="17" fillId="0" borderId="1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0" fontId="12" fillId="0" borderId="64" xfId="50" applyFont="1" applyBorder="1" applyAlignment="1">
      <alignment horizontal="left" vertical="center" wrapText="1"/>
    </xf>
    <xf numFmtId="0" fontId="12" fillId="0" borderId="6" xfId="50" applyFont="1" applyBorder="1" applyAlignment="1">
      <alignment horizontal="left" vertical="center" wrapText="1"/>
    </xf>
    <xf numFmtId="0" fontId="12" fillId="0" borderId="8" xfId="50" applyFont="1" applyBorder="1" applyAlignment="1">
      <alignment horizontal="justify" vertical="center" wrapText="1"/>
    </xf>
    <xf numFmtId="0" fontId="12" fillId="0" borderId="18" xfId="50" applyFont="1" applyBorder="1" applyAlignment="1">
      <alignment horizontal="justify" vertical="center" wrapText="1"/>
    </xf>
    <xf numFmtId="0" fontId="12" fillId="0" borderId="19" xfId="50" applyFont="1" applyBorder="1" applyAlignment="1">
      <alignment horizontal="justify" vertical="center" wrapText="1"/>
    </xf>
    <xf numFmtId="0" fontId="12" fillId="0" borderId="9" xfId="50" applyFont="1" applyBorder="1" applyAlignment="1">
      <alignment horizontal="justify" vertical="center" wrapText="1"/>
    </xf>
    <xf numFmtId="0" fontId="12" fillId="0" borderId="0" xfId="50" applyFont="1" applyAlignment="1">
      <alignment horizontal="justify" vertical="center" wrapText="1"/>
    </xf>
    <xf numFmtId="0" fontId="12" fillId="0" borderId="56" xfId="50" applyFont="1" applyBorder="1" applyAlignment="1">
      <alignment horizontal="justify" vertical="center" wrapText="1"/>
    </xf>
    <xf numFmtId="0" fontId="12" fillId="0" borderId="57" xfId="50" applyFont="1" applyBorder="1" applyAlignment="1">
      <alignment horizontal="justify" vertical="center" wrapText="1"/>
    </xf>
    <xf numFmtId="0" fontId="12" fillId="0" borderId="39" xfId="50" applyFont="1" applyBorder="1" applyAlignment="1">
      <alignment horizontal="justify" vertical="center" wrapText="1"/>
    </xf>
    <xf numFmtId="0" fontId="12" fillId="0" borderId="58" xfId="50" applyFont="1" applyBorder="1" applyAlignment="1">
      <alignment horizontal="justify" vertical="center" wrapText="1"/>
    </xf>
    <xf numFmtId="2" fontId="12" fillId="0" borderId="4" xfId="50" applyNumberFormat="1" applyFont="1" applyBorder="1" applyAlignment="1">
      <alignment horizontal="center" vertical="center" wrapText="1"/>
    </xf>
    <xf numFmtId="2" fontId="12" fillId="0" borderId="12" xfId="50" applyNumberFormat="1" applyFont="1" applyBorder="1" applyAlignment="1">
      <alignment horizontal="center" vertical="center" wrapText="1"/>
    </xf>
    <xf numFmtId="2" fontId="12" fillId="0" borderId="4" xfId="50" applyNumberFormat="1" applyFont="1" applyBorder="1" applyAlignment="1">
      <alignment horizontal="center" vertical="center"/>
    </xf>
    <xf numFmtId="2" fontId="12" fillId="0" borderId="11" xfId="50" applyNumberFormat="1" applyFont="1" applyBorder="1" applyAlignment="1">
      <alignment horizontal="center" vertical="center"/>
    </xf>
    <xf numFmtId="2" fontId="12" fillId="0" borderId="16" xfId="50" applyNumberFormat="1" applyFont="1" applyBorder="1" applyAlignment="1">
      <alignment horizontal="center" vertical="center"/>
    </xf>
    <xf numFmtId="2" fontId="12" fillId="0" borderId="55" xfId="50" applyNumberFormat="1" applyFont="1" applyBorder="1" applyAlignment="1">
      <alignment horizontal="center" vertical="center"/>
    </xf>
    <xf numFmtId="2" fontId="12" fillId="0" borderId="8" xfId="50" applyNumberFormat="1" applyFont="1" applyBorder="1" applyAlignment="1">
      <alignment horizontal="center" vertical="center"/>
    </xf>
    <xf numFmtId="2" fontId="12" fillId="0" borderId="18" xfId="50" applyNumberFormat="1" applyFont="1" applyBorder="1" applyAlignment="1">
      <alignment horizontal="center" vertical="center"/>
    </xf>
    <xf numFmtId="2" fontId="12" fillId="0" borderId="19" xfId="50" applyNumberFormat="1" applyFont="1" applyBorder="1" applyAlignment="1">
      <alignment horizontal="center" vertical="center"/>
    </xf>
    <xf numFmtId="2" fontId="12" fillId="0" borderId="9" xfId="50" applyNumberFormat="1" applyFont="1" applyBorder="1" applyAlignment="1">
      <alignment horizontal="center" vertical="center"/>
    </xf>
    <xf numFmtId="2" fontId="12" fillId="0" borderId="0" xfId="50" applyNumberFormat="1" applyFont="1" applyAlignment="1">
      <alignment horizontal="center" vertical="center"/>
    </xf>
    <xf numFmtId="2" fontId="12" fillId="0" borderId="56" xfId="50" applyNumberFormat="1" applyFont="1" applyBorder="1" applyAlignment="1">
      <alignment horizontal="center" vertical="center"/>
    </xf>
    <xf numFmtId="2" fontId="12" fillId="0" borderId="57" xfId="50" applyNumberFormat="1" applyFont="1" applyBorder="1" applyAlignment="1">
      <alignment horizontal="center" vertical="center"/>
    </xf>
    <xf numFmtId="2" fontId="12" fillId="0" borderId="39" xfId="50" applyNumberFormat="1" applyFont="1" applyBorder="1" applyAlignment="1">
      <alignment horizontal="center" vertical="center"/>
    </xf>
    <xf numFmtId="2" fontId="12" fillId="0" borderId="58" xfId="50" applyNumberFormat="1" applyFont="1" applyBorder="1" applyAlignment="1">
      <alignment horizontal="center" vertical="center"/>
    </xf>
    <xf numFmtId="2" fontId="12" fillId="0" borderId="22" xfId="50" applyNumberFormat="1" applyFont="1" applyBorder="1" applyAlignment="1">
      <alignment horizontal="center" vertical="center"/>
    </xf>
    <xf numFmtId="2" fontId="12" fillId="0" borderId="44" xfId="50" applyNumberFormat="1" applyFont="1" applyBorder="1" applyAlignment="1">
      <alignment horizontal="center" vertical="center"/>
    </xf>
    <xf numFmtId="2" fontId="12" fillId="0" borderId="48" xfId="50" applyNumberFormat="1" applyFont="1" applyBorder="1" applyAlignment="1">
      <alignment horizontal="center" vertical="center"/>
    </xf>
    <xf numFmtId="0" fontId="8" fillId="2" borderId="67" xfId="51" applyFont="1" applyFill="1" applyBorder="1" applyAlignment="1">
      <alignment horizontal="left" vertical="center" wrapText="1"/>
    </xf>
    <xf numFmtId="0" fontId="12" fillId="2" borderId="10" xfId="50" applyFont="1" applyFill="1" applyBorder="1" applyAlignment="1">
      <alignment horizontal="left" vertical="center" wrapText="1"/>
    </xf>
    <xf numFmtId="0" fontId="12" fillId="2" borderId="51" xfId="50" applyFont="1" applyFill="1" applyBorder="1" applyAlignment="1">
      <alignment horizontal="left" vertical="center" wrapText="1"/>
    </xf>
    <xf numFmtId="0" fontId="12" fillId="2" borderId="52" xfId="50" applyFont="1" applyFill="1" applyBorder="1" applyAlignment="1">
      <alignment horizontal="left" vertical="center" wrapText="1"/>
    </xf>
    <xf numFmtId="0" fontId="12" fillId="0" borderId="15" xfId="50" applyFont="1" applyBorder="1" applyAlignment="1">
      <alignment horizontal="center" vertical="center" wrapText="1"/>
    </xf>
    <xf numFmtId="0" fontId="12" fillId="0" borderId="4" xfId="50" applyFont="1" applyBorder="1" applyAlignment="1">
      <alignment horizontal="center" vertical="center" wrapText="1"/>
    </xf>
    <xf numFmtId="0" fontId="12" fillId="0" borderId="11" xfId="50" applyFont="1" applyBorder="1" applyAlignment="1">
      <alignment horizontal="center" vertical="center" wrapText="1"/>
    </xf>
    <xf numFmtId="0" fontId="12" fillId="0" borderId="63" xfId="50" applyFont="1" applyBorder="1" applyAlignment="1">
      <alignment horizontal="center" vertical="center" wrapText="1"/>
    </xf>
    <xf numFmtId="0" fontId="12" fillId="0" borderId="13" xfId="50" applyFont="1" applyBorder="1" applyAlignment="1">
      <alignment horizontal="center" vertical="center" wrapText="1"/>
    </xf>
    <xf numFmtId="0" fontId="12" fillId="0" borderId="53" xfId="50" applyFont="1" applyBorder="1" applyAlignment="1">
      <alignment horizontal="center" vertical="center" wrapText="1"/>
    </xf>
    <xf numFmtId="0" fontId="12" fillId="0" borderId="10" xfId="50" applyFont="1" applyBorder="1" applyAlignment="1">
      <alignment horizontal="center" vertical="center" wrapText="1"/>
    </xf>
    <xf numFmtId="0" fontId="12" fillId="0" borderId="51" xfId="50" applyFont="1" applyBorder="1" applyAlignment="1">
      <alignment horizontal="center" vertical="center" wrapText="1"/>
    </xf>
    <xf numFmtId="0" fontId="12" fillId="0" borderId="25" xfId="50" applyFont="1" applyBorder="1" applyAlignment="1">
      <alignment horizontal="center" vertical="center" wrapText="1"/>
    </xf>
    <xf numFmtId="0" fontId="12" fillId="0" borderId="15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2" fillId="0" borderId="12" xfId="50" applyFont="1" applyBorder="1" applyAlignment="1">
      <alignment horizontal="center" vertical="center"/>
    </xf>
    <xf numFmtId="0" fontId="12" fillId="0" borderId="22" xfId="50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5" fillId="0" borderId="12" xfId="50" applyFont="1" applyBorder="1" applyAlignment="1">
      <alignment horizontal="center" vertical="center"/>
    </xf>
    <xf numFmtId="0" fontId="8" fillId="2" borderId="14" xfId="51" applyFont="1" applyFill="1" applyBorder="1" applyAlignment="1">
      <alignment horizontal="left" vertical="center" wrapText="1"/>
    </xf>
    <xf numFmtId="0" fontId="40" fillId="0" borderId="20" xfId="0" applyFont="1" applyBorder="1" applyAlignment="1">
      <alignment horizontal="justify" vertical="center" wrapText="1"/>
    </xf>
    <xf numFmtId="0" fontId="25" fillId="0" borderId="4" xfId="50" applyFont="1" applyBorder="1" applyAlignment="1">
      <alignment horizontal="center" vertical="center" wrapText="1"/>
    </xf>
    <xf numFmtId="0" fontId="8" fillId="0" borderId="34" xfId="50" applyFont="1" applyBorder="1" applyAlignment="1">
      <alignment horizontal="justify" vertical="center" wrapText="1"/>
    </xf>
    <xf numFmtId="0" fontId="8" fillId="0" borderId="20" xfId="50" applyFont="1" applyBorder="1" applyAlignment="1">
      <alignment horizontal="justify" vertical="center" wrapText="1"/>
    </xf>
    <xf numFmtId="9" fontId="12" fillId="0" borderId="15" xfId="53" applyFont="1" applyBorder="1" applyAlignment="1" applyProtection="1">
      <alignment horizontal="center" vertical="center"/>
    </xf>
    <xf numFmtId="0" fontId="25" fillId="0" borderId="15" xfId="50" applyFont="1" applyBorder="1" applyAlignment="1">
      <alignment horizontal="center" vertical="center" wrapText="1"/>
    </xf>
    <xf numFmtId="39" fontId="12" fillId="0" borderId="35" xfId="51" applyNumberFormat="1" applyFont="1" applyBorder="1" applyAlignment="1">
      <alignment horizontal="center" vertical="center"/>
    </xf>
    <xf numFmtId="0" fontId="25" fillId="0" borderId="7" xfId="50" applyFont="1" applyBorder="1" applyAlignment="1">
      <alignment horizontal="center" vertical="center" wrapText="1"/>
    </xf>
    <xf numFmtId="0" fontId="8" fillId="0" borderId="20" xfId="50" applyFont="1" applyBorder="1" applyAlignment="1">
      <alignment horizontal="left" vertical="center" wrapText="1"/>
    </xf>
    <xf numFmtId="0" fontId="8" fillId="0" borderId="21" xfId="50" applyFont="1" applyBorder="1" applyAlignment="1">
      <alignment horizontal="left" vertical="center" wrapText="1"/>
    </xf>
    <xf numFmtId="0" fontId="12" fillId="0" borderId="2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12" fillId="0" borderId="34" xfId="50" applyFont="1" applyBorder="1" applyAlignment="1">
      <alignment horizontal="center" vertical="center"/>
    </xf>
    <xf numFmtId="0" fontId="12" fillId="0" borderId="20" xfId="50" applyFont="1" applyBorder="1" applyAlignment="1">
      <alignment horizontal="center" vertical="center"/>
    </xf>
    <xf numFmtId="0" fontId="12" fillId="0" borderId="59" xfId="50" applyFont="1" applyBorder="1" applyAlignment="1">
      <alignment horizontal="center" vertical="center"/>
    </xf>
    <xf numFmtId="0" fontId="12" fillId="0" borderId="41" xfId="50" applyFont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2" fillId="0" borderId="64" xfId="50" applyFont="1" applyBorder="1" applyAlignment="1">
      <alignment horizontal="center" vertical="center"/>
    </xf>
    <xf numFmtId="0" fontId="12" fillId="0" borderId="21" xfId="50" applyFont="1" applyBorder="1" applyAlignment="1">
      <alignment horizontal="center" vertical="center"/>
    </xf>
    <xf numFmtId="37" fontId="25" fillId="0" borderId="63" xfId="50" applyNumberFormat="1" applyFont="1" applyBorder="1" applyAlignment="1">
      <alignment horizontal="right" vertical="center"/>
    </xf>
    <xf numFmtId="37" fontId="25" fillId="0" borderId="10" xfId="50" applyNumberFormat="1" applyFont="1" applyBorder="1" applyAlignment="1">
      <alignment horizontal="right" vertical="center"/>
    </xf>
    <xf numFmtId="0" fontId="8" fillId="0" borderId="54" xfId="50" applyFont="1" applyBorder="1" applyAlignment="1">
      <alignment horizontal="center" vertical="center"/>
    </xf>
    <xf numFmtId="2" fontId="12" fillId="0" borderId="45" xfId="50" applyNumberFormat="1" applyFont="1" applyBorder="1" applyAlignment="1">
      <alignment horizontal="center" vertical="center"/>
    </xf>
    <xf numFmtId="2" fontId="12" fillId="0" borderId="54" xfId="50" applyNumberFormat="1" applyFont="1" applyBorder="1" applyAlignment="1">
      <alignment horizontal="center" vertical="center"/>
    </xf>
    <xf numFmtId="2" fontId="12" fillId="0" borderId="46" xfId="50" applyNumberFormat="1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12" fillId="0" borderId="49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 wrapText="1"/>
    </xf>
    <xf numFmtId="0" fontId="12" fillId="0" borderId="16" xfId="50" applyFont="1" applyBorder="1" applyAlignment="1">
      <alignment horizontal="center" vertical="center" wrapText="1"/>
    </xf>
    <xf numFmtId="0" fontId="12" fillId="0" borderId="6" xfId="50" applyFont="1" applyBorder="1" applyAlignment="1">
      <alignment horizontal="center" vertical="center" wrapText="1"/>
    </xf>
    <xf numFmtId="0" fontId="8" fillId="0" borderId="20" xfId="50" applyFont="1" applyBorder="1" applyAlignment="1">
      <alignment vertical="center" wrapText="1"/>
    </xf>
    <xf numFmtId="0" fontId="8" fillId="0" borderId="4" xfId="50" applyFont="1" applyBorder="1" applyAlignment="1">
      <alignment horizontal="center" vertical="center" wrapText="1"/>
    </xf>
    <xf numFmtId="2" fontId="12" fillId="0" borderId="14" xfId="50" applyNumberFormat="1" applyFont="1" applyBorder="1" applyAlignment="1">
      <alignment horizontal="center" vertical="center"/>
    </xf>
    <xf numFmtId="2" fontId="12" fillId="0" borderId="30" xfId="50" applyNumberFormat="1" applyFont="1" applyBorder="1" applyAlignment="1">
      <alignment horizontal="center" vertical="center"/>
    </xf>
    <xf numFmtId="2" fontId="12" fillId="0" borderId="24" xfId="50" applyNumberFormat="1" applyFont="1" applyBorder="1" applyAlignment="1">
      <alignment horizontal="center" vertical="center"/>
    </xf>
    <xf numFmtId="2" fontId="12" fillId="0" borderId="14" xfId="50" applyNumberFormat="1" applyFont="1" applyBorder="1" applyAlignment="1">
      <alignment horizontal="center" vertical="center" wrapText="1"/>
    </xf>
    <xf numFmtId="2" fontId="12" fillId="0" borderId="30" xfId="50" applyNumberFormat="1" applyFont="1" applyBorder="1" applyAlignment="1">
      <alignment horizontal="center" vertical="center" wrapText="1"/>
    </xf>
    <xf numFmtId="2" fontId="12" fillId="0" borderId="31" xfId="50" applyNumberFormat="1" applyFont="1" applyBorder="1" applyAlignment="1">
      <alignment horizontal="center" vertical="center" wrapText="1"/>
    </xf>
    <xf numFmtId="0" fontId="12" fillId="2" borderId="23" xfId="51" applyFont="1" applyFill="1" applyBorder="1" applyAlignment="1">
      <alignment horizontal="justify" vertical="center" wrapText="1"/>
    </xf>
    <xf numFmtId="0" fontId="12" fillId="2" borderId="30" xfId="51" applyFont="1" applyFill="1" applyBorder="1" applyAlignment="1">
      <alignment horizontal="justify" vertical="center" wrapText="1"/>
    </xf>
    <xf numFmtId="0" fontId="12" fillId="2" borderId="24" xfId="51" applyFont="1" applyFill="1" applyBorder="1" applyAlignment="1">
      <alignment horizontal="justify" vertical="center" wrapText="1"/>
    </xf>
    <xf numFmtId="0" fontId="12" fillId="2" borderId="23" xfId="51" applyFont="1" applyFill="1" applyBorder="1" applyAlignment="1">
      <alignment horizontal="left" vertical="center"/>
    </xf>
    <xf numFmtId="0" fontId="12" fillId="2" borderId="30" xfId="51" applyFont="1" applyFill="1" applyBorder="1" applyAlignment="1">
      <alignment horizontal="left" vertical="center"/>
    </xf>
    <xf numFmtId="0" fontId="12" fillId="2" borderId="24" xfId="51" applyFont="1" applyFill="1" applyBorder="1" applyAlignment="1">
      <alignment horizontal="left" vertical="center"/>
    </xf>
    <xf numFmtId="0" fontId="12" fillId="0" borderId="33" xfId="50" applyFont="1" applyBorder="1" applyAlignment="1">
      <alignment horizontal="left" vertical="center" wrapText="1"/>
    </xf>
    <xf numFmtId="0" fontId="12" fillId="0" borderId="25" xfId="50" applyFont="1" applyBorder="1" applyAlignment="1">
      <alignment horizontal="left" vertical="center" wrapText="1"/>
    </xf>
    <xf numFmtId="0" fontId="12" fillId="0" borderId="3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8" fillId="0" borderId="34" xfId="50" applyFont="1" applyBorder="1" applyAlignment="1">
      <alignment vertical="center" wrapText="1"/>
    </xf>
    <xf numFmtId="0" fontId="8" fillId="0" borderId="15" xfId="50" applyFont="1" applyBorder="1" applyAlignment="1">
      <alignment horizontal="center" vertical="center" wrapText="1"/>
    </xf>
    <xf numFmtId="0" fontId="12" fillId="0" borderId="50" xfId="50" applyFont="1" applyBorder="1" applyAlignment="1">
      <alignment horizontal="center" vertical="center"/>
    </xf>
    <xf numFmtId="0" fontId="8" fillId="2" borderId="45" xfId="51" applyFont="1" applyFill="1" applyBorder="1" applyAlignment="1">
      <alignment horizontal="center" vertical="center" wrapText="1"/>
    </xf>
    <xf numFmtId="0" fontId="8" fillId="2" borderId="64" xfId="51" applyFont="1" applyFill="1" applyBorder="1" applyAlignment="1">
      <alignment horizontal="center" vertical="center" wrapText="1"/>
    </xf>
    <xf numFmtId="0" fontId="12" fillId="0" borderId="55" xfId="50" applyFont="1" applyBorder="1" applyAlignment="1">
      <alignment horizontal="center" vertical="center" wrapText="1"/>
    </xf>
    <xf numFmtId="0" fontId="41" fillId="2" borderId="20" xfId="0" applyFont="1" applyFill="1" applyBorder="1" applyAlignment="1">
      <alignment vertical="center" wrapText="1"/>
    </xf>
    <xf numFmtId="0" fontId="41" fillId="2" borderId="21" xfId="0" applyFont="1" applyFill="1" applyBorder="1" applyAlignment="1">
      <alignment vertical="center" wrapText="1"/>
    </xf>
    <xf numFmtId="0" fontId="8" fillId="2" borderId="59" xfId="51" applyFont="1" applyFill="1" applyBorder="1" applyAlignment="1">
      <alignment horizontal="center" vertical="center" wrapText="1"/>
    </xf>
    <xf numFmtId="0" fontId="8" fillId="2" borderId="50" xfId="51" applyFont="1" applyFill="1" applyBorder="1" applyAlignment="1">
      <alignment horizontal="center" vertical="center" wrapText="1"/>
    </xf>
    <xf numFmtId="0" fontId="8" fillId="2" borderId="57" xfId="51" applyFont="1" applyFill="1" applyBorder="1" applyAlignment="1">
      <alignment horizontal="center" vertical="center" wrapText="1"/>
    </xf>
    <xf numFmtId="0" fontId="8" fillId="2" borderId="39" xfId="51" applyFont="1" applyFill="1" applyBorder="1" applyAlignment="1">
      <alignment horizontal="center" vertical="center" wrapText="1"/>
    </xf>
    <xf numFmtId="0" fontId="8" fillId="2" borderId="58" xfId="51" applyFont="1" applyFill="1" applyBorder="1" applyAlignment="1">
      <alignment horizontal="center" vertical="center" wrapText="1"/>
    </xf>
    <xf numFmtId="170" fontId="12" fillId="0" borderId="29" xfId="50" applyNumberFormat="1" applyFont="1" applyBorder="1" applyAlignment="1">
      <alignment horizontal="left" vertical="center"/>
    </xf>
    <xf numFmtId="170" fontId="12" fillId="0" borderId="69" xfId="50" applyNumberFormat="1" applyFont="1" applyBorder="1" applyAlignment="1">
      <alignment horizontal="left" vertical="center"/>
    </xf>
    <xf numFmtId="0" fontId="12" fillId="0" borderId="18" xfId="50" applyFont="1" applyBorder="1" applyAlignment="1">
      <alignment horizontal="left" vertical="center" wrapText="1"/>
    </xf>
    <xf numFmtId="0" fontId="12" fillId="0" borderId="68" xfId="50" applyFont="1" applyBorder="1" applyAlignment="1">
      <alignment horizontal="left" vertical="center" wrapText="1"/>
    </xf>
    <xf numFmtId="0" fontId="12" fillId="0" borderId="61" xfId="50" applyFont="1" applyBorder="1" applyAlignment="1">
      <alignment horizontal="left" vertical="center" wrapText="1"/>
    </xf>
    <xf numFmtId="0" fontId="12" fillId="0" borderId="66" xfId="50" applyFont="1" applyBorder="1" applyAlignment="1">
      <alignment horizontal="left" vertical="center" wrapText="1"/>
    </xf>
    <xf numFmtId="170" fontId="12" fillId="0" borderId="30" xfId="50" applyNumberFormat="1" applyFont="1" applyBorder="1" applyAlignment="1">
      <alignment horizontal="left" vertical="center"/>
    </xf>
    <xf numFmtId="170" fontId="12" fillId="0" borderId="31" xfId="50" applyNumberFormat="1" applyFont="1" applyBorder="1" applyAlignment="1">
      <alignment horizontal="left" vertical="center"/>
    </xf>
    <xf numFmtId="39" fontId="8" fillId="0" borderId="46" xfId="50" applyNumberFormat="1" applyFont="1" applyBorder="1" applyAlignment="1">
      <alignment horizontal="center" vertical="center"/>
    </xf>
    <xf numFmtId="39" fontId="8" fillId="0" borderId="48" xfId="50" applyNumberFormat="1" applyFont="1" applyBorder="1" applyAlignment="1">
      <alignment horizontal="center" vertical="center"/>
    </xf>
    <xf numFmtId="39" fontId="12" fillId="0" borderId="35" xfId="50" applyNumberFormat="1" applyFont="1" applyBorder="1" applyAlignment="1">
      <alignment horizontal="center" vertical="center"/>
    </xf>
    <xf numFmtId="0" fontId="12" fillId="0" borderId="60" xfId="50" applyFont="1" applyBorder="1" applyAlignment="1">
      <alignment horizontal="center" vertical="center"/>
    </xf>
    <xf numFmtId="0" fontId="12" fillId="0" borderId="61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169" fontId="12" fillId="0" borderId="3" xfId="50" applyNumberFormat="1" applyFont="1" applyBorder="1" applyAlignment="1">
      <alignment horizontal="center" vertical="center"/>
    </xf>
    <xf numFmtId="169" fontId="12" fillId="0" borderId="39" xfId="50" applyNumberFormat="1" applyFont="1" applyBorder="1" applyAlignment="1">
      <alignment horizontal="center" vertical="center"/>
    </xf>
    <xf numFmtId="2" fontId="12" fillId="0" borderId="3" xfId="50" applyNumberFormat="1" applyFont="1" applyBorder="1" applyAlignment="1">
      <alignment horizontal="center" vertical="center"/>
    </xf>
    <xf numFmtId="2" fontId="12" fillId="0" borderId="40" xfId="50" applyNumberFormat="1" applyFont="1" applyBorder="1" applyAlignment="1">
      <alignment horizontal="center" vertical="center"/>
    </xf>
    <xf numFmtId="39" fontId="8" fillId="0" borderId="54" xfId="50" applyNumberFormat="1" applyFont="1" applyBorder="1" applyAlignment="1">
      <alignment horizontal="center" vertical="center"/>
    </xf>
    <xf numFmtId="39" fontId="8" fillId="0" borderId="55" xfId="50" applyNumberFormat="1" applyFont="1" applyBorder="1" applyAlignment="1">
      <alignment horizontal="center" vertical="center"/>
    </xf>
    <xf numFmtId="0" fontId="12" fillId="0" borderId="10" xfId="50" applyFont="1" applyBorder="1" applyAlignment="1">
      <alignment horizontal="left" vertical="center" wrapText="1"/>
    </xf>
    <xf numFmtId="0" fontId="12" fillId="0" borderId="51" xfId="50" applyFont="1" applyBorder="1" applyAlignment="1">
      <alignment horizontal="left" vertical="center" wrapText="1"/>
    </xf>
    <xf numFmtId="0" fontId="12" fillId="0" borderId="52" xfId="50" applyFont="1" applyBorder="1" applyAlignment="1">
      <alignment horizontal="left" vertical="center" wrapText="1"/>
    </xf>
    <xf numFmtId="0" fontId="12" fillId="0" borderId="7" xfId="50" applyFont="1" applyBorder="1" applyAlignment="1">
      <alignment horizontal="center" vertical="center" wrapText="1"/>
    </xf>
    <xf numFmtId="0" fontId="12" fillId="0" borderId="36" xfId="50" applyFont="1" applyBorder="1" applyAlignment="1">
      <alignment horizontal="center" vertical="center"/>
    </xf>
    <xf numFmtId="0" fontId="8" fillId="0" borderId="64" xfId="50" applyFont="1" applyBorder="1" applyAlignment="1">
      <alignment horizontal="left" vertical="center" wrapText="1"/>
    </xf>
    <xf numFmtId="0" fontId="8" fillId="0" borderId="16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9" fontId="12" fillId="0" borderId="16" xfId="53" applyFont="1" applyBorder="1" applyAlignment="1" applyProtection="1">
      <alignment horizontal="center" vertical="center"/>
    </xf>
    <xf numFmtId="9" fontId="12" fillId="0" borderId="6" xfId="53" applyFont="1" applyBorder="1" applyAlignment="1" applyProtection="1">
      <alignment horizontal="center" vertical="center"/>
    </xf>
    <xf numFmtId="39" fontId="12" fillId="0" borderId="44" xfId="50" applyNumberFormat="1" applyFont="1" applyBorder="1" applyAlignment="1">
      <alignment horizontal="center" vertical="center"/>
    </xf>
    <xf numFmtId="39" fontId="12" fillId="0" borderId="37" xfId="50" applyNumberFormat="1" applyFont="1" applyBorder="1" applyAlignment="1">
      <alignment horizontal="center" vertical="center"/>
    </xf>
    <xf numFmtId="171" fontId="12" fillId="0" borderId="11" xfId="50" applyNumberFormat="1" applyFont="1" applyBorder="1" applyAlignment="1">
      <alignment horizontal="center" vertical="center" wrapText="1"/>
    </xf>
    <xf numFmtId="171" fontId="12" fillId="0" borderId="55" xfId="50" applyNumberFormat="1" applyFont="1" applyBorder="1" applyAlignment="1">
      <alignment horizontal="center" vertical="center" wrapText="1"/>
    </xf>
    <xf numFmtId="39" fontId="8" fillId="0" borderId="11" xfId="50" applyNumberFormat="1" applyFont="1" applyBorder="1" applyAlignment="1">
      <alignment horizontal="center" vertical="center"/>
    </xf>
    <xf numFmtId="39" fontId="8" fillId="0" borderId="22" xfId="50" applyNumberFormat="1" applyFont="1" applyBorder="1" applyAlignment="1">
      <alignment horizontal="center" vertical="center"/>
    </xf>
    <xf numFmtId="39" fontId="8" fillId="0" borderId="37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2" fillId="0" borderId="28" xfId="50" applyFont="1" applyBorder="1" applyAlignment="1">
      <alignment horizontal="center" vertical="center"/>
    </xf>
    <xf numFmtId="169" fontId="12" fillId="0" borderId="27" xfId="50" applyNumberFormat="1" applyFont="1" applyBorder="1" applyAlignment="1">
      <alignment horizontal="center" vertical="center"/>
    </xf>
    <xf numFmtId="169" fontId="12" fillId="0" borderId="38" xfId="50" applyNumberFormat="1" applyFont="1" applyBorder="1" applyAlignment="1">
      <alignment horizontal="center" vertical="center"/>
    </xf>
    <xf numFmtId="2" fontId="12" fillId="0" borderId="27" xfId="50" applyNumberFormat="1" applyFont="1" applyBorder="1" applyAlignment="1">
      <alignment horizontal="center" vertical="center"/>
    </xf>
    <xf numFmtId="2" fontId="12" fillId="0" borderId="38" xfId="50" applyNumberFormat="1" applyFont="1" applyBorder="1" applyAlignment="1">
      <alignment horizontal="center" vertical="center"/>
    </xf>
    <xf numFmtId="2" fontId="12" fillId="0" borderId="28" xfId="50" applyNumberFormat="1" applyFont="1" applyBorder="1" applyAlignment="1">
      <alignment horizontal="center" vertical="center"/>
    </xf>
    <xf numFmtId="37" fontId="8" fillId="0" borderId="46" xfId="50" applyNumberFormat="1" applyFont="1" applyBorder="1" applyAlignment="1">
      <alignment horizontal="center" vertical="center"/>
    </xf>
    <xf numFmtId="37" fontId="8" fillId="0" borderId="37" xfId="50" applyNumberFormat="1" applyFont="1" applyBorder="1" applyAlignment="1">
      <alignment horizontal="center" vertical="center"/>
    </xf>
    <xf numFmtId="0" fontId="8" fillId="2" borderId="63" xfId="51" applyFont="1" applyFill="1" applyBorder="1" applyAlignment="1">
      <alignment horizontal="center" vertical="center" wrapText="1"/>
    </xf>
    <xf numFmtId="0" fontId="8" fillId="2" borderId="13" xfId="51" applyFont="1" applyFill="1" applyBorder="1" applyAlignment="1">
      <alignment horizontal="center" vertical="center" wrapText="1"/>
    </xf>
    <xf numFmtId="0" fontId="8" fillId="2" borderId="53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56" xfId="51" applyFont="1" applyFill="1" applyBorder="1" applyAlignment="1">
      <alignment horizontal="center" vertical="center" wrapText="1"/>
    </xf>
    <xf numFmtId="0" fontId="8" fillId="0" borderId="55" xfId="50" applyFont="1" applyBorder="1" applyAlignment="1">
      <alignment horizontal="center" vertical="center"/>
    </xf>
    <xf numFmtId="37" fontId="24" fillId="0" borderId="22" xfId="50" applyNumberFormat="1" applyFont="1" applyBorder="1" applyAlignment="1">
      <alignment horizontal="center" vertical="center"/>
    </xf>
    <xf numFmtId="37" fontId="24" fillId="0" borderId="48" xfId="50" applyNumberFormat="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 wrapText="1"/>
    </xf>
    <xf numFmtId="0" fontId="8" fillId="0" borderId="49" xfId="51" applyFont="1" applyBorder="1" applyAlignment="1">
      <alignment horizontal="center" vertical="center" wrapText="1"/>
    </xf>
    <xf numFmtId="0" fontId="8" fillId="0" borderId="50" xfId="51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175" fontId="0" fillId="0" borderId="76" xfId="0" applyNumberForma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75" fontId="0" fillId="2" borderId="74" xfId="0" applyNumberFormat="1" applyFill="1" applyBorder="1" applyAlignment="1">
      <alignment horizontal="center"/>
    </xf>
    <xf numFmtId="0" fontId="0" fillId="2" borderId="83" xfId="0" applyFill="1" applyBorder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7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5" fontId="0" fillId="0" borderId="46" xfId="0" applyNumberFormat="1" applyBorder="1" applyAlignment="1">
      <alignment horizontal="center" vertical="center"/>
    </xf>
    <xf numFmtId="175" fontId="0" fillId="0" borderId="44" xfId="0" applyNumberFormat="1" applyBorder="1" applyAlignment="1">
      <alignment horizontal="center" vertical="center"/>
    </xf>
    <xf numFmtId="175" fontId="0" fillId="0" borderId="48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5" fontId="0" fillId="0" borderId="35" xfId="0" applyNumberFormat="1" applyBorder="1" applyAlignment="1">
      <alignment horizontal="center" vertical="center"/>
    </xf>
    <xf numFmtId="175" fontId="0" fillId="0" borderId="22" xfId="0" applyNumberForma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wrapText="1"/>
    </xf>
    <xf numFmtId="0" fontId="26" fillId="0" borderId="20" xfId="0" applyFont="1" applyBorder="1" applyAlignment="1">
      <alignment horizontal="center" vertical="center" wrapText="1"/>
    </xf>
    <xf numFmtId="175" fontId="0" fillId="0" borderId="12" xfId="0" applyNumberForma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175" fontId="0" fillId="0" borderId="36" xfId="0" applyNumberForma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 wrapText="1"/>
    </xf>
    <xf numFmtId="175" fontId="0" fillId="0" borderId="37" xfId="0" applyNumberFormat="1" applyBorder="1" applyAlignment="1">
      <alignment horizontal="center" vertical="center"/>
    </xf>
    <xf numFmtId="175" fontId="0" fillId="0" borderId="4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34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75" fontId="2" fillId="0" borderId="81" xfId="0" applyNumberFormat="1" applyFont="1" applyBorder="1" applyAlignment="1">
      <alignment horizontal="center" vertical="center"/>
    </xf>
    <xf numFmtId="175" fontId="2" fillId="0" borderId="82" xfId="0" applyNumberFormat="1" applyFont="1" applyBorder="1" applyAlignment="1">
      <alignment horizontal="center" vertical="center"/>
    </xf>
    <xf numFmtId="0" fontId="8" fillId="2" borderId="45" xfId="29" applyFont="1" applyFill="1" applyBorder="1" applyAlignment="1">
      <alignment horizontal="justify" vertical="justify"/>
    </xf>
    <xf numFmtId="0" fontId="8" fillId="2" borderId="15" xfId="29" applyFont="1" applyFill="1" applyBorder="1" applyAlignment="1">
      <alignment horizontal="center" vertical="center"/>
    </xf>
    <xf numFmtId="0" fontId="8" fillId="2" borderId="60" xfId="29" applyFont="1" applyFill="1" applyBorder="1" applyAlignment="1">
      <alignment horizontal="center" vertical="center"/>
    </xf>
    <xf numFmtId="0" fontId="12" fillId="2" borderId="60" xfId="29" applyFont="1" applyFill="1" applyBorder="1" applyAlignment="1">
      <alignment horizontal="left"/>
    </xf>
    <xf numFmtId="0" fontId="12" fillId="2" borderId="61" xfId="29" applyFont="1" applyFill="1" applyBorder="1" applyAlignment="1">
      <alignment horizontal="left"/>
    </xf>
    <xf numFmtId="0" fontId="12" fillId="2" borderId="62" xfId="29" applyFont="1" applyFill="1" applyBorder="1" applyAlignment="1">
      <alignment horizontal="left"/>
    </xf>
    <xf numFmtId="0" fontId="8" fillId="2" borderId="63" xfId="29" applyFont="1" applyFill="1" applyBorder="1" applyAlignment="1">
      <alignment horizontal="center"/>
    </xf>
    <xf numFmtId="0" fontId="8" fillId="2" borderId="47" xfId="29" applyFont="1" applyFill="1" applyBorder="1" applyAlignment="1">
      <alignment horizontal="center"/>
    </xf>
    <xf numFmtId="0" fontId="8" fillId="2" borderId="49" xfId="29" applyFont="1" applyFill="1" applyBorder="1" applyAlignment="1">
      <alignment horizontal="justify" vertical="justify"/>
    </xf>
    <xf numFmtId="0" fontId="8" fillId="2" borderId="4" xfId="29" applyFont="1" applyFill="1" applyBorder="1" applyAlignment="1">
      <alignment horizontal="center" vertical="center"/>
    </xf>
    <xf numFmtId="0" fontId="8" fillId="2" borderId="14" xfId="29" applyFont="1" applyFill="1" applyBorder="1" applyAlignment="1">
      <alignment horizontal="center" vertical="center"/>
    </xf>
    <xf numFmtId="0" fontId="12" fillId="2" borderId="14" xfId="29" applyFont="1" applyFill="1" applyBorder="1" applyAlignment="1">
      <alignment horizontal="left"/>
    </xf>
    <xf numFmtId="0" fontId="12" fillId="2" borderId="30" xfId="29" applyFont="1" applyFill="1" applyBorder="1" applyAlignment="1">
      <alignment horizontal="left"/>
    </xf>
    <xf numFmtId="0" fontId="12" fillId="2" borderId="24" xfId="29" applyFont="1" applyFill="1" applyBorder="1" applyAlignment="1">
      <alignment horizontal="left"/>
    </xf>
    <xf numFmtId="0" fontId="8" fillId="2" borderId="9" xfId="29" applyFont="1" applyFill="1" applyBorder="1" applyAlignment="1">
      <alignment horizontal="center"/>
    </xf>
    <xf numFmtId="0" fontId="8" fillId="2" borderId="5" xfId="29" applyFont="1" applyFill="1" applyBorder="1" applyAlignment="1">
      <alignment horizontal="center"/>
    </xf>
    <xf numFmtId="0" fontId="8" fillId="2" borderId="8" xfId="29" applyFont="1" applyFill="1" applyBorder="1" applyAlignment="1">
      <alignment horizontal="center" vertical="center"/>
    </xf>
    <xf numFmtId="0" fontId="8" fillId="2" borderId="18" xfId="29" applyFont="1" applyFill="1" applyBorder="1" applyAlignment="1">
      <alignment horizontal="center" vertical="center"/>
    </xf>
    <xf numFmtId="0" fontId="8" fillId="2" borderId="9" xfId="29" applyFont="1" applyFill="1" applyBorder="1" applyAlignment="1">
      <alignment horizontal="center" vertical="center"/>
    </xf>
    <xf numFmtId="0" fontId="8" fillId="2" borderId="0" xfId="29" applyFont="1" applyFill="1" applyAlignment="1">
      <alignment horizontal="center" vertical="center"/>
    </xf>
    <xf numFmtId="0" fontId="12" fillId="2" borderId="8" xfId="29" applyFont="1" applyFill="1" applyBorder="1" applyAlignment="1">
      <alignment horizontal="left"/>
    </xf>
    <xf numFmtId="0" fontId="12" fillId="2" borderId="18" xfId="29" applyFont="1" applyFill="1" applyBorder="1" applyAlignment="1">
      <alignment horizontal="left"/>
    </xf>
    <xf numFmtId="0" fontId="12" fillId="2" borderId="19" xfId="29" applyFont="1" applyFill="1" applyBorder="1" applyAlignment="1">
      <alignment horizontal="left"/>
    </xf>
    <xf numFmtId="0" fontId="12" fillId="2" borderId="65" xfId="51" applyFont="1" applyFill="1" applyBorder="1" applyAlignment="1">
      <alignment vertical="center"/>
    </xf>
    <xf numFmtId="0" fontId="12" fillId="2" borderId="61" xfId="51" applyFont="1" applyFill="1" applyBorder="1" applyAlignment="1">
      <alignment vertical="center"/>
    </xf>
    <xf numFmtId="0" fontId="12" fillId="2" borderId="66" xfId="51" applyFont="1" applyFill="1" applyBorder="1" applyAlignment="1">
      <alignment vertical="center"/>
    </xf>
    <xf numFmtId="0" fontId="8" fillId="2" borderId="0" xfId="51" applyFont="1" applyFill="1" applyAlignment="1">
      <alignment vertical="center"/>
    </xf>
    <xf numFmtId="0" fontId="12" fillId="2" borderId="23" xfId="51" applyFont="1" applyFill="1" applyBorder="1" applyAlignment="1">
      <alignment horizontal="justify" vertical="center"/>
    </xf>
    <xf numFmtId="0" fontId="8" fillId="2" borderId="30" xfId="51" applyFont="1" applyFill="1" applyBorder="1" applyAlignment="1">
      <alignment vertical="center"/>
    </xf>
    <xf numFmtId="0" fontId="8" fillId="2" borderId="31" xfId="51" applyFont="1" applyFill="1" applyBorder="1" applyAlignment="1">
      <alignment vertical="center"/>
    </xf>
    <xf numFmtId="0" fontId="8" fillId="2" borderId="0" xfId="51" applyFont="1" applyFill="1" applyAlignment="1">
      <alignment horizontal="justify" vertical="justify"/>
    </xf>
    <xf numFmtId="0" fontId="4" fillId="2" borderId="0" xfId="51" applyFont="1" applyFill="1"/>
    <xf numFmtId="0" fontId="8" fillId="0" borderId="11" xfId="29" applyFont="1" applyBorder="1" applyAlignment="1">
      <alignment horizontal="center"/>
    </xf>
    <xf numFmtId="0" fontId="8" fillId="0" borderId="8" xfId="29" applyFont="1" applyBorder="1" applyAlignment="1">
      <alignment horizontal="center" vertical="center"/>
    </xf>
    <xf numFmtId="0" fontId="8" fillId="0" borderId="18" xfId="29" applyFont="1" applyBorder="1" applyAlignment="1">
      <alignment horizontal="center" vertical="center"/>
    </xf>
    <xf numFmtId="0" fontId="8" fillId="0" borderId="19" xfId="29" applyFont="1" applyBorder="1" applyAlignment="1">
      <alignment horizontal="center" vertical="center"/>
    </xf>
    <xf numFmtId="0" fontId="12" fillId="0" borderId="14" xfId="29" applyFont="1" applyBorder="1" applyAlignment="1">
      <alignment horizontal="left"/>
    </xf>
    <xf numFmtId="0" fontId="12" fillId="0" borderId="30" xfId="29" applyFont="1" applyBorder="1" applyAlignment="1">
      <alignment horizontal="left"/>
    </xf>
    <xf numFmtId="0" fontId="12" fillId="0" borderId="24" xfId="29" applyFont="1" applyBorder="1" applyAlignment="1">
      <alignment horizontal="left"/>
    </xf>
    <xf numFmtId="0" fontId="8" fillId="0" borderId="8" xfId="29" applyFont="1" applyBorder="1" applyAlignment="1">
      <alignment horizontal="center"/>
    </xf>
    <xf numFmtId="0" fontId="8" fillId="0" borderId="19" xfId="29" applyFont="1" applyBorder="1" applyAlignment="1">
      <alignment horizontal="center"/>
    </xf>
    <xf numFmtId="0" fontId="8" fillId="0" borderId="16" xfId="29" applyFont="1" applyBorder="1" applyAlignment="1">
      <alignment horizontal="center"/>
    </xf>
    <xf numFmtId="0" fontId="8" fillId="0" borderId="10" xfId="29" applyFont="1" applyBorder="1" applyAlignment="1">
      <alignment horizontal="center" vertical="center"/>
    </xf>
    <xf numFmtId="0" fontId="8" fillId="0" borderId="51" xfId="29" applyFont="1" applyBorder="1" applyAlignment="1">
      <alignment horizontal="center" vertical="center"/>
    </xf>
    <xf numFmtId="0" fontId="8" fillId="0" borderId="25" xfId="29" applyFont="1" applyBorder="1" applyAlignment="1">
      <alignment horizontal="center" vertical="center"/>
    </xf>
    <xf numFmtId="0" fontId="8" fillId="0" borderId="9" xfId="29" applyFont="1" applyBorder="1" applyAlignment="1">
      <alignment horizontal="center"/>
    </xf>
    <xf numFmtId="0" fontId="8" fillId="0" borderId="56" xfId="29" applyFont="1" applyBorder="1" applyAlignment="1">
      <alignment horizontal="center"/>
    </xf>
    <xf numFmtId="0" fontId="8" fillId="0" borderId="6" xfId="29" applyFont="1" applyBorder="1" applyAlignment="1">
      <alignment horizontal="center"/>
    </xf>
    <xf numFmtId="0" fontId="8" fillId="0" borderId="10" xfId="29" applyFont="1" applyBorder="1" applyAlignment="1">
      <alignment horizontal="center"/>
    </xf>
    <xf numFmtId="0" fontId="8" fillId="0" borderId="25" xfId="29" applyFont="1" applyBorder="1" applyAlignment="1">
      <alignment horizontal="center"/>
    </xf>
    <xf numFmtId="0" fontId="12" fillId="0" borderId="14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2" fillId="0" borderId="24" xfId="50" applyFont="1" applyBorder="1" applyAlignment="1">
      <alignment vertical="center"/>
    </xf>
    <xf numFmtId="0" fontId="8" fillId="0" borderId="0" xfId="50" applyFont="1" applyAlignment="1">
      <alignment vertical="center"/>
    </xf>
    <xf numFmtId="0" fontId="12" fillId="0" borderId="5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25" xfId="50" applyFont="1" applyBorder="1" applyAlignment="1">
      <alignment horizontal="left" vertical="center"/>
    </xf>
    <xf numFmtId="0" fontId="12" fillId="0" borderId="3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8" fillId="2" borderId="11" xfId="29" applyFont="1" applyFill="1" applyBorder="1" applyAlignment="1">
      <alignment horizontal="justify" vertical="center"/>
    </xf>
    <xf numFmtId="0" fontId="8" fillId="2" borderId="8" xfId="29" applyFont="1" applyFill="1" applyBorder="1" applyAlignment="1">
      <alignment horizontal="center"/>
    </xf>
    <xf numFmtId="0" fontId="8" fillId="2" borderId="19" xfId="29" applyFont="1" applyFill="1" applyBorder="1" applyAlignment="1">
      <alignment horizontal="center"/>
    </xf>
    <xf numFmtId="0" fontId="8" fillId="2" borderId="16" xfId="29" applyFont="1" applyFill="1" applyBorder="1" applyAlignment="1">
      <alignment horizontal="justify" vertical="center"/>
    </xf>
    <xf numFmtId="0" fontId="8" fillId="2" borderId="56" xfId="29" applyFont="1" applyFill="1" applyBorder="1" applyAlignment="1">
      <alignment horizontal="center"/>
    </xf>
    <xf numFmtId="0" fontId="8" fillId="2" borderId="0" xfId="29" applyFont="1" applyFill="1" applyBorder="1" applyAlignment="1">
      <alignment horizontal="center" vertical="center"/>
    </xf>
    <xf numFmtId="0" fontId="12" fillId="2" borderId="34" xfId="50" applyFont="1" applyFill="1" applyBorder="1" applyAlignment="1">
      <alignment horizontal="left" vertical="center"/>
    </xf>
    <xf numFmtId="0" fontId="12" fillId="2" borderId="15" xfId="50" applyFont="1" applyFill="1" applyBorder="1" applyAlignment="1">
      <alignment horizontal="left" vertical="center"/>
    </xf>
    <xf numFmtId="0" fontId="12" fillId="2" borderId="35" xfId="50" applyFont="1" applyFill="1" applyBorder="1" applyAlignment="1">
      <alignment horizontal="left" vertical="center"/>
    </xf>
    <xf numFmtId="0" fontId="8" fillId="2" borderId="0" xfId="50" applyFont="1" applyFill="1" applyAlignment="1">
      <alignment vertical="center"/>
    </xf>
    <xf numFmtId="0" fontId="12" fillId="2" borderId="23" xfId="50" applyFont="1" applyFill="1" applyBorder="1" applyAlignment="1">
      <alignment horizontal="left" vertical="center"/>
    </xf>
    <xf numFmtId="0" fontId="12" fillId="2" borderId="24" xfId="50" applyFont="1" applyFill="1" applyBorder="1" applyAlignment="1">
      <alignment horizontal="left" vertical="center"/>
    </xf>
    <xf numFmtId="0" fontId="12" fillId="2" borderId="30" xfId="50" applyFont="1" applyFill="1" applyBorder="1" applyAlignment="1">
      <alignment vertical="center"/>
    </xf>
    <xf numFmtId="0" fontId="8" fillId="2" borderId="30" xfId="50" applyFont="1" applyFill="1" applyBorder="1"/>
    <xf numFmtId="0" fontId="8" fillId="2" borderId="31" xfId="50" applyFont="1" applyFill="1" applyBorder="1"/>
    <xf numFmtId="0" fontId="12" fillId="2" borderId="64" xfId="50" applyFont="1" applyFill="1" applyBorder="1" applyAlignment="1">
      <alignment horizontal="left" vertical="center" wrapText="1"/>
    </xf>
    <xf numFmtId="0" fontId="12" fillId="2" borderId="6" xfId="50" applyFont="1" applyFill="1" applyBorder="1" applyAlignment="1">
      <alignment horizontal="left" vertical="center" wrapText="1"/>
    </xf>
    <xf numFmtId="0" fontId="12" fillId="2" borderId="8" xfId="50" applyFont="1" applyFill="1" applyBorder="1" applyAlignment="1">
      <alignment horizontal="left" vertical="center" wrapText="1"/>
    </xf>
    <xf numFmtId="0" fontId="12" fillId="2" borderId="18" xfId="50" applyFont="1" applyFill="1" applyBorder="1" applyAlignment="1">
      <alignment horizontal="left" vertical="center" wrapText="1"/>
    </xf>
    <xf numFmtId="0" fontId="12" fillId="2" borderId="19" xfId="50" applyFont="1" applyFill="1" applyBorder="1" applyAlignment="1">
      <alignment horizontal="left" vertical="center" wrapText="1"/>
    </xf>
    <xf numFmtId="2" fontId="12" fillId="2" borderId="4" xfId="50" applyNumberFormat="1" applyFont="1" applyFill="1" applyBorder="1" applyAlignment="1">
      <alignment horizontal="center" vertical="center" wrapText="1"/>
    </xf>
    <xf numFmtId="2" fontId="12" fillId="2" borderId="12" xfId="50" applyNumberFormat="1" applyFont="1" applyFill="1" applyBorder="1" applyAlignment="1">
      <alignment horizontal="center" vertical="center" wrapText="1"/>
    </xf>
    <xf numFmtId="0" fontId="12" fillId="2" borderId="9" xfId="50" applyFont="1" applyFill="1" applyBorder="1" applyAlignment="1">
      <alignment horizontal="left" vertical="center" wrapText="1"/>
    </xf>
    <xf numFmtId="0" fontId="12" fillId="2" borderId="0" xfId="50" applyFont="1" applyFill="1" applyBorder="1" applyAlignment="1">
      <alignment horizontal="left" vertical="center" wrapText="1"/>
    </xf>
    <xf numFmtId="0" fontId="12" fillId="2" borderId="56" xfId="50" applyFont="1" applyFill="1" applyBorder="1" applyAlignment="1">
      <alignment horizontal="left" vertical="center" wrapText="1"/>
    </xf>
    <xf numFmtId="2" fontId="12" fillId="2" borderId="4" xfId="50" applyNumberFormat="1" applyFont="1" applyFill="1" applyBorder="1" applyAlignment="1">
      <alignment horizontal="center" vertical="center"/>
    </xf>
    <xf numFmtId="2" fontId="12" fillId="2" borderId="4" xfId="50" applyNumberFormat="1" applyFont="1" applyFill="1" applyBorder="1" applyAlignment="1">
      <alignment horizontal="center" vertical="center"/>
    </xf>
    <xf numFmtId="2" fontId="12" fillId="2" borderId="12" xfId="50" applyNumberFormat="1" applyFont="1" applyFill="1" applyBorder="1" applyAlignment="1">
      <alignment horizontal="center" vertical="center"/>
    </xf>
    <xf numFmtId="2" fontId="12" fillId="2" borderId="11" xfId="50" applyNumberFormat="1" applyFont="1" applyFill="1" applyBorder="1" applyAlignment="1">
      <alignment horizontal="center" vertical="center"/>
    </xf>
    <xf numFmtId="2" fontId="12" fillId="2" borderId="8" xfId="50" applyNumberFormat="1" applyFont="1" applyFill="1" applyBorder="1" applyAlignment="1">
      <alignment horizontal="center" vertical="center"/>
    </xf>
    <xf numFmtId="2" fontId="12" fillId="2" borderId="18" xfId="50" applyNumberFormat="1" applyFont="1" applyFill="1" applyBorder="1" applyAlignment="1">
      <alignment horizontal="center" vertical="center"/>
    </xf>
    <xf numFmtId="2" fontId="12" fillId="2" borderId="19" xfId="50" applyNumberFormat="1" applyFont="1" applyFill="1" applyBorder="1" applyAlignment="1">
      <alignment horizontal="center" vertical="center"/>
    </xf>
    <xf numFmtId="2" fontId="12" fillId="2" borderId="22" xfId="50" applyNumberFormat="1" applyFont="1" applyFill="1" applyBorder="1" applyAlignment="1">
      <alignment horizontal="center" vertical="center"/>
    </xf>
    <xf numFmtId="2" fontId="12" fillId="2" borderId="16" xfId="50" applyNumberFormat="1" applyFont="1" applyFill="1" applyBorder="1" applyAlignment="1">
      <alignment horizontal="center" vertical="center"/>
    </xf>
    <xf numFmtId="2" fontId="12" fillId="2" borderId="9" xfId="50" applyNumberFormat="1" applyFont="1" applyFill="1" applyBorder="1" applyAlignment="1">
      <alignment horizontal="center" vertical="center"/>
    </xf>
    <xf numFmtId="2" fontId="12" fillId="2" borderId="0" xfId="50" applyNumberFormat="1" applyFont="1" applyFill="1" applyBorder="1" applyAlignment="1">
      <alignment horizontal="center" vertical="center"/>
    </xf>
    <xf numFmtId="2" fontId="12" fillId="2" borderId="56" xfId="50" applyNumberFormat="1" applyFont="1" applyFill="1" applyBorder="1" applyAlignment="1">
      <alignment horizontal="center" vertical="center"/>
    </xf>
    <xf numFmtId="2" fontId="12" fillId="2" borderId="44" xfId="50" applyNumberFormat="1" applyFont="1" applyFill="1" applyBorder="1" applyAlignment="1">
      <alignment horizontal="center" vertical="center"/>
    </xf>
    <xf numFmtId="0" fontId="8" fillId="2" borderId="30" xfId="51" applyFont="1" applyFill="1" applyBorder="1" applyAlignment="1">
      <alignment vertical="center" wrapText="1"/>
    </xf>
    <xf numFmtId="0" fontId="8" fillId="2" borderId="24" xfId="51" applyFont="1" applyFill="1" applyBorder="1" applyAlignment="1">
      <alignment vertical="center" wrapText="1"/>
    </xf>
    <xf numFmtId="0" fontId="12" fillId="0" borderId="33" xfId="51" applyFont="1" applyBorder="1" applyAlignment="1">
      <alignment horizontal="left" vertical="center" wrapText="1"/>
    </xf>
    <xf numFmtId="0" fontId="8" fillId="0" borderId="30" xfId="51" applyFont="1" applyBorder="1" applyAlignment="1">
      <alignment horizontal="left" vertical="center" wrapText="1"/>
    </xf>
    <xf numFmtId="0" fontId="8" fillId="0" borderId="24" xfId="51" applyFont="1" applyBorder="1" applyAlignment="1">
      <alignment horizontal="left" vertical="center" wrapText="1"/>
    </xf>
    <xf numFmtId="0" fontId="8" fillId="0" borderId="51" xfId="51" applyFont="1" applyBorder="1" applyAlignment="1">
      <alignment horizontal="left" vertical="center" wrapText="1"/>
    </xf>
    <xf numFmtId="0" fontId="8" fillId="0" borderId="25" xfId="51" applyFont="1" applyBorder="1" applyAlignment="1">
      <alignment horizontal="left" vertical="center" wrapText="1"/>
    </xf>
    <xf numFmtId="0" fontId="12" fillId="0" borderId="3" xfId="51" applyFont="1" applyBorder="1" applyAlignment="1">
      <alignment horizontal="left" vertical="center" wrapText="1"/>
    </xf>
    <xf numFmtId="0" fontId="8" fillId="0" borderId="39" xfId="51" applyFont="1" applyBorder="1" applyAlignment="1">
      <alignment horizontal="left" vertical="center" wrapText="1"/>
    </xf>
    <xf numFmtId="0" fontId="8" fillId="0" borderId="58" xfId="51" applyFont="1" applyBorder="1" applyAlignment="1">
      <alignment horizontal="left" vertical="center" wrapText="1"/>
    </xf>
    <xf numFmtId="0" fontId="12" fillId="2" borderId="57" xfId="50" applyFont="1" applyFill="1" applyBorder="1" applyAlignment="1">
      <alignment horizontal="left" vertical="center" wrapText="1"/>
    </xf>
    <xf numFmtId="0" fontId="12" fillId="2" borderId="39" xfId="50" applyFont="1" applyFill="1" applyBorder="1" applyAlignment="1">
      <alignment horizontal="left" vertical="center" wrapText="1"/>
    </xf>
    <xf numFmtId="0" fontId="12" fillId="2" borderId="58" xfId="50" applyFont="1" applyFill="1" applyBorder="1" applyAlignment="1">
      <alignment horizontal="left" vertical="center" wrapText="1"/>
    </xf>
    <xf numFmtId="2" fontId="12" fillId="2" borderId="55" xfId="50" applyNumberFormat="1" applyFont="1" applyFill="1" applyBorder="1" applyAlignment="1">
      <alignment horizontal="center" vertical="center"/>
    </xf>
    <xf numFmtId="2" fontId="12" fillId="2" borderId="57" xfId="50" applyNumberFormat="1" applyFont="1" applyFill="1" applyBorder="1" applyAlignment="1">
      <alignment horizontal="center" vertical="center"/>
    </xf>
    <xf numFmtId="2" fontId="12" fillId="2" borderId="39" xfId="50" applyNumberFormat="1" applyFont="1" applyFill="1" applyBorder="1" applyAlignment="1">
      <alignment horizontal="center" vertical="center"/>
    </xf>
    <xf numFmtId="2" fontId="12" fillId="2" borderId="58" xfId="50" applyNumberFormat="1" applyFont="1" applyFill="1" applyBorder="1" applyAlignment="1">
      <alignment horizontal="center" vertical="center"/>
    </xf>
    <xf numFmtId="2" fontId="12" fillId="2" borderId="48" xfId="50" applyNumberFormat="1" applyFont="1" applyFill="1" applyBorder="1" applyAlignment="1">
      <alignment horizontal="center" vertical="center"/>
    </xf>
    <xf numFmtId="0" fontId="12" fillId="2" borderId="34" xfId="50" applyFont="1" applyFill="1" applyBorder="1" applyAlignment="1">
      <alignment horizontal="center" vertical="center"/>
    </xf>
    <xf numFmtId="0" fontId="12" fillId="2" borderId="15" xfId="50" applyFont="1" applyFill="1" applyBorder="1" applyAlignment="1">
      <alignment horizontal="center" vertical="center" wrapText="1"/>
    </xf>
    <xf numFmtId="0" fontId="12" fillId="2" borderId="54" xfId="50" applyFont="1" applyFill="1" applyBorder="1" applyAlignment="1">
      <alignment horizontal="center" vertical="center" wrapText="1"/>
    </xf>
    <xf numFmtId="0" fontId="12" fillId="2" borderId="63" xfId="50" applyFont="1" applyFill="1" applyBorder="1" applyAlignment="1">
      <alignment horizontal="center" vertical="center" wrapText="1"/>
    </xf>
    <xf numFmtId="0" fontId="12" fillId="2" borderId="13" xfId="50" applyFont="1" applyFill="1" applyBorder="1" applyAlignment="1">
      <alignment horizontal="center" vertical="center" wrapText="1"/>
    </xf>
    <xf numFmtId="0" fontId="12" fillId="2" borderId="53" xfId="50" applyFont="1" applyFill="1" applyBorder="1" applyAlignment="1">
      <alignment horizontal="center" vertical="center" wrapText="1"/>
    </xf>
    <xf numFmtId="0" fontId="12" fillId="2" borderId="15" xfId="50" applyFont="1" applyFill="1" applyBorder="1" applyAlignment="1">
      <alignment horizontal="center" vertical="center"/>
    </xf>
    <xf numFmtId="0" fontId="12" fillId="2" borderId="35" xfId="50" applyFont="1" applyFill="1" applyBorder="1" applyAlignment="1">
      <alignment horizontal="center" vertical="center"/>
    </xf>
    <xf numFmtId="0" fontId="12" fillId="2" borderId="20" xfId="50" applyFont="1" applyFill="1" applyBorder="1" applyAlignment="1">
      <alignment horizontal="center" vertical="center"/>
    </xf>
    <xf numFmtId="0" fontId="12" fillId="2" borderId="4" xfId="50" applyFont="1" applyFill="1" applyBorder="1" applyAlignment="1">
      <alignment horizontal="center" vertical="center" wrapText="1"/>
    </xf>
    <xf numFmtId="0" fontId="12" fillId="2" borderId="6" xfId="50" applyFont="1" applyFill="1" applyBorder="1" applyAlignment="1">
      <alignment horizontal="center" vertical="center" wrapText="1"/>
    </xf>
    <xf numFmtId="0" fontId="12" fillId="2" borderId="10" xfId="50" applyFont="1" applyFill="1" applyBorder="1" applyAlignment="1">
      <alignment horizontal="center" vertical="center" wrapText="1"/>
    </xf>
    <xf numFmtId="0" fontId="12" fillId="2" borderId="51" xfId="50" applyFont="1" applyFill="1" applyBorder="1" applyAlignment="1">
      <alignment horizontal="center" vertical="center" wrapText="1"/>
    </xf>
    <xf numFmtId="0" fontId="12" fillId="2" borderId="25" xfId="50" applyFont="1" applyFill="1" applyBorder="1" applyAlignment="1">
      <alignment horizontal="center" vertical="center" wrapText="1"/>
    </xf>
    <xf numFmtId="0" fontId="12" fillId="2" borderId="14" xfId="50" applyFont="1" applyFill="1" applyBorder="1" applyAlignment="1">
      <alignment horizontal="center" vertical="center"/>
    </xf>
    <xf numFmtId="0" fontId="12" fillId="2" borderId="59" xfId="50" applyFont="1" applyFill="1" applyBorder="1" applyAlignment="1">
      <alignment horizontal="center" vertical="center"/>
    </xf>
    <xf numFmtId="0" fontId="12" fillId="2" borderId="11" xfId="50" applyFont="1" applyFill="1" applyBorder="1" applyAlignment="1">
      <alignment horizontal="center" vertical="center" wrapText="1"/>
    </xf>
    <xf numFmtId="0" fontId="12" fillId="2" borderId="11" xfId="50" applyFont="1" applyFill="1" applyBorder="1" applyAlignment="1">
      <alignment horizontal="center" vertical="center" wrapText="1"/>
    </xf>
    <xf numFmtId="0" fontId="12" fillId="2" borderId="11" xfId="50" applyFont="1" applyFill="1" applyBorder="1" applyAlignment="1">
      <alignment horizontal="center" vertical="center"/>
    </xf>
    <xf numFmtId="0" fontId="12" fillId="2" borderId="8" xfId="50" applyFont="1" applyFill="1" applyBorder="1" applyAlignment="1">
      <alignment horizontal="center" vertical="center"/>
    </xf>
    <xf numFmtId="0" fontId="8" fillId="0" borderId="54" xfId="51" applyFont="1" applyBorder="1" applyAlignment="1">
      <alignment horizontal="center" vertical="center" wrapText="1"/>
    </xf>
    <xf numFmtId="3" fontId="8" fillId="0" borderId="54" xfId="18" applyNumberFormat="1" applyFont="1" applyFill="1" applyBorder="1" applyAlignment="1">
      <alignment horizontal="right" vertical="center" wrapText="1"/>
    </xf>
    <xf numFmtId="3" fontId="25" fillId="0" borderId="54" xfId="18" applyNumberFormat="1" applyFont="1" applyFill="1" applyBorder="1" applyAlignment="1">
      <alignment horizontal="right" vertical="center" wrapText="1"/>
    </xf>
    <xf numFmtId="0" fontId="12" fillId="2" borderId="54" xfId="50" applyFont="1" applyFill="1" applyBorder="1" applyAlignment="1">
      <alignment horizontal="center" vertical="center"/>
    </xf>
    <xf numFmtId="9" fontId="12" fillId="2" borderId="54" xfId="53" applyFont="1" applyFill="1" applyBorder="1" applyAlignment="1">
      <alignment horizontal="center" vertical="center" wrapText="1"/>
    </xf>
    <xf numFmtId="2" fontId="12" fillId="2" borderId="63" xfId="50" applyNumberFormat="1" applyFont="1" applyFill="1" applyBorder="1" applyAlignment="1">
      <alignment horizontal="center" vertical="center"/>
    </xf>
    <xf numFmtId="0" fontId="8" fillId="2" borderId="47" xfId="50" applyFont="1" applyFill="1" applyBorder="1"/>
    <xf numFmtId="0" fontId="25" fillId="0" borderId="11" xfId="51" applyFont="1" applyBorder="1" applyAlignment="1">
      <alignment horizontal="center" vertical="center" wrapText="1"/>
    </xf>
    <xf numFmtId="3" fontId="8" fillId="0" borderId="11" xfId="18" applyNumberFormat="1" applyFont="1" applyFill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 wrapText="1"/>
    </xf>
    <xf numFmtId="3" fontId="25" fillId="0" borderId="11" xfId="18" applyNumberFormat="1" applyFont="1" applyFill="1" applyBorder="1" applyAlignment="1">
      <alignment horizontal="right" vertical="center" wrapText="1"/>
    </xf>
    <xf numFmtId="9" fontId="12" fillId="2" borderId="6" xfId="53" applyFont="1" applyFill="1" applyBorder="1" applyAlignment="1">
      <alignment horizontal="center" vertical="center" wrapText="1"/>
    </xf>
    <xf numFmtId="2" fontId="12" fillId="2" borderId="10" xfId="50" applyNumberFormat="1" applyFont="1" applyFill="1" applyBorder="1" applyAlignment="1">
      <alignment horizontal="center" vertical="center"/>
    </xf>
    <xf numFmtId="0" fontId="8" fillId="2" borderId="5" xfId="50" applyFont="1" applyFill="1" applyBorder="1"/>
    <xf numFmtId="9" fontId="12" fillId="2" borderId="11" xfId="53" applyFont="1" applyFill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8" fillId="0" borderId="59" xfId="51" applyFont="1" applyBorder="1" applyAlignment="1">
      <alignment horizontal="justify" vertical="center" wrapText="1"/>
    </xf>
    <xf numFmtId="0" fontId="8" fillId="0" borderId="64" xfId="51" applyFont="1" applyBorder="1" applyAlignment="1">
      <alignment horizontal="justify" vertical="center" wrapText="1"/>
    </xf>
    <xf numFmtId="0" fontId="8" fillId="0" borderId="59" xfId="51" applyFont="1" applyBorder="1" applyAlignment="1">
      <alignment horizontal="justify" vertical="center"/>
    </xf>
    <xf numFmtId="0" fontId="8" fillId="0" borderId="64" xfId="51" applyFont="1" applyBorder="1" applyAlignment="1">
      <alignment horizontal="justify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3" fontId="8" fillId="2" borderId="0" xfId="50" applyNumberFormat="1" applyFont="1" applyFill="1"/>
    <xf numFmtId="0" fontId="8" fillId="0" borderId="21" xfId="51" applyFont="1" applyBorder="1" applyAlignment="1">
      <alignment horizontal="justify" vertical="center"/>
    </xf>
    <xf numFmtId="0" fontId="8" fillId="0" borderId="58" xfId="51" applyFont="1" applyBorder="1" applyAlignment="1">
      <alignment horizontal="center" vertical="center" wrapText="1"/>
    </xf>
    <xf numFmtId="0" fontId="25" fillId="0" borderId="7" xfId="51" applyFont="1" applyBorder="1" applyAlignment="1">
      <alignment horizontal="center" vertical="center" wrapText="1"/>
    </xf>
    <xf numFmtId="3" fontId="8" fillId="0" borderId="7" xfId="18" applyNumberFormat="1" applyFont="1" applyFill="1" applyBorder="1" applyAlignment="1">
      <alignment horizontal="right" vertical="center" wrapText="1"/>
    </xf>
    <xf numFmtId="0" fontId="12" fillId="2" borderId="7" xfId="50" applyFont="1" applyFill="1" applyBorder="1" applyAlignment="1">
      <alignment horizontal="center" vertical="center"/>
    </xf>
    <xf numFmtId="14" fontId="25" fillId="2" borderId="55" xfId="51" applyNumberFormat="1" applyFont="1" applyFill="1" applyBorder="1" applyAlignment="1">
      <alignment vertical="center"/>
    </xf>
    <xf numFmtId="9" fontId="12" fillId="2" borderId="55" xfId="53" applyFont="1" applyFill="1" applyBorder="1" applyAlignment="1">
      <alignment horizontal="center" vertical="center" wrapText="1"/>
    </xf>
    <xf numFmtId="177" fontId="12" fillId="2" borderId="57" xfId="50" applyNumberFormat="1" applyFont="1" applyFill="1" applyBorder="1" applyAlignment="1">
      <alignment horizontal="center" vertical="center"/>
    </xf>
    <xf numFmtId="0" fontId="8" fillId="2" borderId="40" xfId="50" applyFont="1" applyFill="1" applyBorder="1"/>
    <xf numFmtId="0" fontId="12" fillId="0" borderId="64" xfId="51" applyFont="1" applyBorder="1" applyAlignment="1">
      <alignment horizontal="center" vertical="center"/>
    </xf>
    <xf numFmtId="0" fontId="8" fillId="0" borderId="6" xfId="51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12" fillId="0" borderId="6" xfId="18" applyNumberFormat="1" applyFont="1" applyFill="1" applyBorder="1" applyAlignment="1" applyProtection="1">
      <alignment horizontal="right" vertical="center"/>
    </xf>
    <xf numFmtId="3" fontId="8" fillId="0" borderId="6" xfId="18" applyNumberFormat="1" applyFont="1" applyFill="1" applyBorder="1" applyAlignment="1" applyProtection="1">
      <alignment horizontal="right" vertical="center"/>
    </xf>
    <xf numFmtId="171" fontId="8" fillId="2" borderId="6" xfId="2" applyNumberFormat="1" applyFont="1" applyFill="1" applyBorder="1" applyAlignment="1" applyProtection="1">
      <alignment vertical="center"/>
    </xf>
    <xf numFmtId="14" fontId="8" fillId="2" borderId="6" xfId="50" applyNumberFormat="1" applyFont="1" applyFill="1" applyBorder="1" applyAlignment="1">
      <alignment vertical="center"/>
    </xf>
    <xf numFmtId="39" fontId="28" fillId="2" borderId="6" xfId="50" applyNumberFormat="1" applyFont="1" applyFill="1" applyBorder="1" applyAlignment="1">
      <alignment horizontal="center" vertical="center"/>
    </xf>
    <xf numFmtId="39" fontId="28" fillId="2" borderId="37" xfId="51" applyNumberFormat="1" applyFont="1" applyFill="1" applyBorder="1" applyAlignment="1">
      <alignment horizontal="center" vertical="center"/>
    </xf>
    <xf numFmtId="176" fontId="8" fillId="2" borderId="0" xfId="50" applyNumberFormat="1" applyFont="1" applyFill="1"/>
    <xf numFmtId="0" fontId="12" fillId="0" borderId="21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24" fillId="0" borderId="7" xfId="18" applyNumberFormat="1" applyFont="1" applyFill="1" applyBorder="1" applyAlignment="1">
      <alignment horizontal="right" vertical="center" wrapText="1"/>
    </xf>
    <xf numFmtId="171" fontId="8" fillId="2" borderId="7" xfId="16" applyNumberFormat="1" applyFont="1" applyFill="1" applyBorder="1" applyAlignment="1" applyProtection="1">
      <alignment vertical="center"/>
    </xf>
    <xf numFmtId="171" fontId="8" fillId="2" borderId="7" xfId="50" applyNumberFormat="1" applyFont="1" applyFill="1" applyBorder="1" applyAlignment="1">
      <alignment vertical="center"/>
    </xf>
    <xf numFmtId="14" fontId="8" fillId="2" borderId="7" xfId="50" applyNumberFormat="1" applyFont="1" applyFill="1" applyBorder="1" applyAlignment="1">
      <alignment vertical="center"/>
    </xf>
    <xf numFmtId="39" fontId="28" fillId="2" borderId="7" xfId="50" applyNumberFormat="1" applyFont="1" applyFill="1" applyBorder="1" applyAlignment="1">
      <alignment horizontal="center" vertical="center"/>
    </xf>
    <xf numFmtId="39" fontId="28" fillId="2" borderId="36" xfId="51" applyNumberFormat="1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171" fontId="8" fillId="2" borderId="0" xfId="50" applyNumberFormat="1" applyFont="1" applyFill="1" applyAlignment="1">
      <alignment horizontal="left" vertical="center"/>
    </xf>
    <xf numFmtId="2" fontId="12" fillId="2" borderId="0" xfId="50" applyNumberFormat="1" applyFont="1" applyFill="1"/>
    <xf numFmtId="10" fontId="8" fillId="2" borderId="0" xfId="57" applyNumberFormat="1" applyFont="1" applyFill="1" applyBorder="1" applyProtection="1"/>
    <xf numFmtId="169" fontId="8" fillId="2" borderId="0" xfId="50" applyNumberFormat="1" applyFont="1" applyFill="1"/>
    <xf numFmtId="39" fontId="8" fillId="2" borderId="0" xfId="50" applyNumberFormat="1" applyFont="1" applyFill="1"/>
    <xf numFmtId="39" fontId="8" fillId="2" borderId="5" xfId="50" applyNumberFormat="1" applyFont="1" applyFill="1" applyBorder="1"/>
    <xf numFmtId="169" fontId="12" fillId="2" borderId="2" xfId="50" applyNumberFormat="1" applyFont="1" applyFill="1" applyBorder="1" applyAlignment="1">
      <alignment horizontal="center" vertical="center"/>
    </xf>
    <xf numFmtId="0" fontId="12" fillId="2" borderId="2" xfId="50" applyFont="1" applyFill="1" applyBorder="1" applyAlignment="1">
      <alignment horizontal="center" vertical="center"/>
    </xf>
    <xf numFmtId="0" fontId="12" fillId="2" borderId="13" xfId="50" applyFont="1" applyFill="1" applyBorder="1" applyAlignment="1">
      <alignment horizontal="center" vertical="center"/>
    </xf>
    <xf numFmtId="169" fontId="12" fillId="2" borderId="2" xfId="50" applyNumberFormat="1" applyFont="1" applyFill="1" applyBorder="1" applyAlignment="1">
      <alignment horizontal="center" vertical="center"/>
    </xf>
    <xf numFmtId="169" fontId="12" fillId="2" borderId="13" xfId="50" applyNumberFormat="1" applyFont="1" applyFill="1" applyBorder="1" applyAlignment="1">
      <alignment horizontal="center" vertical="center"/>
    </xf>
    <xf numFmtId="169" fontId="8" fillId="2" borderId="13" xfId="50" applyNumberFormat="1" applyFont="1" applyFill="1" applyBorder="1" applyAlignment="1">
      <alignment vertical="top"/>
    </xf>
    <xf numFmtId="2" fontId="12" fillId="2" borderId="15" xfId="50" applyNumberFormat="1" applyFont="1" applyFill="1" applyBorder="1" applyAlignment="1">
      <alignment horizontal="left" vertical="center"/>
    </xf>
    <xf numFmtId="2" fontId="12" fillId="2" borderId="35" xfId="50" applyNumberFormat="1" applyFont="1" applyFill="1" applyBorder="1" applyAlignment="1">
      <alignment horizontal="left" vertical="center"/>
    </xf>
    <xf numFmtId="169" fontId="8" fillId="2" borderId="20" xfId="50" applyNumberFormat="1" applyFont="1" applyFill="1" applyBorder="1" applyAlignment="1">
      <alignment horizontal="center" vertical="center" wrapText="1"/>
    </xf>
    <xf numFmtId="0" fontId="8" fillId="2" borderId="4" xfId="50" applyFont="1" applyFill="1" applyBorder="1" applyAlignment="1">
      <alignment horizontal="left" vertical="center" wrapText="1"/>
    </xf>
    <xf numFmtId="169" fontId="8" fillId="2" borderId="4" xfId="50" applyNumberFormat="1" applyFont="1" applyFill="1" applyBorder="1" applyAlignment="1">
      <alignment horizontal="left" vertical="center" wrapText="1"/>
    </xf>
    <xf numFmtId="169" fontId="8" fillId="2" borderId="4" xfId="50" applyNumberFormat="1" applyFont="1" applyFill="1" applyBorder="1" applyAlignment="1">
      <alignment horizontal="center" vertical="center"/>
    </xf>
    <xf numFmtId="37" fontId="8" fillId="0" borderId="14" xfId="50" applyNumberFormat="1" applyFont="1" applyBorder="1" applyAlignment="1">
      <alignment horizontal="right" vertical="center"/>
    </xf>
    <xf numFmtId="2" fontId="12" fillId="2" borderId="4" xfId="50" applyNumberFormat="1" applyFont="1" applyFill="1" applyBorder="1" applyAlignment="1">
      <alignment horizontal="left" vertical="center"/>
    </xf>
    <xf numFmtId="2" fontId="12" fillId="2" borderId="12" xfId="50" applyNumberFormat="1" applyFont="1" applyFill="1" applyBorder="1" applyAlignment="1">
      <alignment horizontal="left" vertical="center"/>
    </xf>
    <xf numFmtId="37" fontId="25" fillId="0" borderId="14" xfId="50" applyNumberFormat="1" applyFont="1" applyBorder="1" applyAlignment="1">
      <alignment horizontal="right" vertical="center"/>
    </xf>
    <xf numFmtId="170" fontId="8" fillId="2" borderId="4" xfId="50" applyNumberFormat="1" applyFont="1" applyFill="1" applyBorder="1" applyAlignment="1">
      <alignment horizontal="left" vertical="center" wrapText="1"/>
    </xf>
    <xf numFmtId="170" fontId="8" fillId="2" borderId="4" xfId="50" applyNumberFormat="1" applyFont="1" applyFill="1" applyBorder="1" applyAlignment="1">
      <alignment horizontal="left" vertical="center"/>
    </xf>
    <xf numFmtId="170" fontId="8" fillId="2" borderId="12" xfId="50" applyNumberFormat="1" applyFont="1" applyFill="1" applyBorder="1" applyAlignment="1">
      <alignment horizontal="left" vertical="center"/>
    </xf>
    <xf numFmtId="0" fontId="12" fillId="2" borderId="4" xfId="50" applyFont="1" applyFill="1" applyBorder="1" applyAlignment="1">
      <alignment horizontal="left" vertical="center" wrapText="1"/>
    </xf>
    <xf numFmtId="0" fontId="8" fillId="2" borderId="12" xfId="50" applyFont="1" applyFill="1" applyBorder="1" applyAlignment="1">
      <alignment horizontal="left" vertical="center" wrapText="1"/>
    </xf>
    <xf numFmtId="169" fontId="8" fillId="2" borderId="4" xfId="50" applyNumberFormat="1" applyFont="1" applyFill="1" applyBorder="1" applyAlignment="1">
      <alignment horizontal="left" vertical="center"/>
    </xf>
    <xf numFmtId="0" fontId="8" fillId="2" borderId="8" xfId="51" applyFont="1" applyFill="1" applyBorder="1" applyAlignment="1">
      <alignment horizontal="left" wrapText="1"/>
    </xf>
    <xf numFmtId="0" fontId="8" fillId="2" borderId="18" xfId="51" applyFont="1" applyFill="1" applyBorder="1" applyAlignment="1">
      <alignment horizontal="left" wrapText="1"/>
    </xf>
    <xf numFmtId="0" fontId="8" fillId="2" borderId="68" xfId="51" applyFont="1" applyFill="1" applyBorder="1" applyAlignment="1">
      <alignment horizontal="left" wrapText="1"/>
    </xf>
    <xf numFmtId="0" fontId="8" fillId="2" borderId="4" xfId="50" applyFont="1" applyFill="1" applyBorder="1" applyAlignment="1">
      <alignment horizontal="center" vertical="center"/>
    </xf>
    <xf numFmtId="37" fontId="8" fillId="0" borderId="14" xfId="50" applyNumberFormat="1" applyFont="1" applyBorder="1" applyAlignment="1">
      <alignment horizontal="right" vertical="center"/>
    </xf>
    <xf numFmtId="0" fontId="8" fillId="2" borderId="9" xfId="51" applyFont="1" applyFill="1" applyBorder="1" applyAlignment="1">
      <alignment horizontal="left" wrapText="1"/>
    </xf>
    <xf numFmtId="0" fontId="8" fillId="2" borderId="0" xfId="51" applyFont="1" applyFill="1" applyBorder="1" applyAlignment="1">
      <alignment horizontal="left" wrapText="1"/>
    </xf>
    <xf numFmtId="0" fontId="8" fillId="2" borderId="5" xfId="51" applyFont="1" applyFill="1" applyBorder="1" applyAlignment="1">
      <alignment horizontal="left" wrapText="1"/>
    </xf>
    <xf numFmtId="37" fontId="25" fillId="0" borderId="14" xfId="50" applyNumberFormat="1" applyFont="1" applyBorder="1" applyAlignment="1">
      <alignment horizontal="right" vertical="center"/>
    </xf>
    <xf numFmtId="169" fontId="8" fillId="2" borderId="21" xfId="50" applyNumberFormat="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left" vertical="center" wrapText="1"/>
    </xf>
    <xf numFmtId="0" fontId="8" fillId="2" borderId="7" xfId="50" applyFont="1" applyFill="1" applyBorder="1" applyAlignment="1">
      <alignment horizontal="center" vertical="center"/>
    </xf>
    <xf numFmtId="37" fontId="25" fillId="0" borderId="7" xfId="50" applyNumberFormat="1" applyFont="1" applyBorder="1" applyAlignment="1">
      <alignment horizontal="right" vertical="center"/>
    </xf>
    <xf numFmtId="0" fontId="8" fillId="2" borderId="57" xfId="51" applyFont="1" applyFill="1" applyBorder="1" applyAlignment="1">
      <alignment horizontal="left" wrapText="1"/>
    </xf>
    <xf numFmtId="0" fontId="8" fillId="2" borderId="39" xfId="51" applyFont="1" applyFill="1" applyBorder="1" applyAlignment="1">
      <alignment horizontal="left" wrapText="1"/>
    </xf>
    <xf numFmtId="0" fontId="8" fillId="2" borderId="40" xfId="51" applyFont="1" applyFill="1" applyBorder="1" applyAlignment="1">
      <alignment horizontal="left" wrapText="1"/>
    </xf>
    <xf numFmtId="0" fontId="12" fillId="2" borderId="10" xfId="50" applyFont="1" applyFill="1" applyBorder="1" applyAlignment="1">
      <alignment horizontal="left" vertical="center"/>
    </xf>
    <xf numFmtId="0" fontId="12" fillId="2" borderId="51" xfId="50" applyFont="1" applyFill="1" applyBorder="1" applyAlignment="1">
      <alignment horizontal="left" vertical="center"/>
    </xf>
    <xf numFmtId="0" fontId="12" fillId="2" borderId="25" xfId="50" applyFont="1" applyFill="1" applyBorder="1" applyAlignment="1">
      <alignment horizontal="left" vertical="center"/>
    </xf>
    <xf numFmtId="0" fontId="8" fillId="2" borderId="0" xfId="50" applyFont="1" applyFill="1" applyAlignment="1">
      <alignment horizontal="justify" vertical="center"/>
    </xf>
    <xf numFmtId="0" fontId="4" fillId="2" borderId="0" xfId="50" applyFont="1" applyFill="1"/>
  </cellXfs>
  <cellStyles count="59">
    <cellStyle name="Euro" xfId="1"/>
    <cellStyle name="Millares" xfId="2" builtinId="3"/>
    <cellStyle name="Millares [0] 2" xfId="3"/>
    <cellStyle name="Millares 10" xfId="4"/>
    <cellStyle name="Millares 11" xfId="5"/>
    <cellStyle name="Millares 12" xfId="6"/>
    <cellStyle name="Millares 1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illares 7" xfId="14"/>
    <cellStyle name="Millares 8" xfId="15"/>
    <cellStyle name="Millares 9" xfId="16"/>
    <cellStyle name="Millares 9 2" xfId="17"/>
    <cellStyle name="Moneda" xfId="18" builtinId="4"/>
    <cellStyle name="Moneda 3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7" xfId="26"/>
    <cellStyle name="Normal 18" xfId="27"/>
    <cellStyle name="Normal 2" xfId="28"/>
    <cellStyle name="Normal 2 2" xfId="29"/>
    <cellStyle name="Normal 2 3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9" xfId="37"/>
    <cellStyle name="Normal 3" xfId="38"/>
    <cellStyle name="Normal 3 16" xfId="39"/>
    <cellStyle name="Normal 3 2" xfId="40"/>
    <cellStyle name="Normal 30" xfId="41"/>
    <cellStyle name="Normal 4" xfId="42"/>
    <cellStyle name="Normal 4 2" xfId="43"/>
    <cellStyle name="Normal 42" xfId="44"/>
    <cellStyle name="Normal 45" xfId="45"/>
    <cellStyle name="Normal 46" xfId="46"/>
    <cellStyle name="Normal 5" xfId="47"/>
    <cellStyle name="Normal 6" xfId="48"/>
    <cellStyle name="Normal 7" xfId="49"/>
    <cellStyle name="Normal 8" xfId="50"/>
    <cellStyle name="Normal 8 2" xfId="51"/>
    <cellStyle name="Normal 9" xfId="52"/>
    <cellStyle name="Porcentaje" xfId="53" builtinId="5"/>
    <cellStyle name="Porcentual 2" xfId="54"/>
    <cellStyle name="Porcentual 2 2" xfId="55"/>
    <cellStyle name="Porcentual 3" xfId="56"/>
    <cellStyle name="Porcentual 4" xfId="57"/>
    <cellStyle name="Porcentual 4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3012" name="Imagen 1" descr="CAPITAL">
          <a:extLst>
            <a:ext uri="{FF2B5EF4-FFF2-40B4-BE49-F238E27FC236}">
              <a16:creationId xmlns:a16="http://schemas.microsoft.com/office/drawing/2014/main" id="{E7FF589B-5DA2-ED85-7EE2-F59445B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3675" y="9525"/>
          <a:ext cx="1304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6654800</xdr:colOff>
      <xdr:row>3</xdr:row>
      <xdr:rowOff>317500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649060C2-48CE-5655-19AF-05933010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4036" name="Imagen 1" descr="CAPITAL">
          <a:extLst>
            <a:ext uri="{FF2B5EF4-FFF2-40B4-BE49-F238E27FC236}">
              <a16:creationId xmlns:a16="http://schemas.microsoft.com/office/drawing/2014/main" id="{8EC77FA7-B7C3-ED0F-4AFA-25D22919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9525"/>
          <a:ext cx="16764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6680200</xdr:colOff>
      <xdr:row>3</xdr:row>
      <xdr:rowOff>317500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CF55160-A681-3744-955C-ED8D901D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45060" name="Imagen 1" descr="CAPITAL">
          <a:extLst>
            <a:ext uri="{FF2B5EF4-FFF2-40B4-BE49-F238E27FC236}">
              <a16:creationId xmlns:a16="http://schemas.microsoft.com/office/drawing/2014/main" id="{A47456ED-0474-79FD-A16D-13F35690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1150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20379E3C-65F9-B5BF-7889-F95955FA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657225</xdr:colOff>
      <xdr:row>3</xdr:row>
      <xdr:rowOff>266700</xdr:rowOff>
    </xdr:to>
    <xdr:pic>
      <xdr:nvPicPr>
        <xdr:cNvPr id="28088" name="Imagen 1" descr="CAPITAL">
          <a:extLst>
            <a:ext uri="{FF2B5EF4-FFF2-40B4-BE49-F238E27FC236}">
              <a16:creationId xmlns:a16="http://schemas.microsoft.com/office/drawing/2014/main" id="{95FAFBB2-09B5-E775-492E-ED6AD1E1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9525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53C716C-2350-360C-7E35-093C13AB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30854" name="Imagen 1" descr="CAPITAL">
          <a:extLst>
            <a:ext uri="{FF2B5EF4-FFF2-40B4-BE49-F238E27FC236}">
              <a16:creationId xmlns:a16="http://schemas.microsoft.com/office/drawing/2014/main" id="{F61D05DF-FBC9-CF7A-A83F-41DFC769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8825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6642100</xdr:colOff>
      <xdr:row>3</xdr:row>
      <xdr:rowOff>317500</xdr:rowOff>
    </xdr:to>
    <xdr:pic>
      <xdr:nvPicPr>
        <xdr:cNvPr id="30721" name="Picture 1">
          <a:extLst>
            <a:ext uri="{FF2B5EF4-FFF2-40B4-BE49-F238E27FC236}">
              <a16:creationId xmlns:a16="http://schemas.microsoft.com/office/drawing/2014/main" id="{1B6C349E-6F8E-03CD-4C98-A7869675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ing\waccache\59811073-516d-4aa2-be62-1924f4fdb395\file:\F:\ARCHIVOS%20YAMILE\INFORME%20DICIEMBRE%202018\SEGUIMIENTO%20AL%20PLAN%20INDICATIVO\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98"/>
  <sheetViews>
    <sheetView tabSelected="1" topLeftCell="B10" zoomScale="70" zoomScaleNormal="70" zoomScaleSheetLayoutView="50" workbookViewId="0">
      <selection activeCell="B11" sqref="B11:G11"/>
    </sheetView>
  </sheetViews>
  <sheetFormatPr baseColWidth="10" defaultColWidth="9.6640625" defaultRowHeight="15"/>
  <cols>
    <col min="1" max="1" width="4.44140625" style="172" hidden="1" customWidth="1"/>
    <col min="2" max="2" width="72.6640625" style="771" customWidth="1"/>
    <col min="3" max="3" width="20.6640625" style="172" customWidth="1"/>
    <col min="4" max="5" width="8.6640625" style="172" customWidth="1"/>
    <col min="6" max="7" width="16.6640625" style="172" customWidth="1"/>
    <col min="8" max="8" width="12.6640625" style="772" customWidth="1"/>
    <col min="9" max="9" width="12.33203125" style="172" customWidth="1"/>
    <col min="10" max="10" width="11.5546875" style="172" customWidth="1"/>
    <col min="11" max="12" width="12.88671875" style="11" customWidth="1"/>
    <col min="13" max="15" width="12.88671875" style="172" customWidth="1"/>
    <col min="16" max="16" width="9.6640625" style="172"/>
    <col min="17" max="17" width="13.44140625" style="172" bestFit="1" customWidth="1"/>
    <col min="18" max="18" width="36.109375" style="172" customWidth="1"/>
    <col min="19" max="16384" width="9.6640625" style="172"/>
  </cols>
  <sheetData>
    <row r="1" spans="2:15" ht="27" customHeight="1">
      <c r="B1" s="741"/>
      <c r="C1" s="742" t="s">
        <v>340</v>
      </c>
      <c r="D1" s="742"/>
      <c r="E1" s="742"/>
      <c r="F1" s="742"/>
      <c r="G1" s="742"/>
      <c r="H1" s="742"/>
      <c r="I1" s="743"/>
      <c r="J1" s="744" t="s">
        <v>341</v>
      </c>
      <c r="K1" s="745"/>
      <c r="L1" s="745"/>
      <c r="M1" s="746"/>
      <c r="N1" s="747"/>
      <c r="O1" s="748"/>
    </row>
    <row r="2" spans="2:15" ht="27" customHeight="1">
      <c r="B2" s="749"/>
      <c r="C2" s="750"/>
      <c r="D2" s="750"/>
      <c r="E2" s="750"/>
      <c r="F2" s="750"/>
      <c r="G2" s="750"/>
      <c r="H2" s="750"/>
      <c r="I2" s="751"/>
      <c r="J2" s="752" t="s">
        <v>342</v>
      </c>
      <c r="K2" s="753"/>
      <c r="L2" s="753"/>
      <c r="M2" s="754"/>
      <c r="N2" s="755"/>
      <c r="O2" s="756"/>
    </row>
    <row r="3" spans="2:15" ht="48" customHeight="1">
      <c r="B3" s="749"/>
      <c r="C3" s="757" t="s">
        <v>343</v>
      </c>
      <c r="D3" s="758"/>
      <c r="E3" s="758"/>
      <c r="F3" s="758"/>
      <c r="G3" s="758"/>
      <c r="H3" s="758"/>
      <c r="I3" s="758"/>
      <c r="J3" s="752" t="s">
        <v>344</v>
      </c>
      <c r="K3" s="753"/>
      <c r="L3" s="753"/>
      <c r="M3" s="754"/>
      <c r="N3" s="755"/>
      <c r="O3" s="756"/>
    </row>
    <row r="4" spans="2:15" ht="27" customHeight="1" thickBot="1">
      <c r="B4" s="749"/>
      <c r="C4" s="759"/>
      <c r="D4" s="760"/>
      <c r="E4" s="760"/>
      <c r="F4" s="760"/>
      <c r="G4" s="760"/>
      <c r="H4" s="760"/>
      <c r="I4" s="760"/>
      <c r="J4" s="761" t="s">
        <v>345</v>
      </c>
      <c r="K4" s="762"/>
      <c r="L4" s="762"/>
      <c r="M4" s="763"/>
      <c r="N4" s="755"/>
      <c r="O4" s="756"/>
    </row>
    <row r="5" spans="2:15" s="767" customFormat="1" ht="30" customHeight="1">
      <c r="B5" s="764" t="s">
        <v>346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6"/>
    </row>
    <row r="6" spans="2:15" ht="30" customHeight="1">
      <c r="B6" s="768" t="s">
        <v>319</v>
      </c>
      <c r="C6" s="616" t="s">
        <v>302</v>
      </c>
      <c r="D6" s="616"/>
      <c r="E6" s="616"/>
      <c r="F6" s="616"/>
      <c r="G6" s="616"/>
      <c r="H6" s="616"/>
      <c r="I6" s="769"/>
      <c r="J6" s="769"/>
      <c r="K6" s="769"/>
      <c r="L6" s="769"/>
      <c r="M6" s="769"/>
      <c r="N6" s="769"/>
      <c r="O6" s="770"/>
    </row>
    <row r="7" spans="2:15" ht="27.95" customHeight="1">
      <c r="B7" s="397" t="s">
        <v>304</v>
      </c>
      <c r="C7" s="398"/>
      <c r="D7" s="308"/>
      <c r="E7" s="421" t="s">
        <v>6</v>
      </c>
      <c r="F7" s="421"/>
      <c r="G7" s="421"/>
      <c r="H7" s="421"/>
      <c r="I7" s="421"/>
      <c r="J7" s="421"/>
      <c r="K7" s="421"/>
      <c r="L7" s="421"/>
      <c r="M7" s="421"/>
      <c r="N7" s="421"/>
      <c r="O7" s="422"/>
    </row>
    <row r="8" spans="2:15" ht="27.95" customHeight="1">
      <c r="B8" s="423" t="s">
        <v>305</v>
      </c>
      <c r="C8" s="424"/>
      <c r="D8" s="424"/>
      <c r="E8" s="424"/>
      <c r="F8" s="424"/>
      <c r="G8" s="424"/>
      <c r="H8" s="405" t="s">
        <v>306</v>
      </c>
      <c r="I8" s="406"/>
      <c r="J8" s="407"/>
      <c r="K8" s="414" t="s">
        <v>7</v>
      </c>
      <c r="L8" s="414"/>
      <c r="M8" s="414"/>
      <c r="N8" s="414"/>
      <c r="O8" s="415"/>
    </row>
    <row r="9" spans="2:15" ht="27.95" customHeight="1">
      <c r="B9" s="416" t="s">
        <v>307</v>
      </c>
      <c r="C9" s="417"/>
      <c r="D9" s="417"/>
      <c r="E9" s="417"/>
      <c r="F9" s="417"/>
      <c r="G9" s="417"/>
      <c r="H9" s="408"/>
      <c r="I9" s="409"/>
      <c r="J9" s="410"/>
      <c r="K9" s="312" t="s">
        <v>8</v>
      </c>
      <c r="L9" s="418" t="s">
        <v>9</v>
      </c>
      <c r="M9" s="418"/>
      <c r="N9" s="418"/>
      <c r="O9" s="16" t="s">
        <v>10</v>
      </c>
    </row>
    <row r="10" spans="2:15" ht="27.95" customHeight="1">
      <c r="B10" s="419" t="s">
        <v>308</v>
      </c>
      <c r="C10" s="420"/>
      <c r="D10" s="420"/>
      <c r="E10" s="420"/>
      <c r="F10" s="420"/>
      <c r="G10" s="420"/>
      <c r="H10" s="408"/>
      <c r="I10" s="409"/>
      <c r="J10" s="410"/>
      <c r="K10" s="425"/>
      <c r="L10" s="456" t="s">
        <v>11</v>
      </c>
      <c r="M10" s="457"/>
      <c r="N10" s="458"/>
      <c r="O10" s="376"/>
    </row>
    <row r="11" spans="2:15" ht="27.95" customHeight="1">
      <c r="B11" s="431" t="s">
        <v>12</v>
      </c>
      <c r="C11" s="432"/>
      <c r="D11" s="432"/>
      <c r="E11" s="432"/>
      <c r="F11" s="432"/>
      <c r="G11" s="433"/>
      <c r="H11" s="408"/>
      <c r="I11" s="409"/>
      <c r="J11" s="410"/>
      <c r="K11" s="426"/>
      <c r="L11" s="459"/>
      <c r="M11" s="361"/>
      <c r="N11" s="460"/>
      <c r="O11" s="377"/>
    </row>
    <row r="12" spans="2:15" ht="27.95" customHeight="1">
      <c r="B12" s="311" t="s">
        <v>13</v>
      </c>
      <c r="C12" s="434" t="s">
        <v>309</v>
      </c>
      <c r="D12" s="434"/>
      <c r="E12" s="434"/>
      <c r="F12" s="434"/>
      <c r="G12" s="435"/>
      <c r="H12" s="408"/>
      <c r="I12" s="409"/>
      <c r="J12" s="410"/>
      <c r="K12" s="426"/>
      <c r="L12" s="459"/>
      <c r="M12" s="361"/>
      <c r="N12" s="460"/>
      <c r="O12" s="377"/>
    </row>
    <row r="13" spans="2:15" ht="27.95" customHeight="1">
      <c r="B13" s="311" t="s">
        <v>14</v>
      </c>
      <c r="C13" s="434" t="s">
        <v>310</v>
      </c>
      <c r="D13" s="434"/>
      <c r="E13" s="434"/>
      <c r="F13" s="434"/>
      <c r="G13" s="435"/>
      <c r="H13" s="408"/>
      <c r="I13" s="409"/>
      <c r="J13" s="410"/>
      <c r="K13" s="426"/>
      <c r="L13" s="459"/>
      <c r="M13" s="361"/>
      <c r="N13" s="460"/>
      <c r="O13" s="377"/>
    </row>
    <row r="14" spans="2:15" ht="27.95" customHeight="1" thickBot="1">
      <c r="B14" s="173" t="s">
        <v>15</v>
      </c>
      <c r="C14" s="436" t="s">
        <v>311</v>
      </c>
      <c r="D14" s="436"/>
      <c r="E14" s="436"/>
      <c r="F14" s="436"/>
      <c r="G14" s="437"/>
      <c r="H14" s="411"/>
      <c r="I14" s="412"/>
      <c r="J14" s="413"/>
      <c r="K14" s="427"/>
      <c r="L14" s="461"/>
      <c r="M14" s="462"/>
      <c r="N14" s="463"/>
      <c r="O14" s="378"/>
    </row>
    <row r="15" spans="2:15" ht="27.95" customHeight="1">
      <c r="B15" s="379" t="s">
        <v>16</v>
      </c>
      <c r="C15" s="386" t="s">
        <v>17</v>
      </c>
      <c r="D15" s="395" t="s">
        <v>316</v>
      </c>
      <c r="E15" s="386" t="s">
        <v>19</v>
      </c>
      <c r="F15" s="386" t="s">
        <v>20</v>
      </c>
      <c r="G15" s="399" t="s">
        <v>21</v>
      </c>
      <c r="H15" s="400"/>
      <c r="I15" s="400"/>
      <c r="J15" s="401"/>
      <c r="K15" s="386" t="s">
        <v>22</v>
      </c>
      <c r="L15" s="386"/>
      <c r="M15" s="388" t="s">
        <v>23</v>
      </c>
      <c r="N15" s="388"/>
      <c r="O15" s="389"/>
    </row>
    <row r="16" spans="2:15" ht="27.95" customHeight="1">
      <c r="B16" s="380"/>
      <c r="C16" s="387"/>
      <c r="D16" s="396"/>
      <c r="E16" s="387"/>
      <c r="F16" s="387"/>
      <c r="G16" s="402"/>
      <c r="H16" s="403"/>
      <c r="I16" s="403"/>
      <c r="J16" s="404"/>
      <c r="K16" s="387"/>
      <c r="L16" s="387"/>
      <c r="M16" s="387" t="s">
        <v>24</v>
      </c>
      <c r="N16" s="387" t="s">
        <v>25</v>
      </c>
      <c r="O16" s="391" t="s">
        <v>26</v>
      </c>
    </row>
    <row r="17" spans="1:15" ht="27.95" customHeight="1" thickBot="1">
      <c r="B17" s="381"/>
      <c r="C17" s="390"/>
      <c r="D17" s="307" t="s">
        <v>317</v>
      </c>
      <c r="E17" s="390"/>
      <c r="F17" s="390"/>
      <c r="G17" s="174" t="s">
        <v>28</v>
      </c>
      <c r="H17" s="174" t="s">
        <v>29</v>
      </c>
      <c r="I17" s="174" t="s">
        <v>30</v>
      </c>
      <c r="J17" s="174" t="s">
        <v>31</v>
      </c>
      <c r="K17" s="174" t="s">
        <v>32</v>
      </c>
      <c r="L17" s="307" t="s">
        <v>33</v>
      </c>
      <c r="M17" s="390"/>
      <c r="N17" s="390"/>
      <c r="O17" s="392"/>
    </row>
    <row r="18" spans="1:15" ht="27.95" customHeight="1">
      <c r="B18" s="384" t="s">
        <v>34</v>
      </c>
      <c r="C18" s="440" t="s">
        <v>35</v>
      </c>
      <c r="D18" s="175" t="s">
        <v>36</v>
      </c>
      <c r="E18" s="176">
        <v>1</v>
      </c>
      <c r="F18" s="221">
        <v>33045000</v>
      </c>
      <c r="G18" s="221">
        <f>+F18</f>
        <v>33045000</v>
      </c>
      <c r="H18" s="44"/>
      <c r="I18" s="44"/>
      <c r="J18" s="44"/>
      <c r="K18" s="45">
        <v>44927</v>
      </c>
      <c r="L18" s="45">
        <v>45291</v>
      </c>
      <c r="M18" s="393">
        <f>F19/F18</f>
        <v>0</v>
      </c>
      <c r="N18" s="393">
        <f>F19/F18</f>
        <v>0</v>
      </c>
      <c r="O18" s="394">
        <v>0</v>
      </c>
    </row>
    <row r="19" spans="1:15" ht="27.95" customHeight="1">
      <c r="B19" s="385"/>
      <c r="C19" s="441"/>
      <c r="D19" s="186" t="s">
        <v>37</v>
      </c>
      <c r="E19" s="210">
        <v>1</v>
      </c>
      <c r="F19" s="217">
        <v>0</v>
      </c>
      <c r="G19" s="217">
        <f>+F19</f>
        <v>0</v>
      </c>
      <c r="H19" s="211"/>
      <c r="I19" s="211"/>
      <c r="J19" s="211"/>
      <c r="K19" s="15">
        <v>44927</v>
      </c>
      <c r="L19" s="15">
        <v>45291</v>
      </c>
      <c r="M19" s="343"/>
      <c r="N19" s="343"/>
      <c r="O19" s="333"/>
    </row>
    <row r="20" spans="1:15" ht="27.95" customHeight="1">
      <c r="B20" s="382" t="s">
        <v>243</v>
      </c>
      <c r="C20" s="383" t="s">
        <v>38</v>
      </c>
      <c r="D20" s="186" t="s">
        <v>36</v>
      </c>
      <c r="E20" s="210">
        <v>1</v>
      </c>
      <c r="F20" s="222">
        <v>36785000</v>
      </c>
      <c r="G20" s="217">
        <f t="shared" ref="G20:G57" si="0">+F20</f>
        <v>36785000</v>
      </c>
      <c r="H20" s="211"/>
      <c r="I20" s="211"/>
      <c r="J20" s="211"/>
      <c r="K20" s="15">
        <v>44927</v>
      </c>
      <c r="L20" s="15">
        <v>45291</v>
      </c>
      <c r="M20" s="343">
        <f>E21/E20</f>
        <v>1</v>
      </c>
      <c r="N20" s="343">
        <f>F21/F20</f>
        <v>0</v>
      </c>
      <c r="O20" s="333">
        <v>0</v>
      </c>
    </row>
    <row r="21" spans="1:15" ht="27.95" customHeight="1">
      <c r="B21" s="382"/>
      <c r="C21" s="383"/>
      <c r="D21" s="186" t="s">
        <v>37</v>
      </c>
      <c r="E21" s="210">
        <v>1</v>
      </c>
      <c r="F21" s="217">
        <v>0</v>
      </c>
      <c r="G21" s="217">
        <f t="shared" si="0"/>
        <v>0</v>
      </c>
      <c r="H21" s="211"/>
      <c r="I21" s="211"/>
      <c r="J21" s="211"/>
      <c r="K21" s="15">
        <v>44927</v>
      </c>
      <c r="L21" s="15">
        <v>45291</v>
      </c>
      <c r="M21" s="343"/>
      <c r="N21" s="343"/>
      <c r="O21" s="333"/>
    </row>
    <row r="22" spans="1:15" ht="27.95" customHeight="1">
      <c r="B22" s="382" t="s">
        <v>244</v>
      </c>
      <c r="C22" s="383" t="s">
        <v>39</v>
      </c>
      <c r="D22" s="186" t="s">
        <v>36</v>
      </c>
      <c r="E22" s="210">
        <v>1</v>
      </c>
      <c r="F22" s="222">
        <v>17400000</v>
      </c>
      <c r="G22" s="217">
        <f t="shared" si="0"/>
        <v>17400000</v>
      </c>
      <c r="H22" s="211"/>
      <c r="I22" s="211"/>
      <c r="J22" s="211"/>
      <c r="K22" s="15">
        <v>44927</v>
      </c>
      <c r="L22" s="15">
        <v>45291</v>
      </c>
      <c r="M22" s="343">
        <f>E23/E22</f>
        <v>0</v>
      </c>
      <c r="N22" s="343">
        <f>F23/F22</f>
        <v>0</v>
      </c>
      <c r="O22" s="333">
        <v>0</v>
      </c>
    </row>
    <row r="23" spans="1:15" ht="27.95" customHeight="1">
      <c r="B23" s="382"/>
      <c r="C23" s="383"/>
      <c r="D23" s="186" t="s">
        <v>37</v>
      </c>
      <c r="E23" s="210">
        <v>0</v>
      </c>
      <c r="F23" s="217">
        <v>0</v>
      </c>
      <c r="G23" s="217">
        <f t="shared" si="0"/>
        <v>0</v>
      </c>
      <c r="H23" s="211"/>
      <c r="I23" s="211"/>
      <c r="J23" s="211"/>
      <c r="K23" s="15">
        <v>44927</v>
      </c>
      <c r="L23" s="15">
        <v>45291</v>
      </c>
      <c r="M23" s="343"/>
      <c r="N23" s="343"/>
      <c r="O23" s="333"/>
    </row>
    <row r="24" spans="1:15" ht="27.95" customHeight="1">
      <c r="B24" s="382" t="s">
        <v>40</v>
      </c>
      <c r="C24" s="383" t="s">
        <v>41</v>
      </c>
      <c r="D24" s="186" t="s">
        <v>36</v>
      </c>
      <c r="E24" s="210">
        <v>1</v>
      </c>
      <c r="F24" s="222">
        <v>15300000</v>
      </c>
      <c r="G24" s="217">
        <f t="shared" si="0"/>
        <v>15300000</v>
      </c>
      <c r="H24" s="211"/>
      <c r="I24" s="211"/>
      <c r="J24" s="211"/>
      <c r="K24" s="15">
        <v>44927</v>
      </c>
      <c r="L24" s="15">
        <v>45291</v>
      </c>
      <c r="M24" s="343">
        <f>E25/E24</f>
        <v>1</v>
      </c>
      <c r="N24" s="343">
        <f>F25/F24</f>
        <v>0</v>
      </c>
      <c r="O24" s="333">
        <v>0</v>
      </c>
    </row>
    <row r="25" spans="1:15" ht="27.95" customHeight="1">
      <c r="B25" s="382"/>
      <c r="C25" s="383"/>
      <c r="D25" s="186" t="s">
        <v>37</v>
      </c>
      <c r="E25" s="210">
        <v>1</v>
      </c>
      <c r="F25" s="217">
        <v>0</v>
      </c>
      <c r="G25" s="217">
        <f t="shared" si="0"/>
        <v>0</v>
      </c>
      <c r="H25" s="211"/>
      <c r="I25" s="211"/>
      <c r="J25" s="211"/>
      <c r="K25" s="15">
        <v>44927</v>
      </c>
      <c r="L25" s="15">
        <v>45291</v>
      </c>
      <c r="M25" s="343"/>
      <c r="N25" s="343"/>
      <c r="O25" s="333"/>
    </row>
    <row r="26" spans="1:15" ht="27.95" customHeight="1">
      <c r="B26" s="455" t="s">
        <v>42</v>
      </c>
      <c r="C26" s="383" t="s">
        <v>43</v>
      </c>
      <c r="D26" s="186" t="s">
        <v>36</v>
      </c>
      <c r="E26" s="210">
        <v>250</v>
      </c>
      <c r="F26" s="222">
        <v>145110000</v>
      </c>
      <c r="G26" s="217">
        <f t="shared" si="0"/>
        <v>145110000</v>
      </c>
      <c r="H26" s="211"/>
      <c r="I26" s="211"/>
      <c r="J26" s="211"/>
      <c r="K26" s="15">
        <v>44927</v>
      </c>
      <c r="L26" s="15">
        <v>45291</v>
      </c>
      <c r="M26" s="343">
        <f>E27/E26</f>
        <v>0</v>
      </c>
      <c r="N26" s="343">
        <f>F27/F26</f>
        <v>0.55716353111432704</v>
      </c>
      <c r="O26" s="333">
        <f>M26+M26/N26</f>
        <v>0</v>
      </c>
    </row>
    <row r="27" spans="1:15" ht="27.95" customHeight="1">
      <c r="B27" s="455"/>
      <c r="C27" s="383"/>
      <c r="D27" s="186" t="s">
        <v>37</v>
      </c>
      <c r="E27" s="210">
        <v>0</v>
      </c>
      <c r="F27" s="217">
        <v>80850000</v>
      </c>
      <c r="G27" s="217">
        <f t="shared" si="0"/>
        <v>80850000</v>
      </c>
      <c r="H27" s="211"/>
      <c r="I27" s="211"/>
      <c r="J27" s="211"/>
      <c r="K27" s="15">
        <v>44927</v>
      </c>
      <c r="L27" s="15">
        <v>45291</v>
      </c>
      <c r="M27" s="343"/>
      <c r="N27" s="343"/>
      <c r="O27" s="333"/>
    </row>
    <row r="28" spans="1:15" ht="27.95" customHeight="1">
      <c r="B28" s="382" t="s">
        <v>44</v>
      </c>
      <c r="C28" s="383" t="s">
        <v>45</v>
      </c>
      <c r="D28" s="186" t="s">
        <v>36</v>
      </c>
      <c r="E28" s="210">
        <v>1</v>
      </c>
      <c r="F28" s="217">
        <v>0</v>
      </c>
      <c r="G28" s="217">
        <f t="shared" si="0"/>
        <v>0</v>
      </c>
      <c r="H28" s="211"/>
      <c r="I28" s="211"/>
      <c r="J28" s="211"/>
      <c r="K28" s="15">
        <v>44927</v>
      </c>
      <c r="L28" s="15">
        <v>45291</v>
      </c>
      <c r="M28" s="343">
        <f>E29/E28</f>
        <v>1</v>
      </c>
      <c r="N28" s="343">
        <v>0</v>
      </c>
      <c r="O28" s="333">
        <v>0</v>
      </c>
    </row>
    <row r="29" spans="1:15" ht="27.95" customHeight="1">
      <c r="B29" s="382"/>
      <c r="C29" s="383"/>
      <c r="D29" s="186" t="s">
        <v>37</v>
      </c>
      <c r="E29" s="210">
        <v>1</v>
      </c>
      <c r="F29" s="217">
        <v>0</v>
      </c>
      <c r="G29" s="217">
        <f t="shared" si="0"/>
        <v>0</v>
      </c>
      <c r="H29" s="211"/>
      <c r="I29" s="211"/>
      <c r="J29" s="211"/>
      <c r="K29" s="15">
        <v>44927</v>
      </c>
      <c r="L29" s="15">
        <v>45291</v>
      </c>
      <c r="M29" s="343"/>
      <c r="N29" s="343"/>
      <c r="O29" s="333"/>
    </row>
    <row r="30" spans="1:15" s="180" customFormat="1" ht="27.95" customHeight="1">
      <c r="A30" s="179"/>
      <c r="B30" s="330" t="s">
        <v>46</v>
      </c>
      <c r="C30" s="383" t="s">
        <v>47</v>
      </c>
      <c r="D30" s="186" t="s">
        <v>36</v>
      </c>
      <c r="E30" s="187">
        <v>1</v>
      </c>
      <c r="F30" s="217">
        <v>50000000</v>
      </c>
      <c r="G30" s="217">
        <f t="shared" si="0"/>
        <v>50000000</v>
      </c>
      <c r="H30" s="212"/>
      <c r="I30" s="213"/>
      <c r="J30" s="213"/>
      <c r="K30" s="15">
        <v>44927</v>
      </c>
      <c r="L30" s="15">
        <v>45291</v>
      </c>
      <c r="M30" s="342">
        <f>E31/E30</f>
        <v>0</v>
      </c>
      <c r="N30" s="342">
        <f>F31/F30</f>
        <v>0</v>
      </c>
      <c r="O30" s="371">
        <v>0</v>
      </c>
    </row>
    <row r="31" spans="1:15" s="180" customFormat="1" ht="27.95" customHeight="1">
      <c r="A31" s="179"/>
      <c r="B31" s="344"/>
      <c r="C31" s="383"/>
      <c r="D31" s="186" t="s">
        <v>37</v>
      </c>
      <c r="E31" s="187">
        <v>0</v>
      </c>
      <c r="F31" s="217">
        <v>0</v>
      </c>
      <c r="G31" s="217">
        <f t="shared" si="0"/>
        <v>0</v>
      </c>
      <c r="H31" s="212"/>
      <c r="I31" s="213"/>
      <c r="J31" s="213"/>
      <c r="K31" s="15">
        <v>44927</v>
      </c>
      <c r="L31" s="15">
        <v>45291</v>
      </c>
      <c r="M31" s="342"/>
      <c r="N31" s="342"/>
      <c r="O31" s="371"/>
    </row>
    <row r="32" spans="1:15" ht="27.95" customHeight="1">
      <c r="A32" s="181"/>
      <c r="B32" s="330" t="s">
        <v>48</v>
      </c>
      <c r="C32" s="331" t="s">
        <v>49</v>
      </c>
      <c r="D32" s="186" t="s">
        <v>36</v>
      </c>
      <c r="E32" s="187">
        <v>20</v>
      </c>
      <c r="F32" s="222">
        <v>226792000</v>
      </c>
      <c r="G32" s="217">
        <f t="shared" si="0"/>
        <v>226792000</v>
      </c>
      <c r="H32" s="214"/>
      <c r="I32" s="17"/>
      <c r="J32" s="17"/>
      <c r="K32" s="15">
        <v>44927</v>
      </c>
      <c r="L32" s="15">
        <v>45291</v>
      </c>
      <c r="M32" s="334">
        <f>E33/E32</f>
        <v>0</v>
      </c>
      <c r="N32" s="334">
        <f>F33/F32</f>
        <v>0.21642738720942536</v>
      </c>
      <c r="O32" s="333">
        <f>M32*M32/N32</f>
        <v>0</v>
      </c>
    </row>
    <row r="33" spans="1:15" ht="27.95" customHeight="1">
      <c r="A33" s="181"/>
      <c r="B33" s="344"/>
      <c r="C33" s="331"/>
      <c r="D33" s="186" t="s">
        <v>37</v>
      </c>
      <c r="E33" s="187">
        <v>0</v>
      </c>
      <c r="F33" s="217">
        <v>49084000</v>
      </c>
      <c r="G33" s="217">
        <f t="shared" si="0"/>
        <v>49084000</v>
      </c>
      <c r="H33" s="214"/>
      <c r="I33" s="17"/>
      <c r="J33" s="17"/>
      <c r="K33" s="15">
        <v>44927</v>
      </c>
      <c r="L33" s="15">
        <v>45291</v>
      </c>
      <c r="M33" s="334"/>
      <c r="N33" s="334"/>
      <c r="O33" s="333"/>
    </row>
    <row r="34" spans="1:15" ht="27.95" customHeight="1">
      <c r="A34" s="181"/>
      <c r="B34" s="330" t="s">
        <v>50</v>
      </c>
      <c r="C34" s="331" t="s">
        <v>51</v>
      </c>
      <c r="D34" s="186" t="s">
        <v>36</v>
      </c>
      <c r="E34" s="187">
        <v>0</v>
      </c>
      <c r="F34" s="217">
        <v>0</v>
      </c>
      <c r="G34" s="217">
        <f t="shared" si="0"/>
        <v>0</v>
      </c>
      <c r="H34" s="214"/>
      <c r="I34" s="17"/>
      <c r="J34" s="17"/>
      <c r="K34" s="15">
        <v>44927</v>
      </c>
      <c r="L34" s="15">
        <v>45291</v>
      </c>
      <c r="M34" s="334">
        <v>0</v>
      </c>
      <c r="N34" s="334">
        <v>0</v>
      </c>
      <c r="O34" s="333">
        <v>0</v>
      </c>
    </row>
    <row r="35" spans="1:15" ht="27.95" customHeight="1">
      <c r="A35" s="181"/>
      <c r="B35" s="344"/>
      <c r="C35" s="331"/>
      <c r="D35" s="186" t="s">
        <v>37</v>
      </c>
      <c r="E35" s="187">
        <v>0</v>
      </c>
      <c r="F35" s="217">
        <v>0</v>
      </c>
      <c r="G35" s="217">
        <f t="shared" si="0"/>
        <v>0</v>
      </c>
      <c r="H35" s="214"/>
      <c r="I35" s="17"/>
      <c r="J35" s="17"/>
      <c r="K35" s="15">
        <v>44927</v>
      </c>
      <c r="L35" s="15">
        <v>45291</v>
      </c>
      <c r="M35" s="334"/>
      <c r="N35" s="334"/>
      <c r="O35" s="333"/>
    </row>
    <row r="36" spans="1:15" ht="27.95" customHeight="1">
      <c r="A36" s="181"/>
      <c r="B36" s="330" t="s">
        <v>52</v>
      </c>
      <c r="C36" s="331" t="s">
        <v>53</v>
      </c>
      <c r="D36" s="186" t="s">
        <v>36</v>
      </c>
      <c r="E36" s="187">
        <v>1</v>
      </c>
      <c r="F36" s="217">
        <v>20934000</v>
      </c>
      <c r="G36" s="217">
        <f t="shared" si="0"/>
        <v>20934000</v>
      </c>
      <c r="H36" s="214"/>
      <c r="I36" s="17"/>
      <c r="J36" s="17"/>
      <c r="K36" s="15">
        <v>44927</v>
      </c>
      <c r="L36" s="15">
        <v>45291</v>
      </c>
      <c r="M36" s="334">
        <f>E37/E36</f>
        <v>1</v>
      </c>
      <c r="N36" s="334">
        <f>F37/F36</f>
        <v>0</v>
      </c>
      <c r="O36" s="333">
        <v>0</v>
      </c>
    </row>
    <row r="37" spans="1:15" ht="27.95" customHeight="1">
      <c r="A37" s="181"/>
      <c r="B37" s="330"/>
      <c r="C37" s="331"/>
      <c r="D37" s="186" t="s">
        <v>37</v>
      </c>
      <c r="E37" s="187">
        <v>1</v>
      </c>
      <c r="F37" s="217">
        <v>0</v>
      </c>
      <c r="G37" s="217">
        <f t="shared" si="0"/>
        <v>0</v>
      </c>
      <c r="H37" s="214"/>
      <c r="I37" s="17"/>
      <c r="J37" s="17"/>
      <c r="K37" s="15">
        <v>44927</v>
      </c>
      <c r="L37" s="15">
        <v>45291</v>
      </c>
      <c r="M37" s="334"/>
      <c r="N37" s="334"/>
      <c r="O37" s="333"/>
    </row>
    <row r="38" spans="1:15" ht="27.95" customHeight="1">
      <c r="A38" s="181"/>
      <c r="B38" s="330" t="s">
        <v>54</v>
      </c>
      <c r="C38" s="331" t="s">
        <v>55</v>
      </c>
      <c r="D38" s="186" t="s">
        <v>36</v>
      </c>
      <c r="E38" s="187">
        <v>100</v>
      </c>
      <c r="F38" s="217">
        <v>35270000</v>
      </c>
      <c r="G38" s="217">
        <f t="shared" si="0"/>
        <v>35270000</v>
      </c>
      <c r="H38" s="214"/>
      <c r="I38" s="17"/>
      <c r="J38" s="17"/>
      <c r="K38" s="15">
        <v>44927</v>
      </c>
      <c r="L38" s="15">
        <v>45291</v>
      </c>
      <c r="M38" s="334">
        <f>E39/E38</f>
        <v>0</v>
      </c>
      <c r="N38" s="334">
        <f>F39/F38</f>
        <v>0</v>
      </c>
      <c r="O38" s="333">
        <v>0</v>
      </c>
    </row>
    <row r="39" spans="1:15" ht="27.95" customHeight="1">
      <c r="A39" s="181"/>
      <c r="B39" s="330"/>
      <c r="C39" s="331"/>
      <c r="D39" s="186" t="s">
        <v>37</v>
      </c>
      <c r="E39" s="187">
        <v>0</v>
      </c>
      <c r="F39" s="217">
        <v>0</v>
      </c>
      <c r="G39" s="217">
        <f t="shared" si="0"/>
        <v>0</v>
      </c>
      <c r="H39" s="214"/>
      <c r="I39" s="17"/>
      <c r="J39" s="17"/>
      <c r="K39" s="15">
        <v>44927</v>
      </c>
      <c r="L39" s="15">
        <v>45291</v>
      </c>
      <c r="M39" s="334"/>
      <c r="N39" s="334"/>
      <c r="O39" s="333"/>
    </row>
    <row r="40" spans="1:15" ht="27.95" customHeight="1">
      <c r="A40" s="181"/>
      <c r="B40" s="330" t="s">
        <v>56</v>
      </c>
      <c r="C40" s="331" t="s">
        <v>57</v>
      </c>
      <c r="D40" s="186" t="s">
        <v>36</v>
      </c>
      <c r="E40" s="187">
        <v>190</v>
      </c>
      <c r="F40" s="217">
        <v>51350000</v>
      </c>
      <c r="G40" s="217">
        <f t="shared" si="0"/>
        <v>51350000</v>
      </c>
      <c r="H40" s="214"/>
      <c r="I40" s="17"/>
      <c r="J40" s="17"/>
      <c r="K40" s="15">
        <v>44927</v>
      </c>
      <c r="L40" s="15">
        <v>45291</v>
      </c>
      <c r="M40" s="334">
        <f>E41/E40</f>
        <v>0</v>
      </c>
      <c r="N40" s="334">
        <f>F41/F40</f>
        <v>0.57935735150925027</v>
      </c>
      <c r="O40" s="333">
        <f>M40*M40/N40</f>
        <v>0</v>
      </c>
    </row>
    <row r="41" spans="1:15" ht="27.95" customHeight="1">
      <c r="A41" s="181"/>
      <c r="B41" s="330"/>
      <c r="C41" s="331"/>
      <c r="D41" s="186" t="s">
        <v>37</v>
      </c>
      <c r="E41" s="187">
        <v>0</v>
      </c>
      <c r="F41" s="217">
        <v>29750000</v>
      </c>
      <c r="G41" s="217">
        <f t="shared" si="0"/>
        <v>29750000</v>
      </c>
      <c r="H41" s="214"/>
      <c r="I41" s="17"/>
      <c r="J41" s="17"/>
      <c r="K41" s="15">
        <v>44927</v>
      </c>
      <c r="L41" s="15">
        <v>45291</v>
      </c>
      <c r="M41" s="334"/>
      <c r="N41" s="334"/>
      <c r="O41" s="333"/>
    </row>
    <row r="42" spans="1:15" ht="27.95" customHeight="1">
      <c r="A42" s="181"/>
      <c r="B42" s="330" t="s">
        <v>58</v>
      </c>
      <c r="C42" s="331" t="s">
        <v>59</v>
      </c>
      <c r="D42" s="186" t="s">
        <v>36</v>
      </c>
      <c r="E42" s="187">
        <v>90</v>
      </c>
      <c r="F42" s="217">
        <v>283400000</v>
      </c>
      <c r="G42" s="217">
        <f>+F42</f>
        <v>283400000</v>
      </c>
      <c r="H42" s="214"/>
      <c r="I42" s="17"/>
      <c r="J42" s="17"/>
      <c r="K42" s="15">
        <v>44927</v>
      </c>
      <c r="L42" s="15">
        <v>45291</v>
      </c>
      <c r="M42" s="334">
        <f>E43/E42</f>
        <v>0</v>
      </c>
      <c r="N42" s="334">
        <f>F43/F42</f>
        <v>0.27760762173606213</v>
      </c>
      <c r="O42" s="333">
        <f>M42*M42/N42</f>
        <v>0</v>
      </c>
    </row>
    <row r="43" spans="1:15" ht="27.95" customHeight="1">
      <c r="A43" s="181"/>
      <c r="B43" s="330"/>
      <c r="C43" s="331"/>
      <c r="D43" s="186" t="s">
        <v>37</v>
      </c>
      <c r="E43" s="187">
        <v>0</v>
      </c>
      <c r="F43" s="217">
        <v>78674000</v>
      </c>
      <c r="G43" s="217">
        <f t="shared" si="0"/>
        <v>78674000</v>
      </c>
      <c r="H43" s="214"/>
      <c r="I43" s="17"/>
      <c r="J43" s="17"/>
      <c r="K43" s="15">
        <v>44927</v>
      </c>
      <c r="L43" s="15">
        <v>45291</v>
      </c>
      <c r="M43" s="334"/>
      <c r="N43" s="334"/>
      <c r="O43" s="333"/>
    </row>
    <row r="44" spans="1:15" ht="27.95" customHeight="1">
      <c r="A44" s="181"/>
      <c r="B44" s="330" t="s">
        <v>60</v>
      </c>
      <c r="C44" s="331" t="s">
        <v>61</v>
      </c>
      <c r="D44" s="186" t="s">
        <v>36</v>
      </c>
      <c r="E44" s="187">
        <v>500</v>
      </c>
      <c r="F44" s="217">
        <v>0</v>
      </c>
      <c r="G44" s="217">
        <f t="shared" si="0"/>
        <v>0</v>
      </c>
      <c r="H44" s="214"/>
      <c r="I44" s="17"/>
      <c r="J44" s="17"/>
      <c r="K44" s="15">
        <v>44927</v>
      </c>
      <c r="L44" s="15">
        <v>45291</v>
      </c>
      <c r="M44" s="334">
        <f>E45/E44</f>
        <v>0</v>
      </c>
      <c r="N44" s="334">
        <v>0</v>
      </c>
      <c r="O44" s="333">
        <v>0</v>
      </c>
    </row>
    <row r="45" spans="1:15" ht="27.95" customHeight="1">
      <c r="A45" s="181"/>
      <c r="B45" s="330"/>
      <c r="C45" s="331"/>
      <c r="D45" s="186" t="s">
        <v>37</v>
      </c>
      <c r="E45" s="187">
        <v>0</v>
      </c>
      <c r="F45" s="217">
        <v>0</v>
      </c>
      <c r="G45" s="217">
        <f t="shared" si="0"/>
        <v>0</v>
      </c>
      <c r="H45" s="214"/>
      <c r="I45" s="17"/>
      <c r="J45" s="17"/>
      <c r="K45" s="15">
        <v>44927</v>
      </c>
      <c r="L45" s="15">
        <v>45291</v>
      </c>
      <c r="M45" s="334"/>
      <c r="N45" s="334"/>
      <c r="O45" s="333"/>
    </row>
    <row r="46" spans="1:15" ht="27.95" customHeight="1">
      <c r="A46" s="181"/>
      <c r="B46" s="330" t="s">
        <v>245</v>
      </c>
      <c r="C46" s="331" t="s">
        <v>62</v>
      </c>
      <c r="D46" s="186" t="s">
        <v>36</v>
      </c>
      <c r="E46" s="187">
        <v>150</v>
      </c>
      <c r="F46" s="217">
        <v>316969000</v>
      </c>
      <c r="G46" s="217">
        <f t="shared" si="0"/>
        <v>316969000</v>
      </c>
      <c r="H46" s="214"/>
      <c r="I46" s="17"/>
      <c r="J46" s="17"/>
      <c r="K46" s="15">
        <v>44927</v>
      </c>
      <c r="L46" s="15">
        <v>45291</v>
      </c>
      <c r="M46" s="334">
        <f>E47/E46</f>
        <v>0</v>
      </c>
      <c r="N46" s="334">
        <f>F47/F46</f>
        <v>0</v>
      </c>
      <c r="O46" s="333">
        <v>0</v>
      </c>
    </row>
    <row r="47" spans="1:15" ht="27.95" customHeight="1">
      <c r="A47" s="181"/>
      <c r="B47" s="330"/>
      <c r="C47" s="331"/>
      <c r="D47" s="186" t="s">
        <v>37</v>
      </c>
      <c r="E47" s="187"/>
      <c r="F47" s="217">
        <v>0</v>
      </c>
      <c r="G47" s="217">
        <f t="shared" si="0"/>
        <v>0</v>
      </c>
      <c r="H47" s="214"/>
      <c r="I47" s="17"/>
      <c r="J47" s="17"/>
      <c r="K47" s="15">
        <v>44927</v>
      </c>
      <c r="L47" s="15">
        <v>45291</v>
      </c>
      <c r="M47" s="334"/>
      <c r="N47" s="334"/>
      <c r="O47" s="333"/>
    </row>
    <row r="48" spans="1:15" ht="27.95" customHeight="1">
      <c r="A48" s="181"/>
      <c r="B48" s="330" t="s">
        <v>63</v>
      </c>
      <c r="C48" s="331" t="s">
        <v>64</v>
      </c>
      <c r="D48" s="186" t="s">
        <v>36</v>
      </c>
      <c r="E48" s="187">
        <v>50</v>
      </c>
      <c r="F48" s="217">
        <v>700000000</v>
      </c>
      <c r="G48" s="217">
        <f t="shared" si="0"/>
        <v>700000000</v>
      </c>
      <c r="H48" s="214"/>
      <c r="I48" s="17"/>
      <c r="J48" s="17"/>
      <c r="K48" s="15">
        <v>44927</v>
      </c>
      <c r="L48" s="15">
        <v>45291</v>
      </c>
      <c r="M48" s="334">
        <f>E49/E48</f>
        <v>0</v>
      </c>
      <c r="N48" s="334">
        <f>F49/F48</f>
        <v>0.5714285714285714</v>
      </c>
      <c r="O48" s="333">
        <f>M48*M48/N48</f>
        <v>0</v>
      </c>
    </row>
    <row r="49" spans="1:15" ht="27.95" customHeight="1">
      <c r="A49" s="181"/>
      <c r="B49" s="330"/>
      <c r="C49" s="331"/>
      <c r="D49" s="186" t="s">
        <v>37</v>
      </c>
      <c r="E49" s="187">
        <v>0</v>
      </c>
      <c r="F49" s="217">
        <v>400000000</v>
      </c>
      <c r="G49" s="217">
        <f t="shared" si="0"/>
        <v>400000000</v>
      </c>
      <c r="H49" s="214"/>
      <c r="I49" s="17"/>
      <c r="J49" s="17"/>
      <c r="K49" s="15">
        <v>44927</v>
      </c>
      <c r="L49" s="15">
        <v>45291</v>
      </c>
      <c r="M49" s="334"/>
      <c r="N49" s="334"/>
      <c r="O49" s="333"/>
    </row>
    <row r="50" spans="1:15" ht="27.95" customHeight="1">
      <c r="A50" s="181"/>
      <c r="B50" s="330" t="s">
        <v>65</v>
      </c>
      <c r="C50" s="331" t="s">
        <v>66</v>
      </c>
      <c r="D50" s="186" t="s">
        <v>36</v>
      </c>
      <c r="E50" s="187">
        <v>1</v>
      </c>
      <c r="F50" s="217">
        <v>21315000</v>
      </c>
      <c r="G50" s="217">
        <f t="shared" si="0"/>
        <v>21315000</v>
      </c>
      <c r="H50" s="214"/>
      <c r="I50" s="17"/>
      <c r="J50" s="17"/>
      <c r="K50" s="15">
        <v>44927</v>
      </c>
      <c r="L50" s="15">
        <v>45291</v>
      </c>
      <c r="M50" s="334">
        <f>E51/E50</f>
        <v>0</v>
      </c>
      <c r="N50" s="334">
        <f>F51/F50</f>
        <v>0</v>
      </c>
      <c r="O50" s="333">
        <v>0</v>
      </c>
    </row>
    <row r="51" spans="1:15" ht="27.95" customHeight="1">
      <c r="A51" s="181"/>
      <c r="B51" s="330"/>
      <c r="C51" s="331"/>
      <c r="D51" s="186" t="s">
        <v>37</v>
      </c>
      <c r="E51" s="187">
        <v>0</v>
      </c>
      <c r="F51" s="217">
        <v>0</v>
      </c>
      <c r="G51" s="217">
        <f t="shared" si="0"/>
        <v>0</v>
      </c>
      <c r="H51" s="214"/>
      <c r="I51" s="17"/>
      <c r="J51" s="17"/>
      <c r="K51" s="15">
        <v>44927</v>
      </c>
      <c r="L51" s="15">
        <v>45291</v>
      </c>
      <c r="M51" s="334"/>
      <c r="N51" s="334"/>
      <c r="O51" s="333"/>
    </row>
    <row r="52" spans="1:15" ht="27.95" customHeight="1">
      <c r="A52" s="181"/>
      <c r="B52" s="330" t="s">
        <v>67</v>
      </c>
      <c r="C52" s="331" t="s">
        <v>68</v>
      </c>
      <c r="D52" s="186" t="s">
        <v>36</v>
      </c>
      <c r="E52" s="187">
        <v>1</v>
      </c>
      <c r="F52" s="217">
        <v>35080000</v>
      </c>
      <c r="G52" s="217">
        <f t="shared" si="0"/>
        <v>35080000</v>
      </c>
      <c r="H52" s="214"/>
      <c r="I52" s="17"/>
      <c r="J52" s="17"/>
      <c r="K52" s="15">
        <v>44927</v>
      </c>
      <c r="L52" s="15">
        <v>45291</v>
      </c>
      <c r="M52" s="334">
        <f>E53/E52</f>
        <v>1</v>
      </c>
      <c r="N52" s="334">
        <f>F53/F52</f>
        <v>0</v>
      </c>
      <c r="O52" s="333">
        <v>0</v>
      </c>
    </row>
    <row r="53" spans="1:15" ht="27.95" customHeight="1">
      <c r="A53" s="181"/>
      <c r="B53" s="330"/>
      <c r="C53" s="331"/>
      <c r="D53" s="186" t="s">
        <v>37</v>
      </c>
      <c r="E53" s="187">
        <v>1</v>
      </c>
      <c r="F53" s="217">
        <v>0</v>
      </c>
      <c r="G53" s="217">
        <f t="shared" si="0"/>
        <v>0</v>
      </c>
      <c r="H53" s="214"/>
      <c r="I53" s="17"/>
      <c r="J53" s="17"/>
      <c r="K53" s="15">
        <v>44927</v>
      </c>
      <c r="L53" s="15">
        <v>45291</v>
      </c>
      <c r="M53" s="334"/>
      <c r="N53" s="334"/>
      <c r="O53" s="333"/>
    </row>
    <row r="54" spans="1:15" ht="27.95" customHeight="1">
      <c r="A54" s="181"/>
      <c r="B54" s="330" t="s">
        <v>69</v>
      </c>
      <c r="C54" s="331" t="s">
        <v>70</v>
      </c>
      <c r="D54" s="186" t="s">
        <v>36</v>
      </c>
      <c r="E54" s="187">
        <v>1</v>
      </c>
      <c r="F54" s="217">
        <v>204250000</v>
      </c>
      <c r="G54" s="217">
        <f t="shared" si="0"/>
        <v>204250000</v>
      </c>
      <c r="H54" s="214"/>
      <c r="I54" s="17"/>
      <c r="J54" s="17"/>
      <c r="K54" s="15">
        <v>44927</v>
      </c>
      <c r="L54" s="15">
        <v>45291</v>
      </c>
      <c r="M54" s="334">
        <f>E55/E54</f>
        <v>0</v>
      </c>
      <c r="N54" s="334">
        <f>F55/F54</f>
        <v>0.16279069767441862</v>
      </c>
      <c r="O54" s="333">
        <f>M54*M54/N54</f>
        <v>0</v>
      </c>
    </row>
    <row r="55" spans="1:15" ht="27.95" customHeight="1" thickBot="1">
      <c r="A55" s="181"/>
      <c r="B55" s="330"/>
      <c r="C55" s="331"/>
      <c r="D55" s="186" t="s">
        <v>37</v>
      </c>
      <c r="E55" s="187">
        <v>0</v>
      </c>
      <c r="F55" s="217">
        <v>33250000</v>
      </c>
      <c r="G55" s="217">
        <f t="shared" si="0"/>
        <v>33250000</v>
      </c>
      <c r="H55" s="214"/>
      <c r="I55" s="17"/>
      <c r="J55" s="17"/>
      <c r="K55" s="15">
        <v>44927</v>
      </c>
      <c r="L55" s="15">
        <v>45291</v>
      </c>
      <c r="M55" s="334"/>
      <c r="N55" s="334"/>
      <c r="O55" s="333"/>
    </row>
    <row r="56" spans="1:15" ht="27.95" customHeight="1">
      <c r="A56" s="183"/>
      <c r="B56" s="330" t="s">
        <v>246</v>
      </c>
      <c r="C56" s="331" t="s">
        <v>70</v>
      </c>
      <c r="D56" s="186" t="s">
        <v>36</v>
      </c>
      <c r="E56" s="187">
        <v>1</v>
      </c>
      <c r="F56" s="217">
        <v>27000000</v>
      </c>
      <c r="G56" s="217">
        <f t="shared" si="0"/>
        <v>27000000</v>
      </c>
      <c r="H56" s="214"/>
      <c r="I56" s="17"/>
      <c r="J56" s="17"/>
      <c r="K56" s="15">
        <v>44927</v>
      </c>
      <c r="L56" s="15">
        <v>45291</v>
      </c>
      <c r="M56" s="334">
        <f>E57/E56</f>
        <v>1</v>
      </c>
      <c r="N56" s="334">
        <f>F57/F56</f>
        <v>0</v>
      </c>
      <c r="O56" s="333">
        <v>0</v>
      </c>
    </row>
    <row r="57" spans="1:15" ht="27.95" customHeight="1" thickBot="1">
      <c r="A57" s="184"/>
      <c r="B57" s="335"/>
      <c r="C57" s="370"/>
      <c r="D57" s="177" t="s">
        <v>37</v>
      </c>
      <c r="E57" s="216">
        <v>1</v>
      </c>
      <c r="F57" s="223">
        <v>0</v>
      </c>
      <c r="G57" s="223">
        <f t="shared" si="0"/>
        <v>0</v>
      </c>
      <c r="H57" s="57"/>
      <c r="I57" s="58"/>
      <c r="J57" s="58"/>
      <c r="K57" s="215">
        <v>44927</v>
      </c>
      <c r="L57" s="215">
        <v>45291</v>
      </c>
      <c r="M57" s="375"/>
      <c r="N57" s="375"/>
      <c r="O57" s="374"/>
    </row>
    <row r="58" spans="1:15" ht="27.95" customHeight="1">
      <c r="A58" s="181"/>
      <c r="B58" s="438" t="s">
        <v>71</v>
      </c>
      <c r="C58" s="185"/>
      <c r="D58" s="178" t="s">
        <v>36</v>
      </c>
      <c r="E58" s="182"/>
      <c r="F58" s="220">
        <f>SUM(F18+F20+F22+F24+F26+F28+F30+F32+F34+F36+F38+F40+F42+F44+F46+F48+F50+F52+F54+F56)</f>
        <v>2220000000</v>
      </c>
      <c r="G58" s="218">
        <f>SUM(G18+G20+G22+G24+G26+G28+G30+G32++G34+G36+G38+G40+G42+G44+G46+G48+G50+G52+G54+G56)</f>
        <v>2220000000</v>
      </c>
      <c r="H58" s="55"/>
      <c r="I58" s="56"/>
      <c r="J58" s="56"/>
      <c r="K58" s="23"/>
      <c r="L58" s="23"/>
      <c r="M58" s="372"/>
      <c r="N58" s="372"/>
      <c r="O58" s="372"/>
    </row>
    <row r="59" spans="1:15" ht="27.95" customHeight="1">
      <c r="B59" s="439"/>
      <c r="C59" s="306"/>
      <c r="D59" s="186" t="s">
        <v>37</v>
      </c>
      <c r="E59" s="187"/>
      <c r="F59" s="219">
        <f>SUM(F19+F21+F23+F25+F27+F29+F31+F33+F35+F37+F39+F41+F43+F45+F47+F49+F51+F53+F55+F57)</f>
        <v>671608000</v>
      </c>
      <c r="G59" s="224">
        <f>SUM(G19+G21+G23+G25+G27+G29+G31+G33+G35+G37+G39+G41+G43+G45+G47+G49+G51+G53+G55+G57)</f>
        <v>671608000</v>
      </c>
      <c r="H59" s="17"/>
      <c r="I59" s="17"/>
      <c r="J59" s="17"/>
      <c r="K59" s="15"/>
      <c r="L59" s="15"/>
      <c r="M59" s="373"/>
      <c r="N59" s="373"/>
      <c r="O59" s="373"/>
    </row>
    <row r="60" spans="1:15" ht="27.95" customHeight="1" thickBot="1">
      <c r="B60" s="188"/>
      <c r="F60" s="189"/>
      <c r="G60" s="189"/>
      <c r="H60" s="189"/>
      <c r="I60" s="170"/>
      <c r="J60" s="170"/>
      <c r="K60" s="171"/>
      <c r="L60" s="171"/>
      <c r="M60" s="190"/>
      <c r="N60" s="191"/>
      <c r="O60" s="192"/>
    </row>
    <row r="61" spans="1:15" ht="27.95" customHeight="1" thickBot="1">
      <c r="B61" s="193" t="s">
        <v>72</v>
      </c>
      <c r="C61" s="348" t="s">
        <v>73</v>
      </c>
      <c r="D61" s="349"/>
      <c r="E61" s="350"/>
      <c r="F61" s="367" t="s">
        <v>74</v>
      </c>
      <c r="G61" s="368"/>
      <c r="H61" s="368"/>
      <c r="I61" s="368"/>
      <c r="J61" s="369"/>
      <c r="K61" s="339" t="s">
        <v>75</v>
      </c>
      <c r="L61" s="340"/>
      <c r="M61" s="340"/>
      <c r="N61" s="340"/>
      <c r="O61" s="341"/>
    </row>
    <row r="62" spans="1:15" ht="27.95" customHeight="1">
      <c r="B62" s="336" t="s">
        <v>312</v>
      </c>
      <c r="C62" s="346" t="s">
        <v>76</v>
      </c>
      <c r="D62" s="346"/>
      <c r="E62" s="346"/>
      <c r="F62" s="346" t="s">
        <v>77</v>
      </c>
      <c r="G62" s="346"/>
      <c r="H62" s="346"/>
      <c r="I62" s="194" t="s">
        <v>36</v>
      </c>
      <c r="J62" s="195">
        <v>1</v>
      </c>
      <c r="K62" s="357"/>
      <c r="L62" s="358"/>
      <c r="M62" s="358"/>
      <c r="N62" s="358"/>
      <c r="O62" s="359"/>
    </row>
    <row r="63" spans="1:15" ht="27.95" customHeight="1">
      <c r="B63" s="337"/>
      <c r="C63" s="332"/>
      <c r="D63" s="332"/>
      <c r="E63" s="332"/>
      <c r="F63" s="332"/>
      <c r="G63" s="332"/>
      <c r="H63" s="332"/>
      <c r="I63" s="196" t="s">
        <v>37</v>
      </c>
      <c r="J63" s="197">
        <v>0</v>
      </c>
      <c r="K63" s="360"/>
      <c r="L63" s="361"/>
      <c r="M63" s="361"/>
      <c r="N63" s="361"/>
      <c r="O63" s="362"/>
    </row>
    <row r="64" spans="1:15" ht="27.95" customHeight="1">
      <c r="B64" s="337"/>
      <c r="C64" s="332" t="s">
        <v>78</v>
      </c>
      <c r="D64" s="332"/>
      <c r="E64" s="332"/>
      <c r="F64" s="332" t="s">
        <v>79</v>
      </c>
      <c r="G64" s="332"/>
      <c r="H64" s="332"/>
      <c r="I64" s="196" t="s">
        <v>36</v>
      </c>
      <c r="J64" s="198">
        <v>1</v>
      </c>
      <c r="K64" s="360"/>
      <c r="L64" s="361"/>
      <c r="M64" s="361"/>
      <c r="N64" s="361"/>
      <c r="O64" s="362"/>
    </row>
    <row r="65" spans="2:15" ht="27.95" customHeight="1">
      <c r="B65" s="337"/>
      <c r="C65" s="332"/>
      <c r="D65" s="332"/>
      <c r="E65" s="332"/>
      <c r="F65" s="332"/>
      <c r="G65" s="332"/>
      <c r="H65" s="332"/>
      <c r="I65" s="196" t="s">
        <v>37</v>
      </c>
      <c r="J65" s="197">
        <v>0</v>
      </c>
      <c r="K65" s="360"/>
      <c r="L65" s="361"/>
      <c r="M65" s="361"/>
      <c r="N65" s="361"/>
      <c r="O65" s="362"/>
    </row>
    <row r="66" spans="2:15" ht="27.95" customHeight="1">
      <c r="B66" s="337"/>
      <c r="C66" s="332" t="s">
        <v>80</v>
      </c>
      <c r="D66" s="332"/>
      <c r="E66" s="332"/>
      <c r="F66" s="332" t="s">
        <v>81</v>
      </c>
      <c r="G66" s="332"/>
      <c r="H66" s="332"/>
      <c r="I66" s="196" t="s">
        <v>36</v>
      </c>
      <c r="J66" s="198">
        <v>1</v>
      </c>
      <c r="K66" s="360"/>
      <c r="L66" s="361"/>
      <c r="M66" s="361"/>
      <c r="N66" s="361"/>
      <c r="O66" s="362"/>
    </row>
    <row r="67" spans="2:15" ht="27.95" customHeight="1">
      <c r="B67" s="337"/>
      <c r="C67" s="332"/>
      <c r="D67" s="332"/>
      <c r="E67" s="332"/>
      <c r="F67" s="332"/>
      <c r="G67" s="332"/>
      <c r="H67" s="332"/>
      <c r="I67" s="196" t="s">
        <v>37</v>
      </c>
      <c r="J67" s="197">
        <v>0</v>
      </c>
      <c r="K67" s="360"/>
      <c r="L67" s="361"/>
      <c r="M67" s="361"/>
      <c r="N67" s="361"/>
      <c r="O67" s="362"/>
    </row>
    <row r="68" spans="2:15" ht="27.95" customHeight="1">
      <c r="B68" s="337"/>
      <c r="C68" s="332" t="s">
        <v>82</v>
      </c>
      <c r="D68" s="332"/>
      <c r="E68" s="332"/>
      <c r="F68" s="332" t="s">
        <v>79</v>
      </c>
      <c r="G68" s="332"/>
      <c r="H68" s="332"/>
      <c r="I68" s="196" t="s">
        <v>36</v>
      </c>
      <c r="J68" s="198">
        <v>1</v>
      </c>
      <c r="K68" s="360"/>
      <c r="L68" s="361"/>
      <c r="M68" s="361"/>
      <c r="N68" s="361"/>
      <c r="O68" s="362"/>
    </row>
    <row r="69" spans="2:15" ht="27.95" customHeight="1">
      <c r="B69" s="337"/>
      <c r="C69" s="332"/>
      <c r="D69" s="332"/>
      <c r="E69" s="332"/>
      <c r="F69" s="332"/>
      <c r="G69" s="332"/>
      <c r="H69" s="332"/>
      <c r="I69" s="196" t="s">
        <v>37</v>
      </c>
      <c r="J69" s="197">
        <v>0</v>
      </c>
      <c r="K69" s="360"/>
      <c r="L69" s="361"/>
      <c r="M69" s="361"/>
      <c r="N69" s="361"/>
      <c r="O69" s="362"/>
    </row>
    <row r="70" spans="2:15" ht="27.95" customHeight="1">
      <c r="B70" s="337"/>
      <c r="C70" s="332" t="s">
        <v>83</v>
      </c>
      <c r="D70" s="332"/>
      <c r="E70" s="332"/>
      <c r="F70" s="332" t="s">
        <v>84</v>
      </c>
      <c r="G70" s="332"/>
      <c r="H70" s="332"/>
      <c r="I70" s="196" t="s">
        <v>36</v>
      </c>
      <c r="J70" s="198">
        <v>250</v>
      </c>
      <c r="K70" s="360"/>
      <c r="L70" s="361"/>
      <c r="M70" s="361"/>
      <c r="N70" s="361"/>
      <c r="O70" s="362"/>
    </row>
    <row r="71" spans="2:15" ht="27.95" customHeight="1">
      <c r="B71" s="337"/>
      <c r="C71" s="332"/>
      <c r="D71" s="332"/>
      <c r="E71" s="332"/>
      <c r="F71" s="332"/>
      <c r="G71" s="332"/>
      <c r="H71" s="332"/>
      <c r="I71" s="196" t="s">
        <v>37</v>
      </c>
      <c r="J71" s="197">
        <v>0</v>
      </c>
      <c r="K71" s="360"/>
      <c r="L71" s="361"/>
      <c r="M71" s="361"/>
      <c r="N71" s="361"/>
      <c r="O71" s="362"/>
    </row>
    <row r="72" spans="2:15" ht="27.95" customHeight="1">
      <c r="B72" s="337"/>
      <c r="C72" s="332" t="s">
        <v>85</v>
      </c>
      <c r="D72" s="332"/>
      <c r="E72" s="332"/>
      <c r="F72" s="332" t="s">
        <v>86</v>
      </c>
      <c r="G72" s="332"/>
      <c r="H72" s="332"/>
      <c r="I72" s="199" t="s">
        <v>36</v>
      </c>
      <c r="J72" s="198">
        <v>20</v>
      </c>
      <c r="K72" s="360"/>
      <c r="L72" s="361"/>
      <c r="M72" s="361"/>
      <c r="N72" s="361"/>
      <c r="O72" s="362"/>
    </row>
    <row r="73" spans="2:15" ht="27.95" customHeight="1">
      <c r="B73" s="337"/>
      <c r="C73" s="332"/>
      <c r="D73" s="332"/>
      <c r="E73" s="332"/>
      <c r="F73" s="332"/>
      <c r="G73" s="332"/>
      <c r="H73" s="332"/>
      <c r="I73" s="196" t="s">
        <v>37</v>
      </c>
      <c r="J73" s="197">
        <v>0</v>
      </c>
      <c r="K73" s="360"/>
      <c r="L73" s="361"/>
      <c r="M73" s="361"/>
      <c r="N73" s="361"/>
      <c r="O73" s="362"/>
    </row>
    <row r="74" spans="2:15" ht="27.95" customHeight="1">
      <c r="B74" s="337"/>
      <c r="C74" s="332" t="s">
        <v>87</v>
      </c>
      <c r="D74" s="332"/>
      <c r="E74" s="332"/>
      <c r="F74" s="345" t="s">
        <v>88</v>
      </c>
      <c r="G74" s="345"/>
      <c r="H74" s="345"/>
      <c r="I74" s="196" t="s">
        <v>36</v>
      </c>
      <c r="J74" s="198">
        <v>0</v>
      </c>
      <c r="K74" s="360"/>
      <c r="L74" s="361"/>
      <c r="M74" s="361"/>
      <c r="N74" s="361"/>
      <c r="O74" s="362"/>
    </row>
    <row r="75" spans="2:15" ht="27.95" customHeight="1">
      <c r="B75" s="337"/>
      <c r="C75" s="332"/>
      <c r="D75" s="332"/>
      <c r="E75" s="332"/>
      <c r="F75" s="345"/>
      <c r="G75" s="345"/>
      <c r="H75" s="345"/>
      <c r="I75" s="196" t="s">
        <v>37</v>
      </c>
      <c r="J75" s="197">
        <v>0</v>
      </c>
      <c r="K75" s="360"/>
      <c r="L75" s="361"/>
      <c r="M75" s="361"/>
      <c r="N75" s="361"/>
      <c r="O75" s="362"/>
    </row>
    <row r="76" spans="2:15" ht="27.95" customHeight="1">
      <c r="B76" s="337"/>
      <c r="C76" s="332" t="s">
        <v>89</v>
      </c>
      <c r="D76" s="332"/>
      <c r="E76" s="332"/>
      <c r="F76" s="332" t="s">
        <v>90</v>
      </c>
      <c r="G76" s="332"/>
      <c r="H76" s="332"/>
      <c r="I76" s="196" t="s">
        <v>36</v>
      </c>
      <c r="J76" s="198">
        <v>1</v>
      </c>
      <c r="K76" s="360"/>
      <c r="L76" s="361"/>
      <c r="M76" s="361"/>
      <c r="N76" s="361"/>
      <c r="O76" s="362"/>
    </row>
    <row r="77" spans="2:15" ht="27.95" customHeight="1">
      <c r="B77" s="337"/>
      <c r="C77" s="332"/>
      <c r="D77" s="332"/>
      <c r="E77" s="332"/>
      <c r="F77" s="332"/>
      <c r="G77" s="332"/>
      <c r="H77" s="332"/>
      <c r="I77" s="196" t="s">
        <v>37</v>
      </c>
      <c r="J77" s="197">
        <v>0</v>
      </c>
      <c r="K77" s="360"/>
      <c r="L77" s="361"/>
      <c r="M77" s="361"/>
      <c r="N77" s="361"/>
      <c r="O77" s="362"/>
    </row>
    <row r="78" spans="2:15" ht="27.95" customHeight="1">
      <c r="B78" s="337"/>
      <c r="C78" s="332" t="s">
        <v>91</v>
      </c>
      <c r="D78" s="332"/>
      <c r="E78" s="332"/>
      <c r="F78" s="345" t="s">
        <v>92</v>
      </c>
      <c r="G78" s="345"/>
      <c r="H78" s="345"/>
      <c r="I78" s="196" t="s">
        <v>36</v>
      </c>
      <c r="J78" s="198">
        <v>100</v>
      </c>
      <c r="K78" s="360"/>
      <c r="L78" s="361"/>
      <c r="M78" s="361"/>
      <c r="N78" s="361"/>
      <c r="O78" s="362"/>
    </row>
    <row r="79" spans="2:15" ht="27.95" customHeight="1">
      <c r="B79" s="337"/>
      <c r="C79" s="332"/>
      <c r="D79" s="332"/>
      <c r="E79" s="332"/>
      <c r="F79" s="345"/>
      <c r="G79" s="345"/>
      <c r="H79" s="345"/>
      <c r="I79" s="196" t="s">
        <v>37</v>
      </c>
      <c r="J79" s="197">
        <v>0</v>
      </c>
      <c r="K79" s="360"/>
      <c r="L79" s="361"/>
      <c r="M79" s="361"/>
      <c r="N79" s="361"/>
      <c r="O79" s="362"/>
    </row>
    <row r="80" spans="2:15" ht="27.95" customHeight="1">
      <c r="B80" s="337"/>
      <c r="C80" s="332" t="s">
        <v>93</v>
      </c>
      <c r="D80" s="332"/>
      <c r="E80" s="332"/>
      <c r="F80" s="345" t="s">
        <v>94</v>
      </c>
      <c r="G80" s="345"/>
      <c r="H80" s="345"/>
      <c r="I80" s="196" t="s">
        <v>36</v>
      </c>
      <c r="J80" s="198">
        <v>190</v>
      </c>
      <c r="K80" s="360"/>
      <c r="L80" s="361"/>
      <c r="M80" s="361"/>
      <c r="N80" s="361"/>
      <c r="O80" s="362"/>
    </row>
    <row r="81" spans="1:15" ht="27.95" customHeight="1">
      <c r="B81" s="337"/>
      <c r="C81" s="332"/>
      <c r="D81" s="332"/>
      <c r="E81" s="332"/>
      <c r="F81" s="345"/>
      <c r="G81" s="345"/>
      <c r="H81" s="345"/>
      <c r="I81" s="196" t="s">
        <v>37</v>
      </c>
      <c r="J81" s="197">
        <v>0</v>
      </c>
      <c r="K81" s="360"/>
      <c r="L81" s="361"/>
      <c r="M81" s="361"/>
      <c r="N81" s="361"/>
      <c r="O81" s="362"/>
    </row>
    <row r="82" spans="1:15" ht="27.95" customHeight="1">
      <c r="B82" s="337"/>
      <c r="C82" s="332" t="s">
        <v>95</v>
      </c>
      <c r="D82" s="332"/>
      <c r="E82" s="332"/>
      <c r="F82" s="345" t="s">
        <v>94</v>
      </c>
      <c r="G82" s="345"/>
      <c r="H82" s="345"/>
      <c r="I82" s="196" t="s">
        <v>36</v>
      </c>
      <c r="J82" s="198">
        <v>90</v>
      </c>
      <c r="K82" s="360"/>
      <c r="L82" s="361"/>
      <c r="M82" s="361"/>
      <c r="N82" s="361"/>
      <c r="O82" s="362"/>
    </row>
    <row r="83" spans="1:15" ht="27.95" customHeight="1">
      <c r="B83" s="337"/>
      <c r="C83" s="332"/>
      <c r="D83" s="332"/>
      <c r="E83" s="332"/>
      <c r="F83" s="345"/>
      <c r="G83" s="345"/>
      <c r="H83" s="345"/>
      <c r="I83" s="196" t="s">
        <v>37</v>
      </c>
      <c r="J83" s="197">
        <v>0</v>
      </c>
      <c r="K83" s="360"/>
      <c r="L83" s="361"/>
      <c r="M83" s="361"/>
      <c r="N83" s="361"/>
      <c r="O83" s="362"/>
    </row>
    <row r="84" spans="1:15" ht="27.95" customHeight="1">
      <c r="B84" s="337"/>
      <c r="C84" s="332" t="s">
        <v>96</v>
      </c>
      <c r="D84" s="332"/>
      <c r="E84" s="332"/>
      <c r="F84" s="332" t="s">
        <v>97</v>
      </c>
      <c r="G84" s="332"/>
      <c r="H84" s="332"/>
      <c r="I84" s="196" t="s">
        <v>36</v>
      </c>
      <c r="J84" s="198">
        <v>500</v>
      </c>
      <c r="K84" s="360"/>
      <c r="L84" s="361"/>
      <c r="M84" s="361"/>
      <c r="N84" s="361"/>
      <c r="O84" s="362"/>
    </row>
    <row r="85" spans="1:15" ht="27.95" customHeight="1" thickBot="1">
      <c r="B85" s="338"/>
      <c r="C85" s="347"/>
      <c r="D85" s="347"/>
      <c r="E85" s="347"/>
      <c r="F85" s="347"/>
      <c r="G85" s="347"/>
      <c r="H85" s="347"/>
      <c r="I85" s="200" t="s">
        <v>37</v>
      </c>
      <c r="J85" s="201">
        <v>0</v>
      </c>
      <c r="K85" s="360"/>
      <c r="L85" s="361"/>
      <c r="M85" s="361"/>
      <c r="N85" s="361"/>
      <c r="O85" s="362"/>
    </row>
    <row r="86" spans="1:15" ht="27.95" customHeight="1">
      <c r="B86" s="336" t="s">
        <v>313</v>
      </c>
      <c r="C86" s="346" t="s">
        <v>98</v>
      </c>
      <c r="D86" s="346"/>
      <c r="E86" s="346"/>
      <c r="F86" s="346" t="s">
        <v>84</v>
      </c>
      <c r="G86" s="346"/>
      <c r="H86" s="346"/>
      <c r="I86" s="194" t="s">
        <v>36</v>
      </c>
      <c r="J86" s="195">
        <v>50</v>
      </c>
      <c r="K86" s="360"/>
      <c r="L86" s="361"/>
      <c r="M86" s="361"/>
      <c r="N86" s="361"/>
      <c r="O86" s="362"/>
    </row>
    <row r="87" spans="1:15" ht="27.95" customHeight="1">
      <c r="B87" s="337"/>
      <c r="C87" s="332"/>
      <c r="D87" s="332"/>
      <c r="E87" s="332"/>
      <c r="F87" s="332"/>
      <c r="G87" s="332"/>
      <c r="H87" s="332"/>
      <c r="I87" s="196" t="s">
        <v>37</v>
      </c>
      <c r="J87" s="197">
        <v>0</v>
      </c>
      <c r="K87" s="360"/>
      <c r="L87" s="361"/>
      <c r="M87" s="361"/>
      <c r="N87" s="361"/>
      <c r="O87" s="362"/>
    </row>
    <row r="88" spans="1:15" ht="27.95" customHeight="1">
      <c r="B88" s="337"/>
      <c r="C88" s="332" t="s">
        <v>99</v>
      </c>
      <c r="D88" s="332"/>
      <c r="E88" s="332"/>
      <c r="F88" s="332" t="s">
        <v>100</v>
      </c>
      <c r="G88" s="332"/>
      <c r="H88" s="332"/>
      <c r="I88" s="196" t="s">
        <v>36</v>
      </c>
      <c r="J88" s="198">
        <v>5</v>
      </c>
      <c r="K88" s="360"/>
      <c r="L88" s="361"/>
      <c r="M88" s="361"/>
      <c r="N88" s="361"/>
      <c r="O88" s="362"/>
    </row>
    <row r="89" spans="1:15" ht="27.95" customHeight="1">
      <c r="B89" s="337"/>
      <c r="C89" s="332"/>
      <c r="D89" s="332"/>
      <c r="E89" s="332"/>
      <c r="F89" s="332"/>
      <c r="G89" s="332"/>
      <c r="H89" s="332"/>
      <c r="I89" s="196" t="s">
        <v>37</v>
      </c>
      <c r="J89" s="197">
        <v>0</v>
      </c>
      <c r="K89" s="360"/>
      <c r="L89" s="361"/>
      <c r="M89" s="361"/>
      <c r="N89" s="361"/>
      <c r="O89" s="362"/>
    </row>
    <row r="90" spans="1:15" ht="27.95" customHeight="1">
      <c r="B90" s="337"/>
      <c r="C90" s="332" t="s">
        <v>101</v>
      </c>
      <c r="D90" s="332"/>
      <c r="E90" s="332"/>
      <c r="F90" s="332" t="s">
        <v>102</v>
      </c>
      <c r="G90" s="332"/>
      <c r="H90" s="332"/>
      <c r="I90" s="196" t="s">
        <v>36</v>
      </c>
      <c r="J90" s="198">
        <v>1</v>
      </c>
      <c r="K90" s="360"/>
      <c r="L90" s="361"/>
      <c r="M90" s="361"/>
      <c r="N90" s="361"/>
      <c r="O90" s="362"/>
    </row>
    <row r="91" spans="1:15" ht="27.95" customHeight="1" thickBot="1">
      <c r="B91" s="337"/>
      <c r="C91" s="332"/>
      <c r="D91" s="332"/>
      <c r="E91" s="332"/>
      <c r="F91" s="332"/>
      <c r="G91" s="332"/>
      <c r="H91" s="332"/>
      <c r="I91" s="196" t="s">
        <v>37</v>
      </c>
      <c r="J91" s="197">
        <v>0</v>
      </c>
      <c r="K91" s="363"/>
      <c r="L91" s="364"/>
      <c r="M91" s="364"/>
      <c r="N91" s="364"/>
      <c r="O91" s="365"/>
    </row>
    <row r="92" spans="1:15" ht="27.95" customHeight="1">
      <c r="A92" s="202"/>
      <c r="B92" s="337"/>
      <c r="C92" s="332" t="s">
        <v>103</v>
      </c>
      <c r="D92" s="332"/>
      <c r="E92" s="332"/>
      <c r="F92" s="332" t="s">
        <v>104</v>
      </c>
      <c r="G92" s="332"/>
      <c r="H92" s="332"/>
      <c r="I92" s="196" t="s">
        <v>36</v>
      </c>
      <c r="J92" s="198">
        <v>1</v>
      </c>
      <c r="K92" s="431" t="s">
        <v>247</v>
      </c>
      <c r="L92" s="432"/>
      <c r="M92" s="432"/>
      <c r="N92" s="432"/>
      <c r="O92" s="442"/>
    </row>
    <row r="93" spans="1:15" ht="27.95" customHeight="1" thickBot="1">
      <c r="A93" s="203"/>
      <c r="B93" s="338"/>
      <c r="C93" s="347"/>
      <c r="D93" s="347"/>
      <c r="E93" s="347"/>
      <c r="F93" s="347"/>
      <c r="G93" s="347"/>
      <c r="H93" s="347"/>
      <c r="I93" s="200" t="s">
        <v>37</v>
      </c>
      <c r="J93" s="201">
        <v>0</v>
      </c>
      <c r="K93" s="450" t="s">
        <v>105</v>
      </c>
      <c r="L93" s="434"/>
      <c r="M93" s="434"/>
      <c r="N93" s="434"/>
      <c r="O93" s="451"/>
    </row>
    <row r="94" spans="1:15" ht="27.95" customHeight="1">
      <c r="A94" s="204"/>
      <c r="B94" s="336" t="s">
        <v>314</v>
      </c>
      <c r="C94" s="366" t="s">
        <v>106</v>
      </c>
      <c r="D94" s="366"/>
      <c r="E94" s="366"/>
      <c r="F94" s="366" t="s">
        <v>107</v>
      </c>
      <c r="G94" s="366"/>
      <c r="H94" s="366"/>
      <c r="I94" s="205" t="s">
        <v>36</v>
      </c>
      <c r="J94" s="206">
        <v>1</v>
      </c>
      <c r="K94" s="351" t="s">
        <v>108</v>
      </c>
      <c r="L94" s="352"/>
      <c r="M94" s="352"/>
      <c r="N94" s="352"/>
      <c r="O94" s="353"/>
    </row>
    <row r="95" spans="1:15" ht="27.95" customHeight="1">
      <c r="A95" s="207"/>
      <c r="B95" s="337"/>
      <c r="C95" s="332"/>
      <c r="D95" s="332"/>
      <c r="E95" s="332"/>
      <c r="F95" s="332"/>
      <c r="G95" s="332"/>
      <c r="H95" s="332"/>
      <c r="I95" s="196" t="s">
        <v>37</v>
      </c>
      <c r="J95" s="197">
        <v>0</v>
      </c>
      <c r="K95" s="354" t="s">
        <v>109</v>
      </c>
      <c r="L95" s="355"/>
      <c r="M95" s="355"/>
      <c r="N95" s="355"/>
      <c r="O95" s="356"/>
    </row>
    <row r="96" spans="1:15" ht="27.95" customHeight="1">
      <c r="A96" s="207"/>
      <c r="B96" s="337"/>
      <c r="C96" s="444" t="s">
        <v>110</v>
      </c>
      <c r="D96" s="445"/>
      <c r="E96" s="446"/>
      <c r="F96" s="444" t="s">
        <v>107</v>
      </c>
      <c r="G96" s="445"/>
      <c r="H96" s="446"/>
      <c r="I96" s="208" t="s">
        <v>36</v>
      </c>
      <c r="J96" s="198">
        <v>1</v>
      </c>
      <c r="K96" s="450" t="s">
        <v>111</v>
      </c>
      <c r="L96" s="434"/>
      <c r="M96" s="434"/>
      <c r="N96" s="434"/>
      <c r="O96" s="451"/>
    </row>
    <row r="97" spans="1:15" ht="27.95" customHeight="1" thickBot="1">
      <c r="A97" s="209"/>
      <c r="B97" s="443"/>
      <c r="C97" s="447"/>
      <c r="D97" s="448"/>
      <c r="E97" s="449"/>
      <c r="F97" s="447"/>
      <c r="G97" s="448"/>
      <c r="H97" s="449"/>
      <c r="I97" s="208" t="s">
        <v>37</v>
      </c>
      <c r="J97" s="197">
        <v>0</v>
      </c>
      <c r="K97" s="452" t="s">
        <v>108</v>
      </c>
      <c r="L97" s="453"/>
      <c r="M97" s="453"/>
      <c r="N97" s="453"/>
      <c r="O97" s="454"/>
    </row>
    <row r="98" spans="1:15" ht="27.95" customHeight="1" thickBot="1">
      <c r="B98" s="428" t="s">
        <v>315</v>
      </c>
      <c r="C98" s="429"/>
      <c r="D98" s="429"/>
      <c r="E98" s="429"/>
      <c r="F98" s="429"/>
      <c r="G98" s="429"/>
      <c r="H98" s="429"/>
      <c r="I98" s="429"/>
      <c r="J98" s="429"/>
      <c r="K98" s="429"/>
      <c r="L98" s="429"/>
      <c r="M98" s="429"/>
      <c r="N98" s="429"/>
      <c r="O98" s="430"/>
    </row>
  </sheetData>
  <mergeCells count="190">
    <mergeCell ref="B98:O98"/>
    <mergeCell ref="B11:G11"/>
    <mergeCell ref="C12:G12"/>
    <mergeCell ref="C13:G13"/>
    <mergeCell ref="C14:G14"/>
    <mergeCell ref="B58:B59"/>
    <mergeCell ref="C18:C19"/>
    <mergeCell ref="B20:B21"/>
    <mergeCell ref="K92:O92"/>
    <mergeCell ref="B94:B97"/>
    <mergeCell ref="C96:E97"/>
    <mergeCell ref="F96:H97"/>
    <mergeCell ref="K96:O96"/>
    <mergeCell ref="K97:O97"/>
    <mergeCell ref="K93:O93"/>
    <mergeCell ref="C92:E93"/>
    <mergeCell ref="F92:H93"/>
    <mergeCell ref="C94:E95"/>
    <mergeCell ref="B26:B27"/>
    <mergeCell ref="C26:C27"/>
    <mergeCell ref="B30:B31"/>
    <mergeCell ref="C30:C31"/>
    <mergeCell ref="O34:O35"/>
    <mergeCell ref="L10:N14"/>
    <mergeCell ref="J1:M1"/>
    <mergeCell ref="N1:O4"/>
    <mergeCell ref="J2:M2"/>
    <mergeCell ref="C15:C17"/>
    <mergeCell ref="D15:D16"/>
    <mergeCell ref="B7:C7"/>
    <mergeCell ref="E15:E17"/>
    <mergeCell ref="F15:F17"/>
    <mergeCell ref="G15:J16"/>
    <mergeCell ref="B5:O5"/>
    <mergeCell ref="C6:H6"/>
    <mergeCell ref="C3:I4"/>
    <mergeCell ref="J3:M3"/>
    <mergeCell ref="J4:M4"/>
    <mergeCell ref="H8:J14"/>
    <mergeCell ref="K8:O8"/>
    <mergeCell ref="B9:G9"/>
    <mergeCell ref="L9:N9"/>
    <mergeCell ref="B10:G10"/>
    <mergeCell ref="B1:B4"/>
    <mergeCell ref="C1:I2"/>
    <mergeCell ref="E7:O7"/>
    <mergeCell ref="B8:G8"/>
    <mergeCell ref="K10:K14"/>
    <mergeCell ref="O10:O14"/>
    <mergeCell ref="B15:B17"/>
    <mergeCell ref="B28:B29"/>
    <mergeCell ref="C22:C23"/>
    <mergeCell ref="C24:C25"/>
    <mergeCell ref="C28:C29"/>
    <mergeCell ref="B18:B19"/>
    <mergeCell ref="B22:B23"/>
    <mergeCell ref="B24:B25"/>
    <mergeCell ref="K15:L16"/>
    <mergeCell ref="M15:O15"/>
    <mergeCell ref="M16:M17"/>
    <mergeCell ref="N16:N17"/>
    <mergeCell ref="O16:O17"/>
    <mergeCell ref="M18:M19"/>
    <mergeCell ref="N18:N19"/>
    <mergeCell ref="O18:O19"/>
    <mergeCell ref="C20:C21"/>
    <mergeCell ref="M26:M27"/>
    <mergeCell ref="O26:O27"/>
    <mergeCell ref="N26:N27"/>
    <mergeCell ref="N42:N43"/>
    <mergeCell ref="O42:O43"/>
    <mergeCell ref="N38:N39"/>
    <mergeCell ref="O38:O39"/>
    <mergeCell ref="N34:N35"/>
    <mergeCell ref="C42:C43"/>
    <mergeCell ref="C34:C35"/>
    <mergeCell ref="M34:M35"/>
    <mergeCell ref="M38:M39"/>
    <mergeCell ref="M42:M43"/>
    <mergeCell ref="O24:O25"/>
    <mergeCell ref="M20:M21"/>
    <mergeCell ref="M58:M59"/>
    <mergeCell ref="N58:N59"/>
    <mergeCell ref="O58:O59"/>
    <mergeCell ref="O56:O57"/>
    <mergeCell ref="M52:M53"/>
    <mergeCell ref="C52:C53"/>
    <mergeCell ref="N54:N55"/>
    <mergeCell ref="O54:O55"/>
    <mergeCell ref="M56:M57"/>
    <mergeCell ref="N56:N57"/>
    <mergeCell ref="C54:C55"/>
    <mergeCell ref="N52:N53"/>
    <mergeCell ref="O52:O53"/>
    <mergeCell ref="M54:M55"/>
    <mergeCell ref="N20:N21"/>
    <mergeCell ref="O20:O21"/>
    <mergeCell ref="M22:M23"/>
    <mergeCell ref="N22:N23"/>
    <mergeCell ref="O22:O23"/>
    <mergeCell ref="M24:M25"/>
    <mergeCell ref="N24:N25"/>
    <mergeCell ref="M32:M33"/>
    <mergeCell ref="B50:B51"/>
    <mergeCell ref="B86:B93"/>
    <mergeCell ref="K94:O94"/>
    <mergeCell ref="K95:O95"/>
    <mergeCell ref="C90:E91"/>
    <mergeCell ref="F90:H91"/>
    <mergeCell ref="K62:O91"/>
    <mergeCell ref="F68:H69"/>
    <mergeCell ref="F84:H85"/>
    <mergeCell ref="F62:H63"/>
    <mergeCell ref="F76:H77"/>
    <mergeCell ref="F78:H79"/>
    <mergeCell ref="F80:H81"/>
    <mergeCell ref="F72:H73"/>
    <mergeCell ref="F70:H71"/>
    <mergeCell ref="C70:E71"/>
    <mergeCell ref="F64:H65"/>
    <mergeCell ref="F94:H95"/>
    <mergeCell ref="C74:E75"/>
    <mergeCell ref="C76:E77"/>
    <mergeCell ref="C78:E79"/>
    <mergeCell ref="F61:J61"/>
    <mergeCell ref="F66:H67"/>
    <mergeCell ref="C56:C57"/>
    <mergeCell ref="F88:H89"/>
    <mergeCell ref="F82:H83"/>
    <mergeCell ref="F86:H87"/>
    <mergeCell ref="C88:E89"/>
    <mergeCell ref="C86:E87"/>
    <mergeCell ref="C46:C47"/>
    <mergeCell ref="C72:E73"/>
    <mergeCell ref="C62:E63"/>
    <mergeCell ref="C64:E65"/>
    <mergeCell ref="C50:C51"/>
    <mergeCell ref="C66:E67"/>
    <mergeCell ref="C68:E69"/>
    <mergeCell ref="F74:H75"/>
    <mergeCell ref="C84:E85"/>
    <mergeCell ref="C61:E61"/>
    <mergeCell ref="M30:M31"/>
    <mergeCell ref="N30:N31"/>
    <mergeCell ref="C36:C37"/>
    <mergeCell ref="B44:B45"/>
    <mergeCell ref="M28:M29"/>
    <mergeCell ref="N28:N29"/>
    <mergeCell ref="O28:O29"/>
    <mergeCell ref="M36:M37"/>
    <mergeCell ref="N36:N37"/>
    <mergeCell ref="O36:O37"/>
    <mergeCell ref="N32:N33"/>
    <mergeCell ref="O32:O33"/>
    <mergeCell ref="B40:B41"/>
    <mergeCell ref="C40:C41"/>
    <mergeCell ref="C38:C39"/>
    <mergeCell ref="M40:M41"/>
    <mergeCell ref="C44:C45"/>
    <mergeCell ref="B32:B33"/>
    <mergeCell ref="C32:C33"/>
    <mergeCell ref="B42:B43"/>
    <mergeCell ref="B38:B39"/>
    <mergeCell ref="B34:B35"/>
    <mergeCell ref="B36:B37"/>
    <mergeCell ref="O30:O31"/>
    <mergeCell ref="B48:B49"/>
    <mergeCell ref="C48:C49"/>
    <mergeCell ref="C80:E81"/>
    <mergeCell ref="C82:E83"/>
    <mergeCell ref="O44:O45"/>
    <mergeCell ref="N40:N41"/>
    <mergeCell ref="N44:N45"/>
    <mergeCell ref="M46:M47"/>
    <mergeCell ref="O40:O41"/>
    <mergeCell ref="O50:O51"/>
    <mergeCell ref="M48:M49"/>
    <mergeCell ref="M50:M51"/>
    <mergeCell ref="N46:N47"/>
    <mergeCell ref="O48:O49"/>
    <mergeCell ref="O46:O47"/>
    <mergeCell ref="M44:M45"/>
    <mergeCell ref="B52:B53"/>
    <mergeCell ref="B56:B57"/>
    <mergeCell ref="B62:B85"/>
    <mergeCell ref="B54:B55"/>
    <mergeCell ref="K61:O61"/>
    <mergeCell ref="N48:N49"/>
    <mergeCell ref="N50:N51"/>
    <mergeCell ref="B46:B47"/>
  </mergeCells>
  <pageMargins left="1.1417322834645669" right="0.55118110236220474" top="0.19685039370078741" bottom="0.15748031496062992" header="0" footer="0"/>
  <pageSetup paperSize="5" scale="35" fitToHeight="0" orientation="landscape" r:id="rId1"/>
  <headerFooter alignWithMargins="0"/>
  <rowBreaks count="4" manualBreakCount="4">
    <brk id="34" min="1" max="15" man="1"/>
    <brk id="49" min="1" max="15" man="1"/>
    <brk id="61" min="1" max="15" man="1"/>
    <brk id="85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57"/>
  <sheetViews>
    <sheetView topLeftCell="E19" zoomScaleNormal="41" zoomScaleSheetLayoutView="62" workbookViewId="0">
      <selection activeCell="B10" sqref="B10:G10"/>
    </sheetView>
  </sheetViews>
  <sheetFormatPr baseColWidth="10" defaultColWidth="9.6640625" defaultRowHeight="18"/>
  <cols>
    <col min="1" max="1" width="4.44140625" style="1" hidden="1" customWidth="1"/>
    <col min="2" max="2" width="72.6640625" style="14" customWidth="1"/>
    <col min="3" max="3" width="17.6640625" style="1" customWidth="1"/>
    <col min="4" max="4" width="8.6640625" style="1" customWidth="1"/>
    <col min="5" max="5" width="10.5546875" style="1" customWidth="1"/>
    <col min="6" max="7" width="12.88671875" style="1" customWidth="1"/>
    <col min="8" max="8" width="12.6640625" style="2" customWidth="1"/>
    <col min="9" max="9" width="12.33203125" style="1" customWidth="1"/>
    <col min="10" max="10" width="11.5546875" style="1" customWidth="1"/>
    <col min="11" max="11" width="10.33203125" style="3" customWidth="1"/>
    <col min="12" max="12" width="16.109375" style="3" customWidth="1"/>
    <col min="13" max="13" width="16.109375" style="1" customWidth="1"/>
    <col min="14" max="14" width="16.6640625" style="1" customWidth="1"/>
    <col min="15" max="15" width="15.33203125" style="1" customWidth="1"/>
    <col min="16" max="16" width="13.44140625" style="1" bestFit="1" customWidth="1"/>
    <col min="17" max="17" width="36.109375" style="1" customWidth="1"/>
    <col min="18" max="16384" width="9.6640625" style="1"/>
  </cols>
  <sheetData>
    <row r="1" spans="2:15" ht="27" customHeight="1">
      <c r="B1" s="505"/>
      <c r="C1" s="508" t="s">
        <v>0</v>
      </c>
      <c r="D1" s="508"/>
      <c r="E1" s="508"/>
      <c r="F1" s="508"/>
      <c r="G1" s="508"/>
      <c r="H1" s="508"/>
      <c r="I1" s="508"/>
      <c r="J1" s="510" t="s">
        <v>1</v>
      </c>
      <c r="K1" s="510"/>
      <c r="L1" s="510"/>
      <c r="M1" s="510"/>
      <c r="N1" s="511"/>
      <c r="O1" s="512"/>
    </row>
    <row r="2" spans="2:15" ht="27" customHeight="1">
      <c r="B2" s="506"/>
      <c r="C2" s="509"/>
      <c r="D2" s="509"/>
      <c r="E2" s="509"/>
      <c r="F2" s="509"/>
      <c r="G2" s="509"/>
      <c r="H2" s="509"/>
      <c r="I2" s="509"/>
      <c r="J2" s="517" t="s">
        <v>2</v>
      </c>
      <c r="K2" s="517"/>
      <c r="L2" s="517"/>
      <c r="M2" s="517"/>
      <c r="N2" s="513"/>
      <c r="O2" s="514"/>
    </row>
    <row r="3" spans="2:15" ht="48" customHeight="1">
      <c r="B3" s="506"/>
      <c r="C3" s="509" t="s">
        <v>3</v>
      </c>
      <c r="D3" s="509"/>
      <c r="E3" s="509"/>
      <c r="F3" s="509"/>
      <c r="G3" s="509"/>
      <c r="H3" s="509"/>
      <c r="I3" s="509"/>
      <c r="J3" s="517" t="s">
        <v>4</v>
      </c>
      <c r="K3" s="517"/>
      <c r="L3" s="517"/>
      <c r="M3" s="517"/>
      <c r="N3" s="513"/>
      <c r="O3" s="514"/>
    </row>
    <row r="4" spans="2:15" ht="27" customHeight="1" thickBot="1">
      <c r="B4" s="507"/>
      <c r="C4" s="518"/>
      <c r="D4" s="518"/>
      <c r="E4" s="518"/>
      <c r="F4" s="518"/>
      <c r="G4" s="518"/>
      <c r="H4" s="518"/>
      <c r="I4" s="518"/>
      <c r="J4" s="519" t="s">
        <v>5</v>
      </c>
      <c r="K4" s="519"/>
      <c r="L4" s="519"/>
      <c r="M4" s="519"/>
      <c r="N4" s="515"/>
      <c r="O4" s="516"/>
    </row>
    <row r="5" spans="2:15" s="4" customFormat="1" ht="30" customHeight="1">
      <c r="B5" s="520" t="s">
        <v>112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2"/>
    </row>
    <row r="6" spans="2:15" ht="30" customHeight="1">
      <c r="B6" s="27" t="s">
        <v>318</v>
      </c>
      <c r="C6" s="569" t="s">
        <v>303</v>
      </c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70"/>
    </row>
    <row r="7" spans="2:15" s="226" customFormat="1" ht="27" customHeight="1">
      <c r="B7" s="523" t="s">
        <v>304</v>
      </c>
      <c r="C7" s="524"/>
      <c r="D7" s="553" t="s">
        <v>6</v>
      </c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5"/>
    </row>
    <row r="8" spans="2:15" s="226" customFormat="1" ht="27" customHeight="1">
      <c r="B8" s="423" t="s">
        <v>305</v>
      </c>
      <c r="C8" s="424"/>
      <c r="D8" s="424"/>
      <c r="E8" s="424"/>
      <c r="F8" s="424"/>
      <c r="G8" s="424"/>
      <c r="H8" s="525" t="s">
        <v>320</v>
      </c>
      <c r="I8" s="526"/>
      <c r="J8" s="527"/>
      <c r="K8" s="534" t="s">
        <v>7</v>
      </c>
      <c r="L8" s="534"/>
      <c r="M8" s="534"/>
      <c r="N8" s="534"/>
      <c r="O8" s="535"/>
    </row>
    <row r="9" spans="2:15" s="226" customFormat="1" ht="27" customHeight="1">
      <c r="B9" s="416" t="s">
        <v>321</v>
      </c>
      <c r="C9" s="417"/>
      <c r="D9" s="417"/>
      <c r="E9" s="417"/>
      <c r="F9" s="417"/>
      <c r="G9" s="417"/>
      <c r="H9" s="528"/>
      <c r="I9" s="529"/>
      <c r="J9" s="530"/>
      <c r="K9" s="21" t="s">
        <v>8</v>
      </c>
      <c r="L9" s="536" t="s">
        <v>9</v>
      </c>
      <c r="M9" s="536"/>
      <c r="N9" s="536"/>
      <c r="O9" s="22" t="s">
        <v>10</v>
      </c>
    </row>
    <row r="10" spans="2:15" s="226" customFormat="1" ht="27" customHeight="1">
      <c r="B10" s="419" t="s">
        <v>322</v>
      </c>
      <c r="C10" s="420"/>
      <c r="D10" s="420"/>
      <c r="E10" s="420"/>
      <c r="F10" s="420"/>
      <c r="G10" s="420"/>
      <c r="H10" s="528"/>
      <c r="I10" s="529"/>
      <c r="J10" s="530"/>
      <c r="K10" s="537"/>
      <c r="L10" s="540" t="s">
        <v>11</v>
      </c>
      <c r="M10" s="541"/>
      <c r="N10" s="542"/>
      <c r="O10" s="549"/>
    </row>
    <row r="11" spans="2:15" s="226" customFormat="1" ht="27" customHeight="1">
      <c r="B11" s="227" t="s">
        <v>113</v>
      </c>
      <c r="C11" s="228"/>
      <c r="D11" s="228"/>
      <c r="E11" s="228"/>
      <c r="F11" s="228"/>
      <c r="G11" s="229"/>
      <c r="H11" s="528"/>
      <c r="I11" s="529"/>
      <c r="J11" s="530"/>
      <c r="K11" s="538"/>
      <c r="L11" s="543"/>
      <c r="M11" s="544"/>
      <c r="N11" s="545"/>
      <c r="O11" s="550"/>
    </row>
    <row r="12" spans="2:15" s="226" customFormat="1" ht="27" customHeight="1">
      <c r="B12" s="230" t="s">
        <v>114</v>
      </c>
      <c r="C12" s="571" t="s">
        <v>323</v>
      </c>
      <c r="D12" s="434"/>
      <c r="E12" s="434"/>
      <c r="F12" s="434"/>
      <c r="G12" s="435"/>
      <c r="H12" s="528"/>
      <c r="I12" s="529"/>
      <c r="J12" s="530"/>
      <c r="K12" s="538"/>
      <c r="L12" s="543"/>
      <c r="M12" s="544"/>
      <c r="N12" s="545"/>
      <c r="O12" s="550"/>
    </row>
    <row r="13" spans="2:15" s="226" customFormat="1" ht="27" customHeight="1" thickBot="1">
      <c r="B13" s="231" t="s">
        <v>115</v>
      </c>
      <c r="C13" s="552" t="s">
        <v>311</v>
      </c>
      <c r="D13" s="436"/>
      <c r="E13" s="436"/>
      <c r="F13" s="436"/>
      <c r="G13" s="437"/>
      <c r="H13" s="531"/>
      <c r="I13" s="532"/>
      <c r="J13" s="533"/>
      <c r="K13" s="539"/>
      <c r="L13" s="546"/>
      <c r="M13" s="547"/>
      <c r="N13" s="548"/>
      <c r="O13" s="551"/>
    </row>
    <row r="14" spans="2:15" s="226" customFormat="1" ht="27" customHeight="1">
      <c r="B14" s="585" t="s">
        <v>16</v>
      </c>
      <c r="C14" s="556" t="s">
        <v>17</v>
      </c>
      <c r="D14" s="395" t="s">
        <v>316</v>
      </c>
      <c r="E14" s="556" t="s">
        <v>19</v>
      </c>
      <c r="F14" s="556" t="s">
        <v>20</v>
      </c>
      <c r="G14" s="559" t="s">
        <v>21</v>
      </c>
      <c r="H14" s="560"/>
      <c r="I14" s="560"/>
      <c r="J14" s="561"/>
      <c r="K14" s="556" t="s">
        <v>22</v>
      </c>
      <c r="L14" s="556"/>
      <c r="M14" s="565" t="s">
        <v>23</v>
      </c>
      <c r="N14" s="565"/>
      <c r="O14" s="566"/>
    </row>
    <row r="15" spans="2:15" s="226" customFormat="1" ht="27" customHeight="1">
      <c r="B15" s="586"/>
      <c r="C15" s="557"/>
      <c r="D15" s="396"/>
      <c r="E15" s="557"/>
      <c r="F15" s="557"/>
      <c r="G15" s="562"/>
      <c r="H15" s="563"/>
      <c r="I15" s="563"/>
      <c r="J15" s="564"/>
      <c r="K15" s="557"/>
      <c r="L15" s="557"/>
      <c r="M15" s="557" t="s">
        <v>24</v>
      </c>
      <c r="N15" s="557" t="s">
        <v>25</v>
      </c>
      <c r="O15" s="567" t="s">
        <v>26</v>
      </c>
    </row>
    <row r="16" spans="2:15" s="226" customFormat="1" ht="27" customHeight="1" thickBot="1">
      <c r="B16" s="587"/>
      <c r="C16" s="558"/>
      <c r="D16" s="252" t="s">
        <v>317</v>
      </c>
      <c r="E16" s="558"/>
      <c r="F16" s="558"/>
      <c r="G16" s="253" t="s">
        <v>326</v>
      </c>
      <c r="H16" s="253" t="s">
        <v>29</v>
      </c>
      <c r="I16" s="253" t="s">
        <v>30</v>
      </c>
      <c r="J16" s="253" t="s">
        <v>31</v>
      </c>
      <c r="K16" s="253" t="s">
        <v>32</v>
      </c>
      <c r="L16" s="252" t="s">
        <v>33</v>
      </c>
      <c r="M16" s="558"/>
      <c r="N16" s="558"/>
      <c r="O16" s="568"/>
    </row>
    <row r="17" spans="2:15" s="226" customFormat="1" ht="36.950000000000003" customHeight="1">
      <c r="B17" s="574" t="s">
        <v>116</v>
      </c>
      <c r="C17" s="577" t="s">
        <v>117</v>
      </c>
      <c r="D17" s="175" t="s">
        <v>36</v>
      </c>
      <c r="E17" s="233">
        <v>1</v>
      </c>
      <c r="F17" s="259">
        <v>33020000</v>
      </c>
      <c r="G17" s="259">
        <f>+F17</f>
        <v>33020000</v>
      </c>
      <c r="H17" s="80"/>
      <c r="I17" s="80"/>
      <c r="J17" s="80"/>
      <c r="K17" s="45">
        <v>44927</v>
      </c>
      <c r="L17" s="45">
        <v>45291</v>
      </c>
      <c r="M17" s="576">
        <f>E18/E17</f>
        <v>0</v>
      </c>
      <c r="N17" s="576">
        <f>F18/F17</f>
        <v>0</v>
      </c>
      <c r="O17" s="578">
        <v>0</v>
      </c>
    </row>
    <row r="18" spans="2:15" s="226" customFormat="1" ht="36.950000000000003" customHeight="1">
      <c r="B18" s="575"/>
      <c r="C18" s="573"/>
      <c r="D18" s="186" t="s">
        <v>37</v>
      </c>
      <c r="E18" s="254">
        <v>0</v>
      </c>
      <c r="F18" s="260">
        <v>0</v>
      </c>
      <c r="G18" s="260">
        <f>+F18</f>
        <v>0</v>
      </c>
      <c r="H18" s="255"/>
      <c r="I18" s="255"/>
      <c r="J18" s="255"/>
      <c r="K18" s="15">
        <v>44927</v>
      </c>
      <c r="L18" s="15">
        <v>45291</v>
      </c>
      <c r="M18" s="464"/>
      <c r="N18" s="464"/>
      <c r="O18" s="465"/>
    </row>
    <row r="19" spans="2:15" s="226" customFormat="1" ht="36.950000000000003" customHeight="1">
      <c r="B19" s="572" t="s">
        <v>118</v>
      </c>
      <c r="C19" s="573" t="s">
        <v>119</v>
      </c>
      <c r="D19" s="186" t="s">
        <v>36</v>
      </c>
      <c r="E19" s="254">
        <v>1</v>
      </c>
      <c r="F19" s="264">
        <v>143539909</v>
      </c>
      <c r="G19" s="260">
        <f t="shared" ref="G19:G36" si="0">+F19</f>
        <v>143539909</v>
      </c>
      <c r="H19" s="255"/>
      <c r="I19" s="255"/>
      <c r="J19" s="255"/>
      <c r="K19" s="15">
        <v>44927</v>
      </c>
      <c r="L19" s="15">
        <v>45291</v>
      </c>
      <c r="M19" s="464">
        <f>E20/E19</f>
        <v>0</v>
      </c>
      <c r="N19" s="464">
        <f>F20/F21</f>
        <v>0</v>
      </c>
      <c r="O19" s="496">
        <v>0</v>
      </c>
    </row>
    <row r="20" spans="2:15" s="226" customFormat="1" ht="36.950000000000003" customHeight="1">
      <c r="B20" s="572"/>
      <c r="C20" s="573"/>
      <c r="D20" s="186" t="s">
        <v>37</v>
      </c>
      <c r="E20" s="254">
        <v>0</v>
      </c>
      <c r="F20" s="217">
        <v>0</v>
      </c>
      <c r="G20" s="260">
        <f t="shared" si="0"/>
        <v>0</v>
      </c>
      <c r="H20" s="255"/>
      <c r="I20" s="255"/>
      <c r="J20" s="255"/>
      <c r="K20" s="15">
        <v>44927</v>
      </c>
      <c r="L20" s="15">
        <v>45291</v>
      </c>
      <c r="M20" s="464"/>
      <c r="N20" s="464"/>
      <c r="O20" s="496"/>
    </row>
    <row r="21" spans="2:15" s="226" customFormat="1" ht="36.950000000000003" customHeight="1">
      <c r="B21" s="572" t="s">
        <v>120</v>
      </c>
      <c r="C21" s="573" t="s">
        <v>121</v>
      </c>
      <c r="D21" s="186" t="s">
        <v>36</v>
      </c>
      <c r="E21" s="254">
        <v>25000</v>
      </c>
      <c r="F21" s="217">
        <v>76548000</v>
      </c>
      <c r="G21" s="260">
        <f t="shared" si="0"/>
        <v>76548000</v>
      </c>
      <c r="H21" s="255"/>
      <c r="I21" s="255"/>
      <c r="J21" s="255"/>
      <c r="K21" s="15">
        <v>44927</v>
      </c>
      <c r="L21" s="15">
        <v>45291</v>
      </c>
      <c r="M21" s="464">
        <f>E22/E21</f>
        <v>0</v>
      </c>
      <c r="N21" s="464">
        <v>0</v>
      </c>
      <c r="O21" s="465">
        <v>0</v>
      </c>
    </row>
    <row r="22" spans="2:15" s="226" customFormat="1" ht="36.950000000000003" customHeight="1">
      <c r="B22" s="572"/>
      <c r="C22" s="573"/>
      <c r="D22" s="186" t="s">
        <v>37</v>
      </c>
      <c r="E22" s="254">
        <v>0</v>
      </c>
      <c r="F22" s="217">
        <v>0</v>
      </c>
      <c r="G22" s="260">
        <f t="shared" si="0"/>
        <v>0</v>
      </c>
      <c r="H22" s="255"/>
      <c r="I22" s="255"/>
      <c r="J22" s="255"/>
      <c r="K22" s="15">
        <v>44927</v>
      </c>
      <c r="L22" s="15">
        <v>45291</v>
      </c>
      <c r="M22" s="464"/>
      <c r="N22" s="464"/>
      <c r="O22" s="465"/>
    </row>
    <row r="23" spans="2:15" s="226" customFormat="1" ht="36.950000000000003" customHeight="1">
      <c r="B23" s="575" t="s">
        <v>122</v>
      </c>
      <c r="C23" s="573" t="s">
        <v>123</v>
      </c>
      <c r="D23" s="186" t="s">
        <v>36</v>
      </c>
      <c r="E23" s="254">
        <v>250</v>
      </c>
      <c r="F23" s="217">
        <v>121496000</v>
      </c>
      <c r="G23" s="260">
        <f t="shared" si="0"/>
        <v>121496000</v>
      </c>
      <c r="H23" s="255"/>
      <c r="I23" s="255"/>
      <c r="J23" s="255"/>
      <c r="K23" s="15">
        <v>44927</v>
      </c>
      <c r="L23" s="15">
        <v>45291</v>
      </c>
      <c r="M23" s="464">
        <f>E24/E23</f>
        <v>0</v>
      </c>
      <c r="N23" s="464">
        <f>F24/F23</f>
        <v>0.2570784223348917</v>
      </c>
      <c r="O23" s="465">
        <f>M23*M23/N23</f>
        <v>0</v>
      </c>
    </row>
    <row r="24" spans="2:15" s="226" customFormat="1" ht="36.950000000000003" customHeight="1">
      <c r="B24" s="575"/>
      <c r="C24" s="573"/>
      <c r="D24" s="186" t="s">
        <v>37</v>
      </c>
      <c r="E24" s="254"/>
      <c r="F24" s="217">
        <v>31234000</v>
      </c>
      <c r="G24" s="260">
        <f t="shared" si="0"/>
        <v>31234000</v>
      </c>
      <c r="H24" s="255"/>
      <c r="I24" s="255"/>
      <c r="J24" s="255"/>
      <c r="K24" s="15">
        <v>44927</v>
      </c>
      <c r="L24" s="15">
        <v>45291</v>
      </c>
      <c r="M24" s="464"/>
      <c r="N24" s="464"/>
      <c r="O24" s="465"/>
    </row>
    <row r="25" spans="2:15" s="226" customFormat="1" ht="36.950000000000003" customHeight="1">
      <c r="B25" s="575" t="s">
        <v>124</v>
      </c>
      <c r="C25" s="573" t="s">
        <v>125</v>
      </c>
      <c r="D25" s="186" t="s">
        <v>36</v>
      </c>
      <c r="E25" s="254">
        <v>1</v>
      </c>
      <c r="F25" s="261">
        <v>47915000</v>
      </c>
      <c r="G25" s="260">
        <f t="shared" si="0"/>
        <v>47915000</v>
      </c>
      <c r="H25" s="255"/>
      <c r="I25" s="255"/>
      <c r="J25" s="255"/>
      <c r="K25" s="15">
        <v>44927</v>
      </c>
      <c r="L25" s="15">
        <v>45291</v>
      </c>
      <c r="M25" s="464">
        <f>E26/E25</f>
        <v>0</v>
      </c>
      <c r="N25" s="464">
        <f>F26/F25</f>
        <v>0</v>
      </c>
      <c r="O25" s="465">
        <v>0</v>
      </c>
    </row>
    <row r="26" spans="2:15" s="226" customFormat="1" ht="36.950000000000003" customHeight="1">
      <c r="B26" s="575"/>
      <c r="C26" s="573"/>
      <c r="D26" s="186" t="s">
        <v>37</v>
      </c>
      <c r="E26" s="254"/>
      <c r="F26" s="262">
        <v>0</v>
      </c>
      <c r="G26" s="260">
        <f t="shared" si="0"/>
        <v>0</v>
      </c>
      <c r="H26" s="255"/>
      <c r="I26" s="255"/>
      <c r="J26" s="255"/>
      <c r="K26" s="15">
        <v>44927</v>
      </c>
      <c r="L26" s="15">
        <v>45291</v>
      </c>
      <c r="M26" s="464"/>
      <c r="N26" s="464"/>
      <c r="O26" s="465"/>
    </row>
    <row r="27" spans="2:15" s="226" customFormat="1" ht="36.950000000000003" customHeight="1">
      <c r="B27" s="580" t="s">
        <v>126</v>
      </c>
      <c r="C27" s="573" t="s">
        <v>127</v>
      </c>
      <c r="D27" s="186" t="s">
        <v>36</v>
      </c>
      <c r="E27" s="254">
        <v>25</v>
      </c>
      <c r="F27" s="217">
        <v>408124091</v>
      </c>
      <c r="G27" s="260">
        <f t="shared" si="0"/>
        <v>408124091</v>
      </c>
      <c r="H27" s="255"/>
      <c r="I27" s="255"/>
      <c r="J27" s="255"/>
      <c r="K27" s="15">
        <v>44927</v>
      </c>
      <c r="L27" s="15">
        <v>45291</v>
      </c>
      <c r="M27" s="464">
        <f>E28/E27</f>
        <v>0</v>
      </c>
      <c r="N27" s="464">
        <f>F28/F27</f>
        <v>0</v>
      </c>
      <c r="O27" s="465">
        <v>0</v>
      </c>
    </row>
    <row r="28" spans="2:15" s="226" customFormat="1" ht="36.950000000000003" customHeight="1">
      <c r="B28" s="580"/>
      <c r="C28" s="573"/>
      <c r="D28" s="186" t="s">
        <v>37</v>
      </c>
      <c r="E28" s="254">
        <v>0</v>
      </c>
      <c r="F28" s="217">
        <v>0</v>
      </c>
      <c r="G28" s="260">
        <f t="shared" si="0"/>
        <v>0</v>
      </c>
      <c r="H28" s="255"/>
      <c r="I28" s="255"/>
      <c r="J28" s="255"/>
      <c r="K28" s="15">
        <v>44927</v>
      </c>
      <c r="L28" s="15">
        <v>45291</v>
      </c>
      <c r="M28" s="464"/>
      <c r="N28" s="464"/>
      <c r="O28" s="465"/>
    </row>
    <row r="29" spans="2:15" s="226" customFormat="1" ht="36.950000000000003" customHeight="1">
      <c r="B29" s="575" t="s">
        <v>128</v>
      </c>
      <c r="C29" s="573" t="s">
        <v>129</v>
      </c>
      <c r="D29" s="186" t="s">
        <v>36</v>
      </c>
      <c r="E29" s="254">
        <v>1</v>
      </c>
      <c r="F29" s="217">
        <v>26460000</v>
      </c>
      <c r="G29" s="260">
        <f t="shared" si="0"/>
        <v>26460000</v>
      </c>
      <c r="H29" s="255"/>
      <c r="I29" s="255"/>
      <c r="J29" s="255"/>
      <c r="K29" s="15">
        <v>44927</v>
      </c>
      <c r="L29" s="15">
        <v>45291</v>
      </c>
      <c r="M29" s="464">
        <f>E30/E29</f>
        <v>1</v>
      </c>
      <c r="N29" s="464">
        <f>F30/F29</f>
        <v>0</v>
      </c>
      <c r="O29" s="465">
        <v>0</v>
      </c>
    </row>
    <row r="30" spans="2:15" s="226" customFormat="1" ht="36.950000000000003" customHeight="1">
      <c r="B30" s="575"/>
      <c r="C30" s="573"/>
      <c r="D30" s="186" t="s">
        <v>37</v>
      </c>
      <c r="E30" s="254">
        <v>1</v>
      </c>
      <c r="F30" s="217">
        <v>0</v>
      </c>
      <c r="G30" s="260">
        <f t="shared" si="0"/>
        <v>0</v>
      </c>
      <c r="H30" s="255"/>
      <c r="I30" s="255"/>
      <c r="J30" s="255"/>
      <c r="K30" s="15">
        <v>44927</v>
      </c>
      <c r="L30" s="15">
        <v>45291</v>
      </c>
      <c r="M30" s="464"/>
      <c r="N30" s="464"/>
      <c r="O30" s="465"/>
    </row>
    <row r="31" spans="2:15" s="226" customFormat="1" ht="36.950000000000003" customHeight="1">
      <c r="B31" s="575" t="s">
        <v>130</v>
      </c>
      <c r="C31" s="573" t="s">
        <v>129</v>
      </c>
      <c r="D31" s="186" t="s">
        <v>36</v>
      </c>
      <c r="E31" s="254">
        <v>100</v>
      </c>
      <c r="F31" s="217">
        <v>172957000</v>
      </c>
      <c r="G31" s="260">
        <f t="shared" si="0"/>
        <v>172957000</v>
      </c>
      <c r="H31" s="255"/>
      <c r="I31" s="255"/>
      <c r="J31" s="255"/>
      <c r="K31" s="15">
        <v>44927</v>
      </c>
      <c r="L31" s="15">
        <v>45291</v>
      </c>
      <c r="M31" s="464">
        <f>E32/E31</f>
        <v>0</v>
      </c>
      <c r="N31" s="464">
        <f>F32/F31</f>
        <v>0</v>
      </c>
      <c r="O31" s="465">
        <v>0</v>
      </c>
    </row>
    <row r="32" spans="2:15" s="226" customFormat="1" ht="36.950000000000003" customHeight="1">
      <c r="B32" s="575"/>
      <c r="C32" s="573"/>
      <c r="D32" s="186" t="s">
        <v>37</v>
      </c>
      <c r="E32" s="254">
        <v>0</v>
      </c>
      <c r="F32" s="217">
        <v>0</v>
      </c>
      <c r="G32" s="260">
        <f t="shared" si="0"/>
        <v>0</v>
      </c>
      <c r="H32" s="255"/>
      <c r="I32" s="255"/>
      <c r="J32" s="255"/>
      <c r="K32" s="15">
        <v>44927</v>
      </c>
      <c r="L32" s="15">
        <v>45291</v>
      </c>
      <c r="M32" s="464"/>
      <c r="N32" s="464"/>
      <c r="O32" s="465"/>
    </row>
    <row r="33" spans="1:15" s="226" customFormat="1" ht="36.950000000000003" customHeight="1">
      <c r="B33" s="575" t="s">
        <v>131</v>
      </c>
      <c r="C33" s="573" t="s">
        <v>132</v>
      </c>
      <c r="D33" s="186" t="s">
        <v>36</v>
      </c>
      <c r="E33" s="254">
        <v>75</v>
      </c>
      <c r="F33" s="261">
        <v>28500000</v>
      </c>
      <c r="G33" s="260">
        <f t="shared" si="0"/>
        <v>28500000</v>
      </c>
      <c r="H33" s="255"/>
      <c r="I33" s="255"/>
      <c r="J33" s="255"/>
      <c r="K33" s="15">
        <v>44927</v>
      </c>
      <c r="L33" s="15">
        <v>45291</v>
      </c>
      <c r="M33" s="464">
        <f>E34/E33</f>
        <v>0</v>
      </c>
      <c r="N33" s="464">
        <f>F34/F33</f>
        <v>0</v>
      </c>
      <c r="O33" s="496">
        <v>0</v>
      </c>
    </row>
    <row r="34" spans="1:15" s="226" customFormat="1" ht="36.950000000000003" customHeight="1">
      <c r="B34" s="575"/>
      <c r="C34" s="573"/>
      <c r="D34" s="186" t="s">
        <v>37</v>
      </c>
      <c r="E34" s="254"/>
      <c r="F34" s="260">
        <v>0</v>
      </c>
      <c r="G34" s="260">
        <f t="shared" si="0"/>
        <v>0</v>
      </c>
      <c r="H34" s="255"/>
      <c r="I34" s="255"/>
      <c r="J34" s="255"/>
      <c r="K34" s="15">
        <v>44927</v>
      </c>
      <c r="L34" s="15">
        <v>45291</v>
      </c>
      <c r="M34" s="464"/>
      <c r="N34" s="464"/>
      <c r="O34" s="496"/>
    </row>
    <row r="35" spans="1:15" s="226" customFormat="1" ht="36.950000000000003" customHeight="1">
      <c r="B35" s="580" t="s">
        <v>133</v>
      </c>
      <c r="C35" s="573" t="s">
        <v>134</v>
      </c>
      <c r="D35" s="186" t="s">
        <v>36</v>
      </c>
      <c r="E35" s="254">
        <v>50</v>
      </c>
      <c r="F35" s="262">
        <v>41440000</v>
      </c>
      <c r="G35" s="260">
        <f t="shared" si="0"/>
        <v>41440000</v>
      </c>
      <c r="H35" s="255"/>
      <c r="I35" s="255"/>
      <c r="J35" s="255"/>
      <c r="K35" s="15">
        <v>44927</v>
      </c>
      <c r="L35" s="15">
        <v>45291</v>
      </c>
      <c r="M35" s="464">
        <f>E36/E35</f>
        <v>0</v>
      </c>
      <c r="N35" s="464">
        <f>F36/F35</f>
        <v>0</v>
      </c>
      <c r="O35" s="496">
        <v>0</v>
      </c>
    </row>
    <row r="36" spans="1:15" s="226" customFormat="1" ht="36.950000000000003" customHeight="1" thickBot="1">
      <c r="B36" s="581"/>
      <c r="C36" s="579"/>
      <c r="D36" s="177" t="s">
        <v>37</v>
      </c>
      <c r="E36" s="257"/>
      <c r="F36" s="223">
        <v>0</v>
      </c>
      <c r="G36" s="266">
        <f t="shared" si="0"/>
        <v>0</v>
      </c>
      <c r="H36" s="79"/>
      <c r="I36" s="79"/>
      <c r="J36" s="79"/>
      <c r="K36" s="215">
        <v>44927</v>
      </c>
      <c r="L36" s="215">
        <v>45291</v>
      </c>
      <c r="M36" s="495"/>
      <c r="N36" s="495"/>
      <c r="O36" s="497"/>
    </row>
    <row r="37" spans="1:15" s="226" customFormat="1" ht="27" customHeight="1">
      <c r="B37" s="591" t="s">
        <v>135</v>
      </c>
      <c r="C37" s="234"/>
      <c r="D37" s="178" t="s">
        <v>36</v>
      </c>
      <c r="E37" s="182"/>
      <c r="F37" s="258">
        <f>F35+F33+F31+F29+F27+F25+F23+F21+F19+F17</f>
        <v>1100000000</v>
      </c>
      <c r="G37" s="256">
        <f>G35+G33+G31+G29+G27+G25+G23+G21+G19+G17</f>
        <v>1100000000</v>
      </c>
      <c r="H37" s="235"/>
      <c r="I37" s="235"/>
      <c r="J37" s="235"/>
      <c r="K37" s="236"/>
      <c r="L37" s="236"/>
      <c r="M37" s="478"/>
      <c r="N37" s="478"/>
      <c r="O37" s="488"/>
    </row>
    <row r="38" spans="1:15" s="237" customFormat="1" ht="27" customHeight="1" thickBot="1">
      <c r="B38" s="592"/>
      <c r="C38" s="232"/>
      <c r="D38" s="177" t="s">
        <v>37</v>
      </c>
      <c r="E38" s="238"/>
      <c r="F38" s="263">
        <f>SUM(F18+F22+F24+F26+F30+F34)</f>
        <v>31234000</v>
      </c>
      <c r="G38" s="265">
        <f>SUM(G18+G22+G24+G26+G30+G34)</f>
        <v>31234000</v>
      </c>
      <c r="H38" s="57"/>
      <c r="I38" s="225"/>
      <c r="J38" s="225"/>
      <c r="K38" s="239"/>
      <c r="L38" s="240"/>
      <c r="M38" s="479"/>
      <c r="N38" s="479"/>
      <c r="O38" s="489"/>
    </row>
    <row r="39" spans="1:15" s="226" customFormat="1" ht="27" customHeight="1" thickBot="1">
      <c r="B39" s="241"/>
      <c r="F39" s="242"/>
      <c r="G39" s="242"/>
      <c r="H39" s="242"/>
      <c r="I39" s="18"/>
      <c r="J39" s="18"/>
      <c r="K39" s="19"/>
      <c r="L39" s="19"/>
      <c r="M39" s="243"/>
      <c r="N39" s="244"/>
      <c r="O39" s="245"/>
    </row>
    <row r="40" spans="1:15" s="226" customFormat="1" ht="27" customHeight="1" thickBot="1">
      <c r="B40" s="246" t="s">
        <v>72</v>
      </c>
      <c r="C40" s="582" t="s">
        <v>73</v>
      </c>
      <c r="D40" s="583"/>
      <c r="E40" s="584"/>
      <c r="F40" s="504" t="s">
        <v>74</v>
      </c>
      <c r="G40" s="504"/>
      <c r="H40" s="504"/>
      <c r="I40" s="504"/>
      <c r="J40" s="247"/>
      <c r="K40" s="596" t="s">
        <v>136</v>
      </c>
      <c r="L40" s="597"/>
      <c r="M40" s="597"/>
      <c r="N40" s="597"/>
      <c r="O40" s="598"/>
    </row>
    <row r="41" spans="1:15" s="226" customFormat="1" ht="27" customHeight="1">
      <c r="A41" s="248"/>
      <c r="B41" s="474" t="s">
        <v>324</v>
      </c>
      <c r="C41" s="472" t="s">
        <v>137</v>
      </c>
      <c r="D41" s="473"/>
      <c r="E41" s="474"/>
      <c r="F41" s="472" t="s">
        <v>138</v>
      </c>
      <c r="G41" s="473"/>
      <c r="H41" s="474"/>
      <c r="I41" s="595" t="s">
        <v>36</v>
      </c>
      <c r="J41" s="593">
        <v>1</v>
      </c>
      <c r="K41" s="485" t="s">
        <v>247</v>
      </c>
      <c r="L41" s="486"/>
      <c r="M41" s="486"/>
      <c r="N41" s="486"/>
      <c r="O41" s="487"/>
    </row>
    <row r="42" spans="1:15" s="226" customFormat="1" ht="27" customHeight="1">
      <c r="A42" s="249"/>
      <c r="B42" s="477"/>
      <c r="C42" s="475"/>
      <c r="D42" s="476"/>
      <c r="E42" s="477"/>
      <c r="F42" s="475"/>
      <c r="G42" s="476"/>
      <c r="H42" s="477"/>
      <c r="I42" s="482"/>
      <c r="J42" s="594"/>
      <c r="K42" s="351" t="s">
        <v>105</v>
      </c>
      <c r="L42" s="352"/>
      <c r="M42" s="352"/>
      <c r="N42" s="352"/>
      <c r="O42" s="353"/>
    </row>
    <row r="43" spans="1:15" s="226" customFormat="1" ht="27" customHeight="1">
      <c r="A43" s="249"/>
      <c r="B43" s="477"/>
      <c r="C43" s="475"/>
      <c r="D43" s="476"/>
      <c r="E43" s="477"/>
      <c r="F43" s="475"/>
      <c r="G43" s="476"/>
      <c r="H43" s="477"/>
      <c r="I43" s="481" t="s">
        <v>37</v>
      </c>
      <c r="J43" s="483">
        <v>0</v>
      </c>
      <c r="K43" s="351" t="s">
        <v>108</v>
      </c>
      <c r="L43" s="352"/>
      <c r="M43" s="352"/>
      <c r="N43" s="352"/>
      <c r="O43" s="353"/>
    </row>
    <row r="44" spans="1:15" s="226" customFormat="1" ht="27" customHeight="1">
      <c r="A44" s="249"/>
      <c r="B44" s="477"/>
      <c r="C44" s="469"/>
      <c r="D44" s="470"/>
      <c r="E44" s="471"/>
      <c r="F44" s="469"/>
      <c r="G44" s="470"/>
      <c r="H44" s="471"/>
      <c r="I44" s="482"/>
      <c r="J44" s="484"/>
      <c r="K44" s="490" t="s">
        <v>109</v>
      </c>
      <c r="L44" s="406"/>
      <c r="M44" s="406"/>
      <c r="N44" s="406"/>
      <c r="O44" s="491"/>
    </row>
    <row r="45" spans="1:15" s="226" customFormat="1" ht="27" customHeight="1">
      <c r="A45" s="249"/>
      <c r="B45" s="477"/>
      <c r="C45" s="466" t="s">
        <v>139</v>
      </c>
      <c r="D45" s="467"/>
      <c r="E45" s="468"/>
      <c r="F45" s="466" t="s">
        <v>140</v>
      </c>
      <c r="G45" s="467"/>
      <c r="H45" s="468"/>
      <c r="I45" s="250" t="s">
        <v>141</v>
      </c>
      <c r="J45" s="267">
        <v>25000</v>
      </c>
      <c r="K45" s="492"/>
      <c r="L45" s="493"/>
      <c r="M45" s="493"/>
      <c r="N45" s="493"/>
      <c r="O45" s="494"/>
    </row>
    <row r="46" spans="1:15" s="226" customFormat="1" ht="27" customHeight="1">
      <c r="A46" s="249"/>
      <c r="B46" s="477"/>
      <c r="C46" s="469"/>
      <c r="D46" s="470"/>
      <c r="E46" s="471"/>
      <c r="F46" s="469"/>
      <c r="G46" s="470"/>
      <c r="H46" s="471"/>
      <c r="I46" s="250" t="s">
        <v>37</v>
      </c>
      <c r="J46" s="267">
        <v>0</v>
      </c>
      <c r="K46" s="450" t="s">
        <v>111</v>
      </c>
      <c r="L46" s="434"/>
      <c r="M46" s="434"/>
      <c r="N46" s="434"/>
      <c r="O46" s="451"/>
    </row>
    <row r="47" spans="1:15" s="226" customFormat="1" ht="27" customHeight="1">
      <c r="A47" s="249"/>
      <c r="B47" s="477"/>
      <c r="C47" s="466" t="s">
        <v>142</v>
      </c>
      <c r="D47" s="467"/>
      <c r="E47" s="468"/>
      <c r="F47" s="466" t="s">
        <v>94</v>
      </c>
      <c r="G47" s="467"/>
      <c r="H47" s="468"/>
      <c r="I47" s="250" t="s">
        <v>36</v>
      </c>
      <c r="J47" s="267">
        <v>250</v>
      </c>
      <c r="K47" s="498" t="s">
        <v>108</v>
      </c>
      <c r="L47" s="499"/>
      <c r="M47" s="499"/>
      <c r="N47" s="499"/>
      <c r="O47" s="500"/>
    </row>
    <row r="48" spans="1:15" s="226" customFormat="1" ht="27" customHeight="1">
      <c r="A48" s="249"/>
      <c r="B48" s="477"/>
      <c r="C48" s="469"/>
      <c r="D48" s="470"/>
      <c r="E48" s="471"/>
      <c r="F48" s="469"/>
      <c r="G48" s="470"/>
      <c r="H48" s="471"/>
      <c r="I48" s="250" t="s">
        <v>37</v>
      </c>
      <c r="J48" s="267">
        <v>0</v>
      </c>
      <c r="K48" s="501"/>
      <c r="L48" s="502"/>
      <c r="M48" s="502"/>
      <c r="N48" s="502"/>
      <c r="O48" s="503"/>
    </row>
    <row r="49" spans="1:15" s="226" customFormat="1" ht="27" customHeight="1">
      <c r="A49" s="249"/>
      <c r="B49" s="477"/>
      <c r="C49" s="466" t="s">
        <v>143</v>
      </c>
      <c r="D49" s="467"/>
      <c r="E49" s="468"/>
      <c r="F49" s="466" t="s">
        <v>144</v>
      </c>
      <c r="G49" s="467"/>
      <c r="H49" s="468"/>
      <c r="I49" s="250" t="s">
        <v>36</v>
      </c>
      <c r="J49" s="267">
        <v>25</v>
      </c>
      <c r="K49" s="501"/>
      <c r="L49" s="502"/>
      <c r="M49" s="502"/>
      <c r="N49" s="502"/>
      <c r="O49" s="503"/>
    </row>
    <row r="50" spans="1:15" s="226" customFormat="1" ht="27" customHeight="1">
      <c r="A50" s="249"/>
      <c r="B50" s="477"/>
      <c r="C50" s="469"/>
      <c r="D50" s="470"/>
      <c r="E50" s="471"/>
      <c r="F50" s="469"/>
      <c r="G50" s="470"/>
      <c r="H50" s="471"/>
      <c r="I50" s="250" t="s">
        <v>37</v>
      </c>
      <c r="J50" s="267">
        <v>0</v>
      </c>
      <c r="K50" s="501"/>
      <c r="L50" s="502"/>
      <c r="M50" s="502"/>
      <c r="N50" s="502"/>
      <c r="O50" s="503"/>
    </row>
    <row r="51" spans="1:15" s="226" customFormat="1" ht="27" customHeight="1">
      <c r="A51" s="249"/>
      <c r="B51" s="477"/>
      <c r="C51" s="466" t="s">
        <v>145</v>
      </c>
      <c r="D51" s="467"/>
      <c r="E51" s="468"/>
      <c r="F51" s="466" t="s">
        <v>146</v>
      </c>
      <c r="G51" s="467"/>
      <c r="H51" s="468"/>
      <c r="I51" s="250" t="s">
        <v>36</v>
      </c>
      <c r="J51" s="267">
        <v>100</v>
      </c>
      <c r="K51" s="501"/>
      <c r="L51" s="502"/>
      <c r="M51" s="502"/>
      <c r="N51" s="502"/>
      <c r="O51" s="503"/>
    </row>
    <row r="52" spans="1:15" s="226" customFormat="1" ht="27" customHeight="1">
      <c r="A52" s="249"/>
      <c r="B52" s="477"/>
      <c r="C52" s="469"/>
      <c r="D52" s="470"/>
      <c r="E52" s="471"/>
      <c r="F52" s="469"/>
      <c r="G52" s="470"/>
      <c r="H52" s="471"/>
      <c r="I52" s="250" t="s">
        <v>37</v>
      </c>
      <c r="J52" s="267">
        <v>0</v>
      </c>
      <c r="K52" s="501"/>
      <c r="L52" s="502"/>
      <c r="M52" s="502"/>
      <c r="N52" s="502"/>
      <c r="O52" s="503"/>
    </row>
    <row r="53" spans="1:15" s="226" customFormat="1" ht="27" customHeight="1">
      <c r="A53" s="249"/>
      <c r="B53" s="477"/>
      <c r="C53" s="466" t="s">
        <v>147</v>
      </c>
      <c r="D53" s="467"/>
      <c r="E53" s="468"/>
      <c r="F53" s="466" t="s">
        <v>148</v>
      </c>
      <c r="G53" s="467"/>
      <c r="H53" s="468"/>
      <c r="I53" s="250" t="s">
        <v>36</v>
      </c>
      <c r="J53" s="267">
        <v>75</v>
      </c>
      <c r="K53" s="501"/>
      <c r="L53" s="502"/>
      <c r="M53" s="502"/>
      <c r="N53" s="502"/>
      <c r="O53" s="503"/>
    </row>
    <row r="54" spans="1:15" s="226" customFormat="1" ht="27" customHeight="1">
      <c r="A54" s="249"/>
      <c r="B54" s="471"/>
      <c r="C54" s="469"/>
      <c r="D54" s="470"/>
      <c r="E54" s="471"/>
      <c r="F54" s="469"/>
      <c r="G54" s="470"/>
      <c r="H54" s="471"/>
      <c r="I54" s="250" t="s">
        <v>37</v>
      </c>
      <c r="J54" s="267">
        <v>0</v>
      </c>
      <c r="K54" s="501"/>
      <c r="L54" s="502"/>
      <c r="M54" s="502"/>
      <c r="N54" s="502"/>
      <c r="O54" s="503"/>
    </row>
    <row r="55" spans="1:15" s="226" customFormat="1" ht="27" customHeight="1" thickBot="1">
      <c r="A55" s="251"/>
      <c r="B55" s="383" t="s">
        <v>325</v>
      </c>
      <c r="C55" s="383" t="s">
        <v>149</v>
      </c>
      <c r="D55" s="383"/>
      <c r="E55" s="383"/>
      <c r="F55" s="383" t="s">
        <v>150</v>
      </c>
      <c r="G55" s="383"/>
      <c r="H55" s="383"/>
      <c r="I55" s="250" t="s">
        <v>36</v>
      </c>
      <c r="J55" s="267">
        <v>100</v>
      </c>
      <c r="K55" s="501"/>
      <c r="L55" s="502"/>
      <c r="M55" s="502"/>
      <c r="N55" s="502"/>
      <c r="O55" s="503"/>
    </row>
    <row r="56" spans="1:15" s="226" customFormat="1" ht="27" customHeight="1" thickBot="1">
      <c r="B56" s="480"/>
      <c r="C56" s="480"/>
      <c r="D56" s="480"/>
      <c r="E56" s="480"/>
      <c r="F56" s="480"/>
      <c r="G56" s="480"/>
      <c r="H56" s="480"/>
      <c r="I56" s="268" t="s">
        <v>37</v>
      </c>
      <c r="J56" s="269">
        <v>0</v>
      </c>
      <c r="K56" s="501"/>
      <c r="L56" s="502"/>
      <c r="M56" s="502"/>
      <c r="N56" s="502"/>
      <c r="O56" s="503"/>
    </row>
    <row r="57" spans="1:15" s="226" customFormat="1" ht="27" customHeight="1" thickBot="1">
      <c r="B57" s="588" t="s">
        <v>315</v>
      </c>
      <c r="C57" s="589"/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589"/>
      <c r="O57" s="590"/>
    </row>
  </sheetData>
  <mergeCells count="118">
    <mergeCell ref="N21:N22"/>
    <mergeCell ref="B29:B30"/>
    <mergeCell ref="C29:C30"/>
    <mergeCell ref="O21:O22"/>
    <mergeCell ref="O33:O34"/>
    <mergeCell ref="N17:N18"/>
    <mergeCell ref="B14:B16"/>
    <mergeCell ref="O23:O24"/>
    <mergeCell ref="B57:O57"/>
    <mergeCell ref="B31:B32"/>
    <mergeCell ref="B37:B38"/>
    <mergeCell ref="J41:J42"/>
    <mergeCell ref="C47:E48"/>
    <mergeCell ref="M33:M34"/>
    <mergeCell ref="I41:I42"/>
    <mergeCell ref="K40:O40"/>
    <mergeCell ref="C45:E46"/>
    <mergeCell ref="C23:C24"/>
    <mergeCell ref="C27:C28"/>
    <mergeCell ref="C25:C26"/>
    <mergeCell ref="N31:N32"/>
    <mergeCell ref="F45:H46"/>
    <mergeCell ref="C21:C22"/>
    <mergeCell ref="C55:E56"/>
    <mergeCell ref="B35:B36"/>
    <mergeCell ref="C41:E44"/>
    <mergeCell ref="B21:B22"/>
    <mergeCell ref="B27:B28"/>
    <mergeCell ref="B23:B24"/>
    <mergeCell ref="C33:C34"/>
    <mergeCell ref="C40:E40"/>
    <mergeCell ref="B25:B26"/>
    <mergeCell ref="B33:B34"/>
    <mergeCell ref="C6:O6"/>
    <mergeCell ref="C12:G12"/>
    <mergeCell ref="B19:B20"/>
    <mergeCell ref="C19:C20"/>
    <mergeCell ref="D14:D15"/>
    <mergeCell ref="B17:B18"/>
    <mergeCell ref="M17:M18"/>
    <mergeCell ref="C17:C18"/>
    <mergeCell ref="O17:O18"/>
    <mergeCell ref="N19:N20"/>
    <mergeCell ref="O19:O20"/>
    <mergeCell ref="M19:M20"/>
    <mergeCell ref="M21:M22"/>
    <mergeCell ref="M23:M24"/>
    <mergeCell ref="N23:N24"/>
    <mergeCell ref="B7:C7"/>
    <mergeCell ref="B8:G8"/>
    <mergeCell ref="H8:J13"/>
    <mergeCell ref="K8:O8"/>
    <mergeCell ref="B9:G9"/>
    <mergeCell ref="L9:N9"/>
    <mergeCell ref="B10:G10"/>
    <mergeCell ref="K10:K13"/>
    <mergeCell ref="L10:N13"/>
    <mergeCell ref="O10:O13"/>
    <mergeCell ref="C13:G13"/>
    <mergeCell ref="D7:O7"/>
    <mergeCell ref="C14:C16"/>
    <mergeCell ref="E14:E16"/>
    <mergeCell ref="G14:J15"/>
    <mergeCell ref="K14:L15"/>
    <mergeCell ref="M14:O14"/>
    <mergeCell ref="N15:N16"/>
    <mergeCell ref="O15:O16"/>
    <mergeCell ref="F14:F16"/>
    <mergeCell ref="M15:M16"/>
    <mergeCell ref="B1:B4"/>
    <mergeCell ref="C1:I2"/>
    <mergeCell ref="J1:M1"/>
    <mergeCell ref="N1:O4"/>
    <mergeCell ref="J2:M2"/>
    <mergeCell ref="C3:I4"/>
    <mergeCell ref="J3:M3"/>
    <mergeCell ref="J4:M4"/>
    <mergeCell ref="B5:O5"/>
    <mergeCell ref="B55:B56"/>
    <mergeCell ref="I43:I44"/>
    <mergeCell ref="J43:J44"/>
    <mergeCell ref="K41:O41"/>
    <mergeCell ref="M31:M32"/>
    <mergeCell ref="C51:E52"/>
    <mergeCell ref="F51:H52"/>
    <mergeCell ref="O37:O38"/>
    <mergeCell ref="N33:N34"/>
    <mergeCell ref="K42:O42"/>
    <mergeCell ref="K44:O45"/>
    <mergeCell ref="O31:O32"/>
    <mergeCell ref="M35:M36"/>
    <mergeCell ref="O35:O36"/>
    <mergeCell ref="F55:H56"/>
    <mergeCell ref="N35:N36"/>
    <mergeCell ref="K47:O56"/>
    <mergeCell ref="F49:H50"/>
    <mergeCell ref="F40:I40"/>
    <mergeCell ref="C49:E50"/>
    <mergeCell ref="C53:E54"/>
    <mergeCell ref="B41:B54"/>
    <mergeCell ref="C31:C32"/>
    <mergeCell ref="C35:C36"/>
    <mergeCell ref="M25:M26"/>
    <mergeCell ref="M27:M28"/>
    <mergeCell ref="N27:N28"/>
    <mergeCell ref="N25:N26"/>
    <mergeCell ref="O25:O26"/>
    <mergeCell ref="O27:O28"/>
    <mergeCell ref="O29:O30"/>
    <mergeCell ref="F53:H54"/>
    <mergeCell ref="F47:H48"/>
    <mergeCell ref="K43:O43"/>
    <mergeCell ref="F41:H44"/>
    <mergeCell ref="M37:M38"/>
    <mergeCell ref="N37:N38"/>
    <mergeCell ref="K46:O46"/>
    <mergeCell ref="N29:N30"/>
    <mergeCell ref="M29:M30"/>
  </mergeCells>
  <pageMargins left="0.7" right="0.7" top="0.75" bottom="0.75" header="0.3" footer="0.3"/>
  <pageSetup paperSize="9" scale="34" fitToHeight="0" orientation="landscape" r:id="rId1"/>
  <rowBreaks count="1" manualBreakCount="1">
    <brk id="2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32"/>
  <sheetViews>
    <sheetView topLeftCell="E22" zoomScaleNormal="41" workbookViewId="0">
      <selection activeCell="A32" sqref="A32:N32"/>
    </sheetView>
  </sheetViews>
  <sheetFormatPr baseColWidth="10" defaultColWidth="9.6640625" defaultRowHeight="15"/>
  <cols>
    <col min="1" max="1" width="72.6640625" style="226" customWidth="1"/>
    <col min="2" max="2" width="17.6640625" style="226" customWidth="1"/>
    <col min="3" max="3" width="13.6640625" style="226" customWidth="1"/>
    <col min="4" max="4" width="10.5546875" style="226" customWidth="1"/>
    <col min="5" max="6" width="13.5546875" style="226" customWidth="1"/>
    <col min="7" max="7" width="12.6640625" style="226" customWidth="1"/>
    <col min="8" max="8" width="12.33203125" style="226" customWidth="1"/>
    <col min="9" max="9" width="11.5546875" style="226" customWidth="1"/>
    <col min="10" max="10" width="12.33203125" style="20" customWidth="1"/>
    <col min="11" max="11" width="16.109375" style="20" customWidth="1"/>
    <col min="12" max="12" width="10.6640625" style="226" customWidth="1"/>
    <col min="13" max="13" width="13.88671875" style="226" customWidth="1"/>
    <col min="14" max="14" width="15.6640625" style="226" customWidth="1"/>
    <col min="15" max="15" width="13.44140625" style="226" bestFit="1" customWidth="1"/>
    <col min="16" max="16" width="36.109375" style="226" customWidth="1"/>
    <col min="17" max="16384" width="9.6640625" style="226"/>
  </cols>
  <sheetData>
    <row r="1" spans="1:14" ht="27" customHeight="1">
      <c r="A1" s="773"/>
      <c r="B1" s="774" t="s">
        <v>340</v>
      </c>
      <c r="C1" s="775"/>
      <c r="D1" s="775"/>
      <c r="E1" s="775"/>
      <c r="F1" s="775"/>
      <c r="G1" s="775"/>
      <c r="H1" s="776"/>
      <c r="I1" s="777" t="s">
        <v>341</v>
      </c>
      <c r="J1" s="778"/>
      <c r="K1" s="778"/>
      <c r="L1" s="779"/>
      <c r="M1" s="780"/>
      <c r="N1" s="781"/>
    </row>
    <row r="2" spans="1:14" ht="27" customHeight="1">
      <c r="A2" s="782"/>
      <c r="B2" s="783"/>
      <c r="C2" s="784"/>
      <c r="D2" s="784"/>
      <c r="E2" s="784"/>
      <c r="F2" s="784"/>
      <c r="G2" s="784"/>
      <c r="H2" s="785"/>
      <c r="I2" s="777" t="s">
        <v>342</v>
      </c>
      <c r="J2" s="778"/>
      <c r="K2" s="778"/>
      <c r="L2" s="779"/>
      <c r="M2" s="786"/>
      <c r="N2" s="787"/>
    </row>
    <row r="3" spans="1:14" ht="48" customHeight="1">
      <c r="A3" s="782"/>
      <c r="B3" s="774" t="s">
        <v>343</v>
      </c>
      <c r="C3" s="775"/>
      <c r="D3" s="775"/>
      <c r="E3" s="775"/>
      <c r="F3" s="775"/>
      <c r="G3" s="775"/>
      <c r="H3" s="776"/>
      <c r="I3" s="777" t="s">
        <v>344</v>
      </c>
      <c r="J3" s="778"/>
      <c r="K3" s="778"/>
      <c r="L3" s="779"/>
      <c r="M3" s="786"/>
      <c r="N3" s="787"/>
    </row>
    <row r="4" spans="1:14" ht="27" customHeight="1">
      <c r="A4" s="788"/>
      <c r="B4" s="783"/>
      <c r="C4" s="784"/>
      <c r="D4" s="784"/>
      <c r="E4" s="784"/>
      <c r="F4" s="784"/>
      <c r="G4" s="784"/>
      <c r="H4" s="785"/>
      <c r="I4" s="777" t="s">
        <v>345</v>
      </c>
      <c r="J4" s="778"/>
      <c r="K4" s="778"/>
      <c r="L4" s="779"/>
      <c r="M4" s="789"/>
      <c r="N4" s="790"/>
    </row>
    <row r="5" spans="1:14" s="794" customFormat="1" ht="30" customHeight="1">
      <c r="A5" s="791" t="s">
        <v>347</v>
      </c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3"/>
    </row>
    <row r="6" spans="1:14" ht="30" customHeight="1">
      <c r="A6" s="795" t="s">
        <v>318</v>
      </c>
      <c r="B6" s="795"/>
      <c r="C6" s="796" t="s">
        <v>303</v>
      </c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7"/>
    </row>
    <row r="7" spans="1:14" ht="27" customHeight="1">
      <c r="A7" s="618" t="s">
        <v>327</v>
      </c>
      <c r="B7" s="619"/>
      <c r="C7" s="553" t="s">
        <v>151</v>
      </c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5"/>
    </row>
    <row r="8" spans="1:14" ht="27" customHeight="1">
      <c r="A8" s="615" t="s">
        <v>305</v>
      </c>
      <c r="B8" s="616"/>
      <c r="C8" s="616"/>
      <c r="D8" s="616"/>
      <c r="E8" s="616"/>
      <c r="F8" s="617"/>
      <c r="G8" s="525" t="s">
        <v>328</v>
      </c>
      <c r="H8" s="526"/>
      <c r="I8" s="527"/>
      <c r="J8" s="609" t="s">
        <v>7</v>
      </c>
      <c r="K8" s="610"/>
      <c r="L8" s="610"/>
      <c r="M8" s="610"/>
      <c r="N8" s="611"/>
    </row>
    <row r="9" spans="1:14" ht="27" customHeight="1">
      <c r="A9" s="431" t="s">
        <v>329</v>
      </c>
      <c r="B9" s="432"/>
      <c r="C9" s="432"/>
      <c r="D9" s="432"/>
      <c r="E9" s="432"/>
      <c r="F9" s="433"/>
      <c r="G9" s="528"/>
      <c r="H9" s="529"/>
      <c r="I9" s="530"/>
      <c r="J9" s="319" t="s">
        <v>8</v>
      </c>
      <c r="K9" s="606" t="s">
        <v>9</v>
      </c>
      <c r="L9" s="607"/>
      <c r="M9" s="608"/>
      <c r="N9" s="22" t="s">
        <v>10</v>
      </c>
    </row>
    <row r="10" spans="1:14" ht="27" customHeight="1">
      <c r="A10" s="612" t="s">
        <v>330</v>
      </c>
      <c r="B10" s="613"/>
      <c r="C10" s="613"/>
      <c r="D10" s="613"/>
      <c r="E10" s="613"/>
      <c r="F10" s="614"/>
      <c r="G10" s="528"/>
      <c r="H10" s="529"/>
      <c r="I10" s="530"/>
      <c r="J10" s="537"/>
      <c r="K10" s="540" t="s">
        <v>11</v>
      </c>
      <c r="L10" s="541"/>
      <c r="M10" s="542"/>
      <c r="N10" s="549"/>
    </row>
    <row r="11" spans="1:14" ht="27" customHeight="1">
      <c r="A11" s="322" t="s">
        <v>152</v>
      </c>
      <c r="B11" s="309"/>
      <c r="C11" s="309"/>
      <c r="D11" s="309"/>
      <c r="E11" s="309"/>
      <c r="F11" s="310"/>
      <c r="G11" s="528"/>
      <c r="H11" s="529"/>
      <c r="I11" s="530"/>
      <c r="J11" s="538"/>
      <c r="K11" s="543"/>
      <c r="L11" s="544"/>
      <c r="M11" s="545"/>
      <c r="N11" s="550"/>
    </row>
    <row r="12" spans="1:14" ht="27" customHeight="1">
      <c r="A12" s="322" t="s">
        <v>153</v>
      </c>
      <c r="B12" s="434" t="s">
        <v>331</v>
      </c>
      <c r="C12" s="434"/>
      <c r="D12" s="434"/>
      <c r="E12" s="434"/>
      <c r="F12" s="435"/>
      <c r="G12" s="528"/>
      <c r="H12" s="529"/>
      <c r="I12" s="530"/>
      <c r="J12" s="538"/>
      <c r="K12" s="543"/>
      <c r="L12" s="544"/>
      <c r="M12" s="545"/>
      <c r="N12" s="550"/>
    </row>
    <row r="13" spans="1:14" ht="27" customHeight="1" thickBot="1">
      <c r="A13" s="322" t="s">
        <v>154</v>
      </c>
      <c r="B13" s="434" t="s">
        <v>332</v>
      </c>
      <c r="C13" s="434"/>
      <c r="D13" s="434"/>
      <c r="E13" s="434"/>
      <c r="F13" s="435"/>
      <c r="G13" s="528"/>
      <c r="H13" s="529"/>
      <c r="I13" s="530"/>
      <c r="J13" s="538"/>
      <c r="K13" s="543"/>
      <c r="L13" s="544"/>
      <c r="M13" s="545"/>
      <c r="N13" s="550"/>
    </row>
    <row r="14" spans="1:14" ht="27" customHeight="1">
      <c r="A14" s="599" t="s">
        <v>16</v>
      </c>
      <c r="B14" s="601" t="s">
        <v>17</v>
      </c>
      <c r="C14" s="601" t="s">
        <v>18</v>
      </c>
      <c r="D14" s="601" t="s">
        <v>19</v>
      </c>
      <c r="E14" s="601" t="s">
        <v>20</v>
      </c>
      <c r="F14" s="559" t="s">
        <v>21</v>
      </c>
      <c r="G14" s="560"/>
      <c r="H14" s="560"/>
      <c r="I14" s="561"/>
      <c r="J14" s="559" t="s">
        <v>22</v>
      </c>
      <c r="K14" s="561"/>
      <c r="L14" s="647" t="s">
        <v>23</v>
      </c>
      <c r="M14" s="648"/>
      <c r="N14" s="649"/>
    </row>
    <row r="15" spans="1:14" ht="27" customHeight="1">
      <c r="A15" s="600"/>
      <c r="B15" s="602"/>
      <c r="C15" s="603"/>
      <c r="D15" s="602"/>
      <c r="E15" s="602"/>
      <c r="F15" s="562"/>
      <c r="G15" s="563"/>
      <c r="H15" s="563"/>
      <c r="I15" s="564"/>
      <c r="J15" s="562"/>
      <c r="K15" s="564"/>
      <c r="L15" s="557" t="s">
        <v>24</v>
      </c>
      <c r="M15" s="557" t="s">
        <v>25</v>
      </c>
      <c r="N15" s="567" t="s">
        <v>26</v>
      </c>
    </row>
    <row r="16" spans="1:14" ht="27" customHeight="1" thickBot="1">
      <c r="A16" s="600"/>
      <c r="B16" s="602"/>
      <c r="C16" s="318" t="s">
        <v>27</v>
      </c>
      <c r="D16" s="602"/>
      <c r="E16" s="602"/>
      <c r="F16" s="253" t="s">
        <v>28</v>
      </c>
      <c r="G16" s="253" t="s">
        <v>29</v>
      </c>
      <c r="H16" s="253" t="s">
        <v>30</v>
      </c>
      <c r="I16" s="253" t="s">
        <v>31</v>
      </c>
      <c r="J16" s="253" t="s">
        <v>32</v>
      </c>
      <c r="K16" s="318" t="s">
        <v>33</v>
      </c>
      <c r="L16" s="558"/>
      <c r="M16" s="558"/>
      <c r="N16" s="568"/>
    </row>
    <row r="17" spans="1:16" ht="27" customHeight="1">
      <c r="A17" s="623" t="s">
        <v>155</v>
      </c>
      <c r="B17" s="624" t="s">
        <v>156</v>
      </c>
      <c r="C17" s="270" t="s">
        <v>36</v>
      </c>
      <c r="D17" s="324">
        <v>1</v>
      </c>
      <c r="E17" s="288">
        <v>29750000</v>
      </c>
      <c r="F17" s="288">
        <v>29750000</v>
      </c>
      <c r="G17" s="320"/>
      <c r="H17" s="320"/>
      <c r="I17" s="320"/>
      <c r="J17" s="94">
        <v>44927</v>
      </c>
      <c r="K17" s="46">
        <v>45291</v>
      </c>
      <c r="L17" s="576">
        <f>D18/D17</f>
        <v>0</v>
      </c>
      <c r="M17" s="576">
        <f>E18/E17</f>
        <v>0</v>
      </c>
      <c r="N17" s="646">
        <v>0</v>
      </c>
    </row>
    <row r="18" spans="1:16" ht="27" customHeight="1">
      <c r="A18" s="604"/>
      <c r="B18" s="605"/>
      <c r="C18" s="313" t="s">
        <v>37</v>
      </c>
      <c r="D18" s="315">
        <v>0</v>
      </c>
      <c r="E18" s="289">
        <v>0</v>
      </c>
      <c r="F18" s="289">
        <v>0</v>
      </c>
      <c r="G18" s="5"/>
      <c r="H18" s="5"/>
      <c r="I18" s="5"/>
      <c r="J18" s="276">
        <v>44927</v>
      </c>
      <c r="K18" s="277">
        <v>45291</v>
      </c>
      <c r="L18" s="464"/>
      <c r="M18" s="464"/>
      <c r="N18" s="496"/>
    </row>
    <row r="19" spans="1:16" ht="38.1" customHeight="1">
      <c r="A19" s="604" t="s">
        <v>251</v>
      </c>
      <c r="B19" s="605" t="s">
        <v>252</v>
      </c>
      <c r="C19" s="313" t="s">
        <v>36</v>
      </c>
      <c r="D19" s="315">
        <v>1</v>
      </c>
      <c r="E19" s="289">
        <v>17000000</v>
      </c>
      <c r="F19" s="289">
        <v>17000000</v>
      </c>
      <c r="G19" s="5"/>
      <c r="H19" s="5"/>
      <c r="I19" s="5"/>
      <c r="J19" s="276">
        <v>44927</v>
      </c>
      <c r="K19" s="277">
        <v>45291</v>
      </c>
      <c r="L19" s="464">
        <f t="shared" ref="L19" si="0">D20/D19</f>
        <v>0</v>
      </c>
      <c r="M19" s="464">
        <f t="shared" ref="M19" si="1">E20/E19</f>
        <v>0</v>
      </c>
      <c r="N19" s="496">
        <v>0</v>
      </c>
    </row>
    <row r="20" spans="1:16" ht="38.1" customHeight="1">
      <c r="A20" s="604"/>
      <c r="B20" s="605"/>
      <c r="C20" s="313" t="s">
        <v>37</v>
      </c>
      <c r="D20" s="315">
        <v>0</v>
      </c>
      <c r="E20" s="289">
        <v>0</v>
      </c>
      <c r="F20" s="289">
        <v>0</v>
      </c>
      <c r="G20" s="5"/>
      <c r="H20" s="5"/>
      <c r="I20" s="5"/>
      <c r="J20" s="276">
        <v>44927</v>
      </c>
      <c r="K20" s="277">
        <v>45291</v>
      </c>
      <c r="L20" s="464"/>
      <c r="M20" s="464"/>
      <c r="N20" s="496"/>
    </row>
    <row r="21" spans="1:16" ht="38.1" customHeight="1">
      <c r="A21" s="604" t="s">
        <v>249</v>
      </c>
      <c r="B21" s="605" t="s">
        <v>250</v>
      </c>
      <c r="C21" s="313" t="s">
        <v>36</v>
      </c>
      <c r="D21" s="315">
        <v>1</v>
      </c>
      <c r="E21" s="289">
        <v>350000000</v>
      </c>
      <c r="F21" s="289">
        <v>350000000</v>
      </c>
      <c r="G21" s="5"/>
      <c r="H21" s="5"/>
      <c r="I21" s="5"/>
      <c r="J21" s="276">
        <v>44927</v>
      </c>
      <c r="K21" s="277">
        <v>45291</v>
      </c>
      <c r="L21" s="464">
        <f t="shared" ref="L21" si="2">D22/D21</f>
        <v>0</v>
      </c>
      <c r="M21" s="464">
        <f t="shared" ref="M21" si="3">E22/E21</f>
        <v>0</v>
      </c>
      <c r="N21" s="496">
        <v>0</v>
      </c>
    </row>
    <row r="22" spans="1:16" ht="38.1" customHeight="1">
      <c r="A22" s="604"/>
      <c r="B22" s="605"/>
      <c r="C22" s="313" t="s">
        <v>37</v>
      </c>
      <c r="D22" s="315">
        <v>0</v>
      </c>
      <c r="E22" s="289">
        <v>0</v>
      </c>
      <c r="F22" s="289">
        <v>0</v>
      </c>
      <c r="G22" s="5"/>
      <c r="H22" s="5"/>
      <c r="I22" s="5"/>
      <c r="J22" s="276">
        <v>44927</v>
      </c>
      <c r="K22" s="277">
        <v>45291</v>
      </c>
      <c r="L22" s="464"/>
      <c r="M22" s="464"/>
      <c r="N22" s="496"/>
    </row>
    <row r="23" spans="1:16" ht="47.1" customHeight="1">
      <c r="A23" s="629" t="s">
        <v>157</v>
      </c>
      <c r="B23" s="331" t="s">
        <v>158</v>
      </c>
      <c r="C23" s="313" t="s">
        <v>36</v>
      </c>
      <c r="D23" s="278">
        <v>1</v>
      </c>
      <c r="E23" s="290">
        <v>0</v>
      </c>
      <c r="F23" s="290">
        <v>0</v>
      </c>
      <c r="G23" s="6"/>
      <c r="H23" s="6"/>
      <c r="I23" s="6"/>
      <c r="J23" s="276">
        <v>44927</v>
      </c>
      <c r="K23" s="277">
        <v>45291</v>
      </c>
      <c r="L23" s="464">
        <f>D24/D23</f>
        <v>0</v>
      </c>
      <c r="M23" s="464">
        <v>0</v>
      </c>
      <c r="N23" s="496">
        <v>0</v>
      </c>
      <c r="O23" s="271"/>
      <c r="P23" s="272"/>
    </row>
    <row r="24" spans="1:16" ht="47.1" customHeight="1" thickBot="1">
      <c r="A24" s="630"/>
      <c r="B24" s="370"/>
      <c r="C24" s="314" t="s">
        <v>37</v>
      </c>
      <c r="D24" s="177">
        <v>0</v>
      </c>
      <c r="E24" s="291">
        <v>0</v>
      </c>
      <c r="F24" s="291">
        <v>0</v>
      </c>
      <c r="G24" s="97"/>
      <c r="H24" s="98"/>
      <c r="I24" s="99"/>
      <c r="J24" s="279">
        <v>44927</v>
      </c>
      <c r="K24" s="280">
        <v>45291</v>
      </c>
      <c r="L24" s="495"/>
      <c r="M24" s="495"/>
      <c r="N24" s="497"/>
    </row>
    <row r="25" spans="1:16" ht="27" customHeight="1">
      <c r="A25" s="599" t="s">
        <v>135</v>
      </c>
      <c r="B25" s="601"/>
      <c r="C25" s="270" t="s">
        <v>36</v>
      </c>
      <c r="D25" s="282"/>
      <c r="E25" s="292">
        <f>SUM(E17+E23+E21+E19)</f>
        <v>396750000</v>
      </c>
      <c r="F25" s="292">
        <f>SUM(F17+F23+F21+F19)</f>
        <v>396750000</v>
      </c>
      <c r="G25" s="96"/>
      <c r="H25" s="96"/>
      <c r="I25" s="96"/>
      <c r="J25" s="283"/>
      <c r="K25" s="283"/>
      <c r="L25" s="654"/>
      <c r="M25" s="654"/>
      <c r="N25" s="644"/>
    </row>
    <row r="26" spans="1:16" ht="27" customHeight="1" thickBot="1">
      <c r="A26" s="625"/>
      <c r="B26" s="628"/>
      <c r="C26" s="314" t="s">
        <v>37</v>
      </c>
      <c r="D26" s="284"/>
      <c r="E26" s="293">
        <f>E24+E22+E18</f>
        <v>0</v>
      </c>
      <c r="F26" s="293">
        <f>SUM(F18+F24)</f>
        <v>0</v>
      </c>
      <c r="G26" s="97"/>
      <c r="H26" s="285"/>
      <c r="I26" s="285"/>
      <c r="J26" s="286"/>
      <c r="K26" s="287"/>
      <c r="L26" s="655"/>
      <c r="M26" s="655"/>
      <c r="N26" s="645"/>
    </row>
    <row r="27" spans="1:16" ht="27" customHeight="1" thickBot="1">
      <c r="A27" s="323" t="s">
        <v>72</v>
      </c>
      <c r="B27" s="620" t="s">
        <v>73</v>
      </c>
      <c r="C27" s="621"/>
      <c r="D27" s="622"/>
      <c r="E27" s="650" t="s">
        <v>74</v>
      </c>
      <c r="F27" s="651"/>
      <c r="G27" s="651"/>
      <c r="H27" s="651"/>
      <c r="I27" s="281"/>
      <c r="J27" s="652" t="s">
        <v>136</v>
      </c>
      <c r="K27" s="547"/>
      <c r="L27" s="547"/>
      <c r="M27" s="547"/>
      <c r="N27" s="653"/>
    </row>
    <row r="28" spans="1:16" ht="27" customHeight="1">
      <c r="A28" s="626" t="s">
        <v>159</v>
      </c>
      <c r="B28" s="472" t="s">
        <v>160</v>
      </c>
      <c r="C28" s="473"/>
      <c r="D28" s="474"/>
      <c r="E28" s="472" t="s">
        <v>161</v>
      </c>
      <c r="F28" s="473"/>
      <c r="G28" s="474"/>
      <c r="H28" s="316" t="s">
        <v>36</v>
      </c>
      <c r="I28" s="325">
        <v>1</v>
      </c>
      <c r="J28" s="640" t="s">
        <v>247</v>
      </c>
      <c r="K28" s="640"/>
      <c r="L28" s="640"/>
      <c r="M28" s="640"/>
      <c r="N28" s="641"/>
    </row>
    <row r="29" spans="1:16" ht="27" customHeight="1">
      <c r="A29" s="627"/>
      <c r="B29" s="469"/>
      <c r="C29" s="470"/>
      <c r="D29" s="471"/>
      <c r="E29" s="469"/>
      <c r="F29" s="470"/>
      <c r="G29" s="471"/>
      <c r="H29" s="321" t="s">
        <v>37</v>
      </c>
      <c r="I29" s="326">
        <v>0</v>
      </c>
      <c r="J29" s="642" t="s">
        <v>108</v>
      </c>
      <c r="K29" s="642"/>
      <c r="L29" s="642"/>
      <c r="M29" s="642"/>
      <c r="N29" s="643"/>
    </row>
    <row r="30" spans="1:16" ht="27" customHeight="1">
      <c r="A30" s="631" t="s">
        <v>159</v>
      </c>
      <c r="B30" s="444" t="s">
        <v>162</v>
      </c>
      <c r="C30" s="445"/>
      <c r="D30" s="446"/>
      <c r="E30" s="444" t="s">
        <v>163</v>
      </c>
      <c r="F30" s="445"/>
      <c r="G30" s="446"/>
      <c r="H30" s="274" t="s">
        <v>36</v>
      </c>
      <c r="I30" s="294">
        <v>1</v>
      </c>
      <c r="J30" s="638" t="s">
        <v>164</v>
      </c>
      <c r="K30" s="638"/>
      <c r="L30" s="638"/>
      <c r="M30" s="638"/>
      <c r="N30" s="639"/>
    </row>
    <row r="31" spans="1:16" ht="27" customHeight="1" thickBot="1">
      <c r="A31" s="632"/>
      <c r="B31" s="633"/>
      <c r="C31" s="634"/>
      <c r="D31" s="635"/>
      <c r="E31" s="633"/>
      <c r="F31" s="634"/>
      <c r="G31" s="635"/>
      <c r="H31" s="275" t="s">
        <v>37</v>
      </c>
      <c r="I31" s="295">
        <v>0</v>
      </c>
      <c r="J31" s="636" t="s">
        <v>108</v>
      </c>
      <c r="K31" s="636"/>
      <c r="L31" s="636"/>
      <c r="M31" s="636"/>
      <c r="N31" s="637"/>
    </row>
    <row r="32" spans="1:16" ht="27" customHeight="1" thickBot="1">
      <c r="A32" s="798" t="s">
        <v>333</v>
      </c>
      <c r="B32" s="799"/>
      <c r="C32" s="799"/>
      <c r="D32" s="799"/>
      <c r="E32" s="799"/>
      <c r="F32" s="799"/>
      <c r="G32" s="799"/>
      <c r="H32" s="799"/>
      <c r="I32" s="799"/>
      <c r="J32" s="799"/>
      <c r="K32" s="799"/>
      <c r="L32" s="799"/>
      <c r="M32" s="799"/>
      <c r="N32" s="800"/>
    </row>
  </sheetData>
  <mergeCells count="74">
    <mergeCell ref="E27:H27"/>
    <mergeCell ref="J27:N27"/>
    <mergeCell ref="L25:L26"/>
    <mergeCell ref="N19:N20"/>
    <mergeCell ref="L21:L22"/>
    <mergeCell ref="M21:M22"/>
    <mergeCell ref="N21:N22"/>
    <mergeCell ref="M25:M26"/>
    <mergeCell ref="J14:K15"/>
    <mergeCell ref="L14:N14"/>
    <mergeCell ref="L15:L16"/>
    <mergeCell ref="M15:M16"/>
    <mergeCell ref="N15:N16"/>
    <mergeCell ref="J28:N28"/>
    <mergeCell ref="J29:N29"/>
    <mergeCell ref="N25:N26"/>
    <mergeCell ref="N17:N18"/>
    <mergeCell ref="N23:N24"/>
    <mergeCell ref="A32:N32"/>
    <mergeCell ref="A17:A18"/>
    <mergeCell ref="B17:B18"/>
    <mergeCell ref="A25:A26"/>
    <mergeCell ref="A28:A29"/>
    <mergeCell ref="B28:D29"/>
    <mergeCell ref="B25:B26"/>
    <mergeCell ref="A23:A24"/>
    <mergeCell ref="B23:B24"/>
    <mergeCell ref="A30:A31"/>
    <mergeCell ref="B30:D31"/>
    <mergeCell ref="J31:N31"/>
    <mergeCell ref="B27:D27"/>
    <mergeCell ref="J30:N30"/>
    <mergeCell ref="E30:G31"/>
    <mergeCell ref="E28:G29"/>
    <mergeCell ref="I1:L1"/>
    <mergeCell ref="M1:N4"/>
    <mergeCell ref="C6:N6"/>
    <mergeCell ref="A6:B6"/>
    <mergeCell ref="C7:N7"/>
    <mergeCell ref="I2:L2"/>
    <mergeCell ref="B3:H4"/>
    <mergeCell ref="I3:L3"/>
    <mergeCell ref="I4:L4"/>
    <mergeCell ref="A1:A4"/>
    <mergeCell ref="B1:H2"/>
    <mergeCell ref="A5:N5"/>
    <mergeCell ref="A7:B7"/>
    <mergeCell ref="K9:M9"/>
    <mergeCell ref="G8:I13"/>
    <mergeCell ref="J8:N8"/>
    <mergeCell ref="A9:F9"/>
    <mergeCell ref="N10:N13"/>
    <mergeCell ref="J10:J13"/>
    <mergeCell ref="K10:M13"/>
    <mergeCell ref="A10:F10"/>
    <mergeCell ref="A8:F8"/>
    <mergeCell ref="B12:F12"/>
    <mergeCell ref="B13:F13"/>
    <mergeCell ref="A14:A16"/>
    <mergeCell ref="L23:L24"/>
    <mergeCell ref="M23:M24"/>
    <mergeCell ref="L17:L18"/>
    <mergeCell ref="M17:M18"/>
    <mergeCell ref="B14:B16"/>
    <mergeCell ref="D14:D16"/>
    <mergeCell ref="E14:E16"/>
    <mergeCell ref="C14:C15"/>
    <mergeCell ref="A21:A22"/>
    <mergeCell ref="B21:B22"/>
    <mergeCell ref="B19:B20"/>
    <mergeCell ref="A19:A20"/>
    <mergeCell ref="L19:L20"/>
    <mergeCell ref="M19:M20"/>
    <mergeCell ref="F14:I15"/>
  </mergeCells>
  <pageMargins left="0.9055118110236221" right="0.70866141732283472" top="0.74803149606299213" bottom="0.74803149606299213" header="0.31496062992125984" footer="0.31496062992125984"/>
  <pageSetup paperSize="5" scale="44" fitToHeight="0" orientation="landscape" r:id="rId1"/>
  <rowBreaks count="1" manualBreakCount="1">
    <brk id="26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73"/>
  <sheetViews>
    <sheetView topLeftCell="E49" zoomScale="78" zoomScaleNormal="78" zoomScaleSheetLayoutView="57" workbookViewId="0">
      <selection activeCell="B12" sqref="B12:F12"/>
    </sheetView>
  </sheetViews>
  <sheetFormatPr baseColWidth="10" defaultColWidth="9.6640625" defaultRowHeight="15"/>
  <cols>
    <col min="1" max="1" width="72.6640625" style="979" customWidth="1"/>
    <col min="2" max="2" width="23.6640625" style="237" customWidth="1"/>
    <col min="3" max="3" width="20.88671875" style="237" customWidth="1"/>
    <col min="4" max="4" width="10.5546875" style="237" customWidth="1"/>
    <col min="5" max="5" width="19.88671875" style="237" customWidth="1"/>
    <col min="6" max="6" width="21.33203125" style="237" customWidth="1"/>
    <col min="7" max="7" width="22.5546875" style="980" customWidth="1"/>
    <col min="8" max="8" width="19.44140625" style="237" customWidth="1"/>
    <col min="9" max="9" width="11.5546875" style="237" customWidth="1"/>
    <col min="10" max="10" width="13" style="13" customWidth="1"/>
    <col min="11" max="11" width="22.109375" style="13" customWidth="1"/>
    <col min="12" max="12" width="16.44140625" style="237" customWidth="1"/>
    <col min="13" max="13" width="15" style="237" customWidth="1"/>
    <col min="14" max="14" width="13.6640625" style="237" customWidth="1"/>
    <col min="15" max="15" width="0.109375" style="237" customWidth="1"/>
    <col min="16" max="16" width="36.109375" style="237" customWidth="1"/>
    <col min="17" max="16384" width="9.6640625" style="237"/>
  </cols>
  <sheetData>
    <row r="1" spans="1:14" ht="27" customHeight="1">
      <c r="A1" s="801"/>
      <c r="B1" s="750" t="s">
        <v>340</v>
      </c>
      <c r="C1" s="750"/>
      <c r="D1" s="750"/>
      <c r="E1" s="750"/>
      <c r="F1" s="750"/>
      <c r="G1" s="750"/>
      <c r="H1" s="751"/>
      <c r="I1" s="752" t="s">
        <v>341</v>
      </c>
      <c r="J1" s="753"/>
      <c r="K1" s="753"/>
      <c r="L1" s="754"/>
      <c r="M1" s="802"/>
      <c r="N1" s="803"/>
    </row>
    <row r="2" spans="1:14" ht="27" customHeight="1">
      <c r="A2" s="804"/>
      <c r="B2" s="750"/>
      <c r="C2" s="750"/>
      <c r="D2" s="750"/>
      <c r="E2" s="750"/>
      <c r="F2" s="750"/>
      <c r="G2" s="750"/>
      <c r="H2" s="751"/>
      <c r="I2" s="752" t="s">
        <v>342</v>
      </c>
      <c r="J2" s="753"/>
      <c r="K2" s="753"/>
      <c r="L2" s="754"/>
      <c r="M2" s="755"/>
      <c r="N2" s="805"/>
    </row>
    <row r="3" spans="1:14" ht="48" customHeight="1">
      <c r="A3" s="804"/>
      <c r="B3" s="757" t="s">
        <v>343</v>
      </c>
      <c r="C3" s="758"/>
      <c r="D3" s="758"/>
      <c r="E3" s="758"/>
      <c r="F3" s="758"/>
      <c r="G3" s="758"/>
      <c r="H3" s="758"/>
      <c r="I3" s="752" t="s">
        <v>344</v>
      </c>
      <c r="J3" s="753"/>
      <c r="K3" s="753"/>
      <c r="L3" s="754"/>
      <c r="M3" s="755"/>
      <c r="N3" s="805"/>
    </row>
    <row r="4" spans="1:14" ht="27" customHeight="1" thickBot="1">
      <c r="A4" s="804"/>
      <c r="B4" s="759"/>
      <c r="C4" s="806"/>
      <c r="D4" s="806"/>
      <c r="E4" s="806"/>
      <c r="F4" s="806"/>
      <c r="G4" s="806"/>
      <c r="H4" s="806"/>
      <c r="I4" s="761" t="s">
        <v>345</v>
      </c>
      <c r="J4" s="762"/>
      <c r="K4" s="762"/>
      <c r="L4" s="763"/>
      <c r="M4" s="755"/>
      <c r="N4" s="805"/>
    </row>
    <row r="5" spans="1:14" s="810" customFormat="1" ht="30" customHeight="1">
      <c r="A5" s="807" t="s">
        <v>347</v>
      </c>
      <c r="B5" s="808"/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809"/>
    </row>
    <row r="6" spans="1:14" ht="30" customHeight="1">
      <c r="A6" s="811" t="s">
        <v>318</v>
      </c>
      <c r="B6" s="812"/>
      <c r="C6" s="813" t="s">
        <v>303</v>
      </c>
      <c r="D6" s="813"/>
      <c r="E6" s="813"/>
      <c r="F6" s="813"/>
      <c r="G6" s="813"/>
      <c r="H6" s="814"/>
      <c r="I6" s="814"/>
      <c r="J6" s="814"/>
      <c r="K6" s="814"/>
      <c r="L6" s="814"/>
      <c r="M6" s="814"/>
      <c r="N6" s="815"/>
    </row>
    <row r="7" spans="1:14" ht="30" customHeight="1">
      <c r="A7" s="816" t="s">
        <v>304</v>
      </c>
      <c r="B7" s="817"/>
      <c r="C7" s="553" t="s">
        <v>6</v>
      </c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5"/>
    </row>
    <row r="8" spans="1:14" ht="30" customHeight="1">
      <c r="A8" s="423" t="s">
        <v>348</v>
      </c>
      <c r="B8" s="424"/>
      <c r="C8" s="424"/>
      <c r="D8" s="424"/>
      <c r="E8" s="424"/>
      <c r="F8" s="424"/>
      <c r="G8" s="818" t="s">
        <v>349</v>
      </c>
      <c r="H8" s="819"/>
      <c r="I8" s="820"/>
      <c r="J8" s="821" t="s">
        <v>7</v>
      </c>
      <c r="K8" s="821"/>
      <c r="L8" s="821"/>
      <c r="M8" s="821"/>
      <c r="N8" s="822"/>
    </row>
    <row r="9" spans="1:14" ht="30" customHeight="1">
      <c r="A9" s="416" t="s">
        <v>350</v>
      </c>
      <c r="B9" s="417"/>
      <c r="C9" s="417"/>
      <c r="D9" s="417"/>
      <c r="E9" s="417"/>
      <c r="F9" s="417"/>
      <c r="G9" s="823"/>
      <c r="H9" s="824"/>
      <c r="I9" s="825"/>
      <c r="J9" s="826" t="s">
        <v>8</v>
      </c>
      <c r="K9" s="827" t="s">
        <v>9</v>
      </c>
      <c r="L9" s="827"/>
      <c r="M9" s="827"/>
      <c r="N9" s="828" t="s">
        <v>10</v>
      </c>
    </row>
    <row r="10" spans="1:14" ht="36" customHeight="1">
      <c r="A10" s="419" t="s">
        <v>351</v>
      </c>
      <c r="B10" s="420"/>
      <c r="C10" s="420"/>
      <c r="D10" s="420"/>
      <c r="E10" s="420"/>
      <c r="F10" s="420"/>
      <c r="G10" s="823"/>
      <c r="H10" s="824"/>
      <c r="I10" s="825"/>
      <c r="J10" s="829"/>
      <c r="K10" s="830" t="s">
        <v>11</v>
      </c>
      <c r="L10" s="831"/>
      <c r="M10" s="832"/>
      <c r="N10" s="833"/>
    </row>
    <row r="11" spans="1:14" ht="30" customHeight="1">
      <c r="A11" s="431" t="s">
        <v>165</v>
      </c>
      <c r="B11" s="432"/>
      <c r="C11" s="432"/>
      <c r="D11" s="432"/>
      <c r="E11" s="432"/>
      <c r="F11" s="433"/>
      <c r="G11" s="823"/>
      <c r="H11" s="824"/>
      <c r="I11" s="825"/>
      <c r="J11" s="834"/>
      <c r="K11" s="835"/>
      <c r="L11" s="836"/>
      <c r="M11" s="837"/>
      <c r="N11" s="838"/>
    </row>
    <row r="12" spans="1:14" ht="39" customHeight="1">
      <c r="A12" s="305" t="s">
        <v>166</v>
      </c>
      <c r="B12" s="434" t="s">
        <v>309</v>
      </c>
      <c r="C12" s="434"/>
      <c r="D12" s="434"/>
      <c r="E12" s="434"/>
      <c r="F12" s="435"/>
      <c r="G12" s="823"/>
      <c r="H12" s="824"/>
      <c r="I12" s="825"/>
      <c r="J12" s="834"/>
      <c r="K12" s="835"/>
      <c r="L12" s="836"/>
      <c r="M12" s="837"/>
      <c r="N12" s="838"/>
    </row>
    <row r="13" spans="1:14" ht="30" customHeight="1">
      <c r="A13" s="305" t="s">
        <v>167</v>
      </c>
      <c r="B13" s="839" t="s">
        <v>352</v>
      </c>
      <c r="C13" s="839"/>
      <c r="D13" s="839"/>
      <c r="E13" s="839"/>
      <c r="F13" s="840"/>
      <c r="G13" s="823"/>
      <c r="H13" s="824"/>
      <c r="I13" s="825"/>
      <c r="J13" s="834"/>
      <c r="K13" s="835"/>
      <c r="L13" s="836"/>
      <c r="M13" s="837"/>
      <c r="N13" s="838"/>
    </row>
    <row r="14" spans="1:14" ht="42.75" customHeight="1">
      <c r="A14" s="305" t="s">
        <v>168</v>
      </c>
      <c r="B14" s="434" t="s">
        <v>353</v>
      </c>
      <c r="C14" s="434"/>
      <c r="D14" s="434"/>
      <c r="E14" s="434"/>
      <c r="F14" s="435"/>
      <c r="G14" s="823"/>
      <c r="H14" s="824"/>
      <c r="I14" s="825"/>
      <c r="J14" s="834"/>
      <c r="K14" s="835"/>
      <c r="L14" s="836"/>
      <c r="M14" s="837"/>
      <c r="N14" s="838"/>
    </row>
    <row r="15" spans="1:14" ht="52.5" customHeight="1">
      <c r="A15" s="305" t="s">
        <v>169</v>
      </c>
      <c r="B15" s="434" t="s">
        <v>354</v>
      </c>
      <c r="C15" s="434"/>
      <c r="D15" s="434"/>
      <c r="E15" s="434"/>
      <c r="F15" s="435"/>
      <c r="G15" s="823"/>
      <c r="H15" s="824"/>
      <c r="I15" s="825"/>
      <c r="J15" s="834"/>
      <c r="K15" s="835"/>
      <c r="L15" s="836"/>
      <c r="M15" s="837"/>
      <c r="N15" s="838"/>
    </row>
    <row r="16" spans="1:14" ht="39.75" customHeight="1">
      <c r="A16" s="305" t="s">
        <v>170</v>
      </c>
      <c r="B16" s="434" t="s">
        <v>355</v>
      </c>
      <c r="C16" s="434"/>
      <c r="D16" s="434"/>
      <c r="E16" s="434"/>
      <c r="F16" s="435"/>
      <c r="G16" s="823"/>
      <c r="H16" s="824"/>
      <c r="I16" s="825"/>
      <c r="J16" s="834"/>
      <c r="K16" s="835"/>
      <c r="L16" s="836"/>
      <c r="M16" s="837"/>
      <c r="N16" s="838"/>
    </row>
    <row r="17" spans="1:15" ht="45" customHeight="1">
      <c r="A17" s="305" t="s">
        <v>171</v>
      </c>
      <c r="B17" s="434" t="s">
        <v>332</v>
      </c>
      <c r="C17" s="434"/>
      <c r="D17" s="434"/>
      <c r="E17" s="434"/>
      <c r="F17" s="435"/>
      <c r="G17" s="823"/>
      <c r="H17" s="824"/>
      <c r="I17" s="825"/>
      <c r="J17" s="834"/>
      <c r="K17" s="835"/>
      <c r="L17" s="836"/>
      <c r="M17" s="837"/>
      <c r="N17" s="838"/>
    </row>
    <row r="18" spans="1:15" ht="33.75" customHeight="1">
      <c r="A18" s="841" t="s">
        <v>172</v>
      </c>
      <c r="B18" s="842" t="s">
        <v>353</v>
      </c>
      <c r="C18" s="842"/>
      <c r="D18" s="842"/>
      <c r="E18" s="842"/>
      <c r="F18" s="843"/>
      <c r="G18" s="823"/>
      <c r="H18" s="824"/>
      <c r="I18" s="825"/>
      <c r="J18" s="834"/>
      <c r="K18" s="835"/>
      <c r="L18" s="836"/>
      <c r="M18" s="837"/>
      <c r="N18" s="838"/>
    </row>
    <row r="19" spans="1:15" ht="39.75" customHeight="1">
      <c r="A19" s="841" t="s">
        <v>173</v>
      </c>
      <c r="B19" s="844" t="s">
        <v>356</v>
      </c>
      <c r="C19" s="844"/>
      <c r="D19" s="844"/>
      <c r="E19" s="844"/>
      <c r="F19" s="845"/>
      <c r="G19" s="823"/>
      <c r="H19" s="824"/>
      <c r="I19" s="825"/>
      <c r="J19" s="834"/>
      <c r="K19" s="835"/>
      <c r="L19" s="836"/>
      <c r="M19" s="837"/>
      <c r="N19" s="838"/>
    </row>
    <row r="20" spans="1:15" ht="53.25" customHeight="1" thickBot="1">
      <c r="A20" s="846" t="s">
        <v>174</v>
      </c>
      <c r="B20" s="847" t="s">
        <v>356</v>
      </c>
      <c r="C20" s="847"/>
      <c r="D20" s="847"/>
      <c r="E20" s="847"/>
      <c r="F20" s="848"/>
      <c r="G20" s="849"/>
      <c r="H20" s="850"/>
      <c r="I20" s="851"/>
      <c r="J20" s="852"/>
      <c r="K20" s="853"/>
      <c r="L20" s="854"/>
      <c r="M20" s="855"/>
      <c r="N20" s="856"/>
    </row>
    <row r="21" spans="1:15" ht="24.95" customHeight="1">
      <c r="A21" s="857" t="s">
        <v>16</v>
      </c>
      <c r="B21" s="858" t="s">
        <v>17</v>
      </c>
      <c r="C21" s="859" t="s">
        <v>18</v>
      </c>
      <c r="D21" s="858" t="s">
        <v>19</v>
      </c>
      <c r="E21" s="858" t="s">
        <v>20</v>
      </c>
      <c r="F21" s="860" t="s">
        <v>21</v>
      </c>
      <c r="G21" s="861"/>
      <c r="H21" s="861"/>
      <c r="I21" s="862"/>
      <c r="J21" s="858" t="s">
        <v>22</v>
      </c>
      <c r="K21" s="858"/>
      <c r="L21" s="863" t="s">
        <v>23</v>
      </c>
      <c r="M21" s="863"/>
      <c r="N21" s="864"/>
    </row>
    <row r="22" spans="1:15" ht="18.75" customHeight="1">
      <c r="A22" s="865"/>
      <c r="B22" s="866"/>
      <c r="C22" s="867"/>
      <c r="D22" s="866"/>
      <c r="E22" s="866"/>
      <c r="F22" s="868"/>
      <c r="G22" s="869"/>
      <c r="H22" s="869"/>
      <c r="I22" s="870"/>
      <c r="J22" s="866"/>
      <c r="K22" s="866"/>
      <c r="L22" s="866" t="s">
        <v>24</v>
      </c>
      <c r="M22" s="866" t="s">
        <v>25</v>
      </c>
      <c r="N22" s="871" t="s">
        <v>26</v>
      </c>
    </row>
    <row r="23" spans="1:15" ht="31.5" customHeight="1" thickBot="1">
      <c r="A23" s="872"/>
      <c r="B23" s="873"/>
      <c r="C23" s="874" t="s">
        <v>27</v>
      </c>
      <c r="D23" s="873"/>
      <c r="E23" s="873"/>
      <c r="F23" s="875" t="s">
        <v>28</v>
      </c>
      <c r="G23" s="875" t="s">
        <v>29</v>
      </c>
      <c r="H23" s="875" t="s">
        <v>30</v>
      </c>
      <c r="I23" s="875" t="s">
        <v>31</v>
      </c>
      <c r="J23" s="875" t="s">
        <v>32</v>
      </c>
      <c r="K23" s="874" t="s">
        <v>33</v>
      </c>
      <c r="L23" s="873"/>
      <c r="M23" s="873"/>
      <c r="N23" s="876"/>
    </row>
    <row r="24" spans="1:15" ht="27.95" customHeight="1">
      <c r="A24" s="384" t="s">
        <v>175</v>
      </c>
      <c r="B24" s="474" t="s">
        <v>176</v>
      </c>
      <c r="C24" s="270" t="s">
        <v>36</v>
      </c>
      <c r="D24" s="877">
        <v>70</v>
      </c>
      <c r="E24" s="878">
        <f t="shared" ref="E24:E35" si="0">F24+G24+H24</f>
        <v>178089000</v>
      </c>
      <c r="F24" s="878">
        <v>178089000</v>
      </c>
      <c r="G24" s="879">
        <v>0</v>
      </c>
      <c r="H24" s="879">
        <v>0</v>
      </c>
      <c r="I24" s="880"/>
      <c r="J24" s="45">
        <v>44927</v>
      </c>
      <c r="K24" s="45">
        <v>45016</v>
      </c>
      <c r="L24" s="881">
        <f>D25/D24</f>
        <v>0</v>
      </c>
      <c r="M24" s="881">
        <f>E25/E24</f>
        <v>0.91954022988505746</v>
      </c>
      <c r="N24" s="882">
        <f>L24*L24/M24</f>
        <v>0</v>
      </c>
      <c r="O24" s="883"/>
    </row>
    <row r="25" spans="1:15" ht="27.95" customHeight="1">
      <c r="A25" s="385"/>
      <c r="B25" s="471"/>
      <c r="C25" s="313" t="s">
        <v>37</v>
      </c>
      <c r="D25" s="884">
        <v>0</v>
      </c>
      <c r="E25" s="885">
        <f t="shared" si="0"/>
        <v>163760000</v>
      </c>
      <c r="F25" s="886">
        <v>163760000</v>
      </c>
      <c r="G25" s="887">
        <v>0</v>
      </c>
      <c r="H25" s="887">
        <v>0</v>
      </c>
      <c r="I25" s="875"/>
      <c r="J25" s="23">
        <v>44927</v>
      </c>
      <c r="K25" s="23">
        <v>45291</v>
      </c>
      <c r="L25" s="888"/>
      <c r="M25" s="888"/>
      <c r="N25" s="889"/>
      <c r="O25" s="890"/>
    </row>
    <row r="26" spans="1:15" ht="27.95" customHeight="1">
      <c r="A26" s="382" t="s">
        <v>177</v>
      </c>
      <c r="B26" s="480" t="s">
        <v>178</v>
      </c>
      <c r="C26" s="313" t="s">
        <v>36</v>
      </c>
      <c r="D26" s="317">
        <v>20</v>
      </c>
      <c r="E26" s="885">
        <f t="shared" si="0"/>
        <v>35700000</v>
      </c>
      <c r="F26" s="886">
        <v>35700000</v>
      </c>
      <c r="G26" s="887">
        <v>0</v>
      </c>
      <c r="H26" s="887">
        <v>0</v>
      </c>
      <c r="I26" s="875"/>
      <c r="J26" s="23">
        <v>44927</v>
      </c>
      <c r="K26" s="23">
        <v>45291</v>
      </c>
      <c r="L26" s="891">
        <f>D27/D26</f>
        <v>0</v>
      </c>
      <c r="M26" s="891">
        <f>E27/E26</f>
        <v>0.5</v>
      </c>
      <c r="N26" s="830">
        <f>L26*L26/M26</f>
        <v>0</v>
      </c>
      <c r="O26" s="890"/>
    </row>
    <row r="27" spans="1:15" ht="27.95" customHeight="1">
      <c r="A27" s="382"/>
      <c r="B27" s="892"/>
      <c r="C27" s="313" t="s">
        <v>37</v>
      </c>
      <c r="D27" s="884">
        <v>0</v>
      </c>
      <c r="E27" s="885">
        <f t="shared" si="0"/>
        <v>17850000</v>
      </c>
      <c r="F27" s="886">
        <v>17850000</v>
      </c>
      <c r="G27" s="887">
        <v>0</v>
      </c>
      <c r="H27" s="887">
        <v>0</v>
      </c>
      <c r="I27" s="875"/>
      <c r="J27" s="23">
        <v>44927</v>
      </c>
      <c r="K27" s="23">
        <v>45291</v>
      </c>
      <c r="L27" s="888"/>
      <c r="M27" s="888"/>
      <c r="N27" s="889"/>
      <c r="O27" s="890"/>
    </row>
    <row r="28" spans="1:15" ht="27.95" customHeight="1">
      <c r="A28" s="893" t="s">
        <v>179</v>
      </c>
      <c r="B28" s="480" t="s">
        <v>180</v>
      </c>
      <c r="C28" s="313" t="s">
        <v>36</v>
      </c>
      <c r="D28" s="884">
        <v>1</v>
      </c>
      <c r="E28" s="885">
        <f t="shared" si="0"/>
        <v>120000000</v>
      </c>
      <c r="F28" s="886">
        <v>0</v>
      </c>
      <c r="G28" s="886">
        <v>120000000</v>
      </c>
      <c r="H28" s="887">
        <v>0</v>
      </c>
      <c r="I28" s="875"/>
      <c r="J28" s="23">
        <v>44927</v>
      </c>
      <c r="K28" s="23">
        <v>45291</v>
      </c>
      <c r="L28" s="891">
        <f>D29/D28</f>
        <v>0</v>
      </c>
      <c r="M28" s="891">
        <f>E29/E28</f>
        <v>0</v>
      </c>
      <c r="N28" s="830">
        <v>0</v>
      </c>
      <c r="O28" s="890"/>
    </row>
    <row r="29" spans="1:15" ht="27.95" customHeight="1">
      <c r="A29" s="894"/>
      <c r="B29" s="892"/>
      <c r="C29" s="313" t="s">
        <v>37</v>
      </c>
      <c r="D29" s="884">
        <v>0</v>
      </c>
      <c r="E29" s="885">
        <f t="shared" si="0"/>
        <v>0</v>
      </c>
      <c r="F29" s="886">
        <v>0</v>
      </c>
      <c r="G29" s="886">
        <v>0</v>
      </c>
      <c r="H29" s="887">
        <v>0</v>
      </c>
      <c r="I29" s="875"/>
      <c r="J29" s="23">
        <v>44927</v>
      </c>
      <c r="K29" s="23">
        <v>45291</v>
      </c>
      <c r="L29" s="888"/>
      <c r="M29" s="888"/>
      <c r="N29" s="889"/>
      <c r="O29" s="890"/>
    </row>
    <row r="30" spans="1:15" ht="27.95" customHeight="1">
      <c r="A30" s="893" t="s">
        <v>181</v>
      </c>
      <c r="B30" s="480" t="s">
        <v>182</v>
      </c>
      <c r="C30" s="313" t="s">
        <v>36</v>
      </c>
      <c r="D30" s="884">
        <v>1</v>
      </c>
      <c r="E30" s="885">
        <f t="shared" si="0"/>
        <v>300000000</v>
      </c>
      <c r="F30" s="886">
        <v>0</v>
      </c>
      <c r="G30" s="886">
        <v>300000000</v>
      </c>
      <c r="H30" s="887">
        <v>0</v>
      </c>
      <c r="I30" s="875"/>
      <c r="J30" s="23">
        <v>44927</v>
      </c>
      <c r="K30" s="23">
        <v>45291</v>
      </c>
      <c r="L30" s="891">
        <f>D31/D30</f>
        <v>0</v>
      </c>
      <c r="M30" s="891">
        <f>E31/E30</f>
        <v>0</v>
      </c>
      <c r="N30" s="830">
        <v>0</v>
      </c>
      <c r="O30" s="890"/>
    </row>
    <row r="31" spans="1:15" ht="27.95" customHeight="1">
      <c r="A31" s="894"/>
      <c r="B31" s="892"/>
      <c r="C31" s="313" t="s">
        <v>37</v>
      </c>
      <c r="D31" s="884">
        <v>0</v>
      </c>
      <c r="E31" s="885">
        <f t="shared" si="0"/>
        <v>0</v>
      </c>
      <c r="F31" s="886">
        <v>0</v>
      </c>
      <c r="G31" s="886">
        <v>0</v>
      </c>
      <c r="H31" s="887">
        <v>0</v>
      </c>
      <c r="I31" s="875"/>
      <c r="J31" s="23">
        <v>44927</v>
      </c>
      <c r="K31" s="23">
        <v>45291</v>
      </c>
      <c r="L31" s="888"/>
      <c r="M31" s="888"/>
      <c r="N31" s="889"/>
      <c r="O31" s="890"/>
    </row>
    <row r="32" spans="1:15" ht="27.95" customHeight="1">
      <c r="A32" s="893" t="s">
        <v>183</v>
      </c>
      <c r="B32" s="480" t="s">
        <v>184</v>
      </c>
      <c r="C32" s="313" t="s">
        <v>36</v>
      </c>
      <c r="D32" s="884">
        <v>1</v>
      </c>
      <c r="E32" s="885">
        <f t="shared" si="0"/>
        <v>1650000000</v>
      </c>
      <c r="F32" s="886">
        <v>0</v>
      </c>
      <c r="G32" s="886">
        <v>1650000000</v>
      </c>
      <c r="H32" s="887">
        <v>0</v>
      </c>
      <c r="I32" s="875"/>
      <c r="J32" s="23">
        <v>44927</v>
      </c>
      <c r="K32" s="23">
        <v>45291</v>
      </c>
      <c r="L32" s="891">
        <f>D33/D32</f>
        <v>0</v>
      </c>
      <c r="M32" s="891">
        <f>E33/E32</f>
        <v>0</v>
      </c>
      <c r="N32" s="830">
        <v>0</v>
      </c>
      <c r="O32" s="890"/>
    </row>
    <row r="33" spans="1:15" ht="27.95" customHeight="1">
      <c r="A33" s="894"/>
      <c r="B33" s="892"/>
      <c r="C33" s="313" t="s">
        <v>37</v>
      </c>
      <c r="D33" s="884">
        <v>0</v>
      </c>
      <c r="E33" s="885">
        <f t="shared" si="0"/>
        <v>0</v>
      </c>
      <c r="F33" s="886">
        <v>0</v>
      </c>
      <c r="G33" s="886">
        <v>0</v>
      </c>
      <c r="H33" s="887">
        <v>0</v>
      </c>
      <c r="I33" s="875"/>
      <c r="J33" s="23">
        <v>44927</v>
      </c>
      <c r="K33" s="23">
        <v>45291</v>
      </c>
      <c r="L33" s="888"/>
      <c r="M33" s="888"/>
      <c r="N33" s="889"/>
      <c r="O33" s="890"/>
    </row>
    <row r="34" spans="1:15" ht="27.95" customHeight="1">
      <c r="A34" s="895" t="s">
        <v>357</v>
      </c>
      <c r="B34" s="480" t="s">
        <v>185</v>
      </c>
      <c r="C34" s="313" t="s">
        <v>36</v>
      </c>
      <c r="D34" s="317">
        <v>1</v>
      </c>
      <c r="E34" s="885">
        <f t="shared" si="0"/>
        <v>6841808978</v>
      </c>
      <c r="F34" s="886">
        <v>0</v>
      </c>
      <c r="G34" s="887">
        <v>0</v>
      </c>
      <c r="H34" s="885">
        <v>6841808978</v>
      </c>
      <c r="I34" s="875"/>
      <c r="J34" s="23">
        <v>44927</v>
      </c>
      <c r="K34" s="23">
        <v>45291</v>
      </c>
      <c r="L34" s="891">
        <f>D35/D34</f>
        <v>0</v>
      </c>
      <c r="M34" s="891">
        <f>E35/E34</f>
        <v>0</v>
      </c>
      <c r="N34" s="876">
        <v>0</v>
      </c>
      <c r="O34" s="890"/>
    </row>
    <row r="35" spans="1:15" ht="27.95" customHeight="1">
      <c r="A35" s="896"/>
      <c r="B35" s="892"/>
      <c r="C35" s="313" t="s">
        <v>37</v>
      </c>
      <c r="D35" s="884">
        <v>0</v>
      </c>
      <c r="E35" s="885">
        <f t="shared" si="0"/>
        <v>0</v>
      </c>
      <c r="F35" s="887">
        <v>0</v>
      </c>
      <c r="G35" s="887">
        <v>0</v>
      </c>
      <c r="H35" s="887">
        <v>0</v>
      </c>
      <c r="I35" s="875"/>
      <c r="J35" s="23">
        <v>44927</v>
      </c>
      <c r="K35" s="23">
        <v>45291</v>
      </c>
      <c r="L35" s="888"/>
      <c r="M35" s="888"/>
      <c r="N35" s="889"/>
      <c r="O35" s="890"/>
    </row>
    <row r="36" spans="1:15" ht="27.95" customHeight="1">
      <c r="A36" s="895" t="s">
        <v>186</v>
      </c>
      <c r="B36" s="480" t="s">
        <v>187</v>
      </c>
      <c r="C36" s="313" t="s">
        <v>36</v>
      </c>
      <c r="D36" s="317">
        <v>1</v>
      </c>
      <c r="E36" s="885">
        <f>F36+G36+H36</f>
        <v>103730000</v>
      </c>
      <c r="F36" s="887">
        <v>103730000</v>
      </c>
      <c r="G36" s="887">
        <v>0</v>
      </c>
      <c r="H36" s="887">
        <v>0</v>
      </c>
      <c r="I36" s="875"/>
      <c r="J36" s="23">
        <v>44927</v>
      </c>
      <c r="K36" s="23">
        <v>45291</v>
      </c>
      <c r="L36" s="891">
        <f>E37/E36</f>
        <v>0.28680227513737588</v>
      </c>
      <c r="M36" s="891">
        <f>F37/F36</f>
        <v>0.28680227513737588</v>
      </c>
      <c r="N36" s="830">
        <f>L36*L36/M36</f>
        <v>0.28680227513737588</v>
      </c>
      <c r="O36" s="890"/>
    </row>
    <row r="37" spans="1:15" ht="27.95" customHeight="1">
      <c r="A37" s="896"/>
      <c r="B37" s="892"/>
      <c r="C37" s="313" t="s">
        <v>37</v>
      </c>
      <c r="D37" s="884">
        <v>0</v>
      </c>
      <c r="E37" s="885">
        <f t="shared" ref="E37:E57" si="1">F37+G37+H37</f>
        <v>29750000</v>
      </c>
      <c r="F37" s="887">
        <v>29750000</v>
      </c>
      <c r="G37" s="887">
        <v>0</v>
      </c>
      <c r="H37" s="887">
        <v>0</v>
      </c>
      <c r="I37" s="875"/>
      <c r="J37" s="23">
        <v>44927</v>
      </c>
      <c r="K37" s="23">
        <v>45291</v>
      </c>
      <c r="L37" s="888"/>
      <c r="M37" s="888"/>
      <c r="N37" s="889"/>
      <c r="O37" s="890"/>
    </row>
    <row r="38" spans="1:15" ht="51.95" customHeight="1">
      <c r="A38" s="895" t="s">
        <v>254</v>
      </c>
      <c r="B38" s="480" t="s">
        <v>187</v>
      </c>
      <c r="C38" s="313" t="s">
        <v>36</v>
      </c>
      <c r="D38" s="884">
        <v>1</v>
      </c>
      <c r="E38" s="885">
        <f t="shared" si="1"/>
        <v>108423000</v>
      </c>
      <c r="F38" s="887">
        <v>108423000</v>
      </c>
      <c r="G38" s="887">
        <v>0</v>
      </c>
      <c r="H38" s="887">
        <v>0</v>
      </c>
      <c r="I38" s="875"/>
      <c r="J38" s="23">
        <v>44927</v>
      </c>
      <c r="K38" s="23">
        <v>45291</v>
      </c>
      <c r="L38" s="891">
        <f>E39/E38</f>
        <v>0.23242300987797793</v>
      </c>
      <c r="M38" s="891">
        <f>F39/F38</f>
        <v>0.23242300987797793</v>
      </c>
      <c r="N38" s="830">
        <f>L38*L38/M38</f>
        <v>0.23242300987797793</v>
      </c>
      <c r="O38" s="890"/>
    </row>
    <row r="39" spans="1:15" ht="51.95" customHeight="1">
      <c r="A39" s="896"/>
      <c r="B39" s="892"/>
      <c r="C39" s="313" t="s">
        <v>37</v>
      </c>
      <c r="D39" s="884">
        <v>0</v>
      </c>
      <c r="E39" s="885">
        <f t="shared" si="1"/>
        <v>25200000</v>
      </c>
      <c r="F39" s="887">
        <v>25200000</v>
      </c>
      <c r="G39" s="887">
        <v>0</v>
      </c>
      <c r="H39" s="887">
        <v>0</v>
      </c>
      <c r="I39" s="875"/>
      <c r="J39" s="23">
        <v>44927</v>
      </c>
      <c r="K39" s="23">
        <v>45291</v>
      </c>
      <c r="L39" s="888"/>
      <c r="M39" s="888"/>
      <c r="N39" s="889"/>
      <c r="O39" s="890"/>
    </row>
    <row r="40" spans="1:15" ht="27.95" customHeight="1">
      <c r="A40" s="895" t="s">
        <v>259</v>
      </c>
      <c r="B40" s="480" t="s">
        <v>260</v>
      </c>
      <c r="C40" s="313" t="s">
        <v>36</v>
      </c>
      <c r="D40" s="884">
        <v>1</v>
      </c>
      <c r="E40" s="885">
        <f t="shared" si="1"/>
        <v>41760000</v>
      </c>
      <c r="F40" s="887">
        <v>41760000</v>
      </c>
      <c r="G40" s="887">
        <v>0</v>
      </c>
      <c r="H40" s="887">
        <v>0</v>
      </c>
      <c r="I40" s="875"/>
      <c r="J40" s="23">
        <v>44927</v>
      </c>
      <c r="K40" s="23">
        <v>45291</v>
      </c>
      <c r="L40" s="891">
        <f>E41/E40</f>
        <v>0</v>
      </c>
      <c r="M40" s="891">
        <f>F41/F40</f>
        <v>0</v>
      </c>
      <c r="N40" s="830">
        <v>0</v>
      </c>
      <c r="O40" s="890"/>
    </row>
    <row r="41" spans="1:15" ht="27.95" customHeight="1">
      <c r="A41" s="896"/>
      <c r="B41" s="892"/>
      <c r="C41" s="313" t="s">
        <v>37</v>
      </c>
      <c r="D41" s="884">
        <v>0</v>
      </c>
      <c r="E41" s="885">
        <f t="shared" si="1"/>
        <v>0</v>
      </c>
      <c r="F41" s="887">
        <v>0</v>
      </c>
      <c r="G41" s="887">
        <v>0</v>
      </c>
      <c r="H41" s="887">
        <v>0</v>
      </c>
      <c r="I41" s="875"/>
      <c r="J41" s="23">
        <v>44927</v>
      </c>
      <c r="K41" s="23">
        <v>45291</v>
      </c>
      <c r="L41" s="888"/>
      <c r="M41" s="888"/>
      <c r="N41" s="889"/>
      <c r="O41" s="890"/>
    </row>
    <row r="42" spans="1:15" ht="27.95" customHeight="1">
      <c r="A42" s="895" t="s">
        <v>188</v>
      </c>
      <c r="B42" s="897" t="s">
        <v>189</v>
      </c>
      <c r="C42" s="313" t="s">
        <v>36</v>
      </c>
      <c r="D42" s="317">
        <v>4</v>
      </c>
      <c r="E42" s="885">
        <f t="shared" si="1"/>
        <v>350000000</v>
      </c>
      <c r="F42" s="887">
        <v>350000000</v>
      </c>
      <c r="G42" s="887">
        <v>0</v>
      </c>
      <c r="H42" s="887">
        <v>0</v>
      </c>
      <c r="I42" s="875"/>
      <c r="J42" s="23">
        <v>44927</v>
      </c>
      <c r="K42" s="23">
        <v>45291</v>
      </c>
      <c r="L42" s="891">
        <f>D43/D42</f>
        <v>0</v>
      </c>
      <c r="M42" s="891">
        <f>F43/F42</f>
        <v>0</v>
      </c>
      <c r="N42" s="876">
        <v>0</v>
      </c>
      <c r="O42" s="890"/>
    </row>
    <row r="43" spans="1:15" ht="27.95" customHeight="1">
      <c r="A43" s="896"/>
      <c r="B43" s="897"/>
      <c r="C43" s="313" t="s">
        <v>37</v>
      </c>
      <c r="D43" s="884">
        <v>0</v>
      </c>
      <c r="E43" s="885">
        <f t="shared" si="1"/>
        <v>0</v>
      </c>
      <c r="F43" s="887">
        <v>0</v>
      </c>
      <c r="G43" s="887">
        <v>0</v>
      </c>
      <c r="H43" s="887">
        <v>0</v>
      </c>
      <c r="I43" s="875"/>
      <c r="J43" s="23">
        <v>44927</v>
      </c>
      <c r="K43" s="23">
        <v>45291</v>
      </c>
      <c r="L43" s="888"/>
      <c r="M43" s="888"/>
      <c r="N43" s="889"/>
      <c r="O43" s="890"/>
    </row>
    <row r="44" spans="1:15" ht="27.95" customHeight="1">
      <c r="A44" s="895" t="s">
        <v>190</v>
      </c>
      <c r="B44" s="383" t="s">
        <v>191</v>
      </c>
      <c r="C44" s="313" t="s">
        <v>36</v>
      </c>
      <c r="D44" s="317">
        <v>55</v>
      </c>
      <c r="E44" s="885">
        <f t="shared" si="1"/>
        <v>150000000</v>
      </c>
      <c r="F44" s="887">
        <v>150000000</v>
      </c>
      <c r="G44" s="887">
        <v>0</v>
      </c>
      <c r="H44" s="887">
        <v>0</v>
      </c>
      <c r="I44" s="875"/>
      <c r="J44" s="23">
        <v>44927</v>
      </c>
      <c r="K44" s="23">
        <v>45291</v>
      </c>
      <c r="L44" s="891">
        <f>D45/D44</f>
        <v>0</v>
      </c>
      <c r="M44" s="891">
        <f>E45/E44</f>
        <v>0</v>
      </c>
      <c r="N44" s="830">
        <v>0</v>
      </c>
      <c r="O44" s="890"/>
    </row>
    <row r="45" spans="1:15" ht="27.95" customHeight="1">
      <c r="A45" s="896"/>
      <c r="B45" s="383"/>
      <c r="C45" s="313" t="s">
        <v>37</v>
      </c>
      <c r="D45" s="884">
        <v>0</v>
      </c>
      <c r="E45" s="885">
        <f t="shared" si="1"/>
        <v>0</v>
      </c>
      <c r="F45" s="887">
        <v>0</v>
      </c>
      <c r="G45" s="887">
        <v>0</v>
      </c>
      <c r="H45" s="887">
        <v>0</v>
      </c>
      <c r="I45" s="875"/>
      <c r="J45" s="23">
        <v>44927</v>
      </c>
      <c r="K45" s="23">
        <v>45291</v>
      </c>
      <c r="L45" s="888"/>
      <c r="M45" s="888"/>
      <c r="N45" s="889"/>
      <c r="O45" s="890"/>
    </row>
    <row r="46" spans="1:15" ht="27.95" customHeight="1">
      <c r="A46" s="895" t="s">
        <v>192</v>
      </c>
      <c r="B46" s="480" t="s">
        <v>193</v>
      </c>
      <c r="C46" s="313" t="s">
        <v>36</v>
      </c>
      <c r="D46" s="317">
        <v>1</v>
      </c>
      <c r="E46" s="885">
        <f t="shared" si="1"/>
        <v>1230890532</v>
      </c>
      <c r="F46" s="887">
        <v>530890532</v>
      </c>
      <c r="G46" s="887">
        <v>700000000</v>
      </c>
      <c r="H46" s="887">
        <v>0</v>
      </c>
      <c r="I46" s="875"/>
      <c r="J46" s="23">
        <v>44927</v>
      </c>
      <c r="K46" s="23">
        <v>45291</v>
      </c>
      <c r="L46" s="891">
        <f>D47/D46</f>
        <v>0</v>
      </c>
      <c r="M46" s="891">
        <f>E47/E46</f>
        <v>0</v>
      </c>
      <c r="N46" s="876">
        <v>0</v>
      </c>
      <c r="O46" s="890"/>
    </row>
    <row r="47" spans="1:15" ht="27.95" customHeight="1">
      <c r="A47" s="896"/>
      <c r="B47" s="892"/>
      <c r="C47" s="313" t="s">
        <v>37</v>
      </c>
      <c r="D47" s="884">
        <v>0</v>
      </c>
      <c r="E47" s="885">
        <f t="shared" si="1"/>
        <v>0</v>
      </c>
      <c r="F47" s="887">
        <v>0</v>
      </c>
      <c r="G47" s="887">
        <v>0</v>
      </c>
      <c r="H47" s="887">
        <v>0</v>
      </c>
      <c r="I47" s="875"/>
      <c r="J47" s="23">
        <v>44927</v>
      </c>
      <c r="K47" s="23">
        <v>45291</v>
      </c>
      <c r="L47" s="888"/>
      <c r="M47" s="888"/>
      <c r="N47" s="889"/>
      <c r="O47" s="890"/>
    </row>
    <row r="48" spans="1:15" ht="27.95" customHeight="1">
      <c r="A48" s="382" t="s">
        <v>194</v>
      </c>
      <c r="B48" s="898" t="s">
        <v>195</v>
      </c>
      <c r="C48" s="313" t="s">
        <v>36</v>
      </c>
      <c r="D48" s="317">
        <v>1</v>
      </c>
      <c r="E48" s="885">
        <f t="shared" si="1"/>
        <v>4400000000</v>
      </c>
      <c r="F48" s="887">
        <v>0</v>
      </c>
      <c r="G48" s="887">
        <v>0</v>
      </c>
      <c r="H48" s="887">
        <v>4400000000</v>
      </c>
      <c r="I48" s="875"/>
      <c r="J48" s="23">
        <v>44927</v>
      </c>
      <c r="K48" s="23">
        <v>45291</v>
      </c>
      <c r="L48" s="891">
        <f>D49/D48</f>
        <v>0</v>
      </c>
      <c r="M48" s="891">
        <f>E49/E48</f>
        <v>0</v>
      </c>
      <c r="N48" s="876">
        <v>0</v>
      </c>
      <c r="O48" s="890"/>
    </row>
    <row r="49" spans="1:16" ht="27.95" customHeight="1">
      <c r="A49" s="382"/>
      <c r="B49" s="899"/>
      <c r="C49" s="313" t="s">
        <v>37</v>
      </c>
      <c r="D49" s="884">
        <v>0</v>
      </c>
      <c r="E49" s="885">
        <f t="shared" si="1"/>
        <v>0</v>
      </c>
      <c r="F49" s="887">
        <v>0</v>
      </c>
      <c r="G49" s="887">
        <v>0</v>
      </c>
      <c r="H49" s="887">
        <v>0</v>
      </c>
      <c r="I49" s="875"/>
      <c r="J49" s="23">
        <v>44927</v>
      </c>
      <c r="K49" s="23">
        <v>45291</v>
      </c>
      <c r="L49" s="888"/>
      <c r="M49" s="888"/>
      <c r="N49" s="889"/>
      <c r="O49" s="890"/>
    </row>
    <row r="50" spans="1:16" ht="27.95" customHeight="1">
      <c r="A50" s="382" t="s">
        <v>256</v>
      </c>
      <c r="B50" s="900" t="s">
        <v>189</v>
      </c>
      <c r="C50" s="313" t="s">
        <v>141</v>
      </c>
      <c r="D50" s="884">
        <v>1</v>
      </c>
      <c r="E50" s="885">
        <f t="shared" si="1"/>
        <v>1607829159</v>
      </c>
      <c r="F50" s="887">
        <v>0</v>
      </c>
      <c r="G50" s="887">
        <v>1607829159</v>
      </c>
      <c r="H50" s="887">
        <v>0</v>
      </c>
      <c r="I50" s="875"/>
      <c r="J50" s="23">
        <v>44927</v>
      </c>
      <c r="K50" s="23">
        <v>45291</v>
      </c>
      <c r="L50" s="891">
        <f>D51/D50</f>
        <v>0</v>
      </c>
      <c r="M50" s="891">
        <f>E51/E50</f>
        <v>0</v>
      </c>
      <c r="N50" s="876">
        <v>0</v>
      </c>
      <c r="O50" s="890"/>
    </row>
    <row r="51" spans="1:16" ht="27.95" customHeight="1">
      <c r="A51" s="382"/>
      <c r="B51" s="901"/>
      <c r="C51" s="313" t="s">
        <v>257</v>
      </c>
      <c r="D51" s="884">
        <v>0</v>
      </c>
      <c r="E51" s="885">
        <f t="shared" si="1"/>
        <v>0</v>
      </c>
      <c r="F51" s="887">
        <v>0</v>
      </c>
      <c r="G51" s="887">
        <v>0</v>
      </c>
      <c r="H51" s="887">
        <v>0</v>
      </c>
      <c r="I51" s="875"/>
      <c r="J51" s="23">
        <v>44927</v>
      </c>
      <c r="K51" s="23">
        <v>45291</v>
      </c>
      <c r="L51" s="888"/>
      <c r="M51" s="888"/>
      <c r="N51" s="889"/>
      <c r="O51" s="890"/>
    </row>
    <row r="52" spans="1:16" ht="27.95" customHeight="1">
      <c r="A52" s="382" t="s">
        <v>255</v>
      </c>
      <c r="B52" s="468" t="s">
        <v>196</v>
      </c>
      <c r="C52" s="313" t="s">
        <v>36</v>
      </c>
      <c r="D52" s="317">
        <v>1</v>
      </c>
      <c r="E52" s="885">
        <f t="shared" si="1"/>
        <v>142170841</v>
      </c>
      <c r="F52" s="887">
        <v>0</v>
      </c>
      <c r="G52" s="887">
        <v>142170841</v>
      </c>
      <c r="H52" s="887">
        <v>0</v>
      </c>
      <c r="I52" s="875"/>
      <c r="J52" s="23">
        <v>44927</v>
      </c>
      <c r="K52" s="23">
        <v>45291</v>
      </c>
      <c r="L52" s="891">
        <f>D53/D52</f>
        <v>0</v>
      </c>
      <c r="M52" s="891">
        <f>E53/E52</f>
        <v>0</v>
      </c>
      <c r="N52" s="876">
        <v>0</v>
      </c>
      <c r="O52" s="890"/>
    </row>
    <row r="53" spans="1:16" ht="27.95" customHeight="1">
      <c r="A53" s="382"/>
      <c r="B53" s="471"/>
      <c r="C53" s="313" t="s">
        <v>37</v>
      </c>
      <c r="D53" s="884">
        <v>0</v>
      </c>
      <c r="E53" s="885">
        <f t="shared" si="1"/>
        <v>0</v>
      </c>
      <c r="F53" s="887">
        <v>0</v>
      </c>
      <c r="G53" s="887">
        <v>0</v>
      </c>
      <c r="H53" s="887">
        <v>0</v>
      </c>
      <c r="I53" s="875"/>
      <c r="J53" s="23">
        <v>44927</v>
      </c>
      <c r="K53" s="23">
        <v>45291</v>
      </c>
      <c r="L53" s="888"/>
      <c r="M53" s="888"/>
      <c r="N53" s="889"/>
      <c r="O53" s="890"/>
    </row>
    <row r="54" spans="1:16" ht="27.95" customHeight="1">
      <c r="A54" s="382" t="s">
        <v>258</v>
      </c>
      <c r="B54" s="468" t="s">
        <v>197</v>
      </c>
      <c r="C54" s="313" t="s">
        <v>36</v>
      </c>
      <c r="D54" s="317">
        <v>1</v>
      </c>
      <c r="E54" s="885">
        <f t="shared" si="1"/>
        <v>250000000</v>
      </c>
      <c r="F54" s="887">
        <v>0</v>
      </c>
      <c r="G54" s="887">
        <v>250000000</v>
      </c>
      <c r="H54" s="887">
        <v>0</v>
      </c>
      <c r="I54" s="875"/>
      <c r="J54" s="23">
        <v>44927</v>
      </c>
      <c r="K54" s="23">
        <v>45291</v>
      </c>
      <c r="L54" s="891">
        <f>D55/D54</f>
        <v>0</v>
      </c>
      <c r="M54" s="891">
        <f>E55/E54</f>
        <v>0</v>
      </c>
      <c r="N54" s="876">
        <v>0</v>
      </c>
      <c r="O54" s="890"/>
    </row>
    <row r="55" spans="1:16" ht="27.95" customHeight="1">
      <c r="A55" s="382"/>
      <c r="B55" s="471"/>
      <c r="C55" s="313" t="s">
        <v>37</v>
      </c>
      <c r="D55" s="884">
        <v>0</v>
      </c>
      <c r="E55" s="885">
        <f t="shared" si="1"/>
        <v>0</v>
      </c>
      <c r="F55" s="887">
        <v>0</v>
      </c>
      <c r="G55" s="887">
        <v>0</v>
      </c>
      <c r="H55" s="887">
        <v>0</v>
      </c>
      <c r="I55" s="875"/>
      <c r="J55" s="23">
        <v>44927</v>
      </c>
      <c r="K55" s="23">
        <v>45291</v>
      </c>
      <c r="L55" s="888"/>
      <c r="M55" s="888"/>
      <c r="N55" s="889"/>
      <c r="O55" s="890"/>
    </row>
    <row r="56" spans="1:16" ht="27.95" customHeight="1">
      <c r="A56" s="382" t="s">
        <v>198</v>
      </c>
      <c r="B56" s="468" t="s">
        <v>199</v>
      </c>
      <c r="C56" s="313" t="s">
        <v>36</v>
      </c>
      <c r="D56" s="317">
        <v>1</v>
      </c>
      <c r="E56" s="885">
        <f t="shared" si="1"/>
        <v>0</v>
      </c>
      <c r="F56" s="887">
        <v>0</v>
      </c>
      <c r="G56" s="887">
        <v>0</v>
      </c>
      <c r="H56" s="887">
        <v>0</v>
      </c>
      <c r="I56" s="875"/>
      <c r="J56" s="23">
        <v>44927</v>
      </c>
      <c r="K56" s="23">
        <v>45291</v>
      </c>
      <c r="L56" s="891">
        <f>D57/D56</f>
        <v>0</v>
      </c>
      <c r="M56" s="891">
        <v>0</v>
      </c>
      <c r="N56" s="876">
        <v>0</v>
      </c>
      <c r="O56" s="890"/>
      <c r="P56" s="902"/>
    </row>
    <row r="57" spans="1:16" ht="27.95" customHeight="1" thickBot="1">
      <c r="A57" s="903"/>
      <c r="B57" s="904"/>
      <c r="C57" s="314" t="s">
        <v>37</v>
      </c>
      <c r="D57" s="905">
        <v>0</v>
      </c>
      <c r="E57" s="906">
        <f t="shared" si="1"/>
        <v>0</v>
      </c>
      <c r="F57" s="223">
        <v>0</v>
      </c>
      <c r="G57" s="223">
        <v>0</v>
      </c>
      <c r="H57" s="223">
        <v>0</v>
      </c>
      <c r="I57" s="907"/>
      <c r="J57" s="908">
        <v>44927</v>
      </c>
      <c r="K57" s="908">
        <v>45291</v>
      </c>
      <c r="L57" s="909"/>
      <c r="M57" s="909"/>
      <c r="N57" s="910"/>
      <c r="O57" s="911"/>
    </row>
    <row r="58" spans="1:16" ht="27.95" customHeight="1">
      <c r="A58" s="912" t="s">
        <v>135</v>
      </c>
      <c r="B58" s="913"/>
      <c r="C58" s="914" t="s">
        <v>36</v>
      </c>
      <c r="D58" s="914"/>
      <c r="E58" s="915">
        <f>E56+E54+E52+E48+E46+E44+E42+E36+E34+E32+E30+E28+E26+E24+E50+E40+E38</f>
        <v>17510401510</v>
      </c>
      <c r="F58" s="916">
        <f>F56+F54+F52+F48+F46+F44+F42+F36+F34+F32+F30+F28+F26+F24+F40+F38</f>
        <v>1498592532</v>
      </c>
      <c r="G58" s="916">
        <f>G56+G54+G52+G48+G46+G44+G42+G36+G34+G32+G30+G28+G26+G24+G50</f>
        <v>4770000000</v>
      </c>
      <c r="H58" s="916">
        <f>H56+H54+H52+H48+H46+H44+H42+H36+H34+H32+H30+H28+H26+H24</f>
        <v>11241808978</v>
      </c>
      <c r="I58" s="917"/>
      <c r="J58" s="918"/>
      <c r="K58" s="918"/>
      <c r="L58" s="919"/>
      <c r="M58" s="919"/>
      <c r="N58" s="920"/>
      <c r="P58" s="921"/>
    </row>
    <row r="59" spans="1:16" ht="27.95" customHeight="1" thickBot="1">
      <c r="A59" s="922"/>
      <c r="B59" s="923"/>
      <c r="C59" s="924" t="s">
        <v>37</v>
      </c>
      <c r="D59" s="924"/>
      <c r="E59" s="925">
        <f>E57+E55+E53+E49+E47+E45+E43+E37+E35+E33+E31+E29+E27+E25+E51+E41+E39</f>
        <v>236560000</v>
      </c>
      <c r="F59" s="223">
        <f>F57+F55+F53+F49+F47+F45+F43+F37+F35+F33+F31+F29+F27+F25+F51+F41+F39</f>
        <v>236560000</v>
      </c>
      <c r="G59" s="223">
        <f>G57+G55+G53+G49+G47+G45+G43+G37+G35+G33+G31+G29+G27+G25</f>
        <v>0</v>
      </c>
      <c r="H59" s="223">
        <v>0</v>
      </c>
      <c r="I59" s="926"/>
      <c r="J59" s="927"/>
      <c r="K59" s="928"/>
      <c r="L59" s="929"/>
      <c r="M59" s="929"/>
      <c r="N59" s="930"/>
    </row>
    <row r="60" spans="1:16" ht="27.95" customHeight="1" thickBot="1">
      <c r="A60" s="931"/>
      <c r="E60" s="932"/>
      <c r="F60" s="932"/>
      <c r="G60" s="932"/>
      <c r="H60" s="933"/>
      <c r="I60" s="933"/>
      <c r="J60" s="934"/>
      <c r="K60" s="934"/>
      <c r="L60" s="935"/>
      <c r="M60" s="936"/>
      <c r="N60" s="937"/>
    </row>
    <row r="61" spans="1:16" ht="27.95" customHeight="1">
      <c r="A61" s="938" t="s">
        <v>72</v>
      </c>
      <c r="B61" s="939" t="s">
        <v>73</v>
      </c>
      <c r="C61" s="940"/>
      <c r="D61" s="940"/>
      <c r="E61" s="941" t="s">
        <v>74</v>
      </c>
      <c r="F61" s="942"/>
      <c r="G61" s="942"/>
      <c r="H61" s="942"/>
      <c r="I61" s="943"/>
      <c r="J61" s="944" t="s">
        <v>136</v>
      </c>
      <c r="K61" s="944"/>
      <c r="L61" s="944"/>
      <c r="M61" s="944"/>
      <c r="N61" s="945"/>
    </row>
    <row r="62" spans="1:16" ht="27.95" customHeight="1">
      <c r="A62" s="946" t="s">
        <v>358</v>
      </c>
      <c r="B62" s="947" t="s">
        <v>200</v>
      </c>
      <c r="C62" s="947"/>
      <c r="D62" s="947"/>
      <c r="E62" s="948" t="s">
        <v>191</v>
      </c>
      <c r="F62" s="948"/>
      <c r="G62" s="948"/>
      <c r="H62" s="949" t="s">
        <v>36</v>
      </c>
      <c r="I62" s="950">
        <v>55</v>
      </c>
      <c r="J62" s="951" t="s">
        <v>253</v>
      </c>
      <c r="K62" s="951"/>
      <c r="L62" s="951"/>
      <c r="M62" s="951"/>
      <c r="N62" s="952"/>
    </row>
    <row r="63" spans="1:16" ht="27.95" customHeight="1">
      <c r="A63" s="946"/>
      <c r="B63" s="947"/>
      <c r="C63" s="947"/>
      <c r="D63" s="947"/>
      <c r="E63" s="948"/>
      <c r="F63" s="948"/>
      <c r="G63" s="948"/>
      <c r="H63" s="949" t="s">
        <v>37</v>
      </c>
      <c r="I63" s="953">
        <v>0</v>
      </c>
      <c r="J63" s="352" t="s">
        <v>105</v>
      </c>
      <c r="K63" s="352"/>
      <c r="L63" s="352"/>
      <c r="M63" s="352"/>
      <c r="N63" s="353"/>
    </row>
    <row r="64" spans="1:16" ht="27.95" customHeight="1">
      <c r="A64" s="946"/>
      <c r="B64" s="947" t="s">
        <v>201</v>
      </c>
      <c r="C64" s="947"/>
      <c r="D64" s="947"/>
      <c r="E64" s="948" t="s">
        <v>202</v>
      </c>
      <c r="F64" s="948"/>
      <c r="G64" s="948"/>
      <c r="H64" s="949" t="s">
        <v>36</v>
      </c>
      <c r="I64" s="950">
        <v>4</v>
      </c>
      <c r="J64" s="954" t="s">
        <v>203</v>
      </c>
      <c r="K64" s="955"/>
      <c r="L64" s="955"/>
      <c r="M64" s="955"/>
      <c r="N64" s="956"/>
    </row>
    <row r="65" spans="1:14" ht="27.95" customHeight="1">
      <c r="A65" s="946"/>
      <c r="B65" s="947"/>
      <c r="C65" s="947"/>
      <c r="D65" s="947"/>
      <c r="E65" s="948"/>
      <c r="F65" s="948"/>
      <c r="G65" s="948"/>
      <c r="H65" s="949" t="s">
        <v>37</v>
      </c>
      <c r="I65" s="953">
        <v>0</v>
      </c>
      <c r="J65" s="957" t="s">
        <v>359</v>
      </c>
      <c r="K65" s="947"/>
      <c r="L65" s="947"/>
      <c r="M65" s="947"/>
      <c r="N65" s="958"/>
    </row>
    <row r="66" spans="1:14" ht="27.95" customHeight="1">
      <c r="A66" s="946"/>
      <c r="B66" s="947" t="s">
        <v>204</v>
      </c>
      <c r="C66" s="947"/>
      <c r="D66" s="947"/>
      <c r="E66" s="959" t="s">
        <v>205</v>
      </c>
      <c r="F66" s="959"/>
      <c r="G66" s="959"/>
      <c r="H66" s="949" t="s">
        <v>36</v>
      </c>
      <c r="I66" s="950">
        <v>1</v>
      </c>
      <c r="J66" s="352" t="s">
        <v>206</v>
      </c>
      <c r="K66" s="352"/>
      <c r="L66" s="352"/>
      <c r="M66" s="352"/>
      <c r="N66" s="353"/>
    </row>
    <row r="67" spans="1:14" ht="27.95" customHeight="1">
      <c r="A67" s="946"/>
      <c r="B67" s="947"/>
      <c r="C67" s="947"/>
      <c r="D67" s="947"/>
      <c r="E67" s="959"/>
      <c r="F67" s="959"/>
      <c r="G67" s="959"/>
      <c r="H67" s="949" t="s">
        <v>37</v>
      </c>
      <c r="I67" s="953" t="s">
        <v>334</v>
      </c>
      <c r="J67" s="960" t="s">
        <v>207</v>
      </c>
      <c r="K67" s="961"/>
      <c r="L67" s="961"/>
      <c r="M67" s="961"/>
      <c r="N67" s="962"/>
    </row>
    <row r="68" spans="1:14" ht="27.95" customHeight="1">
      <c r="A68" s="946"/>
      <c r="B68" s="352" t="s">
        <v>208</v>
      </c>
      <c r="C68" s="352"/>
      <c r="D68" s="352"/>
      <c r="E68" s="352" t="s">
        <v>209</v>
      </c>
      <c r="F68" s="352"/>
      <c r="G68" s="352"/>
      <c r="H68" s="963" t="s">
        <v>36</v>
      </c>
      <c r="I68" s="964">
        <v>70</v>
      </c>
      <c r="J68" s="965"/>
      <c r="K68" s="966"/>
      <c r="L68" s="966"/>
      <c r="M68" s="966"/>
      <c r="N68" s="967"/>
    </row>
    <row r="69" spans="1:14" ht="27.95" customHeight="1">
      <c r="A69" s="946"/>
      <c r="B69" s="352"/>
      <c r="C69" s="352"/>
      <c r="D69" s="352"/>
      <c r="E69" s="352"/>
      <c r="F69" s="352"/>
      <c r="G69" s="352"/>
      <c r="H69" s="963"/>
      <c r="I69" s="964"/>
      <c r="J69" s="965"/>
      <c r="K69" s="966"/>
      <c r="L69" s="966"/>
      <c r="M69" s="966"/>
      <c r="N69" s="967"/>
    </row>
    <row r="70" spans="1:14" ht="27.95" customHeight="1">
      <c r="A70" s="946"/>
      <c r="B70" s="352"/>
      <c r="C70" s="352"/>
      <c r="D70" s="352"/>
      <c r="E70" s="352"/>
      <c r="F70" s="352"/>
      <c r="G70" s="352"/>
      <c r="H70" s="963" t="s">
        <v>37</v>
      </c>
      <c r="I70" s="968" t="s">
        <v>334</v>
      </c>
      <c r="J70" s="965"/>
      <c r="K70" s="966"/>
      <c r="L70" s="966"/>
      <c r="M70" s="966"/>
      <c r="N70" s="967"/>
    </row>
    <row r="71" spans="1:14" ht="27.95" customHeight="1" thickBot="1">
      <c r="A71" s="969"/>
      <c r="B71" s="970"/>
      <c r="C71" s="970"/>
      <c r="D71" s="970"/>
      <c r="E71" s="970"/>
      <c r="F71" s="970"/>
      <c r="G71" s="970"/>
      <c r="H71" s="971"/>
      <c r="I71" s="972"/>
      <c r="J71" s="973"/>
      <c r="K71" s="974"/>
      <c r="L71" s="974"/>
      <c r="M71" s="974"/>
      <c r="N71" s="975"/>
    </row>
    <row r="72" spans="1:14" ht="27.95" customHeight="1">
      <c r="A72" s="976" t="s">
        <v>315</v>
      </c>
      <c r="B72" s="977"/>
      <c r="C72" s="977"/>
      <c r="D72" s="977"/>
      <c r="E72" s="977"/>
      <c r="F72" s="977"/>
      <c r="G72" s="977"/>
      <c r="H72" s="977"/>
      <c r="I72" s="977"/>
      <c r="J72" s="977"/>
      <c r="K72" s="977"/>
      <c r="L72" s="977"/>
      <c r="M72" s="977"/>
      <c r="N72" s="978"/>
    </row>
    <row r="73" spans="1:14" ht="20.100000000000001" customHeight="1">
      <c r="J73" s="12"/>
      <c r="K73" s="12"/>
    </row>
  </sheetData>
  <mergeCells count="156">
    <mergeCell ref="A50:A51"/>
    <mergeCell ref="B50:B51"/>
    <mergeCell ref="A40:A41"/>
    <mergeCell ref="B40:B41"/>
    <mergeCell ref="A21:A23"/>
    <mergeCell ref="B21:B23"/>
    <mergeCell ref="E21:E23"/>
    <mergeCell ref="A11:F11"/>
    <mergeCell ref="B12:F12"/>
    <mergeCell ref="B13:F13"/>
    <mergeCell ref="A42:A43"/>
    <mergeCell ref="A44:A45"/>
    <mergeCell ref="A46:A47"/>
    <mergeCell ref="B48:B49"/>
    <mergeCell ref="B42:B43"/>
    <mergeCell ref="A48:A49"/>
    <mergeCell ref="A24:A25"/>
    <mergeCell ref="K10:M20"/>
    <mergeCell ref="N10:N20"/>
    <mergeCell ref="K9:M9"/>
    <mergeCell ref="A8:F8"/>
    <mergeCell ref="J8:N8"/>
    <mergeCell ref="A9:F9"/>
    <mergeCell ref="A10:F10"/>
    <mergeCell ref="B16:F16"/>
    <mergeCell ref="B17:F17"/>
    <mergeCell ref="B18:F18"/>
    <mergeCell ref="L24:L25"/>
    <mergeCell ref="A28:A29"/>
    <mergeCell ref="A30:A31"/>
    <mergeCell ref="A32:A33"/>
    <mergeCell ref="B28:B29"/>
    <mergeCell ref="B30:B31"/>
    <mergeCell ref="B32:B33"/>
    <mergeCell ref="A38:A39"/>
    <mergeCell ref="B38:B39"/>
    <mergeCell ref="A52:A53"/>
    <mergeCell ref="A36:A37"/>
    <mergeCell ref="B52:B53"/>
    <mergeCell ref="A54:A55"/>
    <mergeCell ref="B54:B55"/>
    <mergeCell ref="A72:N72"/>
    <mergeCell ref="E66:G67"/>
    <mergeCell ref="A34:A35"/>
    <mergeCell ref="A56:A57"/>
    <mergeCell ref="A62:A71"/>
    <mergeCell ref="E61:H61"/>
    <mergeCell ref="B64:D65"/>
    <mergeCell ref="A58:A59"/>
    <mergeCell ref="B56:B57"/>
    <mergeCell ref="E62:G63"/>
    <mergeCell ref="B62:D63"/>
    <mergeCell ref="J66:N66"/>
    <mergeCell ref="J62:N62"/>
    <mergeCell ref="M58:M59"/>
    <mergeCell ref="J61:N61"/>
    <mergeCell ref="B68:D71"/>
    <mergeCell ref="J64:N64"/>
    <mergeCell ref="B44:B45"/>
    <mergeCell ref="B34:B35"/>
    <mergeCell ref="I70:I71"/>
    <mergeCell ref="B66:D67"/>
    <mergeCell ref="E68:G71"/>
    <mergeCell ref="E64:G65"/>
    <mergeCell ref="C58:D58"/>
    <mergeCell ref="C59:D59"/>
    <mergeCell ref="D21:D23"/>
    <mergeCell ref="C21:C22"/>
    <mergeCell ref="M34:M35"/>
    <mergeCell ref="M42:M43"/>
    <mergeCell ref="L46:L47"/>
    <mergeCell ref="M46:M47"/>
    <mergeCell ref="F21:I22"/>
    <mergeCell ref="J65:N65"/>
    <mergeCell ref="I68:I69"/>
    <mergeCell ref="B61:D61"/>
    <mergeCell ref="H68:H69"/>
    <mergeCell ref="H70:H71"/>
    <mergeCell ref="J63:N63"/>
    <mergeCell ref="M22:M23"/>
    <mergeCell ref="N22:N23"/>
    <mergeCell ref="M26:M27"/>
    <mergeCell ref="N44:N45"/>
    <mergeCell ref="N26:N27"/>
    <mergeCell ref="N58:N59"/>
    <mergeCell ref="L22:L23"/>
    <mergeCell ref="J21:K22"/>
    <mergeCell ref="L58:L59"/>
    <mergeCell ref="M28:M29"/>
    <mergeCell ref="L30:L31"/>
    <mergeCell ref="M30:M31"/>
    <mergeCell ref="L32:L33"/>
    <mergeCell ref="M32:M33"/>
    <mergeCell ref="L26:L27"/>
    <mergeCell ref="N28:N29"/>
    <mergeCell ref="N30:N31"/>
    <mergeCell ref="N32:N33"/>
    <mergeCell ref="L48:L49"/>
    <mergeCell ref="M48:M49"/>
    <mergeCell ref="N48:N49"/>
    <mergeCell ref="L42:L43"/>
    <mergeCell ref="L56:L57"/>
    <mergeCell ref="M56:M57"/>
    <mergeCell ref="N56:N57"/>
    <mergeCell ref="N24:N25"/>
    <mergeCell ref="M40:M41"/>
    <mergeCell ref="N40:N41"/>
    <mergeCell ref="L38:L39"/>
    <mergeCell ref="L40:L41"/>
    <mergeCell ref="I3:L3"/>
    <mergeCell ref="I4:L4"/>
    <mergeCell ref="A5:N5"/>
    <mergeCell ref="A7:B7"/>
    <mergeCell ref="A1:A4"/>
    <mergeCell ref="B1:H2"/>
    <mergeCell ref="I1:L1"/>
    <mergeCell ref="M1:N4"/>
    <mergeCell ref="B3:H4"/>
    <mergeCell ref="I2:L2"/>
    <mergeCell ref="A6:B6"/>
    <mergeCell ref="C7:N7"/>
    <mergeCell ref="L28:L29"/>
    <mergeCell ref="A26:A27"/>
    <mergeCell ref="B24:B25"/>
    <mergeCell ref="B26:B27"/>
    <mergeCell ref="B36:B37"/>
    <mergeCell ref="M24:M25"/>
    <mergeCell ref="B14:F14"/>
    <mergeCell ref="L21:N21"/>
    <mergeCell ref="B15:F15"/>
    <mergeCell ref="G8:I20"/>
    <mergeCell ref="J10:J20"/>
    <mergeCell ref="M38:M39"/>
    <mergeCell ref="N38:N39"/>
    <mergeCell ref="N50:N51"/>
    <mergeCell ref="J67:N71"/>
    <mergeCell ref="B19:F19"/>
    <mergeCell ref="B20:F20"/>
    <mergeCell ref="N46:N47"/>
    <mergeCell ref="B46:B47"/>
    <mergeCell ref="L34:L35"/>
    <mergeCell ref="L54:L55"/>
    <mergeCell ref="M54:M55"/>
    <mergeCell ref="N54:N55"/>
    <mergeCell ref="L52:L53"/>
    <mergeCell ref="M52:M53"/>
    <mergeCell ref="N52:N53"/>
    <mergeCell ref="N42:N43"/>
    <mergeCell ref="L44:L45"/>
    <mergeCell ref="M44:M45"/>
    <mergeCell ref="L36:L37"/>
    <mergeCell ref="M36:M37"/>
    <mergeCell ref="N36:N37"/>
    <mergeCell ref="N34:N35"/>
    <mergeCell ref="L50:L51"/>
    <mergeCell ref="M50:M51"/>
  </mergeCells>
  <pageMargins left="0.25" right="0.25" top="0.75" bottom="0.75" header="0.3" footer="0.3"/>
  <pageSetup paperSize="5" scale="10" fitToHeight="0" orientation="landscape" r:id="rId1"/>
  <rowBreaks count="1" manualBreakCount="1">
    <brk id="33" max="16383" man="1"/>
  </rowBreaks>
  <colBreaks count="1" manualBreakCount="1">
    <brk id="15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25"/>
  <sheetViews>
    <sheetView topLeftCell="A13" zoomScale="75" zoomScaleNormal="64" workbookViewId="0">
      <selection activeCell="A25" sqref="A25:N25"/>
    </sheetView>
  </sheetViews>
  <sheetFormatPr baseColWidth="10" defaultColWidth="9.6640625" defaultRowHeight="15"/>
  <cols>
    <col min="1" max="1" width="72.6640625" style="226" customWidth="1"/>
    <col min="2" max="2" width="17.6640625" style="226" customWidth="1"/>
    <col min="3" max="3" width="17" style="226" customWidth="1"/>
    <col min="4" max="4" width="10.5546875" style="226" customWidth="1"/>
    <col min="5" max="5" width="20.109375" style="226" customWidth="1"/>
    <col min="6" max="6" width="22.109375" style="226" customWidth="1"/>
    <col min="7" max="7" width="12.6640625" style="226" customWidth="1"/>
    <col min="8" max="8" width="17.5546875" style="226" customWidth="1"/>
    <col min="9" max="9" width="11.5546875" style="226" customWidth="1"/>
    <col min="10" max="10" width="12.33203125" style="20" customWidth="1"/>
    <col min="11" max="11" width="16.109375" style="20" customWidth="1"/>
    <col min="12" max="12" width="10.6640625" style="226" customWidth="1"/>
    <col min="13" max="13" width="13.88671875" style="226" customWidth="1"/>
    <col min="14" max="14" width="15.6640625" style="226" customWidth="1"/>
    <col min="15" max="15" width="9.6640625" style="226"/>
    <col min="16" max="16" width="13.44140625" style="226" bestFit="1" customWidth="1"/>
    <col min="17" max="17" width="36.109375" style="226" customWidth="1"/>
    <col min="18" max="16384" width="9.6640625" style="226"/>
  </cols>
  <sheetData>
    <row r="1" spans="1:14" ht="27" customHeight="1">
      <c r="A1" s="773"/>
      <c r="B1" s="774" t="s">
        <v>340</v>
      </c>
      <c r="C1" s="775"/>
      <c r="D1" s="775"/>
      <c r="E1" s="775"/>
      <c r="F1" s="775"/>
      <c r="G1" s="775"/>
      <c r="H1" s="776"/>
      <c r="I1" s="777" t="s">
        <v>341</v>
      </c>
      <c r="J1" s="778"/>
      <c r="K1" s="778"/>
      <c r="L1" s="779"/>
      <c r="M1" s="780"/>
      <c r="N1" s="781"/>
    </row>
    <row r="2" spans="1:14" ht="27" customHeight="1">
      <c r="A2" s="782"/>
      <c r="B2" s="783"/>
      <c r="C2" s="784"/>
      <c r="D2" s="784"/>
      <c r="E2" s="784"/>
      <c r="F2" s="784"/>
      <c r="G2" s="784"/>
      <c r="H2" s="785"/>
      <c r="I2" s="777" t="s">
        <v>342</v>
      </c>
      <c r="J2" s="778"/>
      <c r="K2" s="778"/>
      <c r="L2" s="779"/>
      <c r="M2" s="786"/>
      <c r="N2" s="787"/>
    </row>
    <row r="3" spans="1:14" ht="48" customHeight="1">
      <c r="A3" s="782"/>
      <c r="B3" s="774" t="s">
        <v>343</v>
      </c>
      <c r="C3" s="775"/>
      <c r="D3" s="775"/>
      <c r="E3" s="775"/>
      <c r="F3" s="775"/>
      <c r="G3" s="775"/>
      <c r="H3" s="776"/>
      <c r="I3" s="777" t="s">
        <v>344</v>
      </c>
      <c r="J3" s="778"/>
      <c r="K3" s="778"/>
      <c r="L3" s="779"/>
      <c r="M3" s="786"/>
      <c r="N3" s="787"/>
    </row>
    <row r="4" spans="1:14" ht="27" customHeight="1">
      <c r="A4" s="788"/>
      <c r="B4" s="783"/>
      <c r="C4" s="784"/>
      <c r="D4" s="784"/>
      <c r="E4" s="784"/>
      <c r="F4" s="784"/>
      <c r="G4" s="784"/>
      <c r="H4" s="785"/>
      <c r="I4" s="777" t="s">
        <v>345</v>
      </c>
      <c r="J4" s="778"/>
      <c r="K4" s="778"/>
      <c r="L4" s="779"/>
      <c r="M4" s="789"/>
      <c r="N4" s="790"/>
    </row>
    <row r="5" spans="1:14" s="794" customFormat="1" ht="30" customHeight="1">
      <c r="A5" s="791" t="s">
        <v>347</v>
      </c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3"/>
    </row>
    <row r="6" spans="1:14" ht="30" customHeight="1">
      <c r="A6" s="795" t="s">
        <v>318</v>
      </c>
      <c r="B6" s="795"/>
      <c r="C6" s="796" t="s">
        <v>303</v>
      </c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7"/>
    </row>
    <row r="7" spans="1:14" ht="27.95" customHeight="1">
      <c r="A7" s="618" t="s">
        <v>304</v>
      </c>
      <c r="B7" s="619"/>
      <c r="C7" s="656" t="s">
        <v>248</v>
      </c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8"/>
    </row>
    <row r="8" spans="1:14" ht="27.95" customHeight="1">
      <c r="A8" s="615" t="s">
        <v>335</v>
      </c>
      <c r="B8" s="616"/>
      <c r="C8" s="616"/>
      <c r="D8" s="616"/>
      <c r="E8" s="616"/>
      <c r="F8" s="617"/>
      <c r="G8" s="525" t="s">
        <v>336</v>
      </c>
      <c r="H8" s="526"/>
      <c r="I8" s="527"/>
      <c r="J8" s="609" t="s">
        <v>7</v>
      </c>
      <c r="K8" s="610"/>
      <c r="L8" s="610"/>
      <c r="M8" s="610"/>
      <c r="N8" s="611"/>
    </row>
    <row r="9" spans="1:14" ht="27.95" customHeight="1">
      <c r="A9" s="431" t="s">
        <v>337</v>
      </c>
      <c r="B9" s="432"/>
      <c r="C9" s="432"/>
      <c r="D9" s="432"/>
      <c r="E9" s="432"/>
      <c r="F9" s="433"/>
      <c r="G9" s="528"/>
      <c r="H9" s="529"/>
      <c r="I9" s="530"/>
      <c r="J9" s="319" t="s">
        <v>8</v>
      </c>
      <c r="K9" s="606" t="s">
        <v>9</v>
      </c>
      <c r="L9" s="607"/>
      <c r="M9" s="608"/>
      <c r="N9" s="22" t="s">
        <v>10</v>
      </c>
    </row>
    <row r="10" spans="1:14" ht="27.95" customHeight="1">
      <c r="A10" s="612" t="s">
        <v>338</v>
      </c>
      <c r="B10" s="613"/>
      <c r="C10" s="613"/>
      <c r="D10" s="613"/>
      <c r="E10" s="613"/>
      <c r="F10" s="614"/>
      <c r="G10" s="528"/>
      <c r="H10" s="529"/>
      <c r="I10" s="530"/>
      <c r="J10" s="537"/>
      <c r="K10" s="540" t="s">
        <v>11</v>
      </c>
      <c r="L10" s="541"/>
      <c r="M10" s="542"/>
      <c r="N10" s="549"/>
    </row>
    <row r="11" spans="1:14" ht="27.95" customHeight="1">
      <c r="A11" s="322" t="s">
        <v>210</v>
      </c>
      <c r="B11" s="309"/>
      <c r="C11" s="309"/>
      <c r="D11" s="309"/>
      <c r="E11" s="309"/>
      <c r="F11" s="310"/>
      <c r="G11" s="528"/>
      <c r="H11" s="529"/>
      <c r="I11" s="530"/>
      <c r="J11" s="538"/>
      <c r="K11" s="543"/>
      <c r="L11" s="544"/>
      <c r="M11" s="545"/>
      <c r="N11" s="550"/>
    </row>
    <row r="12" spans="1:14" ht="27.95" customHeight="1" thickBot="1">
      <c r="A12" s="322" t="s">
        <v>211</v>
      </c>
      <c r="B12" s="434" t="s">
        <v>339</v>
      </c>
      <c r="C12" s="434"/>
      <c r="D12" s="434"/>
      <c r="E12" s="434"/>
      <c r="F12" s="435"/>
      <c r="G12" s="528"/>
      <c r="H12" s="529"/>
      <c r="I12" s="530"/>
      <c r="J12" s="538"/>
      <c r="K12" s="543"/>
      <c r="L12" s="544"/>
      <c r="M12" s="545"/>
      <c r="N12" s="550"/>
    </row>
    <row r="13" spans="1:14" ht="27.95" customHeight="1">
      <c r="A13" s="599" t="s">
        <v>16</v>
      </c>
      <c r="B13" s="601" t="s">
        <v>17</v>
      </c>
      <c r="C13" s="601" t="s">
        <v>18</v>
      </c>
      <c r="D13" s="601" t="s">
        <v>19</v>
      </c>
      <c r="E13" s="601" t="s">
        <v>20</v>
      </c>
      <c r="F13" s="559" t="s">
        <v>21</v>
      </c>
      <c r="G13" s="560"/>
      <c r="H13" s="560"/>
      <c r="I13" s="561"/>
      <c r="J13" s="559" t="s">
        <v>22</v>
      </c>
      <c r="K13" s="561"/>
      <c r="L13" s="647" t="s">
        <v>23</v>
      </c>
      <c r="M13" s="648"/>
      <c r="N13" s="649"/>
    </row>
    <row r="14" spans="1:14" ht="27.95" customHeight="1">
      <c r="A14" s="600"/>
      <c r="B14" s="602"/>
      <c r="C14" s="603"/>
      <c r="D14" s="602"/>
      <c r="E14" s="602"/>
      <c r="F14" s="562"/>
      <c r="G14" s="563"/>
      <c r="H14" s="563"/>
      <c r="I14" s="564"/>
      <c r="J14" s="562"/>
      <c r="K14" s="564"/>
      <c r="L14" s="557" t="s">
        <v>24</v>
      </c>
      <c r="M14" s="557" t="s">
        <v>25</v>
      </c>
      <c r="N14" s="567" t="s">
        <v>26</v>
      </c>
    </row>
    <row r="15" spans="1:14" ht="27.95" customHeight="1" thickBot="1">
      <c r="A15" s="625"/>
      <c r="B15" s="628"/>
      <c r="C15" s="329" t="s">
        <v>27</v>
      </c>
      <c r="D15" s="628"/>
      <c r="E15" s="628"/>
      <c r="F15" s="95" t="s">
        <v>28</v>
      </c>
      <c r="G15" s="95" t="s">
        <v>29</v>
      </c>
      <c r="H15" s="95" t="s">
        <v>30</v>
      </c>
      <c r="I15" s="95" t="s">
        <v>31</v>
      </c>
      <c r="J15" s="95" t="s">
        <v>32</v>
      </c>
      <c r="K15" s="329" t="s">
        <v>33</v>
      </c>
      <c r="L15" s="659"/>
      <c r="M15" s="659"/>
      <c r="N15" s="660"/>
    </row>
    <row r="16" spans="1:14" ht="48.95" customHeight="1">
      <c r="A16" s="661" t="s">
        <v>212</v>
      </c>
      <c r="B16" s="662" t="s">
        <v>213</v>
      </c>
      <c r="C16" s="185" t="s">
        <v>36</v>
      </c>
      <c r="D16" s="328">
        <v>200</v>
      </c>
      <c r="E16" s="299">
        <v>4200000000</v>
      </c>
      <c r="F16" s="299"/>
      <c r="G16" s="304"/>
      <c r="H16" s="299">
        <v>4200000000</v>
      </c>
      <c r="I16" s="300"/>
      <c r="J16" s="24">
        <v>44927</v>
      </c>
      <c r="K16" s="25">
        <v>45291</v>
      </c>
      <c r="L16" s="664">
        <f>D17/D16</f>
        <v>0</v>
      </c>
      <c r="M16" s="664">
        <f>E17/E16</f>
        <v>0</v>
      </c>
      <c r="N16" s="666">
        <v>0</v>
      </c>
    </row>
    <row r="17" spans="1:14" ht="48.95" customHeight="1">
      <c r="A17" s="580"/>
      <c r="B17" s="663"/>
      <c r="C17" s="296" t="s">
        <v>37</v>
      </c>
      <c r="D17" s="315">
        <v>0</v>
      </c>
      <c r="E17" s="289">
        <v>0</v>
      </c>
      <c r="F17" s="289"/>
      <c r="G17" s="264"/>
      <c r="H17" s="264">
        <v>0</v>
      </c>
      <c r="I17" s="301"/>
      <c r="J17" s="24">
        <v>44927</v>
      </c>
      <c r="K17" s="25">
        <v>45291</v>
      </c>
      <c r="L17" s="665"/>
      <c r="M17" s="665"/>
      <c r="N17" s="667"/>
    </row>
    <row r="18" spans="1:14" ht="27.95" customHeight="1">
      <c r="A18" s="587" t="s">
        <v>135</v>
      </c>
      <c r="B18" s="558"/>
      <c r="C18" s="297" t="s">
        <v>36</v>
      </c>
      <c r="D18" s="668"/>
      <c r="E18" s="298">
        <f>SUM(E16)</f>
        <v>4200000000</v>
      </c>
      <c r="F18" s="302"/>
      <c r="G18" s="303"/>
      <c r="H18" s="303">
        <f>SUM(H16)</f>
        <v>4200000000</v>
      </c>
      <c r="I18" s="303"/>
      <c r="J18" s="8"/>
      <c r="K18" s="8"/>
      <c r="L18" s="670"/>
      <c r="M18" s="670"/>
      <c r="N18" s="671"/>
    </row>
    <row r="19" spans="1:14" ht="27.95" customHeight="1" thickBot="1">
      <c r="A19" s="591"/>
      <c r="B19" s="628"/>
      <c r="C19" s="297" t="s">
        <v>37</v>
      </c>
      <c r="D19" s="669"/>
      <c r="E19" s="26"/>
      <c r="F19" s="26"/>
      <c r="G19" s="7"/>
      <c r="H19" s="9"/>
      <c r="I19" s="9"/>
      <c r="J19" s="10"/>
      <c r="K19" s="8"/>
      <c r="L19" s="478"/>
      <c r="M19" s="478"/>
      <c r="N19" s="672"/>
    </row>
    <row r="20" spans="1:14" ht="27.95" customHeight="1" thickBot="1">
      <c r="A20" s="327" t="s">
        <v>72</v>
      </c>
      <c r="B20" s="673" t="s">
        <v>73</v>
      </c>
      <c r="C20" s="674"/>
      <c r="D20" s="675"/>
      <c r="E20" s="676" t="s">
        <v>74</v>
      </c>
      <c r="F20" s="677"/>
      <c r="G20" s="677"/>
      <c r="H20" s="677"/>
      <c r="I20" s="273"/>
      <c r="J20" s="678" t="s">
        <v>136</v>
      </c>
      <c r="K20" s="679"/>
      <c r="L20" s="679"/>
      <c r="M20" s="679"/>
      <c r="N20" s="680"/>
    </row>
    <row r="21" spans="1:14" ht="27.95" customHeight="1">
      <c r="A21" s="692" t="s">
        <v>214</v>
      </c>
      <c r="B21" s="683" t="s">
        <v>215</v>
      </c>
      <c r="C21" s="684"/>
      <c r="D21" s="685"/>
      <c r="E21" s="683" t="s">
        <v>213</v>
      </c>
      <c r="F21" s="684"/>
      <c r="G21" s="685"/>
      <c r="H21" s="595" t="s">
        <v>36</v>
      </c>
      <c r="I21" s="681">
        <v>200</v>
      </c>
      <c r="J21" s="640" t="s">
        <v>247</v>
      </c>
      <c r="K21" s="640"/>
      <c r="L21" s="640"/>
      <c r="M21" s="640"/>
      <c r="N21" s="641"/>
    </row>
    <row r="22" spans="1:14" ht="27.95" customHeight="1">
      <c r="A22" s="693"/>
      <c r="B22" s="686"/>
      <c r="C22" s="687"/>
      <c r="D22" s="688"/>
      <c r="E22" s="686"/>
      <c r="F22" s="687"/>
      <c r="G22" s="688"/>
      <c r="H22" s="482"/>
      <c r="I22" s="682"/>
      <c r="J22" s="642" t="s">
        <v>108</v>
      </c>
      <c r="K22" s="642"/>
      <c r="L22" s="642"/>
      <c r="M22" s="642"/>
      <c r="N22" s="643"/>
    </row>
    <row r="23" spans="1:14" ht="27.95" customHeight="1">
      <c r="A23" s="693"/>
      <c r="B23" s="686"/>
      <c r="C23" s="687"/>
      <c r="D23" s="688"/>
      <c r="E23" s="686"/>
      <c r="F23" s="687"/>
      <c r="G23" s="688"/>
      <c r="H23" s="481" t="s">
        <v>37</v>
      </c>
      <c r="I23" s="690">
        <v>0</v>
      </c>
      <c r="J23" s="638" t="s">
        <v>164</v>
      </c>
      <c r="K23" s="638"/>
      <c r="L23" s="638"/>
      <c r="M23" s="638"/>
      <c r="N23" s="639"/>
    </row>
    <row r="24" spans="1:14" ht="27.95" customHeight="1" thickBot="1">
      <c r="A24" s="694"/>
      <c r="B24" s="633"/>
      <c r="C24" s="634"/>
      <c r="D24" s="635"/>
      <c r="E24" s="633"/>
      <c r="F24" s="634"/>
      <c r="G24" s="635"/>
      <c r="H24" s="689"/>
      <c r="I24" s="691"/>
      <c r="J24" s="636" t="s">
        <v>108</v>
      </c>
      <c r="K24" s="636"/>
      <c r="L24" s="636"/>
      <c r="M24" s="636"/>
      <c r="N24" s="637"/>
    </row>
    <row r="25" spans="1:14" ht="27.95" customHeight="1" thickBot="1">
      <c r="A25" s="798" t="s">
        <v>333</v>
      </c>
      <c r="B25" s="799"/>
      <c r="C25" s="799"/>
      <c r="D25" s="799"/>
      <c r="E25" s="799"/>
      <c r="F25" s="799"/>
      <c r="G25" s="799"/>
      <c r="H25" s="799"/>
      <c r="I25" s="799"/>
      <c r="J25" s="799"/>
      <c r="K25" s="799"/>
      <c r="L25" s="799"/>
      <c r="M25" s="799"/>
      <c r="N25" s="800"/>
    </row>
  </sheetData>
  <mergeCells count="60">
    <mergeCell ref="J22:N22"/>
    <mergeCell ref="I21:I22"/>
    <mergeCell ref="J23:N23"/>
    <mergeCell ref="J24:N24"/>
    <mergeCell ref="A25:N25"/>
    <mergeCell ref="B21:D24"/>
    <mergeCell ref="H21:H22"/>
    <mergeCell ref="H23:H24"/>
    <mergeCell ref="I23:I24"/>
    <mergeCell ref="E21:G24"/>
    <mergeCell ref="A21:A24"/>
    <mergeCell ref="N18:N19"/>
    <mergeCell ref="B20:D20"/>
    <mergeCell ref="E20:H20"/>
    <mergeCell ref="J20:N20"/>
    <mergeCell ref="J21:N21"/>
    <mergeCell ref="A18:A19"/>
    <mergeCell ref="B18:B19"/>
    <mergeCell ref="D18:D19"/>
    <mergeCell ref="L18:L19"/>
    <mergeCell ref="M18:M19"/>
    <mergeCell ref="A16:A17"/>
    <mergeCell ref="B16:B17"/>
    <mergeCell ref="L16:L17"/>
    <mergeCell ref="M16:M17"/>
    <mergeCell ref="N16:N17"/>
    <mergeCell ref="F13:I14"/>
    <mergeCell ref="A10:F10"/>
    <mergeCell ref="J10:J12"/>
    <mergeCell ref="K10:M12"/>
    <mergeCell ref="N10:N12"/>
    <mergeCell ref="B12:F12"/>
    <mergeCell ref="A13:A15"/>
    <mergeCell ref="B13:B15"/>
    <mergeCell ref="C13:C14"/>
    <mergeCell ref="D13:D15"/>
    <mergeCell ref="E13:E15"/>
    <mergeCell ref="J13:K14"/>
    <mergeCell ref="L13:N13"/>
    <mergeCell ref="L14:L15"/>
    <mergeCell ref="M14:M15"/>
    <mergeCell ref="N14:N15"/>
    <mergeCell ref="A8:F8"/>
    <mergeCell ref="G8:I12"/>
    <mergeCell ref="J8:N8"/>
    <mergeCell ref="A9:F9"/>
    <mergeCell ref="K9:M9"/>
    <mergeCell ref="A5:N5"/>
    <mergeCell ref="A6:B6"/>
    <mergeCell ref="C6:N6"/>
    <mergeCell ref="A7:B7"/>
    <mergeCell ref="C7:N7"/>
    <mergeCell ref="A1:A4"/>
    <mergeCell ref="B1:H2"/>
    <mergeCell ref="I1:L1"/>
    <mergeCell ref="M1:N4"/>
    <mergeCell ref="I2:L2"/>
    <mergeCell ref="B3:H4"/>
    <mergeCell ref="I3:L3"/>
    <mergeCell ref="I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7"/>
  <sheetViews>
    <sheetView topLeftCell="A115" zoomScale="109" workbookViewId="0">
      <selection activeCell="J123" sqref="J123"/>
    </sheetView>
  </sheetViews>
  <sheetFormatPr baseColWidth="10" defaultColWidth="8.88671875" defaultRowHeight="15"/>
  <cols>
    <col min="1" max="1" width="8.44140625" customWidth="1"/>
    <col min="2" max="2" width="17.88671875" customWidth="1"/>
    <col min="3" max="3" width="12.88671875" customWidth="1"/>
    <col min="4" max="4" width="16.109375" customWidth="1"/>
    <col min="5" max="5" width="15.88671875" customWidth="1"/>
    <col min="6" max="6" width="13.88671875" style="133" bestFit="1" customWidth="1"/>
    <col min="7" max="7" width="12.5546875" customWidth="1"/>
    <col min="8" max="8" width="14" customWidth="1"/>
    <col min="9" max="9" width="13.109375" customWidth="1"/>
    <col min="10" max="10" width="14.88671875" customWidth="1"/>
    <col min="11" max="256" width="11.5546875" customWidth="1"/>
  </cols>
  <sheetData>
    <row r="2" spans="2:7" ht="28.5" customHeight="1" thickBot="1">
      <c r="B2" s="721" t="s">
        <v>216</v>
      </c>
      <c r="C2" s="721"/>
      <c r="D2" s="721"/>
      <c r="E2" s="721"/>
      <c r="F2" s="721"/>
    </row>
    <row r="3" spans="2:7" ht="39" thickBot="1">
      <c r="B3" s="38" t="s">
        <v>76</v>
      </c>
      <c r="C3" s="132"/>
      <c r="D3" s="39"/>
      <c r="E3" s="39"/>
      <c r="F3" s="136">
        <f>E3</f>
        <v>0</v>
      </c>
    </row>
    <row r="4" spans="2:7">
      <c r="B4" s="695" t="s">
        <v>217</v>
      </c>
      <c r="C4" s="34"/>
      <c r="D4" s="35"/>
      <c r="E4" s="34"/>
      <c r="F4" s="711">
        <f>SUM(E4:E8)</f>
        <v>0</v>
      </c>
    </row>
    <row r="5" spans="2:7">
      <c r="B5" s="696"/>
      <c r="C5" s="28"/>
      <c r="D5" s="30"/>
      <c r="E5" s="28"/>
      <c r="F5" s="712"/>
    </row>
    <row r="6" spans="2:7">
      <c r="B6" s="696"/>
      <c r="C6" s="28"/>
      <c r="D6" s="30"/>
      <c r="E6" s="28"/>
      <c r="F6" s="712"/>
    </row>
    <row r="7" spans="2:7">
      <c r="B7" s="696"/>
      <c r="C7" s="28"/>
      <c r="D7" s="30"/>
      <c r="E7" s="28"/>
      <c r="F7" s="712"/>
    </row>
    <row r="8" spans="2:7" ht="15.75" thickBot="1">
      <c r="B8" s="697"/>
      <c r="C8" s="36"/>
      <c r="D8" s="37"/>
      <c r="E8" s="36"/>
      <c r="F8" s="713"/>
      <c r="G8" s="31">
        <f>SUM(E4:E8)</f>
        <v>0</v>
      </c>
    </row>
    <row r="9" spans="2:7">
      <c r="B9" s="695" t="s">
        <v>218</v>
      </c>
      <c r="C9" s="34"/>
      <c r="D9" s="40"/>
      <c r="E9" s="34"/>
      <c r="F9" s="711">
        <f>E10+E9</f>
        <v>0</v>
      </c>
    </row>
    <row r="10" spans="2:7" ht="36" customHeight="1" thickBot="1">
      <c r="B10" s="696"/>
      <c r="C10" s="29"/>
      <c r="D10" s="33"/>
      <c r="E10" s="29"/>
      <c r="F10" s="714"/>
    </row>
    <row r="11" spans="2:7" ht="39" thickBot="1">
      <c r="B11" s="38" t="s">
        <v>219</v>
      </c>
      <c r="C11" s="41"/>
      <c r="D11" s="39"/>
      <c r="E11" s="41"/>
      <c r="F11" s="137">
        <f>E11</f>
        <v>0</v>
      </c>
    </row>
    <row r="12" spans="2:7" ht="19.5" customHeight="1">
      <c r="B12" s="715" t="s">
        <v>83</v>
      </c>
      <c r="C12" s="154" t="s">
        <v>283</v>
      </c>
      <c r="D12" s="155" t="s">
        <v>284</v>
      </c>
      <c r="E12" s="155">
        <v>29750000</v>
      </c>
      <c r="F12" s="711">
        <f>SUM(E12:E23)</f>
        <v>80850000</v>
      </c>
    </row>
    <row r="13" spans="2:7">
      <c r="B13" s="716"/>
      <c r="C13" s="154" t="s">
        <v>285</v>
      </c>
      <c r="D13" s="155" t="s">
        <v>286</v>
      </c>
      <c r="E13" s="155">
        <v>33250000</v>
      </c>
      <c r="F13" s="714"/>
    </row>
    <row r="14" spans="2:7">
      <c r="B14" s="716"/>
      <c r="C14" s="154" t="s">
        <v>287</v>
      </c>
      <c r="D14" s="149" t="s">
        <v>288</v>
      </c>
      <c r="E14" s="154">
        <v>17850000</v>
      </c>
      <c r="F14" s="714"/>
    </row>
    <row r="15" spans="2:7">
      <c r="B15" s="716"/>
      <c r="C15" s="77"/>
      <c r="D15" s="30"/>
      <c r="E15" s="28"/>
      <c r="F15" s="714"/>
    </row>
    <row r="16" spans="2:7">
      <c r="B16" s="716"/>
      <c r="C16" s="77"/>
      <c r="D16" s="30"/>
      <c r="E16" s="28"/>
      <c r="F16" s="714"/>
    </row>
    <row r="17" spans="2:6">
      <c r="B17" s="716"/>
      <c r="C17" s="77"/>
      <c r="D17" s="30"/>
      <c r="E17" s="28"/>
      <c r="F17" s="714"/>
    </row>
    <row r="18" spans="2:6">
      <c r="B18" s="716"/>
      <c r="C18" s="77"/>
      <c r="D18" s="30"/>
      <c r="E18" s="28"/>
      <c r="F18" s="714"/>
    </row>
    <row r="19" spans="2:6">
      <c r="B19" s="716"/>
      <c r="C19" s="77"/>
      <c r="D19" s="30"/>
      <c r="E19" s="28"/>
      <c r="F19" s="714"/>
    </row>
    <row r="20" spans="2:6">
      <c r="B20" s="716"/>
      <c r="C20" s="77"/>
      <c r="D20" s="30"/>
      <c r="E20" s="28"/>
      <c r="F20" s="714"/>
    </row>
    <row r="21" spans="2:6">
      <c r="B21" s="716"/>
      <c r="C21" s="77"/>
      <c r="D21" s="30"/>
      <c r="E21" s="28"/>
      <c r="F21" s="714"/>
    </row>
    <row r="22" spans="2:6">
      <c r="B22" s="716"/>
      <c r="C22" s="77"/>
      <c r="D22" s="30"/>
      <c r="E22" s="28"/>
      <c r="F22" s="714"/>
    </row>
    <row r="23" spans="2:6">
      <c r="B23" s="716"/>
      <c r="C23" s="78"/>
      <c r="D23" s="32"/>
      <c r="E23" s="29"/>
      <c r="F23" s="714"/>
    </row>
    <row r="24" spans="2:6">
      <c r="B24" s="706" t="s">
        <v>220</v>
      </c>
      <c r="C24" s="154" t="s">
        <v>289</v>
      </c>
      <c r="D24" s="151" t="s">
        <v>290</v>
      </c>
      <c r="E24" s="151">
        <v>17850000</v>
      </c>
      <c r="F24" s="708">
        <f>SUM(E24:E35)</f>
        <v>49084000</v>
      </c>
    </row>
    <row r="25" spans="2:6" ht="22.5">
      <c r="B25" s="706"/>
      <c r="C25" s="150" t="s">
        <v>291</v>
      </c>
      <c r="D25" s="151" t="s">
        <v>292</v>
      </c>
      <c r="E25" s="151">
        <v>31234000</v>
      </c>
      <c r="F25" s="709"/>
    </row>
    <row r="26" spans="2:6">
      <c r="B26" s="706"/>
      <c r="C26" s="28"/>
      <c r="D26" s="48"/>
      <c r="E26" s="48"/>
      <c r="F26" s="709"/>
    </row>
    <row r="27" spans="2:6">
      <c r="B27" s="706"/>
      <c r="C27" s="28"/>
      <c r="D27" s="48"/>
      <c r="E27" s="48"/>
      <c r="F27" s="709"/>
    </row>
    <row r="28" spans="2:6">
      <c r="B28" s="706"/>
      <c r="C28" s="28"/>
      <c r="D28" s="48"/>
      <c r="E28" s="48"/>
      <c r="F28" s="709"/>
    </row>
    <row r="29" spans="2:6">
      <c r="B29" s="706"/>
      <c r="C29" s="28"/>
      <c r="D29" s="48"/>
      <c r="E29" s="48"/>
      <c r="F29" s="709"/>
    </row>
    <row r="30" spans="2:6">
      <c r="B30" s="706"/>
      <c r="C30" s="28"/>
      <c r="D30" s="48"/>
      <c r="E30" s="48"/>
      <c r="F30" s="709"/>
    </row>
    <row r="31" spans="2:6">
      <c r="B31" s="706"/>
      <c r="C31" s="28"/>
      <c r="D31" s="48"/>
      <c r="E31" s="48"/>
      <c r="F31" s="709"/>
    </row>
    <row r="32" spans="2:6">
      <c r="B32" s="706"/>
      <c r="C32" s="28"/>
      <c r="D32" s="48"/>
      <c r="E32" s="48"/>
      <c r="F32" s="709"/>
    </row>
    <row r="33" spans="2:6">
      <c r="B33" s="706"/>
      <c r="C33" s="28"/>
      <c r="D33" s="48"/>
      <c r="E33" s="48"/>
      <c r="F33" s="709"/>
    </row>
    <row r="34" spans="2:6">
      <c r="B34" s="706"/>
      <c r="C34" s="28"/>
      <c r="D34" s="48"/>
      <c r="E34" s="48"/>
      <c r="F34" s="709"/>
    </row>
    <row r="35" spans="2:6" ht="15.75" thickBot="1">
      <c r="B35" s="707"/>
      <c r="C35" s="29"/>
      <c r="D35" s="51"/>
      <c r="E35" s="51"/>
      <c r="F35" s="710"/>
    </row>
    <row r="36" spans="2:6">
      <c r="B36" s="695" t="s">
        <v>221</v>
      </c>
      <c r="C36" s="52"/>
      <c r="D36" s="52"/>
      <c r="E36" s="54"/>
      <c r="F36" s="728">
        <f>SUM(E36:E39)</f>
        <v>0</v>
      </c>
    </row>
    <row r="37" spans="2:6">
      <c r="B37" s="696"/>
      <c r="C37" s="50"/>
      <c r="D37" s="50"/>
      <c r="E37" s="53"/>
      <c r="F37" s="729"/>
    </row>
    <row r="38" spans="2:6">
      <c r="B38" s="696"/>
      <c r="C38" s="50"/>
      <c r="D38" s="50"/>
      <c r="E38" s="53"/>
      <c r="F38" s="729"/>
    </row>
    <row r="39" spans="2:6" ht="15.75" thickBot="1">
      <c r="B39" s="696"/>
      <c r="C39" s="50"/>
      <c r="E39" s="59"/>
      <c r="F39" s="729"/>
    </row>
    <row r="40" spans="2:6" ht="24" customHeight="1">
      <c r="B40" s="715" t="s">
        <v>89</v>
      </c>
      <c r="C40" s="61"/>
      <c r="D40" s="62"/>
      <c r="E40" s="61"/>
      <c r="F40" s="728">
        <f>SUM(E40:E41)</f>
        <v>0</v>
      </c>
    </row>
    <row r="41" spans="2:6" ht="26.25" customHeight="1" thickBot="1">
      <c r="B41" s="716"/>
      <c r="C41" s="51"/>
      <c r="D41" s="65"/>
      <c r="E41" s="51"/>
      <c r="F41" s="729"/>
    </row>
    <row r="42" spans="2:6" ht="24" customHeight="1">
      <c r="B42" s="719" t="s">
        <v>222</v>
      </c>
      <c r="C42" s="61"/>
      <c r="D42" s="62"/>
      <c r="E42" s="61"/>
      <c r="F42" s="717">
        <f>SUM(E42:E43)</f>
        <v>0</v>
      </c>
    </row>
    <row r="43" spans="2:6" ht="32.25" customHeight="1" thickBot="1">
      <c r="B43" s="720"/>
      <c r="C43" s="51"/>
      <c r="D43" s="65"/>
      <c r="E43" s="51"/>
      <c r="F43" s="730"/>
    </row>
    <row r="44" spans="2:6" ht="32.25" customHeight="1">
      <c r="B44" s="695" t="s">
        <v>223</v>
      </c>
      <c r="C44" s="156" t="s">
        <v>293</v>
      </c>
      <c r="D44" s="157" t="s">
        <v>294</v>
      </c>
      <c r="E44" s="157">
        <v>29750000</v>
      </c>
      <c r="F44" s="134">
        <f>E44</f>
        <v>29750000</v>
      </c>
    </row>
    <row r="45" spans="2:6" ht="32.25" customHeight="1" thickBot="1">
      <c r="B45" s="697"/>
      <c r="C45" s="63"/>
      <c r="D45" s="64"/>
      <c r="E45" s="63"/>
      <c r="F45" s="135"/>
    </row>
    <row r="46" spans="2:6" ht="77.25" thickBot="1">
      <c r="B46" s="69" t="s">
        <v>224</v>
      </c>
      <c r="C46" s="150" t="s">
        <v>295</v>
      </c>
      <c r="D46" s="152" t="s">
        <v>296</v>
      </c>
      <c r="E46" s="152">
        <v>78674000</v>
      </c>
      <c r="F46" s="29">
        <f>E46</f>
        <v>78674000</v>
      </c>
    </row>
    <row r="47" spans="2:6">
      <c r="B47" s="719" t="s">
        <v>225</v>
      </c>
      <c r="C47" s="61"/>
      <c r="D47" s="62"/>
      <c r="E47" s="61"/>
      <c r="F47" s="717">
        <f>SUM(E47:E51)</f>
        <v>0</v>
      </c>
    </row>
    <row r="48" spans="2:6">
      <c r="B48" s="722"/>
      <c r="C48" s="48"/>
      <c r="D48" s="60"/>
      <c r="E48" s="48"/>
      <c r="F48" s="723"/>
    </row>
    <row r="49" spans="2:6">
      <c r="B49" s="722"/>
      <c r="C49" s="48"/>
      <c r="D49" s="60"/>
      <c r="E49" s="48"/>
      <c r="F49" s="723"/>
    </row>
    <row r="50" spans="2:6">
      <c r="B50" s="722"/>
      <c r="C50" s="48"/>
      <c r="D50" s="60"/>
      <c r="E50" s="48"/>
      <c r="F50" s="723"/>
    </row>
    <row r="51" spans="2:6" ht="15.75" thickBot="1">
      <c r="B51" s="720"/>
      <c r="C51" s="51"/>
      <c r="D51" s="65"/>
      <c r="E51" s="51"/>
      <c r="F51" s="718"/>
    </row>
    <row r="52" spans="2:6" ht="20.25" customHeight="1">
      <c r="B52" s="719" t="s">
        <v>226</v>
      </c>
      <c r="C52" s="61"/>
      <c r="D52" s="62"/>
      <c r="E52" s="61"/>
      <c r="F52" s="717">
        <f>SUM(E52:E58)</f>
        <v>0</v>
      </c>
    </row>
    <row r="53" spans="2:6">
      <c r="B53" s="722"/>
      <c r="C53" s="48"/>
      <c r="D53" s="60"/>
      <c r="E53" s="48"/>
      <c r="F53" s="723"/>
    </row>
    <row r="54" spans="2:6">
      <c r="B54" s="722"/>
      <c r="C54" s="48"/>
      <c r="D54" s="60"/>
      <c r="E54" s="48"/>
      <c r="F54" s="723"/>
    </row>
    <row r="55" spans="2:6">
      <c r="B55" s="722"/>
      <c r="C55" s="48"/>
      <c r="D55" s="60"/>
      <c r="E55" s="48"/>
      <c r="F55" s="723"/>
    </row>
    <row r="56" spans="2:6">
      <c r="B56" s="722"/>
      <c r="C56" s="48"/>
      <c r="D56" s="60"/>
      <c r="E56" s="48"/>
      <c r="F56" s="723"/>
    </row>
    <row r="57" spans="2:6">
      <c r="B57" s="722"/>
      <c r="C57" s="48"/>
      <c r="D57" s="60"/>
      <c r="E57" s="48"/>
      <c r="F57" s="723"/>
    </row>
    <row r="58" spans="2:6" ht="15.75" thickBot="1">
      <c r="B58" s="724"/>
      <c r="C58" s="63"/>
      <c r="D58" s="64"/>
      <c r="E58" s="63"/>
      <c r="F58" s="725"/>
    </row>
    <row r="59" spans="2:6" ht="21.75" customHeight="1">
      <c r="B59" s="726" t="s">
        <v>227</v>
      </c>
      <c r="C59" s="158" t="s">
        <v>297</v>
      </c>
      <c r="D59" s="159"/>
      <c r="E59" s="160">
        <v>400000000</v>
      </c>
      <c r="F59" s="727">
        <f>SUM(E59:E64)</f>
        <v>400000000</v>
      </c>
    </row>
    <row r="60" spans="2:6" ht="21.75" customHeight="1">
      <c r="B60" s="722"/>
      <c r="C60" s="48"/>
      <c r="D60" s="60"/>
      <c r="E60" s="66"/>
      <c r="F60" s="723"/>
    </row>
    <row r="61" spans="2:6" ht="21.75" customHeight="1">
      <c r="B61" s="722"/>
      <c r="C61" s="48"/>
      <c r="D61" s="60"/>
      <c r="E61" s="66"/>
      <c r="F61" s="723"/>
    </row>
    <row r="62" spans="2:6" ht="21.75" customHeight="1">
      <c r="B62" s="722"/>
      <c r="C62" s="48"/>
      <c r="D62" s="48"/>
      <c r="E62" s="48"/>
      <c r="F62" s="723"/>
    </row>
    <row r="63" spans="2:6" ht="22.5" customHeight="1">
      <c r="B63" s="722"/>
      <c r="C63" s="71"/>
      <c r="D63" s="60"/>
      <c r="E63" s="48"/>
      <c r="F63" s="723"/>
    </row>
    <row r="64" spans="2:6" ht="27" customHeight="1" thickBot="1">
      <c r="B64" s="720"/>
      <c r="C64" s="73"/>
      <c r="D64" s="65"/>
      <c r="E64" s="51"/>
      <c r="F64" s="718"/>
    </row>
    <row r="65" spans="2:6" ht="27" customHeight="1">
      <c r="B65" s="719" t="s">
        <v>228</v>
      </c>
      <c r="C65" s="61"/>
      <c r="D65" s="62"/>
      <c r="E65" s="61"/>
      <c r="F65" s="717">
        <f>SUM(E65:E66)</f>
        <v>0</v>
      </c>
    </row>
    <row r="66" spans="2:6" ht="26.25" customHeight="1" thickBot="1">
      <c r="B66" s="720"/>
      <c r="C66" s="51"/>
      <c r="D66" s="65"/>
      <c r="E66" s="51"/>
      <c r="F66" s="718"/>
    </row>
    <row r="67" spans="2:6" ht="26.25" customHeight="1">
      <c r="B67" s="719" t="s">
        <v>229</v>
      </c>
      <c r="C67" s="61"/>
      <c r="D67" s="62"/>
      <c r="E67" s="61"/>
      <c r="F67" s="717">
        <f>SUM(E67:E68)</f>
        <v>0</v>
      </c>
    </row>
    <row r="68" spans="2:6" ht="26.25" customHeight="1" thickBot="1">
      <c r="B68" s="720"/>
      <c r="C68" s="51"/>
      <c r="D68" s="65"/>
      <c r="E68" s="51"/>
      <c r="F68" s="718"/>
    </row>
    <row r="69" spans="2:6" ht="51.75" thickBot="1">
      <c r="B69" s="42" t="s">
        <v>106</v>
      </c>
      <c r="C69" s="161" t="s">
        <v>298</v>
      </c>
      <c r="D69" s="152" t="s">
        <v>299</v>
      </c>
      <c r="E69" s="152">
        <v>33250000</v>
      </c>
      <c r="F69" s="43">
        <f>E69</f>
        <v>33250000</v>
      </c>
    </row>
    <row r="70" spans="2:6" ht="39" thickBot="1">
      <c r="B70" s="38" t="s">
        <v>110</v>
      </c>
      <c r="C70" s="75"/>
      <c r="D70" s="75"/>
      <c r="E70" s="76"/>
      <c r="F70" s="138">
        <f>E70</f>
        <v>0</v>
      </c>
    </row>
    <row r="71" spans="2:6" ht="15.75">
      <c r="F71" s="139">
        <f>SUM(F3:F70)</f>
        <v>671608000</v>
      </c>
    </row>
    <row r="73" spans="2:6" ht="15.75" thickBot="1"/>
    <row r="74" spans="2:6" ht="48.75" customHeight="1" thickBot="1">
      <c r="B74" s="42" t="s">
        <v>137</v>
      </c>
      <c r="C74" s="81"/>
      <c r="D74" s="81"/>
      <c r="E74" s="82"/>
      <c r="F74" s="43">
        <f>E74</f>
        <v>0</v>
      </c>
    </row>
    <row r="75" spans="2:6" ht="21" customHeight="1">
      <c r="B75" s="733" t="s">
        <v>230</v>
      </c>
      <c r="C75" s="61"/>
      <c r="D75" s="85"/>
      <c r="E75" s="86"/>
      <c r="F75" s="711">
        <f>SUM(E75:E88)</f>
        <v>0</v>
      </c>
    </row>
    <row r="76" spans="2:6" ht="21" customHeight="1">
      <c r="B76" s="734"/>
      <c r="C76" s="48"/>
      <c r="D76" s="83"/>
      <c r="E76" s="84"/>
      <c r="F76" s="712"/>
    </row>
    <row r="77" spans="2:6" ht="21" customHeight="1">
      <c r="B77" s="734"/>
      <c r="C77" s="48"/>
      <c r="D77" s="83"/>
      <c r="E77" s="84"/>
      <c r="F77" s="712"/>
    </row>
    <row r="78" spans="2:6" ht="21" customHeight="1">
      <c r="B78" s="734"/>
      <c r="C78" s="48"/>
      <c r="D78" s="83"/>
      <c r="E78" s="84"/>
      <c r="F78" s="712"/>
    </row>
    <row r="79" spans="2:6" ht="21" customHeight="1">
      <c r="B79" s="734"/>
      <c r="C79" s="48"/>
      <c r="D79" s="83"/>
      <c r="E79" s="84"/>
      <c r="F79" s="712"/>
    </row>
    <row r="80" spans="2:6" ht="21" customHeight="1">
      <c r="B80" s="734"/>
      <c r="C80" s="48"/>
      <c r="D80" s="83"/>
      <c r="E80" s="84"/>
      <c r="F80" s="712"/>
    </row>
    <row r="81" spans="2:6" ht="21" customHeight="1">
      <c r="B81" s="734"/>
      <c r="C81" s="48"/>
      <c r="D81" s="83"/>
      <c r="E81" s="84"/>
      <c r="F81" s="712"/>
    </row>
    <row r="82" spans="2:6" ht="21" customHeight="1">
      <c r="B82" s="734"/>
      <c r="C82" s="48"/>
      <c r="D82" s="83"/>
      <c r="E82" s="84"/>
      <c r="F82" s="712"/>
    </row>
    <row r="83" spans="2:6" ht="21" customHeight="1">
      <c r="B83" s="734"/>
      <c r="C83" s="48"/>
      <c r="D83" s="83"/>
      <c r="E83" s="84"/>
      <c r="F83" s="712"/>
    </row>
    <row r="84" spans="2:6" ht="21" customHeight="1">
      <c r="B84" s="734"/>
      <c r="C84" s="48"/>
      <c r="D84" s="83"/>
      <c r="E84" s="84"/>
      <c r="F84" s="712"/>
    </row>
    <row r="85" spans="2:6" ht="21" customHeight="1">
      <c r="B85" s="734"/>
      <c r="C85" s="48"/>
      <c r="D85" s="83"/>
      <c r="E85" s="84"/>
      <c r="F85" s="712"/>
    </row>
    <row r="86" spans="2:6" ht="21" customHeight="1">
      <c r="B86" s="734"/>
      <c r="C86" s="48"/>
      <c r="D86" s="83"/>
      <c r="E86" s="84"/>
      <c r="F86" s="712"/>
    </row>
    <row r="87" spans="2:6" ht="21" customHeight="1">
      <c r="B87" s="734"/>
      <c r="C87" s="48"/>
      <c r="D87" s="83"/>
      <c r="E87" s="84"/>
      <c r="F87" s="712"/>
    </row>
    <row r="88" spans="2:6" ht="21" customHeight="1" thickBot="1">
      <c r="B88" s="735"/>
      <c r="C88" s="51"/>
      <c r="D88" s="88"/>
      <c r="E88" s="89"/>
      <c r="F88" s="712"/>
    </row>
    <row r="89" spans="2:6" ht="15" customHeight="1">
      <c r="B89" s="695" t="s">
        <v>231</v>
      </c>
      <c r="C89" s="165" t="s">
        <v>300</v>
      </c>
      <c r="D89" s="166" t="s">
        <v>301</v>
      </c>
      <c r="E89" s="166">
        <v>31234000</v>
      </c>
      <c r="F89" s="717">
        <f>SUM(E89:E100)</f>
        <v>31234000</v>
      </c>
    </row>
    <row r="90" spans="2:6">
      <c r="B90" s="696"/>
      <c r="C90" s="48"/>
      <c r="D90" s="60"/>
      <c r="E90" s="48"/>
      <c r="F90" s="736"/>
    </row>
    <row r="91" spans="2:6">
      <c r="B91" s="696"/>
      <c r="C91" s="48"/>
      <c r="D91" s="60"/>
      <c r="E91" s="48"/>
      <c r="F91" s="736"/>
    </row>
    <row r="92" spans="2:6">
      <c r="B92" s="696"/>
      <c r="C92" s="48"/>
      <c r="D92" s="60"/>
      <c r="E92" s="48"/>
      <c r="F92" s="736"/>
    </row>
    <row r="93" spans="2:6">
      <c r="B93" s="696"/>
      <c r="C93" s="48"/>
      <c r="D93" s="60"/>
      <c r="E93" s="48"/>
      <c r="F93" s="736"/>
    </row>
    <row r="94" spans="2:6">
      <c r="B94" s="696"/>
      <c r="C94" s="48"/>
      <c r="D94" s="60"/>
      <c r="E94" s="48"/>
      <c r="F94" s="736"/>
    </row>
    <row r="95" spans="2:6">
      <c r="B95" s="696"/>
      <c r="C95" s="48"/>
      <c r="D95" s="60"/>
      <c r="E95" s="48"/>
      <c r="F95" s="736"/>
    </row>
    <row r="96" spans="2:6">
      <c r="B96" s="696"/>
      <c r="C96" s="48"/>
      <c r="D96" s="60"/>
      <c r="E96" s="48"/>
      <c r="F96" s="736"/>
    </row>
    <row r="97" spans="2:6">
      <c r="B97" s="696"/>
      <c r="C97" s="48"/>
      <c r="D97" s="60"/>
      <c r="E97" s="48"/>
      <c r="F97" s="736"/>
    </row>
    <row r="98" spans="2:6">
      <c r="B98" s="696"/>
      <c r="C98" s="48"/>
      <c r="D98" s="60"/>
      <c r="E98" s="48"/>
      <c r="F98" s="736"/>
    </row>
    <row r="99" spans="2:6">
      <c r="B99" s="696"/>
      <c r="C99" s="48"/>
      <c r="D99" s="60"/>
      <c r="E99" s="48"/>
      <c r="F99" s="736"/>
    </row>
    <row r="100" spans="2:6" ht="15.75" thickBot="1">
      <c r="B100" s="696"/>
      <c r="C100" s="63"/>
      <c r="D100" s="64"/>
      <c r="E100" s="63"/>
      <c r="F100" s="737"/>
    </row>
    <row r="101" spans="2:6" ht="15.75" thickBot="1">
      <c r="B101" s="738"/>
      <c r="C101" s="167"/>
      <c r="D101" s="168"/>
      <c r="E101" s="168"/>
      <c r="F101" s="169">
        <f>E101</f>
        <v>0</v>
      </c>
    </row>
    <row r="102" spans="2:6" ht="29.25" customHeight="1" thickBot="1">
      <c r="B102" s="726" t="s">
        <v>232</v>
      </c>
      <c r="C102" s="162"/>
      <c r="D102" s="163"/>
      <c r="E102" s="164"/>
      <c r="F102" s="727">
        <f>E102+E103</f>
        <v>0</v>
      </c>
    </row>
    <row r="103" spans="2:6" ht="35.25" customHeight="1" thickBot="1">
      <c r="B103" s="724"/>
      <c r="C103" s="87"/>
      <c r="D103" s="91"/>
      <c r="E103" s="87"/>
      <c r="F103" s="737"/>
    </row>
    <row r="104" spans="2:6" ht="64.5" thickBot="1">
      <c r="B104" s="92" t="s">
        <v>149</v>
      </c>
      <c r="C104" s="93"/>
      <c r="D104" s="93"/>
      <c r="E104" s="93"/>
      <c r="F104" s="140"/>
    </row>
    <row r="105" spans="2:6">
      <c r="B105" s="695" t="s">
        <v>233</v>
      </c>
      <c r="C105" s="61"/>
      <c r="D105" s="61"/>
      <c r="E105" s="72"/>
      <c r="F105" s="141"/>
    </row>
    <row r="106" spans="2:6" ht="21.75" customHeight="1" thickBot="1">
      <c r="B106" s="696"/>
      <c r="C106" s="65"/>
      <c r="D106" s="65"/>
      <c r="E106" s="65"/>
      <c r="F106" s="142"/>
    </row>
    <row r="107" spans="2:6" ht="51" customHeight="1">
      <c r="B107" s="719" t="s">
        <v>234</v>
      </c>
      <c r="C107" s="85"/>
      <c r="D107" s="90"/>
      <c r="E107" s="85"/>
      <c r="F107" s="717">
        <f>SUM(E107:E111)</f>
        <v>0</v>
      </c>
    </row>
    <row r="108" spans="2:6">
      <c r="B108" s="722"/>
      <c r="C108" s="83"/>
      <c r="D108" s="68"/>
      <c r="E108" s="83"/>
      <c r="F108" s="736"/>
    </row>
    <row r="109" spans="2:6">
      <c r="B109" s="722"/>
      <c r="C109" s="83"/>
      <c r="D109" s="68"/>
      <c r="E109" s="83"/>
      <c r="F109" s="736"/>
    </row>
    <row r="110" spans="2:6">
      <c r="B110" s="722"/>
      <c r="C110" s="83"/>
      <c r="D110" s="68"/>
      <c r="E110" s="83"/>
      <c r="F110" s="736"/>
    </row>
    <row r="111" spans="2:6" ht="15.75" thickBot="1">
      <c r="B111" s="724"/>
      <c r="C111" s="87"/>
      <c r="D111" s="91"/>
      <c r="E111" s="87"/>
      <c r="F111" s="737"/>
    </row>
    <row r="113" spans="2:12" ht="15.75" thickBot="1"/>
    <row r="114" spans="2:12">
      <c r="B114" s="733" t="s">
        <v>235</v>
      </c>
      <c r="C114" s="100"/>
      <c r="D114" s="90"/>
      <c r="E114" s="100"/>
      <c r="F114" s="717">
        <f>SUM(E114:E116)</f>
        <v>0</v>
      </c>
    </row>
    <row r="115" spans="2:12">
      <c r="B115" s="734"/>
      <c r="C115" s="67"/>
      <c r="D115" s="68"/>
      <c r="E115" s="67"/>
      <c r="F115" s="736"/>
    </row>
    <row r="116" spans="2:12" ht="30" customHeight="1">
      <c r="B116" s="735"/>
      <c r="C116" s="70"/>
      <c r="D116" s="101"/>
      <c r="E116" s="70"/>
      <c r="F116" s="730"/>
    </row>
    <row r="117" spans="2:12" ht="38.25">
      <c r="B117" s="47" t="s">
        <v>236</v>
      </c>
      <c r="C117" s="74"/>
      <c r="D117" s="49"/>
      <c r="E117" s="74"/>
      <c r="F117" s="28">
        <f>E117</f>
        <v>0</v>
      </c>
    </row>
    <row r="118" spans="2:12">
      <c r="K118" s="116"/>
      <c r="L118" s="116"/>
    </row>
    <row r="119" spans="2:12" ht="15.75" thickBot="1">
      <c r="E119" t="s">
        <v>240</v>
      </c>
      <c r="G119" t="s">
        <v>239</v>
      </c>
      <c r="H119" t="s">
        <v>241</v>
      </c>
      <c r="I119" t="s">
        <v>242</v>
      </c>
      <c r="K119" s="116"/>
      <c r="L119" s="116"/>
    </row>
    <row r="120" spans="2:12" ht="15" customHeight="1">
      <c r="B120" s="715" t="s">
        <v>208</v>
      </c>
      <c r="C120" s="147" t="s">
        <v>261</v>
      </c>
      <c r="D120" s="148" t="s">
        <v>262</v>
      </c>
      <c r="E120" s="149">
        <v>20470000</v>
      </c>
      <c r="F120" s="739">
        <f>SUM(E120:E128)</f>
        <v>163760000</v>
      </c>
      <c r="G120" s="119"/>
      <c r="H120" s="74"/>
      <c r="J120" s="731">
        <f>H120+H121+H122+I122</f>
        <v>0</v>
      </c>
      <c r="K120" s="116"/>
      <c r="L120" s="116"/>
    </row>
    <row r="121" spans="2:12">
      <c r="B121" s="716"/>
      <c r="C121" s="147" t="s">
        <v>263</v>
      </c>
      <c r="D121" s="148" t="s">
        <v>264</v>
      </c>
      <c r="E121" s="149">
        <v>20470000</v>
      </c>
      <c r="F121" s="740"/>
      <c r="G121" s="119"/>
      <c r="H121" s="74"/>
      <c r="J121" s="732"/>
      <c r="K121" s="116"/>
      <c r="L121" s="116"/>
    </row>
    <row r="122" spans="2:12" ht="22.5">
      <c r="B122" s="716"/>
      <c r="C122" s="147" t="s">
        <v>265</v>
      </c>
      <c r="D122" s="148" t="s">
        <v>266</v>
      </c>
      <c r="E122" s="149">
        <v>20470000</v>
      </c>
      <c r="F122" s="143"/>
      <c r="G122" s="119"/>
      <c r="H122" s="106"/>
      <c r="I122" s="106"/>
      <c r="J122" s="732"/>
      <c r="K122" s="116"/>
      <c r="L122" s="116"/>
    </row>
    <row r="123" spans="2:12" ht="22.5">
      <c r="B123" s="716"/>
      <c r="C123" s="147" t="s">
        <v>267</v>
      </c>
      <c r="D123" s="148" t="s">
        <v>268</v>
      </c>
      <c r="E123" s="149">
        <v>20470000</v>
      </c>
      <c r="F123" s="144"/>
      <c r="G123" s="114"/>
      <c r="H123" s="114"/>
      <c r="K123" s="116"/>
      <c r="L123" s="116"/>
    </row>
    <row r="124" spans="2:12" ht="23.25">
      <c r="B124" s="716"/>
      <c r="C124" s="147" t="s">
        <v>269</v>
      </c>
      <c r="D124" s="148" t="s">
        <v>270</v>
      </c>
      <c r="E124" s="149">
        <v>20470000</v>
      </c>
      <c r="F124" s="144"/>
      <c r="G124" s="115"/>
      <c r="H124" s="114"/>
      <c r="K124" s="116"/>
      <c r="L124" s="116"/>
    </row>
    <row r="125" spans="2:12" ht="23.25">
      <c r="B125" s="716"/>
      <c r="C125" s="147" t="s">
        <v>271</v>
      </c>
      <c r="D125" s="148" t="s">
        <v>272</v>
      </c>
      <c r="E125" s="149">
        <v>20470000</v>
      </c>
      <c r="F125" s="144"/>
      <c r="G125" s="115"/>
      <c r="H125" s="114"/>
      <c r="K125" s="116"/>
      <c r="L125" s="116"/>
    </row>
    <row r="126" spans="2:12" ht="22.5">
      <c r="B126" s="716"/>
      <c r="C126" s="147" t="s">
        <v>273</v>
      </c>
      <c r="D126" s="148" t="s">
        <v>274</v>
      </c>
      <c r="E126" s="149">
        <v>20470000</v>
      </c>
      <c r="F126" s="144"/>
      <c r="G126" s="114"/>
      <c r="H126" s="114"/>
      <c r="K126" s="116"/>
      <c r="L126" s="116"/>
    </row>
    <row r="127" spans="2:12" ht="22.5">
      <c r="B127" s="716"/>
      <c r="C127" s="147" t="s">
        <v>275</v>
      </c>
      <c r="D127" s="148" t="s">
        <v>276</v>
      </c>
      <c r="E127" s="149">
        <v>20470000</v>
      </c>
      <c r="F127" s="144"/>
      <c r="G127" s="114"/>
      <c r="H127" s="114"/>
      <c r="K127" s="116"/>
      <c r="L127" s="116"/>
    </row>
    <row r="128" spans="2:12">
      <c r="B128" s="716"/>
      <c r="C128" s="147"/>
      <c r="D128" s="148"/>
      <c r="E128" s="149"/>
      <c r="F128" s="144"/>
      <c r="G128" s="114"/>
      <c r="H128" s="114"/>
      <c r="K128" s="116"/>
      <c r="L128" s="116"/>
    </row>
    <row r="129" spans="2:12">
      <c r="B129" s="716"/>
      <c r="C129" s="102"/>
      <c r="D129" s="102"/>
      <c r="E129" s="74"/>
      <c r="F129" s="144"/>
      <c r="G129" s="114"/>
      <c r="H129" s="114"/>
      <c r="K129" s="116"/>
      <c r="L129" s="116"/>
    </row>
    <row r="130" spans="2:12" ht="22.5">
      <c r="B130" s="716"/>
      <c r="C130" s="150" t="s">
        <v>277</v>
      </c>
      <c r="D130" s="151" t="s">
        <v>278</v>
      </c>
      <c r="E130" s="151">
        <v>17850000</v>
      </c>
      <c r="F130" s="144">
        <f>E130</f>
        <v>17850000</v>
      </c>
      <c r="G130" s="114"/>
      <c r="K130" s="116"/>
      <c r="L130" s="116"/>
    </row>
    <row r="131" spans="2:12">
      <c r="B131" s="716"/>
      <c r="C131" s="102"/>
      <c r="D131" s="102"/>
      <c r="E131" s="74"/>
      <c r="F131" s="144"/>
      <c r="G131" s="114"/>
      <c r="K131" s="116"/>
      <c r="L131" s="116"/>
    </row>
    <row r="132" spans="2:12">
      <c r="B132" s="716"/>
      <c r="C132" s="102"/>
      <c r="D132" s="102"/>
      <c r="E132" s="74"/>
      <c r="F132" s="144"/>
      <c r="G132" s="114"/>
      <c r="K132" s="116"/>
      <c r="L132" s="116"/>
    </row>
    <row r="133" spans="2:12">
      <c r="B133" s="716"/>
      <c r="C133" s="102"/>
      <c r="D133" s="102"/>
      <c r="E133" s="74"/>
      <c r="F133" s="144"/>
      <c r="G133" s="114"/>
      <c r="K133" s="116"/>
      <c r="L133" s="116"/>
    </row>
    <row r="134" spans="2:12">
      <c r="B134" s="716"/>
      <c r="C134" s="102"/>
      <c r="D134" s="102"/>
      <c r="E134" s="74"/>
      <c r="F134" s="144"/>
      <c r="G134" s="114"/>
      <c r="K134" s="116"/>
      <c r="L134" s="116"/>
    </row>
    <row r="135" spans="2:12">
      <c r="B135" s="716"/>
      <c r="C135" s="102"/>
      <c r="D135" s="102"/>
      <c r="E135" s="74"/>
      <c r="F135" s="144"/>
      <c r="G135" s="114"/>
      <c r="K135" s="116"/>
      <c r="L135" s="116"/>
    </row>
    <row r="136" spans="2:12">
      <c r="B136" s="716"/>
      <c r="C136" s="102"/>
      <c r="D136" s="102"/>
      <c r="E136" s="74"/>
      <c r="F136" s="144"/>
      <c r="G136" s="114"/>
      <c r="K136" s="116"/>
      <c r="L136" s="116"/>
    </row>
    <row r="137" spans="2:12">
      <c r="B137" s="716"/>
      <c r="C137" s="102"/>
      <c r="D137" s="102"/>
      <c r="E137" s="74"/>
      <c r="F137" s="144"/>
      <c r="G137" s="114"/>
      <c r="K137" s="116"/>
      <c r="L137" s="116"/>
    </row>
    <row r="138" spans="2:12" ht="72" customHeight="1">
      <c r="B138" s="700" t="s">
        <v>237</v>
      </c>
      <c r="C138" s="150" t="s">
        <v>279</v>
      </c>
      <c r="D138" s="152" t="s">
        <v>280</v>
      </c>
      <c r="E138" s="152">
        <v>29750000</v>
      </c>
      <c r="F138" s="702">
        <f>SUM(E138:E140)</f>
        <v>29750000</v>
      </c>
      <c r="G138" s="114"/>
      <c r="H138" s="105"/>
      <c r="I138" s="105"/>
      <c r="K138" s="118"/>
      <c r="L138" s="117"/>
    </row>
    <row r="139" spans="2:12">
      <c r="B139" s="701"/>
      <c r="C139" s="103"/>
      <c r="D139" s="107"/>
      <c r="E139" s="108"/>
      <c r="F139" s="703"/>
      <c r="G139" s="104"/>
      <c r="H139" s="105"/>
      <c r="I139" s="105"/>
    </row>
    <row r="140" spans="2:12">
      <c r="B140" s="699"/>
      <c r="C140" s="102"/>
      <c r="D140" s="109"/>
      <c r="E140" s="110"/>
      <c r="F140" s="703"/>
    </row>
    <row r="141" spans="2:12">
      <c r="B141" s="698" t="s">
        <v>238</v>
      </c>
      <c r="C141" s="111"/>
      <c r="D141" s="112"/>
      <c r="E141" s="113"/>
      <c r="F141" s="704">
        <f>SUM(E141:E142)</f>
        <v>0</v>
      </c>
    </row>
    <row r="142" spans="2:12" ht="30.75" customHeight="1" thickBot="1">
      <c r="B142" s="699"/>
      <c r="C142" s="122"/>
      <c r="D142" s="123"/>
      <c r="E142" s="124"/>
      <c r="F142" s="705"/>
    </row>
    <row r="143" spans="2:12" ht="22.5">
      <c r="B143" s="695" t="s">
        <v>204</v>
      </c>
      <c r="C143" s="150" t="s">
        <v>281</v>
      </c>
      <c r="D143" s="153" t="s">
        <v>282</v>
      </c>
      <c r="E143" s="153">
        <v>25200000</v>
      </c>
      <c r="F143" s="145"/>
      <c r="G143" s="120" t="s">
        <v>239</v>
      </c>
      <c r="H143" s="125"/>
    </row>
    <row r="144" spans="2:12">
      <c r="B144" s="696"/>
      <c r="G144" s="121"/>
      <c r="H144" s="126"/>
    </row>
    <row r="145" spans="2:8" ht="15.75" thickBot="1">
      <c r="B145" s="696"/>
      <c r="G145" s="128"/>
      <c r="H145" s="129"/>
    </row>
    <row r="146" spans="2:8">
      <c r="B146" s="696"/>
      <c r="H146" s="131">
        <f>SUM(H144:H145)</f>
        <v>0</v>
      </c>
    </row>
    <row r="147" spans="2:8" ht="15.75" thickBot="1">
      <c r="B147" s="697"/>
      <c r="C147" s="127"/>
      <c r="D147" s="127"/>
      <c r="E147" s="127"/>
      <c r="F147" s="146"/>
      <c r="G147" s="127"/>
      <c r="H147" s="130"/>
    </row>
  </sheetData>
  <mergeCells count="45">
    <mergeCell ref="B44:B45"/>
    <mergeCell ref="J120:J122"/>
    <mergeCell ref="B120:B137"/>
    <mergeCell ref="B75:B88"/>
    <mergeCell ref="F75:F88"/>
    <mergeCell ref="F89:F100"/>
    <mergeCell ref="B89:B101"/>
    <mergeCell ref="F102:F103"/>
    <mergeCell ref="B102:B103"/>
    <mergeCell ref="B105:B106"/>
    <mergeCell ref="F107:F111"/>
    <mergeCell ref="B107:B111"/>
    <mergeCell ref="B114:B116"/>
    <mergeCell ref="F114:F116"/>
    <mergeCell ref="F120:F121"/>
    <mergeCell ref="B65:B66"/>
    <mergeCell ref="F65:F66"/>
    <mergeCell ref="B67:B68"/>
    <mergeCell ref="F67:F68"/>
    <mergeCell ref="B2:F2"/>
    <mergeCell ref="B47:B51"/>
    <mergeCell ref="F47:F51"/>
    <mergeCell ref="B52:B58"/>
    <mergeCell ref="F52:F58"/>
    <mergeCell ref="B59:B64"/>
    <mergeCell ref="F59:F64"/>
    <mergeCell ref="B36:B39"/>
    <mergeCell ref="F36:F39"/>
    <mergeCell ref="B40:B41"/>
    <mergeCell ref="F40:F41"/>
    <mergeCell ref="B42:B43"/>
    <mergeCell ref="F42:F43"/>
    <mergeCell ref="B24:B35"/>
    <mergeCell ref="F24:F35"/>
    <mergeCell ref="B4:B8"/>
    <mergeCell ref="B9:B10"/>
    <mergeCell ref="F4:F8"/>
    <mergeCell ref="F9:F10"/>
    <mergeCell ref="B12:B23"/>
    <mergeCell ref="F12:F23"/>
    <mergeCell ref="B143:B147"/>
    <mergeCell ref="B141:B142"/>
    <mergeCell ref="B138:B140"/>
    <mergeCell ref="F138:F140"/>
    <mergeCell ref="F141:F142"/>
  </mergeCells>
  <conditionalFormatting sqref="D102:E10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{1D615459-4F29-4534-B203-624DFD575EC6}</x14:id>
        </ext>
      </extLst>
    </cfRule>
  </conditionalFormatting>
  <dataValidations count="2">
    <dataValidation type="decimal" allowBlank="1" showInputMessage="1" showErrorMessage="1" errorTitle="Entrada no válida" error="Por favor escriba un número" promptTitle="Escriba un número en esta casilla" prompt=" Registre EN PESOS el valor inicial del contrato." sqref="H12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s adiciones, sin incluir el valor inicial. Si no tiene informació, registre 0 (cero)." sqref="E120 E130:E139 L138">
      <formula1>-9223372036854770000</formula1>
      <formula2>9223372036854770000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615459-4F29-4534-B203-624DFD575EC6}">
            <x14:dataBar minLength="0" maxLength="100" negativeBarColorSameAsPositive="1" axisPosition="none">
              <x14:cfvo type="min"/>
              <x14:cfvo type="max"/>
            </x14:dataBar>
          </x14:cfRule>
          <xm:sqref>D102:E103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FORTALECIMIENTO - REACTIVACIÓN</vt:lpstr>
      <vt:lpstr>PRODUCCIÓN SOSTENIBLE</vt:lpstr>
      <vt:lpstr>INFRAESTRUCTURA PRODUCTIVA</vt:lpstr>
      <vt:lpstr>RED VIAL TERCIARIA</vt:lpstr>
      <vt:lpstr>GASIFICACIÓN</vt:lpstr>
      <vt:lpstr>RELACION DE CTO X META</vt:lpstr>
      <vt:lpstr>'FORTALECIMIENTO - REACTIVACIÓN'!Área_de_impresión</vt:lpstr>
      <vt:lpstr>'INFRAESTRUCTURA PRODUCTIVA'!Área_de_impresión</vt:lpstr>
      <vt:lpstr>'PRODUCCIÓN SOSTENIBLE'!Área_de_impresión</vt:lpstr>
      <vt:lpstr>'FORTALECIMIENTO - REACTIVACIÓN'!Títulos_a_imprimir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Findeter S.A.</dc:creator>
  <cp:lastModifiedBy>ARGENIS01</cp:lastModifiedBy>
  <cp:revision/>
  <dcterms:created xsi:type="dcterms:W3CDTF">2001-08-21T17:31:33Z</dcterms:created>
  <dcterms:modified xsi:type="dcterms:W3CDTF">2023-06-02T14:26:51Z</dcterms:modified>
</cp:coreProperties>
</file>