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4.bin" ContentType="application/vnd.openxmlformats-officedocument.oleObject"/>
  <Override PartName="/xl/drawings/drawing7.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8.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9.xml" ContentType="application/vnd.openxmlformats-officedocument.drawing+xml"/>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drawings/drawing10.xml" ContentType="application/vnd.openxmlformats-officedocument.drawing+xml"/>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drawings/drawing11.xml" ContentType="application/vnd.openxmlformats-officedocument.drawing+xml"/>
  <Override PartName="/xl/embeddings/oleObject18.bin" ContentType="application/vnd.openxmlformats-officedocument.oleObject"/>
  <Override PartName="/xl/drawings/drawing12.xml" ContentType="application/vnd.openxmlformats-officedocument.drawing+xml"/>
  <Override PartName="/xl/embeddings/oleObject19.bin" ContentType="application/vnd.openxmlformats-officedocument.oleObject"/>
  <Override PartName="/xl/drawings/drawing13.xml" ContentType="application/vnd.openxmlformats-officedocument.drawing+xml"/>
  <Override PartName="/xl/embeddings/oleObject20.bin" ContentType="application/vnd.openxmlformats-officedocument.oleObject"/>
  <Override PartName="/xl/drawings/drawing14.xml" ContentType="application/vnd.openxmlformats-officedocument.drawing+xml"/>
  <Override PartName="/xl/embeddings/oleObject2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 36\Desktop\P.A PUBLICAR A 30 DE MARZO\"/>
    </mc:Choice>
  </mc:AlternateContent>
  <bookViews>
    <workbookView xWindow="0" yWindow="0" windowWidth="21600" windowHeight="7830" firstSheet="19" activeTab="20"/>
  </bookViews>
  <sheets>
    <sheet name="Plan de Desarrollo " sheetId="1" r:id="rId1"/>
    <sheet name="Anexo  Plan de Desarrollo" sheetId="2" r:id="rId2"/>
    <sheet name="ASOCENTRO" sheetId="3" r:id="rId3"/>
    <sheet name="DIANU" sheetId="4" r:id="rId4"/>
    <sheet name="ANEXOS DIANU" sheetId="5" r:id="rId5"/>
    <sheet name="SMPP" sheetId="6" r:id="rId6"/>
    <sheet name="Anexo SMPP" sheetId="7" r:id="rId7"/>
    <sheet name="SISBEN" sheetId="8" r:id="rId8"/>
    <sheet name="Anexo SISBEN" sheetId="9" r:id="rId9"/>
    <sheet name="Fortalecimiento " sheetId="10" r:id="rId10"/>
    <sheet name="Anexo Fortalecimiento " sheetId="11" r:id="rId11"/>
    <sheet name="CIM" sheetId="12" r:id="rId12"/>
    <sheet name="D. INSTRUMENTOS NORMATIVOS" sheetId="13" r:id="rId13"/>
    <sheet name="A. ACTUALIZ REVISION Y MODIFIC" sheetId="14" r:id="rId14"/>
    <sheet name="ADOP Y REGLAMENTACION AREAS DEL" sheetId="15" r:id="rId15"/>
    <sheet name="SEGUIMIENTO EXPEDIENTE MUNICIP" sheetId="16" r:id="rId16"/>
    <sheet name="IMPLEMENTAR CATASTRO MULTIPROPO" sheetId="17" r:id="rId17"/>
    <sheet name=" SEGUIMIENTO IMPLEMENTAC EXPEDI" sheetId="18" r:id="rId18"/>
    <sheet name=" REALIZACION ESTUDIOS- INVESTIG" sheetId="19" r:id="rId19"/>
    <sheet name="NORMALIZACION Y REGLAMENTACION " sheetId="20" r:id="rId20"/>
    <sheet name="NORMALIZACION Y REGLAMENTAC 2" sheetId="21" r:id="rId2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13" l="1"/>
  <c r="O27" i="13"/>
  <c r="N19" i="13"/>
  <c r="N21" i="13"/>
  <c r="N23" i="13"/>
  <c r="N25" i="13"/>
  <c r="N27" i="13"/>
  <c r="M19" i="13"/>
  <c r="M21" i="13"/>
  <c r="M23" i="13"/>
  <c r="M25" i="13"/>
  <c r="M27" i="13"/>
  <c r="F30" i="13"/>
  <c r="F29" i="13"/>
  <c r="F22" i="14"/>
  <c r="F21" i="14"/>
  <c r="F21" i="15"/>
  <c r="O24" i="16"/>
  <c r="F27" i="16"/>
  <c r="F26" i="16"/>
  <c r="F20" i="17"/>
  <c r="F19" i="17"/>
  <c r="F20" i="18"/>
  <c r="F19" i="18"/>
  <c r="F20" i="21"/>
  <c r="F19" i="21"/>
  <c r="N19" i="19" l="1"/>
  <c r="M19" i="19"/>
  <c r="G19" i="19"/>
  <c r="Z74" i="20"/>
  <c r="X74" i="20"/>
  <c r="V74" i="20"/>
  <c r="Z66" i="20"/>
  <c r="Y66" i="20"/>
  <c r="F18" i="20" s="1"/>
  <c r="V66" i="20"/>
  <c r="X54" i="20"/>
  <c r="X53" i="20"/>
  <c r="X52" i="20"/>
  <c r="X51" i="20"/>
  <c r="X50" i="20"/>
  <c r="X49" i="20"/>
  <c r="X48" i="20"/>
  <c r="X47" i="20"/>
  <c r="X46" i="20"/>
  <c r="X66" i="20" s="1"/>
  <c r="F17" i="20" s="1"/>
  <c r="X45" i="20"/>
  <c r="X44" i="20"/>
  <c r="F20" i="20"/>
  <c r="N19" i="20"/>
  <c r="M19" i="20"/>
  <c r="F19" i="20"/>
  <c r="G19" i="20" s="1"/>
  <c r="M17" i="20"/>
  <c r="G17" i="20" l="1"/>
  <c r="F21" i="20"/>
  <c r="G21" i="20" s="1"/>
  <c r="N17" i="20"/>
  <c r="F22" i="20"/>
  <c r="M22" i="16" l="1"/>
  <c r="M18" i="16"/>
  <c r="M19" i="15"/>
  <c r="M17" i="15"/>
  <c r="Z56" i="21" l="1"/>
  <c r="X56" i="21"/>
  <c r="V56" i="21"/>
  <c r="Y48" i="21"/>
  <c r="F18" i="21" s="1"/>
  <c r="X48" i="21"/>
  <c r="V48" i="21"/>
  <c r="Z42" i="21"/>
  <c r="Z48" i="21" s="1"/>
  <c r="M17" i="21"/>
  <c r="F17" i="21"/>
  <c r="G17" i="21" s="1"/>
  <c r="X67" i="19"/>
  <c r="X61" i="19"/>
  <c r="F19" i="19" s="1"/>
  <c r="Z49" i="19"/>
  <c r="Y49" i="19"/>
  <c r="F18" i="19" s="1"/>
  <c r="X49" i="19"/>
  <c r="V49" i="19"/>
  <c r="F22" i="19"/>
  <c r="N21" i="19" s="1"/>
  <c r="M21" i="19"/>
  <c r="F21" i="19"/>
  <c r="G21" i="19" s="1"/>
  <c r="F20" i="19"/>
  <c r="M17" i="19"/>
  <c r="F17" i="19"/>
  <c r="G17" i="19" s="1"/>
  <c r="Z45" i="18"/>
  <c r="Y45" i="18"/>
  <c r="F18" i="18" s="1"/>
  <c r="X45" i="18"/>
  <c r="V45" i="18"/>
  <c r="M17" i="18"/>
  <c r="G17" i="18"/>
  <c r="Z72" i="17"/>
  <c r="Y72" i="17"/>
  <c r="X72" i="17"/>
  <c r="V72" i="17"/>
  <c r="Z65" i="17"/>
  <c r="X59" i="17"/>
  <c r="X58" i="17"/>
  <c r="X57" i="17"/>
  <c r="X56" i="17"/>
  <c r="X55" i="17"/>
  <c r="X54" i="17"/>
  <c r="X53" i="17"/>
  <c r="X52" i="17"/>
  <c r="X51" i="17"/>
  <c r="X50" i="17"/>
  <c r="X49" i="17"/>
  <c r="X48" i="17"/>
  <c r="X47" i="17"/>
  <c r="X46" i="17"/>
  <c r="X45" i="17"/>
  <c r="Y45" i="17" s="1"/>
  <c r="Y44" i="17"/>
  <c r="X44" i="17"/>
  <c r="X43" i="17"/>
  <c r="Y43" i="17" s="1"/>
  <c r="X42" i="17"/>
  <c r="Y42" i="17" s="1"/>
  <c r="X41" i="17"/>
  <c r="Y41" i="17" s="1"/>
  <c r="X40" i="17"/>
  <c r="Y40" i="17" s="1"/>
  <c r="X39" i="17"/>
  <c r="Y39" i="17" s="1"/>
  <c r="X38" i="17"/>
  <c r="Y38" i="17" s="1"/>
  <c r="X37" i="17"/>
  <c r="X36" i="17"/>
  <c r="Y36" i="17" s="1"/>
  <c r="M17" i="17"/>
  <c r="Z103" i="16"/>
  <c r="Y103" i="16"/>
  <c r="X103" i="16"/>
  <c r="V103" i="16"/>
  <c r="Z96" i="16"/>
  <c r="Y96" i="16"/>
  <c r="X92" i="16"/>
  <c r="X91" i="16"/>
  <c r="X90" i="16"/>
  <c r="F25" i="16" s="1"/>
  <c r="X89" i="16"/>
  <c r="X88" i="16"/>
  <c r="X87" i="16"/>
  <c r="X86" i="16"/>
  <c r="X85" i="16"/>
  <c r="X84" i="16"/>
  <c r="Y71" i="16"/>
  <c r="X69" i="16"/>
  <c r="X68" i="16"/>
  <c r="X71" i="16" s="1"/>
  <c r="F22" i="16" s="1"/>
  <c r="X67" i="16"/>
  <c r="Z58" i="16"/>
  <c r="Y58" i="16"/>
  <c r="X56" i="16"/>
  <c r="X55" i="16"/>
  <c r="X54" i="16"/>
  <c r="X53" i="16"/>
  <c r="Z47" i="16"/>
  <c r="Y47" i="16"/>
  <c r="F19" i="16" s="1"/>
  <c r="X45" i="16"/>
  <c r="X44" i="16"/>
  <c r="X43" i="16"/>
  <c r="M24" i="16"/>
  <c r="M20" i="16"/>
  <c r="Z81" i="15"/>
  <c r="Y81" i="15"/>
  <c r="X81" i="15"/>
  <c r="V81" i="15"/>
  <c r="Z72" i="15"/>
  <c r="Y72" i="15"/>
  <c r="X72" i="15"/>
  <c r="V72" i="15"/>
  <c r="Z63" i="15"/>
  <c r="Y63" i="15"/>
  <c r="X63" i="15"/>
  <c r="V63" i="15"/>
  <c r="Z52" i="15"/>
  <c r="Y52" i="15"/>
  <c r="F20" i="15" s="1"/>
  <c r="X51" i="15"/>
  <c r="X52" i="15" s="1"/>
  <c r="F19" i="15" s="1"/>
  <c r="X50" i="15"/>
  <c r="Z41" i="15"/>
  <c r="Y41" i="15"/>
  <c r="F18" i="15" s="1"/>
  <c r="X40" i="15"/>
  <c r="X39" i="15"/>
  <c r="X38" i="15"/>
  <c r="AA58" i="14"/>
  <c r="Z58" i="14"/>
  <c r="W58" i="14"/>
  <c r="Y56" i="14"/>
  <c r="Y55" i="14"/>
  <c r="Y58" i="14" s="1"/>
  <c r="F19" i="14" s="1"/>
  <c r="AA49" i="14"/>
  <c r="Z49" i="14"/>
  <c r="F18" i="14" s="1"/>
  <c r="W49" i="14"/>
  <c r="Y46" i="14"/>
  <c r="Y49" i="14" s="1"/>
  <c r="F17" i="14" s="1"/>
  <c r="Y133" i="13"/>
  <c r="V129" i="13"/>
  <c r="X129" i="13" s="1"/>
  <c r="X128" i="13"/>
  <c r="X127" i="13"/>
  <c r="Z120" i="13"/>
  <c r="Y120" i="13"/>
  <c r="X118" i="13"/>
  <c r="X117" i="13"/>
  <c r="X116" i="13"/>
  <c r="Y101" i="13"/>
  <c r="F24" i="13" s="1"/>
  <c r="X92" i="13"/>
  <c r="X91" i="13"/>
  <c r="X90" i="13"/>
  <c r="X89" i="13"/>
  <c r="Z81" i="13"/>
  <c r="Y81" i="13"/>
  <c r="F22" i="13" s="1"/>
  <c r="X78" i="13"/>
  <c r="X77" i="13"/>
  <c r="X76" i="13"/>
  <c r="X75" i="13"/>
  <c r="Z70" i="13"/>
  <c r="Y70" i="13"/>
  <c r="F20" i="13" s="1"/>
  <c r="X69" i="13"/>
  <c r="X68" i="13"/>
  <c r="Z63" i="13"/>
  <c r="X61" i="13"/>
  <c r="X60" i="13"/>
  <c r="X59" i="13"/>
  <c r="X58" i="13"/>
  <c r="X57" i="13"/>
  <c r="X56" i="13"/>
  <c r="V56" i="13"/>
  <c r="V55" i="13"/>
  <c r="X55" i="13" s="1"/>
  <c r="X54" i="13"/>
  <c r="X53" i="13"/>
  <c r="X52" i="13"/>
  <c r="V52" i="13"/>
  <c r="X51" i="13"/>
  <c r="X50" i="13"/>
  <c r="X49" i="13"/>
  <c r="Y49" i="13" s="1"/>
  <c r="Y63" i="13" s="1"/>
  <c r="F18" i="13" s="1"/>
  <c r="M17" i="13"/>
  <c r="X101" i="13" l="1"/>
  <c r="F23" i="13" s="1"/>
  <c r="G23" i="13" s="1"/>
  <c r="X70" i="13"/>
  <c r="F19" i="13" s="1"/>
  <c r="G19" i="13" s="1"/>
  <c r="X81" i="13"/>
  <c r="F21" i="13" s="1"/>
  <c r="G21" i="13" s="1"/>
  <c r="X120" i="13"/>
  <c r="F25" i="13" s="1"/>
  <c r="G25" i="13" s="1"/>
  <c r="X133" i="13"/>
  <c r="F27" i="13" s="1"/>
  <c r="G27" i="13" s="1"/>
  <c r="X41" i="15"/>
  <c r="F17" i="15" s="1"/>
  <c r="N22" i="16"/>
  <c r="G19" i="14"/>
  <c r="M19" i="14"/>
  <c r="N19" i="14"/>
  <c r="X96" i="16"/>
  <c r="F24" i="16" s="1"/>
  <c r="G19" i="21"/>
  <c r="M17" i="14"/>
  <c r="X63" i="13"/>
  <c r="F17" i="13" s="1"/>
  <c r="G17" i="13" s="1"/>
  <c r="X47" i="16"/>
  <c r="F18" i="16" s="1"/>
  <c r="G19" i="15"/>
  <c r="X65" i="17"/>
  <c r="F17" i="17" s="1"/>
  <c r="X58" i="16"/>
  <c r="F20" i="16" s="1"/>
  <c r="G20" i="16" s="1"/>
  <c r="N17" i="21"/>
  <c r="F24" i="19"/>
  <c r="N17" i="19"/>
  <c r="F23" i="19"/>
  <c r="G23" i="19" s="1"/>
  <c r="G19" i="18"/>
  <c r="N17" i="18"/>
  <c r="Y37" i="17"/>
  <c r="Y65" i="17" s="1"/>
  <c r="F18" i="17" s="1"/>
  <c r="G24" i="16"/>
  <c r="N24" i="16"/>
  <c r="G18" i="16"/>
  <c r="N18" i="16"/>
  <c r="N20" i="16"/>
  <c r="G17" i="15"/>
  <c r="G21" i="15" s="1"/>
  <c r="N17" i="14"/>
  <c r="G17" i="14"/>
  <c r="G21" i="14" s="1"/>
  <c r="O14" i="12"/>
  <c r="F37" i="12"/>
  <c r="G37" i="12" s="1"/>
  <c r="F40" i="12"/>
  <c r="G39" i="12"/>
  <c r="N38" i="12"/>
  <c r="M38" i="12"/>
  <c r="G38" i="12"/>
  <c r="M36" i="12"/>
  <c r="G36" i="12"/>
  <c r="G35" i="12"/>
  <c r="N34" i="12"/>
  <c r="M34" i="12"/>
  <c r="G34" i="12"/>
  <c r="G33" i="12"/>
  <c r="N32" i="12"/>
  <c r="M32" i="12"/>
  <c r="G32" i="12"/>
  <c r="G31" i="12"/>
  <c r="N30" i="12"/>
  <c r="M30" i="12"/>
  <c r="G30" i="12"/>
  <c r="G29" i="12"/>
  <c r="N28" i="12"/>
  <c r="M28" i="12"/>
  <c r="G28" i="12"/>
  <c r="G27" i="12"/>
  <c r="N26" i="12"/>
  <c r="M26" i="12"/>
  <c r="G26" i="12"/>
  <c r="O17" i="14" l="1"/>
  <c r="G17" i="17"/>
  <c r="G20" i="17" s="1"/>
  <c r="N17" i="13"/>
  <c r="O17" i="13" s="1"/>
  <c r="O32" i="12"/>
  <c r="N36" i="12"/>
  <c r="O36" i="12" s="1"/>
  <c r="G27" i="16"/>
  <c r="N17" i="17"/>
  <c r="O17" i="17" s="1"/>
  <c r="G29" i="13"/>
  <c r="N29" i="13"/>
  <c r="G41" i="12"/>
  <c r="G40" i="12"/>
  <c r="O28" i="12"/>
  <c r="O26" i="12"/>
  <c r="F41" i="12"/>
  <c r="F45" i="10"/>
  <c r="E45" i="10"/>
  <c r="L42" i="10"/>
  <c r="F42" i="10"/>
  <c r="M42" i="10" s="1"/>
  <c r="N42" i="10" s="1"/>
  <c r="L40" i="10"/>
  <c r="F40" i="10"/>
  <c r="M40" i="10" s="1"/>
  <c r="N40" i="10" s="1"/>
  <c r="L38" i="10"/>
  <c r="F38" i="10"/>
  <c r="M38" i="10" s="1"/>
  <c r="M36" i="10"/>
  <c r="L36" i="10"/>
  <c r="F36" i="10"/>
  <c r="L34" i="10"/>
  <c r="F34" i="10"/>
  <c r="M34" i="10" s="1"/>
  <c r="L32" i="10"/>
  <c r="E32" i="10"/>
  <c r="F32" i="10" s="1"/>
  <c r="M32" i="10" s="1"/>
  <c r="T31" i="10"/>
  <c r="L30" i="10"/>
  <c r="E30" i="10"/>
  <c r="E44" i="10" s="1"/>
  <c r="L28" i="10"/>
  <c r="F28" i="10"/>
  <c r="M28" i="10" s="1"/>
  <c r="M26" i="10"/>
  <c r="L26" i="10"/>
  <c r="F26" i="10"/>
  <c r="L24" i="10"/>
  <c r="F24" i="10"/>
  <c r="M24" i="10" s="1"/>
  <c r="L22" i="10"/>
  <c r="F22" i="10"/>
  <c r="L20" i="10"/>
  <c r="F20" i="10"/>
  <c r="L18" i="10"/>
  <c r="F18" i="10"/>
  <c r="F30" i="10" l="1"/>
  <c r="M30" i="10" s="1"/>
  <c r="N30" i="10" s="1"/>
  <c r="N26" i="10"/>
  <c r="E26" i="9"/>
  <c r="J6" i="9"/>
  <c r="I6" i="9"/>
  <c r="H6" i="9"/>
  <c r="G6" i="9"/>
  <c r="E24" i="8"/>
  <c r="F24" i="8" s="1"/>
  <c r="F23" i="8"/>
  <c r="E23" i="8"/>
  <c r="M21" i="8"/>
  <c r="L21" i="8"/>
  <c r="N21" i="8" s="1"/>
  <c r="M19" i="8"/>
  <c r="N19" i="8" s="1"/>
  <c r="L19" i="8"/>
  <c r="M17" i="8"/>
  <c r="L17" i="8"/>
  <c r="M15" i="8"/>
  <c r="L15" i="8"/>
  <c r="N17" i="8" l="1"/>
  <c r="N15" i="8"/>
  <c r="F44" i="10"/>
  <c r="E14" i="7"/>
  <c r="F27" i="6"/>
  <c r="G27" i="6" s="1"/>
  <c r="F26" i="6"/>
  <c r="H25" i="6" s="1"/>
  <c r="N24" i="6"/>
  <c r="M24" i="6"/>
  <c r="G24" i="6"/>
  <c r="M22" i="6"/>
  <c r="G22" i="6"/>
  <c r="N20" i="6"/>
  <c r="M20" i="6"/>
  <c r="N18" i="6"/>
  <c r="M18" i="6"/>
  <c r="G18" i="6"/>
  <c r="G26" i="6" s="1"/>
  <c r="N22" i="6" l="1"/>
  <c r="D25" i="5" l="1"/>
  <c r="N6" i="5"/>
  <c r="M6" i="5"/>
  <c r="L6" i="5"/>
  <c r="K6" i="5"/>
  <c r="J6" i="5"/>
  <c r="E30" i="4"/>
  <c r="E29" i="4"/>
  <c r="F28" i="4"/>
  <c r="M27" i="4"/>
  <c r="L27" i="4"/>
  <c r="N27" i="4" s="1"/>
  <c r="F27" i="4"/>
  <c r="I27" i="4" s="1"/>
  <c r="F26" i="4"/>
  <c r="M25" i="4"/>
  <c r="N25" i="4" s="1"/>
  <c r="L25" i="4"/>
  <c r="F25" i="4"/>
  <c r="I25" i="4" s="1"/>
  <c r="F24" i="4"/>
  <c r="M23" i="4"/>
  <c r="L23" i="4"/>
  <c r="N23" i="4" s="1"/>
  <c r="F23" i="4"/>
  <c r="I23" i="4" s="1"/>
  <c r="F22" i="4"/>
  <c r="M21" i="4"/>
  <c r="L21" i="4"/>
  <c r="N21" i="4" s="1"/>
  <c r="F21" i="4"/>
  <c r="I21" i="4" s="1"/>
  <c r="F20" i="4"/>
  <c r="M19" i="4"/>
  <c r="L19" i="4"/>
  <c r="N19" i="4" s="1"/>
  <c r="I19" i="4"/>
  <c r="F19" i="4"/>
  <c r="F18" i="4"/>
  <c r="M17" i="4"/>
  <c r="L17" i="4"/>
  <c r="F17" i="4"/>
  <c r="I17" i="4" s="1"/>
  <c r="F30" i="4" l="1"/>
  <c r="F29" i="4"/>
  <c r="F20" i="3"/>
  <c r="E20" i="3"/>
  <c r="F19" i="3"/>
  <c r="L17" i="3"/>
  <c r="E17" i="3"/>
  <c r="M17" i="3" s="1"/>
  <c r="E19" i="3" l="1"/>
  <c r="G23" i="1"/>
  <c r="G24" i="1"/>
  <c r="G25" i="1"/>
  <c r="G26" i="1"/>
  <c r="G27" i="1"/>
  <c r="G28" i="1"/>
  <c r="G29" i="1"/>
  <c r="G30" i="1"/>
  <c r="G19" i="1"/>
  <c r="G20" i="1"/>
  <c r="G21" i="1"/>
  <c r="G22" i="1"/>
  <c r="G18" i="1"/>
  <c r="F32" i="1"/>
  <c r="G32" i="1" s="1"/>
  <c r="G3" i="2"/>
  <c r="J3" i="2"/>
  <c r="H3" i="2"/>
  <c r="I3" i="2"/>
  <c r="K3" i="2"/>
  <c r="G17" i="1" l="1"/>
  <c r="E17" i="2"/>
  <c r="F31" i="1" l="1"/>
  <c r="G31" i="1" s="1"/>
  <c r="N29" i="1"/>
  <c r="M29" i="1"/>
  <c r="O29" i="1" s="1"/>
  <c r="N27" i="1"/>
  <c r="M27" i="1"/>
  <c r="N25" i="1"/>
  <c r="M25" i="1"/>
  <c r="O25" i="1" s="1"/>
  <c r="N23" i="1"/>
  <c r="M23" i="1"/>
  <c r="N21" i="1"/>
  <c r="M21" i="1"/>
  <c r="O21" i="1" s="1"/>
  <c r="N19" i="1"/>
  <c r="M19" i="1"/>
  <c r="O19" i="1" s="1"/>
  <c r="N17" i="1"/>
  <c r="M17" i="1"/>
  <c r="O17" i="1" s="1"/>
  <c r="O23" i="1" l="1"/>
</calcChain>
</file>

<file path=xl/sharedStrings.xml><?xml version="1.0" encoding="utf-8"?>
<sst xmlns="http://schemas.openxmlformats.org/spreadsheetml/2006/main" count="1901" uniqueCount="742">
  <si>
    <r>
      <rPr>
        <b/>
        <sz val="10"/>
        <rFont val="Arial"/>
        <family val="2"/>
      </rPr>
      <t>PROCESO:</t>
    </r>
    <r>
      <rPr>
        <sz val="10"/>
        <rFont val="Arial"/>
        <family val="2"/>
      </rPr>
      <t xml:space="preserve"> PLANEACION ESTRATEGICA Y TERRITORIAL</t>
    </r>
  </si>
  <si>
    <r>
      <t xml:space="preserve">Codigo: </t>
    </r>
    <r>
      <rPr>
        <sz val="10"/>
        <rFont val="Arial"/>
        <family val="2"/>
      </rPr>
      <t>FOR-08-PRO-PET-01</t>
    </r>
  </si>
  <si>
    <r>
      <t>Version:</t>
    </r>
    <r>
      <rPr>
        <sz val="10"/>
        <rFont val="Arial"/>
        <family val="2"/>
      </rPr>
      <t xml:space="preserve"> 01</t>
    </r>
  </si>
  <si>
    <r>
      <rPr>
        <b/>
        <sz val="10"/>
        <rFont val="Arial"/>
        <family val="2"/>
      </rPr>
      <t>FORMATO:</t>
    </r>
    <r>
      <rPr>
        <sz val="10"/>
        <rFont val="Arial"/>
        <family val="2"/>
      </rPr>
      <t xml:space="preserve"> PLAN DE ACCION</t>
    </r>
  </si>
  <si>
    <r>
      <t xml:space="preserve">Fecha: </t>
    </r>
    <r>
      <rPr>
        <sz val="10"/>
        <rFont val="Arial"/>
        <family val="2"/>
      </rPr>
      <t>31/08/2017</t>
    </r>
  </si>
  <si>
    <r>
      <t xml:space="preserve">Pagina: </t>
    </r>
    <r>
      <rPr>
        <sz val="10"/>
        <rFont val="Arial"/>
        <family val="2"/>
      </rPr>
      <t>1 de  1</t>
    </r>
  </si>
  <si>
    <t>SECRETARÍA / ENTIDAD: PLANEACIÓN                                       DIRECCIÓN DE PLANEACIÓN DEL DESARROLLO  - GRUPO: PLAN DE DESARROLLO Y POLÍTICAS PÚBLICAS</t>
  </si>
  <si>
    <t>DIMENSION:  IBAGUÉ NUESTRO COMPROMISO INSTITUCIONAL</t>
  </si>
  <si>
    <t>Objetivos: Mejorar la gestión de la administración pública territorial</t>
  </si>
  <si>
    <t xml:space="preserve">RELACION DE CONTRATOS Y CONVENIOS </t>
  </si>
  <si>
    <t>SECTOR: FORTALECIMIENTO INSTITUCIONAL</t>
  </si>
  <si>
    <t>No</t>
  </si>
  <si>
    <t>OBJETO</t>
  </si>
  <si>
    <t>VALOR</t>
  </si>
  <si>
    <t>PROGRAMA: FORTALECIMIENTO DE LA GESTIÓN Y DIRECCIÓN DE LA ADMINISTRACIÓN PÚBLICA TERRITORIAL
(Código KPT: 4599) / SUBPROGRAMA: Planificación, Gestión y Desarrollo Territorial</t>
  </si>
  <si>
    <t>Ver anexo pagina siguiente en excel.</t>
  </si>
  <si>
    <t>NOMBRE  DEL PROYECTO POAI: FORTALECIMIENTO DE LA PLANIFICACION Y GESTION PARA EL DESARROLLO DEL MUNICIPIO DE IBAGUE</t>
  </si>
  <si>
    <t>CODIGO BPPIM: 2020730010027</t>
  </si>
  <si>
    <t>CODIGO PRESUPUESTAL: 205300901013   RUBRO: 2.05.3.2.02.02.006 - 2.05.3.2.02.02.009 FORTALECIMIENTO DE LA PLANIFICACION Y GESTION PARA EL DESARROLLO DEL MUNICIPIO DE IBAGUE</t>
  </si>
  <si>
    <t>PRINCIPALES ACTIVIDADES</t>
  </si>
  <si>
    <r>
      <t>PROG</t>
    </r>
    <r>
      <rPr>
        <b/>
        <sz val="10"/>
        <rFont val="Arial"/>
        <family val="2"/>
      </rPr>
      <t xml:space="preserve">  EJEC</t>
    </r>
  </si>
  <si>
    <t>UNIDAD DE MEDIDA</t>
  </si>
  <si>
    <t>CANT</t>
  </si>
  <si>
    <t>COSTO TOTAL</t>
  </si>
  <si>
    <t xml:space="preserve">FUENTES DE FINANCIACIÓN </t>
  </si>
  <si>
    <t>PROGRAMACION (dd/mm/aa)</t>
  </si>
  <si>
    <t>INDICADORES DE GESTION</t>
  </si>
  <si>
    <t>INDICE FISICO</t>
  </si>
  <si>
    <t>INDICE INVERSION</t>
  </si>
  <si>
    <t>EFICIENCIA</t>
  </si>
  <si>
    <t>MPIO</t>
  </si>
  <si>
    <t>SGP</t>
  </si>
  <si>
    <t>REGALIAS</t>
  </si>
  <si>
    <t>OTROS</t>
  </si>
  <si>
    <t xml:space="preserve">INICIO </t>
  </si>
  <si>
    <t>TERMINACION</t>
  </si>
  <si>
    <t xml:space="preserve">realizar mesas de trabajo de seguimiento al plan de desarrollo en las diferentes dependencias </t>
  </si>
  <si>
    <t>P</t>
  </si>
  <si>
    <t xml:space="preserve">Numero de mesas realizadas </t>
  </si>
  <si>
    <t>E</t>
  </si>
  <si>
    <r>
      <t>Desarrollar el seguimiento del plan de desarrollo a través de los diferentes instrumentos de planeación</t>
    </r>
    <r>
      <rPr>
        <sz val="10"/>
        <color rgb="FFFF0000"/>
        <rFont val="Arial"/>
        <family val="2"/>
      </rPr>
      <t xml:space="preserve"> </t>
    </r>
  </si>
  <si>
    <t>Instrumentos elaborados</t>
  </si>
  <si>
    <t xml:space="preserve">mesas de trabajo de acompañamiento y revision de proyectos </t>
  </si>
  <si>
    <t>Ejecutar los procesos, procedimientos y actividades necesarias para el fortalecimiento del grupo de banco de proyectos de inversión según las exigencias del orden nacional y normatividad vigente</t>
  </si>
  <si>
    <t>Banco de proyectos fortalecido</t>
  </si>
  <si>
    <t>Servicios logisticos, suministro de material publicitario, elementos y apoyo para el fortalecimiento de la Secretaría de Planeación.</t>
  </si>
  <si>
    <t>Secretaría fortalecida</t>
  </si>
  <si>
    <t>Realizar comites de Políticas públicas del Municipio</t>
  </si>
  <si>
    <t>número de actas</t>
  </si>
  <si>
    <t xml:space="preserve">Apoyar el cronograma a las actividades y eventos del Consejo Territorial de Planeacion </t>
  </si>
  <si>
    <t>numero de informes realizados</t>
  </si>
  <si>
    <t>TOTAL  PLAN  DE  ACCIÓN</t>
  </si>
  <si>
    <t>METAS DE RESULTADO</t>
  </si>
  <si>
    <t>METAS DE PRODUCTO</t>
  </si>
  <si>
    <t>INDICADORES</t>
  </si>
  <si>
    <t>SECRETARIO DESPACHO / GERENTE</t>
  </si>
  <si>
    <r>
      <rPr>
        <b/>
        <sz val="10"/>
        <rFont val="Arial"/>
        <family val="2"/>
      </rPr>
      <t>META DE RESULTADO No. 1:</t>
    </r>
    <r>
      <rPr>
        <sz val="10"/>
        <rFont val="Arial"/>
        <family val="2"/>
      </rPr>
      <t xml:space="preserve"> Incrementar el índice de Desempeño Integral</t>
    </r>
  </si>
  <si>
    <r>
      <t xml:space="preserve">META DE PRODUCTO No. 1: </t>
    </r>
    <r>
      <rPr>
        <sz val="10"/>
        <rFont val="Arial"/>
        <family val="2"/>
      </rPr>
      <t>Fortalecimiento y modernización de la Secretaria de Planeación</t>
    </r>
  </si>
  <si>
    <t>Número de Secretarías fortalecidas y modernizadas</t>
  </si>
  <si>
    <t xml:space="preserve">NOMBRE: LEANDRO VERA ROJAS </t>
  </si>
  <si>
    <t>FIRMA</t>
  </si>
  <si>
    <t xml:space="preserve">OBSERVACIONES: </t>
  </si>
  <si>
    <t xml:space="preserve">FIRMA: </t>
  </si>
  <si>
    <t>No CTO</t>
  </si>
  <si>
    <t xml:space="preserve">OBJETO </t>
  </si>
  <si>
    <t>TOTAL</t>
  </si>
  <si>
    <t>326/2023</t>
  </si>
  <si>
    <t>334/2023</t>
  </si>
  <si>
    <t>327/2023</t>
  </si>
  <si>
    <t>335/2023</t>
  </si>
  <si>
    <t>388/2023</t>
  </si>
  <si>
    <t>429/2023</t>
  </si>
  <si>
    <t>398/2023</t>
  </si>
  <si>
    <t>578/2023</t>
  </si>
  <si>
    <t>674/2023</t>
  </si>
  <si>
    <t>874/2023</t>
  </si>
  <si>
    <t>984/2023</t>
  </si>
  <si>
    <t>1097/2023</t>
  </si>
  <si>
    <t>1112/2023</t>
  </si>
  <si>
    <t>1110/2023</t>
  </si>
  <si>
    <t xml:space="preserve">Actividad N°1 </t>
  </si>
  <si>
    <t>Actividad N°2</t>
  </si>
  <si>
    <t xml:space="preserve">Actividad N°3 </t>
  </si>
  <si>
    <t xml:space="preserve">Actividad N°4 </t>
  </si>
  <si>
    <t xml:space="preserve">Actividad N°5 </t>
  </si>
  <si>
    <t xml:space="preserve">Actividad N°6 </t>
  </si>
  <si>
    <t>PL057: PRESTACIÓN DE SERVICIOS PROFESIONALES DE UN ABOGADO ESPECIALIZADO PARA LA COORDINACIÓN JURÍDICA DE LA ESTRUCTURACIÓN DE LOS PROCESOS CONTRACTUALES DE LA DIRECCIÓN DE PLANEACIÓN DEL DESARROLLO Y DE LA SECRETARIA DE PLANEACIÓN EN EL MARCO DEL PROYECTO FORTALECIMIENTO DE LA PLANIFICACIÓN Y GESTIÓN PARA EL DESARROLLO DEL MUNICIPIO DE IBAGUÉ.</t>
  </si>
  <si>
    <t>PL002: PRESTACIÓN DE SERVICIOS PROFESIONALES DE UN ABOGADO PARA BRINDAR ACOMPAÑAMIENTO JURIDICO Y CONTRACTUAL AL DESARROLLO DE LOS PROCESOS RELACIONADOS CON LA DIRECCIÓN DE PLANEACIÓN DEL DESARROLLO EN EL MARCO DEL PROYECTO FORTALECIMIENTO DE LA PLANIFICACIÓN Y GESTIÓN PARA EL DESARROLLO DEL MUNICIPIO DE IBAGUÉ</t>
  </si>
  <si>
    <t>PL056:15RESTACIÓN DE SERVICIOS PROFESIONALES DE UN ECONOMISTA PARA LA ORIENTACIÓN Y APOYO TÉCNICO, EN LA IMPLEMENTACIÓN Y SEGUIMIENTO DEL PLAN DE DESARROLLO MUNICIPAL A CARGO DE LA SECRETARIA DE PLANEACION MUNICIPAL EN EL MARCO DEL PROYECTO FORTALECIMIENTO DE LA PLANIFICACIgN Y GESTION PARA EL DESARROLLO DEL MUNICIPIO DE IBAGUÉ</t>
  </si>
  <si>
    <t>PL193: PRESTACIÓN DE SERVICIOS PROFESIONALES PARA BRINDAR ORIENTACION Y APOYO TECNICO, EN LA IMPLEMENTACIÓN Y SEGUIMIENTO DEL PLAN DE DESARROLLO MUNICIPAL EN EL MARCO DEL PROYECTO DE FORTALECIMIENTO DE LA PLANIFICACIÓN Y GESTIÓN PARA EL DESARROLLO DEL MUNICIPIO DE IBAGUÉ</t>
  </si>
  <si>
    <t>PL001: PRESTACIÓN DE SERVICIOS PROFESIONALES DE UN ABOGADO PARA BRINDAR ACOMPAÑAMIENTO JURÍDICO Y CONTRACTUAL AL DESARROLLO DE LOS PROCESOS RELACIONADOS CON LA DIRECCIÓN DE PLANEACIÓN DEL DESARROLLO EN EL MARCO DEL PROYECTO FORTALECIMIENTO DE LA PLANIFICACIÓN Y GESTIÓN PARA EL DESARROLLO DEL MUNICIPIO DE IBAGUÉ</t>
  </si>
  <si>
    <t>PL010: PRESTACIÓN DE SERVICIOS PROFESIONALES PARA BRINDAR ACOMPAÑAMIENTO A LA SECRETARÍA DE PLANEACIÓN MUNICIPAL EN EL MARCO DEL PROYECTO FORTALECIMIENTO DE LA PLANIFICACIÓN Y GESTIÓN PARA EL DESARROLLO DEL MUNICIPIO DE IBAGUÉ.</t>
  </si>
  <si>
    <t>PL011/CONTRATAR LA PRESTACIÓN DE SERVICIOS DE APOYO/Á LA GESTIÓN PARA LA DIRECCIÓN DE PLANEACIÓN DEL DESARROLLO Y DE LASECRETARIA DE PLANEACIÓN EN EL MARCO DEL PROYECTO FORTALECIMIENTO DE LA PLANIFICACIÓN Y GESTIÓN PARA EL DESARROLLO DEL MUNICIPIO DE IBAGUÉ</t>
  </si>
  <si>
    <t xml:space="preserve">PL053: PRESTACIÓN DE SERVICIOS PROFESIONALES ESPECIALIZADOS PARA BRINDAR ACOMPAÑAMIENTO A
LAS DIFERENTES DEPENDENCIAS DE LA ADMINISTRACIÓN MUNICIPAL EN LA IMPLEMENTACIÓN Y SEGUIMIENTO
DEL PLAN DE DESARROLLO MUNICIPAL EN EL MARCO DEL PROYECTO FORTALECIMIENTO DE LA PLANEACIÓN Y
GESTIÓN PARA EL DESARROLLO DEL MUNICIPIO DE IBAGUÉ
</t>
  </si>
  <si>
    <t>PL053: PRESTACIÓN DE SERVICIOS PROFESIONALES ESPECIALIZADOS PARA BRINDAR ACOMPAÑAMIENTO A LAS DIFERENTES DEPENDENCIAS DE LA ADMINISTRACIÓN MUNICIPAL EN LA IMPLEMENTACIÓN Y SEGUIMIENTO DEL PLAN DE DESARROLLO MUNICIPAL EN EL MARCO DEL PROYECTO FORTALECIMIENTO DE LA PLANEACIÓN Y GESTIÓN PARA EL DESARROLLO DEL MUNICIPIO DE IBAGUÉ</t>
  </si>
  <si>
    <t>"PL029: PRESTACIÓN DE SERVICIOS PROFESIONALES PARA LA ORIENTACIÓN Y APOYO TÉCNICO DE LAS ACTIVIDADES DEL BANCO DE PROYECTOS EN EL MARCO DEL PROYECTO FORTALECIMIENTO DE LA PLANIFICACIÓN Y GESTIÓN PARA EL DESARROLLO DEL MUNICIPIO DE IBAGUÉ".</t>
  </si>
  <si>
    <t>"PL 0217PRESTACIÓN DE SERVICIOS DE APOYO A GESTION DE UN TECNÓLOGO EN GESTION DOCUMENTAL PARA APOYAR LAS ACTIVIDADES, RELACIONADAS 4r _,CON EL PROYECTO FORTALECIMIENTO DE LA PLANIFICACIÓN GESTION PARA EL DESARROLLO DEL M IPIO DE IBAGUÉ.</t>
  </si>
  <si>
    <t>PL239: CONTRATAR LA PRESTACIÓN DE SERVICIOS PROFESIONALES PARA BRINDAR ACOMPAÑAMIENTO TÉCNICO AL BANCO DE PROYECTOS DE LA SECRETARÍA DE PLANEACIÓN MUNICIPAL EN EL MARCO DEL PROYECTO FORTALECIMIENTO DE LA PLANIFICACIÓN Y GESTIÓN PARA EL DESARROLLO DEL MUNICIPIO DE IBAGUÉ</t>
  </si>
  <si>
    <t>PL0137PRESTACIÓN DE SERVICIOS PROFESIONALES DE UN ADMINISTRADOR FINANZIERO PARA LA ORIENTACIÓN Y APOYO TÉCNICO DE LAS ACTIVIDAVg DEL BANCO DE PROYECTOS EN EL MARCO DEL PROYECTO FORTALECIMIENTO D A PLANIFICACIÓN Y GESTIÓN PARA EL DESARROLLO DEL MUNICIPIO DE/IBAGUÉ</t>
  </si>
  <si>
    <t>Objeto CTO</t>
  </si>
  <si>
    <t>CTO</t>
  </si>
  <si>
    <t>Valor Total CTO</t>
  </si>
  <si>
    <t xml:space="preserve">Actividad N°7 </t>
  </si>
  <si>
    <t>FECHA DE  SEGUIMIENTO:  31 de marzo 2023</t>
  </si>
  <si>
    <t>FECHA DE PROGRAMACION: 03 DE ENERO 2023</t>
  </si>
  <si>
    <t>DIRECTOR :  CARLOS JAVIER CERÓN CALDERÓN</t>
  </si>
  <si>
    <r>
      <t xml:space="preserve">CODIGO PRESUPUESTAL: 205300901019   RUBRO:  2.05.3.3.05.08 </t>
    </r>
    <r>
      <rPr>
        <sz val="10"/>
        <rFont val="Arial"/>
        <family val="2"/>
      </rPr>
      <t>CONFORMACION DE LA ASOCIATIVIDAD SUPRAMUNICIPALDE IBAGUE Y FORMULACION DEL CONTRATO PLAN REGIONAL CENTRAL DEL DEPARTAMENTO DEL TOLIMA</t>
    </r>
  </si>
  <si>
    <t>CANT.</t>
  </si>
  <si>
    <t xml:space="preserve">COSTO TOTAL </t>
  </si>
  <si>
    <t xml:space="preserve">FUENTES DE FINANCIACION </t>
  </si>
  <si>
    <t>Fortalecer el proceso de asociatividad Municipal</t>
  </si>
  <si>
    <t>Proceso Asociativo Fortalecido</t>
  </si>
  <si>
    <t>Aumentar el índice de desempeño institucional</t>
  </si>
  <si>
    <t xml:space="preserve"> Fortalecer el esquema de asociatividad municipal Asocentro</t>
  </si>
  <si>
    <t>Esquema de asociatividad fortalecido</t>
  </si>
  <si>
    <t xml:space="preserve">OBSERVACIONES:  </t>
  </si>
  <si>
    <t>DIRECTOR : CARLOS JAVIER CERÓN CALDERÓN</t>
  </si>
  <si>
    <t xml:space="preserve">FECHA DE  SEGUIMIENTO: 31 de marzo 2023 </t>
  </si>
  <si>
    <t>FECHA DE PROGRAMACION: 03/01/2023</t>
  </si>
  <si>
    <r>
      <rPr>
        <b/>
        <sz val="12"/>
        <rFont val="Arial"/>
        <family val="2"/>
      </rPr>
      <t>PROCESO:</t>
    </r>
    <r>
      <rPr>
        <sz val="12"/>
        <rFont val="Arial"/>
        <family val="2"/>
      </rPr>
      <t xml:space="preserve"> PLANEACION ESTRATEGICA Y TERRITORIAL</t>
    </r>
  </si>
  <si>
    <r>
      <t xml:space="preserve">Codigo: </t>
    </r>
    <r>
      <rPr>
        <sz val="12"/>
        <rFont val="Arial"/>
        <family val="2"/>
      </rPr>
      <t>FOR-08-PRO-PET-01</t>
    </r>
  </si>
  <si>
    <r>
      <t>Version:</t>
    </r>
    <r>
      <rPr>
        <sz val="12"/>
        <rFont val="Arial"/>
        <family val="2"/>
      </rPr>
      <t xml:space="preserve"> 01</t>
    </r>
  </si>
  <si>
    <r>
      <rPr>
        <b/>
        <sz val="12"/>
        <rFont val="Arial"/>
        <family val="2"/>
      </rPr>
      <t>FORMATO:</t>
    </r>
    <r>
      <rPr>
        <sz val="12"/>
        <rFont val="Arial"/>
        <family val="2"/>
      </rPr>
      <t xml:space="preserve"> PLAN DE ACCION</t>
    </r>
  </si>
  <si>
    <r>
      <t xml:space="preserve">Fecha: </t>
    </r>
    <r>
      <rPr>
        <sz val="12"/>
        <rFont val="Arial"/>
        <family val="2"/>
      </rPr>
      <t>31/08/2017</t>
    </r>
  </si>
  <si>
    <r>
      <t xml:space="preserve">Pagina: </t>
    </r>
    <r>
      <rPr>
        <sz val="12"/>
        <rFont val="Arial"/>
        <family val="2"/>
      </rPr>
      <t>1 de  1</t>
    </r>
  </si>
  <si>
    <t>SECRETARÍA / ENTIDAD:  Secretaria de Planeación  / GRUPO: Direccion de Informacion y Aplicacion de la Norma Urbanistica</t>
  </si>
  <si>
    <r>
      <t xml:space="preserve">FECHA DE PROGRAMACION: </t>
    </r>
    <r>
      <rPr>
        <sz val="12"/>
        <rFont val="Arial"/>
        <family val="2"/>
      </rPr>
      <t>20 de Enero de 2023</t>
    </r>
  </si>
  <si>
    <t>FECHA DE  SEGUIMIENTO: 31 de Marzo de 2023</t>
  </si>
  <si>
    <r>
      <t xml:space="preserve">DIMENSION:  </t>
    </r>
    <r>
      <rPr>
        <sz val="12"/>
        <rFont val="Arial"/>
        <family val="2"/>
      </rPr>
      <t>IV Ibagué Nuestro Institucional</t>
    </r>
  </si>
  <si>
    <r>
      <t xml:space="preserve">Objetivos: </t>
    </r>
    <r>
      <rPr>
        <sz val="12"/>
        <rFont val="Arial"/>
        <family val="2"/>
      </rPr>
      <t xml:space="preserve">Incrementar el nivel de conformidad de los ciudadanos y de los entes territoriales en los tiempos de respuesta del Sistema de Informacion Geografica de la Administracion central </t>
    </r>
  </si>
  <si>
    <r>
      <t>SECTOR:</t>
    </r>
    <r>
      <rPr>
        <sz val="12"/>
        <rFont val="Arial"/>
        <family val="2"/>
      </rPr>
      <t xml:space="preserve"> Fortalecimiento Institucional</t>
    </r>
  </si>
  <si>
    <r>
      <t xml:space="preserve">PROGRAMA:   </t>
    </r>
    <r>
      <rPr>
        <sz val="12"/>
        <rFont val="Arial"/>
        <family val="2"/>
      </rPr>
      <t>Fortalecimiento de la Gestiòn y Direccion de la Administraciòn Pùblica Territorial</t>
    </r>
  </si>
  <si>
    <r>
      <t xml:space="preserve">NOMBRE  DEL PROYECTO: </t>
    </r>
    <r>
      <rPr>
        <sz val="12"/>
        <rFont val="Arial"/>
        <family val="2"/>
      </rPr>
      <t>FORTALECIMIENTO DE LOS SISTEMAS DE INFORMACIÓN GEOGRÁFICA DEL MUNICIPIO DE IBAGUE</t>
    </r>
  </si>
  <si>
    <r>
      <t xml:space="preserve">CODIGO BPPIM: </t>
    </r>
    <r>
      <rPr>
        <sz val="12"/>
        <rFont val="Arial"/>
        <family val="2"/>
      </rPr>
      <t>2020730010015</t>
    </r>
  </si>
  <si>
    <r>
      <t xml:space="preserve">RUBRO: </t>
    </r>
    <r>
      <rPr>
        <sz val="12"/>
        <rFont val="Arial"/>
        <family val="2"/>
      </rPr>
      <t>FORTALECIMIENTO DE LOS SISTEMAS DE INFORMACIÓN GEOGRÁFICA DEL MUNICIPIO DE IBAGUE</t>
    </r>
  </si>
  <si>
    <r>
      <t>PROG</t>
    </r>
    <r>
      <rPr>
        <b/>
        <sz val="12"/>
        <rFont val="Arial"/>
        <family val="2"/>
      </rPr>
      <t xml:space="preserve">  EJEC</t>
    </r>
  </si>
  <si>
    <t>FUENTES DE FINANCIACION                             ( EN MILLONES DE $)</t>
  </si>
  <si>
    <t>Adquirir Equipos Tecnologicos para la gestion de la direccion y  Digitalización del Archivo Documental</t>
  </si>
  <si>
    <t>Numero de equipos  adquiridos</t>
  </si>
  <si>
    <t>Realizar intervencion de la documentación del archivo de gestion año 2022</t>
  </si>
  <si>
    <t>intervencion de documentacion por años</t>
  </si>
  <si>
    <t>Realizar la digitalizacion de acervo documental del archivo urbanistico x carpetas</t>
  </si>
  <si>
    <t>Número de carpetas digitalizadas</t>
  </si>
  <si>
    <t>Realizar la digitalizacion de acervo documental del archivo urbanistico (licencias expedidas por curadurias)</t>
  </si>
  <si>
    <t>numero de carpetas digitalizadas</t>
  </si>
  <si>
    <t>Realizar la Digitalización de la Cartografia y Cargue de Información en plataformas digitales (Ventanilla Unica del Constructor - MIVUC)</t>
  </si>
  <si>
    <t xml:space="preserve">porcentaje (%) de avance de digitalizacion cartografica </t>
  </si>
  <si>
    <t>Realizar la Expedición de Tramites de Acuerdo al Plan de Ordenamiento Terrirorial del Municipio de Ibagué (PQRS)</t>
  </si>
  <si>
    <t xml:space="preserve"> (%) de PQRS contestados </t>
  </si>
  <si>
    <t xml:space="preserve">SECRETARIO DE PLANEACION </t>
  </si>
  <si>
    <r>
      <t>META DE RESULTADO  No.</t>
    </r>
    <r>
      <rPr>
        <sz val="12"/>
        <rFont val="Arial"/>
        <family val="2"/>
      </rPr>
      <t>1 Aumentar el índice de desempeño Institucional</t>
    </r>
  </si>
  <si>
    <r>
      <t xml:space="preserve">META DE PRODUCTO No. 1:  </t>
    </r>
    <r>
      <rPr>
        <sz val="12"/>
        <rFont val="Arial"/>
        <family val="2"/>
      </rPr>
      <t>Desarrollar la estrategia de gestión documental digital para la preservación histórica</t>
    </r>
  </si>
  <si>
    <t xml:space="preserve">  </t>
  </si>
  <si>
    <t xml:space="preserve">LEANDRO VERA ROJAS </t>
  </si>
  <si>
    <r>
      <t xml:space="preserve">META DE RESULTADO No. </t>
    </r>
    <r>
      <rPr>
        <sz val="12"/>
        <rFont val="Arial"/>
        <family val="2"/>
      </rPr>
      <t>Aumentar el índice de desempeño Institucional</t>
    </r>
  </si>
  <si>
    <r>
      <t xml:space="preserve">META DE PRODUCTO No. 2:  </t>
    </r>
    <r>
      <rPr>
        <sz val="12"/>
        <rFont val="Arial"/>
        <family val="2"/>
      </rPr>
      <t>Actualizar e Implementar el sitema de información geográfico SIG.</t>
    </r>
  </si>
  <si>
    <t>DIRECTOR DIANU</t>
  </si>
  <si>
    <t>ARQ. LUIS FERNANDO ESPITIA MORENO</t>
  </si>
  <si>
    <t>OBSERVACIONES: PRESUPUESTO INICIAL $885.200.000,oo</t>
  </si>
  <si>
    <t>CTO N°</t>
  </si>
  <si>
    <t>Objeto</t>
  </si>
  <si>
    <t>Valor</t>
  </si>
  <si>
    <t>579 / 2023</t>
  </si>
  <si>
    <t>Pl109: prestaciÓn de servicios profesionales de una abogada para brindar acompaÑamiento jurÍdico contractual y apoyar a la secretaria de planeaciÓn municipal en el proceso de licencias de interveciÓn al espacio pÚblico a cargo de la direccion de informacion y aplicacion de la norma urbanistica en el marco del proyecto fortalecimiento de los sistemas de informaciÓn geografica del municipio de ibaguÉ.</t>
  </si>
  <si>
    <t xml:space="preserve">Presupuesto por Actividad </t>
  </si>
  <si>
    <t>563 / 2023</t>
  </si>
  <si>
    <t>Pl117: prestaciÓn de servicios de apoyo a la gestiÓn para el acompaÑamiento de los procesos de organizaciÓn, documentaciÓn a cargo de la direcciÓn de aplicaciÓn de la norma urbanÍstica en el marco del proyecto fortalecimiento de los sistemas de informaciÓn geogrÁfica del municipio de ibaguÉ.</t>
  </si>
  <si>
    <t xml:space="preserve">Actividad N°2 </t>
  </si>
  <si>
    <t>Actividad N°6</t>
  </si>
  <si>
    <t>581 / 2023</t>
  </si>
  <si>
    <t>Pl102: prestaciÓn de servicios profesionales de un ingeniero civil para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ibaguÉ.</t>
  </si>
  <si>
    <t>582 / 2023</t>
  </si>
  <si>
    <t>Pl104: prestaciÓn de servicios profesionales de un ingeniero civil para apoyar el proceso de expediciÓn de certificado de niveles y paramentos y las demÁs actividades a cargo de la direcciÓn de aplicaciÓn de la norma urbanÍstica en el marco del proyecto fortalecimiento de los sistemas de informaciÓn geogrÁfica del municipio de ibaguÉ</t>
  </si>
  <si>
    <t>683 / 2023</t>
  </si>
  <si>
    <t>Pl119: prestaciÓn de servicios de apoyo a la gestiÓn para el acompaÑamiento de los procesos de organizaciÓn, documentaciÓn a cargo de la direcciÓn de aplicaciÓn de la norma urbanÍstica en el marco del proyecto fortalecimiento de los sistemas de informaciÓn geogrÁfica del municipio de ibaguÉ.</t>
  </si>
  <si>
    <t>688 / 2023</t>
  </si>
  <si>
    <t>Pl120: prestaciÓn de servicios de apoyo a la gestiÓn para el acompaÑamiento de los procesos de organizaciÓn, documentaciÓn a cargo de la direcciÓn de informacion y aplicaciÓn de la norma urbanÍstica en el marco del proyecto fortalecimiento de los sistemas de informaciÓn geogrÁfica del municipio de ibaguÉ</t>
  </si>
  <si>
    <t>686 / 2023</t>
  </si>
  <si>
    <t>Pl121: prestaciÓn de servicios de apoyo a la gestiÓn para el acompaÑamiento de los procesos de organizaciÓn, documentaciÓn a cargo de la direcciÓn de aplicaciÓn de la norma urbanÍstica en el marco del proyecto fortalecimiento de los sistemas de informaciÓn geogrÁfica del municipio de ibaguÉ</t>
  </si>
  <si>
    <t>644 / 2023</t>
  </si>
  <si>
    <t>Pl112: prestaciÓn de servicios profesionales de un ingeniero civil para el acompaÑamiento del proceso de estratificaciÓn socioeconÓmica del municipio de ibaguÉ y el apoyo en las actividades a cargo de la direcciÓn de informacion y aplicaciÓn de la norma urbanÍstica en el marco del proyecto fortalecimiento de los sistemas de informaciÓn geografica del municipio de ibaguÉ</t>
  </si>
  <si>
    <t>671 / 2023</t>
  </si>
  <si>
    <t>Pl113: prestaciÓn de servicios de apoyo a la gestiÓn para el acompaÑamiento en la ejecuciÓn del proceso de estratificaciÓn socioeconÓmica de la direcciÓn de aplicaciÓn de la norma urbanÍstica en el marco del proyecto fortalecimiento de los sistemas de informaciÓn geogrÁfica del municipio de ibaguÉ</t>
  </si>
  <si>
    <t>670 / 2023</t>
  </si>
  <si>
    <t>Pl138: prestaciÓn de servicios profesionales de un ingeniero civil para el acompaÑamiento en la proyecciÓn, revisiÓn, formulaciÓn, actualizaciÓn e implementaciÓn de los procesos derivados de la gestiÓn del riesgo dentro del proceso de actualizaciÓn de los estudios ambientales del municipio de ibaguÉ</t>
  </si>
  <si>
    <t>723 / 2023</t>
  </si>
  <si>
    <t>Pl233: prestaciÓn de servicios de apoyo a la gestiÓn para el acompaÑamiento de los procesos de organizaciÓn de la direcciÓn de informaciÓn y aplicaciÓn de la norma urbanÍstica de la secretarÍa de planeaciÓn y la digitalizaciÓn de la informaciÓn del archivo urbanÍstico del municipio de !baguÉ en el marco del proyecto fortalecimiento de los sistemas de informaciÓn geogrÁfica del municipio de !baguÉ</t>
  </si>
  <si>
    <t>733 / 2023</t>
  </si>
  <si>
    <t>Pl131: prestaciÓn de servicios profesionales de un administrador financiero para el seguimiento, evaluaciÓn de las actividades financieras a cargo de la direcciÓn de informaciÓn y aplicaciÓn de la norma urbanistica en el marco del proyecto fortalecimiento de los sistemas de informaciÓn geogrÁfica del municipio de ibaguÉ</t>
  </si>
  <si>
    <t>732 / 2023</t>
  </si>
  <si>
    <t>Pl116: prestaciÓn de servicios de un profesional en ciencia de la informaciÓn y la documentaciÓn bibliotecologÍa y archivÍstica para el acompaÑamiento en los procesos orientados al plan de mejoramiento del archivo urbanÍstico atenciÓn y orientaciÓn al ciudadano de la direcciÓn de aplicaciÓn de la norma urbanÍstica en el marco del proyecto fortalecimiento de los sistemas de informaciÓn geogrÁfica del municipio de ibaguÉ</t>
  </si>
  <si>
    <t xml:space="preserve"> </t>
  </si>
  <si>
    <t>825 / 2023</t>
  </si>
  <si>
    <t>Pl134: prestaciÓn de servicios profesionales de un historiador para realizar el diagnÓstico de la informaciÓn histÓrica que hace parte del archivo urbanÍstico de la direcciÓn de informaciÓn y aplicaciÓn de la norma urbanÍstica para su recopilaciÓn en el marco del proyecto fortalecimiento de los sistemas de informaciÓn geogrÁfica del municipio de ibaguÉ</t>
  </si>
  <si>
    <t>837 / 2023</t>
  </si>
  <si>
    <t>Pl123: prestaciÓn de servicios profesionales de un comunicador social para recolectar informaciÓn y desarrollar estrategias de comunicaciÓn de la secretarÍa de planeaciÓn y de la direcciÓn de informacion y aplicaciÓn de la norma urbanÍstica en el marco del proyecto fortalecimiento de los sistemas de informaciÓn geografica del municipio de ibaguÉ.</t>
  </si>
  <si>
    <t>826 / 2023</t>
  </si>
  <si>
    <t>Pl122: prestaciÓn de servicios de apoyo a la gestiÓn para el acompaÑamiento de los procesos de organizaciÓn, documentaciÓn a cargo de la direcciÓn de informacion y aplicaciÓn de la norma urbanÍstica en el marco del proyecto fortalecimiento de los sistemas de informaciÓn geogrÁfica del municipio de ibaguÉ</t>
  </si>
  <si>
    <t>829 / 2023</t>
  </si>
  <si>
    <t>Pl118: prestaciÓn de servicios de apoyo a la gestiÓn para el acompaÑamiento de los procesos de organizaciÓn, documentaciÓn a cargo de la direcciÓn de informacion y aplicaciÓn de la norma urbanÍstica en el marco del proyecto fortalecimiento de los sistemas de informaciÓn geogrÁfica del municipio de ibaguÉ</t>
  </si>
  <si>
    <t>830 / 2023</t>
  </si>
  <si>
    <t>Pl125: prestacion de servicios de apoyo a la gestion para el acompaÑamiento de los procesos de organizacion y documentacion de la direcciÓn de informaciÓn y aplicaciÓn de la norma urbanÍstica en el marco del proyecto fortalecimiento de los sistemas de informaciÓn geogrÁfica del municipio de ibaguÉ</t>
  </si>
  <si>
    <t>823 / 2023</t>
  </si>
  <si>
    <t>Pl133: prestaciÓn de servicios profesionales de un ingeniero de sistemas para el acompaÑamiento en los procesos de la ventanilla Única del constructor y brindar apoyo a las demÁs actividades a cargo de la direcciÓn de informacion y aplicaciÓn de la norma urbanÍstica en el marco del proyecto fortalecimiento de los sistemas de informaciÓn geogrÁfica del municipio de ibaguÉ.</t>
  </si>
  <si>
    <t>992 / 2023</t>
  </si>
  <si>
    <t>Pl135: prestaciÓn de servicios profesionales de un abogado para el acompaÑamiento en los asuntos judiciales y administrativos que se adelantan en la direcciÓn de informacion y aplicaciÓn de la norma urbanÍstica en el marco del proyecto fortalecimiento de los sistemas de informaciÓn geogrÁfica del municipio de ibaguÉ</t>
  </si>
  <si>
    <t>1096 / 2023</t>
  </si>
  <si>
    <t>Pl128: prestaciÓn de servicios profesionales de un arquitecto para acompaÑar el proceso de expediciÓn de licencias de intervenciÓn de espacio pÚblico y brindar apoyo a las demÁs actividades a cargo de la direcciÓn de informacion y aplicaciÓn de la norma urbanÍstica en el marco del proyecto de fortalecimiento de los sistemas de informaciÓn geogrÁfica del municipio de ibaguÉ</t>
  </si>
  <si>
    <t>SECRETARÍA / ENTIDAD: PLANEACIÓN MUNICIPAL               / GRUPO: DIRECCIÓN DE PLANEACIÓN DEL DESARROLLO</t>
  </si>
  <si>
    <t>FECHA DE PROGRAMACION: 03/01/2022</t>
  </si>
  <si>
    <t>FECHA DE  SEGUIMIENTO:  31/03/2023</t>
  </si>
  <si>
    <t xml:space="preserve">DIMENSION:  </t>
  </si>
  <si>
    <t>IBAGUÉ NUESTRO COMPROMISO INSTITUCIONAL</t>
  </si>
  <si>
    <t>SECTOR:</t>
  </si>
  <si>
    <t>JUSTICIA, SEGURIDAD Y CONVIVENCIA</t>
  </si>
  <si>
    <t xml:space="preserve">PROGRAMA:  </t>
  </si>
  <si>
    <t>PARTICIPACIÓN CIUDADANA Y POLÍTICA Y RESPETO POR LOS DERECHOS HUMANOS Y DIVERSIDAD DE CREENCIAS</t>
  </si>
  <si>
    <t xml:space="preserve">NOMBRE  DEL PROYECTO POAI: </t>
  </si>
  <si>
    <t>CONSOLIDACIÓN DEL SISTEMA MUNICIPAL Y PRESUPUESTO PARTICIPATIVO EN EL MUNICIPIO DE IBAGUÉ</t>
  </si>
  <si>
    <t xml:space="preserve">CODIGO BPPIM: </t>
  </si>
  <si>
    <t>CODIGO PRESUPUESTAL:                           RUBRO:  20532020009 - 2020730010046-01</t>
  </si>
  <si>
    <t xml:space="preserve">FUENTES DE FINANCIACION                            </t>
  </si>
  <si>
    <t xml:space="preserve">Actividad 1. Desarrollar convocatoria para la eleccion de consejo comunales de planeacion y corregimentles </t>
  </si>
  <si>
    <t>convocatorias realizadas(Numero de reuniones informativas)</t>
  </si>
  <si>
    <t>Actividad 2. Planes de desarrollo de comunas y corregimientos armonizados,
articulados al Sistema de Planeación y Participación Ciudadanía y actualizados.</t>
  </si>
  <si>
    <t xml:space="preserve">planes de desarrollo actualizados </t>
  </si>
  <si>
    <t>Actividad 3. Mejorar los procesos administrativos que garanticen el funcionamiento adecuado y óptimo del Sistema Municiapal de Planeación y Presupuesto Participativo</t>
  </si>
  <si>
    <t xml:space="preserve">Número de Actas de reunión con soportes. </t>
  </si>
  <si>
    <t>Actividad 4.Generar una estrategia educativa que promueva la participación en los procesos del SMPPP</t>
  </si>
  <si>
    <t>estrategia educativa implementadda</t>
  </si>
  <si>
    <t>301/2023</t>
  </si>
  <si>
    <t>META DE RESULTADO  No. Incrementar el numero de ciudadanos formados para impactar el desarrollo de sus comunidades</t>
  </si>
  <si>
    <t>META DE PRODUCTO No. 1: Fortalecer la participación ciudadana a través del sistema de Planeación y presupuestos participativos</t>
  </si>
  <si>
    <t>Fortalecer la participación ciudadana con presupuesto participativo</t>
  </si>
  <si>
    <t>NOMBRE: LEANDRO VERA ROJAS</t>
  </si>
  <si>
    <t>OBSERVACIONES:</t>
  </si>
  <si>
    <t>DIRECTOR (E): CARLOS JAVIER CERÓN CALDERÓN</t>
  </si>
  <si>
    <t>Nombre</t>
  </si>
  <si>
    <t>No. CTO</t>
  </si>
  <si>
    <t>Valor CTO</t>
  </si>
  <si>
    <t>Ana Maria Tique</t>
  </si>
  <si>
    <t>PL060: PRESTACION DE SERVICIOS DE APOYO A LA GESTION PARA BRINDAR ACOMPAÑAMIENTO A LOS PROCESOS RELACIONADOS CON EL PROYECTO CONSOLIDACION DEL SISTEMA MUNICIPAL DE  PLANEACION Y PRESUPUESTO
PARTICIPATIVO EN EL MUNICIPIO DE
!BAGUE.</t>
  </si>
  <si>
    <t>328/2023</t>
  </si>
  <si>
    <t>Robert Fabian Parra</t>
  </si>
  <si>
    <t>PL059: PRESTACIÓN DE SERVICIOS PROFESIONALES DE UN
ADMINISTRADOR PÚBLICO PARA ACOMPAÑAR LOS PROCESOS
RELACIONADOS CON EL PROYECTO CONSOLIDACION DEL SISTEMA
MUNICIPAL DE PLANEACION Y PRESUPUESTO PARTICIPATIVO EN EL
MUNICIPIO DE IBAGUÉ</t>
  </si>
  <si>
    <t>336/2023</t>
  </si>
  <si>
    <t>Fabian Andres Burba</t>
  </si>
  <si>
    <t>P1024: prestaciÓn de servicios profesionales para acompaÑar los procesos relacionados con
el proyecto consolidaciÓn del sistema municipal de planeaciÓn y presupuesto participativo
en el municipio de ibaguÉ</t>
  </si>
  <si>
    <t>396/2023</t>
  </si>
  <si>
    <t>Juan Carlos Suarez</t>
  </si>
  <si>
    <t>PL025: PRESTACIÓN DE SERVICIOS DE APOYO A LA GESTION DE UN
TECNÓLOGO EN CONTABILIDAD Y FINANZAS PARA ACOMPAÑAR LAS
ACTIVIDADES RELACIONADAS CON EL PROYECTO CONSOLIDACIÓN DEL
SISTEMA MUNICIPAL DE PLANEACIÓN Y PRESUPUESTO PARTICIPATIVO EN
EL MUNICIPIO DE IBAGUÉ</t>
  </si>
  <si>
    <t>345/2023</t>
  </si>
  <si>
    <t>Jhovanny Sneyder Mar</t>
  </si>
  <si>
    <t>PL048: PRESTACIÓN DE SERVICIOS PROFESIONALES PARA ACOMPAÑAR
LOS PROCESOS RELACIONADOS CON EL PROYECTO CONSOLIDACION DEL
SISTEMA MUNICIPAL DE PLANEACION Y PRESUPUESTO PARTICIPATIVO EN
EL MUNICIPIO DE IBAGUÉ</t>
  </si>
  <si>
    <t>684/2023</t>
  </si>
  <si>
    <t>Adriana Mayerly Rinc</t>
  </si>
  <si>
    <t>PL019(;;.ESTACION DE SERVICIOS PROFESIONALEVPARA BRINDAR
ACOMPAÑAMIENTO AL DESARROLLO DE LOS PROCESOS RELACIONADOS
1) Objeto: CON EL PROYECTO CONSOLIDACION DEL SISTEMA MUNICIPAL DE
PLANEACION Y PRESUPUESTO PARTICIPATIVO EN EL MUNICIPIO DE
IBAGUE</t>
  </si>
  <si>
    <t>673/2023</t>
  </si>
  <si>
    <t>Deissy Molina Casti</t>
  </si>
  <si>
    <t>PLO2 . PRESTACIÓN DE SERVICIOS DE APOYO A LA GESTION PARA
BRINDAR ACOMPAÑAMIENTO A LOS PROCESOS RELACIONADOS CON EL
PROYECTO CON5OLIDACIÓN DEL SISTEMA MUNICIPAL DE PL.NEACIÓN Y
PRESUPUESTO PARTICIPATIVO EN EL MUNICIPIO DE IBAGUE</t>
  </si>
  <si>
    <t>828/2023</t>
  </si>
  <si>
    <t>Jorge Alberto Basto</t>
  </si>
  <si>
    <t>PL017:43RESTACIÓN DE SERVICIOS PROFESIONALES PARA ACOMPAÑAR
LOS PROCESOS RELACIONADOS CON EL PROYECTO CONSOLIDACIÓN DEIL.-*
SISTEMA MUNICIPAL DE PLANEACIÓN Y PRESUPUESTO PARTICIPATIVO EN
EL MUNICIPIO DE IBAGUÉ</t>
  </si>
  <si>
    <t>827/2023</t>
  </si>
  <si>
    <t>Monica Yeliny Osorio</t>
  </si>
  <si>
    <t>"PL 279/PRESTACIÓN DE SERVICIOS PROFESIONALES- PARA BRINDAR
ACOMPAÑAMIENTO AL DESARROLLO DE LOS P3.0CESOS RELACIONADOS
1) Objeto: CON EL PROYECTO CONSOLIDACIÓN DE,L/SISTEMA MUNICIPAL DE
PLANEACLO-IhN Y PRESUPUESTO PARTICIPATIVO EN EL MUNICIPIO DE
!BAGUE</t>
  </si>
  <si>
    <t>1111/2023</t>
  </si>
  <si>
    <t xml:space="preserve">MUNICIPIO DE IBAGUÉ </t>
  </si>
  <si>
    <t xml:space="preserve">FICHA DE PROGRAMACION Y SEGUIMIENTO </t>
  </si>
  <si>
    <r>
      <t xml:space="preserve">SECRETARÍA / ENTIDAD: </t>
    </r>
    <r>
      <rPr>
        <sz val="10"/>
        <rFont val="Arial MT"/>
      </rPr>
      <t xml:space="preserve">Planeación Municipal </t>
    </r>
    <r>
      <rPr>
        <b/>
        <sz val="10"/>
        <rFont val="Arial MT"/>
      </rPr>
      <t xml:space="preserve">            / GRUPO: </t>
    </r>
    <r>
      <rPr>
        <sz val="10"/>
        <rFont val="Arial MT"/>
      </rPr>
      <t>Administración del SISBÉN.</t>
    </r>
    <r>
      <rPr>
        <b/>
        <sz val="10"/>
        <rFont val="Arial MT"/>
      </rPr>
      <t xml:space="preserve"> </t>
    </r>
  </si>
  <si>
    <t>FECHA DE PROGRAMACION: 03-01-2023</t>
  </si>
  <si>
    <t>FECHA DE  SEGUIMIENTO: 28-02-2023</t>
  </si>
  <si>
    <r>
      <t xml:space="preserve">DIMENSION:  </t>
    </r>
    <r>
      <rPr>
        <sz val="10"/>
        <rFont val="Arial MT"/>
      </rPr>
      <t>institucionalidad para la seguridad integral y la paz.</t>
    </r>
  </si>
  <si>
    <r>
      <t xml:space="preserve">Objetivos: 
</t>
    </r>
    <r>
      <rPr>
        <sz val="10"/>
        <rFont val="Arial"/>
        <family val="2"/>
      </rPr>
      <t>Implementar mecanismos que garantice que los ciudadanos inscritos en la Base de Datos del SISBÉN, cumplan con los requisitos exigidos por ley.</t>
    </r>
  </si>
  <si>
    <t>FORTALECIMIENTO INSTITUCIONAL</t>
  </si>
  <si>
    <r>
      <t xml:space="preserve">PROGRAMA:  </t>
    </r>
    <r>
      <rPr>
        <sz val="10"/>
        <rFont val="Arial MT"/>
      </rPr>
      <t>Fortalecimiento de la Gestión y Dirección de la Administración Pública Territorial.</t>
    </r>
  </si>
  <si>
    <r>
      <t xml:space="preserve">NOMBRE  DEL PROYECTO: </t>
    </r>
    <r>
      <rPr>
        <i/>
        <sz val="10"/>
        <rFont val="Arial MT"/>
      </rPr>
      <t>“ACTUALIZACION DE LOS INSTRUMENTOS DE FOCALIZACION DE LOS SERVICIOS SOCIALES DEL MUNICIPIO DE IBAGUE (SISBEN) 2020 – 2023</t>
    </r>
    <r>
      <rPr>
        <sz val="10"/>
        <rFont val="Arial MT"/>
      </rPr>
      <t>.”</t>
    </r>
  </si>
  <si>
    <t>VER HOJA ANVERSO Y ANEXAS</t>
  </si>
  <si>
    <t>CODIGO BPPIM: 2020730010044</t>
  </si>
  <si>
    <r>
      <t xml:space="preserve">CODIGO PRESUPUESTAL: 205300901015                </t>
    </r>
    <r>
      <rPr>
        <b/>
        <sz val="10"/>
        <rFont val="Arial MT"/>
      </rPr>
      <t xml:space="preserve">      RUBRO:</t>
    </r>
    <r>
      <rPr>
        <sz val="10"/>
        <rFont val="Arial MT"/>
      </rPr>
      <t xml:space="preserve"> ACTUALIZACION DE LOS INSTRUMENTOS DE FOCALIZACION DE LOS SERVICIOS SOCIALES DEL MUNICIPI DE IBAGUE (SISBEN) 2020 – 2023.”</t>
    </r>
  </si>
  <si>
    <r>
      <t>PROG</t>
    </r>
    <r>
      <rPr>
        <b/>
        <sz val="10"/>
        <rFont val="Arial MT"/>
      </rPr>
      <t xml:space="preserve">  EJEC</t>
    </r>
  </si>
  <si>
    <t>FUENTES DE FINANCIACION ( EN MILES DE $)</t>
  </si>
  <si>
    <t xml:space="preserve">1) Realizar las visitas para efectuar las encuestas a demanda de las solicitudes SISBEN IV </t>
  </si>
  <si>
    <t>% de visitas</t>
  </si>
  <si>
    <t>2) Efectuar  el inventario y trasladar las fichas del archivo SISBEN III, actualizar el archivo de gestión</t>
  </si>
  <si>
    <t>%  de fichas inventariadas</t>
  </si>
  <si>
    <t>3) Orientar a los ciudadanos con respecto a los trámites ante el Sisbén para solicitud lde la encuesta nueva y/o modificación de la Ficha de información socio económica</t>
  </si>
  <si>
    <t>% de personas atendidas</t>
  </si>
  <si>
    <t xml:space="preserve">4) Realizar jornadas de SISBENIZACION Y SOCIALIZACION del Sisbén IV en la zona urbana y rural del municipio de Ibagué </t>
  </si>
  <si>
    <t># de jornadas realizadas</t>
  </si>
  <si>
    <t>TOTAL  PLAN  DE  ACCION</t>
  </si>
  <si>
    <t>META DE PRODUCTO No. 1: Fortalecer        SISBÉN</t>
  </si>
  <si>
    <t>Número de SISBÉN fortalecido</t>
  </si>
  <si>
    <t>SECRETARIO DE DESPACHO</t>
  </si>
  <si>
    <t>LEONARDO VERA ROJAS</t>
  </si>
  <si>
    <t xml:space="preserve">DIRECTOR DIRECCIÓN DEL SISBÉN </t>
  </si>
  <si>
    <t>MIGUEL ANGEL OSPINA CIFUENTES</t>
  </si>
  <si>
    <r>
      <t>OBSERVACIONES:</t>
    </r>
    <r>
      <rPr>
        <sz val="8"/>
        <rFont val="Calibri"/>
        <family val="2"/>
        <scheme val="minor"/>
      </rPr>
      <t xml:space="preserve">. </t>
    </r>
  </si>
  <si>
    <t xml:space="preserve">Preparó: Alejandra Mosquera Profesional Universitario.                       </t>
  </si>
  <si>
    <t>ACTIVIDAD 1</t>
  </si>
  <si>
    <t>ACTIVIDAD 2</t>
  </si>
  <si>
    <t>ACTIVIDAD 3</t>
  </si>
  <si>
    <t>ACTIVIDAD 4</t>
  </si>
  <si>
    <t>Nro Cont</t>
  </si>
  <si>
    <t>Valor Total</t>
  </si>
  <si>
    <t>APOYO A LA GESTIÓN PARA CONTRIBUIR AL PROCESO DE ENCUESTA</t>
  </si>
  <si>
    <t>346/2023</t>
  </si>
  <si>
    <t>395/2023</t>
  </si>
  <si>
    <t>399/2023</t>
  </si>
  <si>
    <t>SERVICIOS PROFESIONALES PARA BRINDAR APOYO EN EL CONTROL DE CAMPO DE LA LOGISTICA OPERATIVA</t>
  </si>
  <si>
    <t>397/2023</t>
  </si>
  <si>
    <t>431/2023</t>
  </si>
  <si>
    <t>SERVICIOS DE APOYO A LA GESTIÓN DE UN BACHILLER, PARA FORTALECER LOS PROCESOS DE ACTUALIZACIÓN DEL SISBÉN</t>
  </si>
  <si>
    <t>487/2023</t>
  </si>
  <si>
    <t>565/2023</t>
  </si>
  <si>
    <t>PRESTACIÓN DE SERVICIOS PROFESIONALES DE UN INGENIERO INDUSTRIAL PARA BRINDAR ACOMPAÑAMIENTO A LOS PROCESOS DE ACTUALIZACIÓN, IMPLEMENTACIÓN Y SEGUIMIENTO AL SISTEMA INTEGRADO DE ESTIÓN DE LA ALCALDÍA DE IBAGUÉ.</t>
  </si>
  <si>
    <t>781/2023</t>
  </si>
  <si>
    <t>752/2023</t>
  </si>
  <si>
    <t>783/2023</t>
  </si>
  <si>
    <t>822/2023</t>
  </si>
  <si>
    <t>APOYO A LA GESTIÓN PARA BRINDAR ACOMPAÑAMIENTO EN EL PROCESO DE ACTUALIZACIÓN, IMPLEMENTACIÓN Y SEGUIMIENTO AL SISTEMA INTEGRADO DE GESTIÓN DE LA ALCALDÍA CON ENFASIS EN EL SISTEMA DE SEGURIDAD Y SALUD EN EL TRABAJO</t>
  </si>
  <si>
    <t>880/2023</t>
  </si>
  <si>
    <t>983/2023</t>
  </si>
  <si>
    <t>782/2023</t>
  </si>
  <si>
    <t>APOYO A LA GESTIÓN PARA FORTALECER LOS PROCESOS DE DOCUMENTACIÓN Y DIGITALIZACIÓN DE LA DIRECCIÓN DEL SISBÉN</t>
  </si>
  <si>
    <t>1071/2023</t>
  </si>
  <si>
    <t>1072/2023</t>
  </si>
  <si>
    <t xml:space="preserve">APOYO A LA GESTIÓN PARA FORTALECER LOS PROCESOS DE ACTUALIZACIÓN DEL SISBÉN </t>
  </si>
  <si>
    <t>1069/2023</t>
  </si>
  <si>
    <t>1070/2023</t>
  </si>
  <si>
    <t>SECRETARÍA / ENTIDAD: Secretaria de Planeacion Municipal                          / DIRECCIÓN: Fortalecimiento Institucional</t>
  </si>
  <si>
    <t>FECHA DE PROGRAMACION: 14 DE DICIEMBRE DE 2022</t>
  </si>
  <si>
    <t>FECHA DE  SEGUIMIENTO:  31 de marzo de 2023</t>
  </si>
  <si>
    <t>DIMENSION: Ibague, nuestro compromiso Institucional</t>
  </si>
  <si>
    <t>Objetivos: Fortalecer la capacidad institucional en la implementación, evaluación y mejora continua de MIPG Y SIGAMI en la Alcaldía de Ibagué.</t>
  </si>
  <si>
    <r>
      <t>SECTOR:</t>
    </r>
    <r>
      <rPr>
        <sz val="10"/>
        <rFont val="Arial"/>
        <family val="2"/>
      </rPr>
      <t xml:space="preserve"> Fortalecimiento Institucional</t>
    </r>
  </si>
  <si>
    <r>
      <t>PROGRAMA:  F</t>
    </r>
    <r>
      <rPr>
        <sz val="10"/>
        <rFont val="Arial"/>
        <family val="2"/>
      </rPr>
      <t>ortalecimiento de la Gestión y Dirección de la Administración Pública Territorial
SUBPROGRAMA: Gobierno Eficiente y Transparente</t>
    </r>
  </si>
  <si>
    <t>Ver Hoja de Calculo 'Contratistas'</t>
  </si>
  <si>
    <r>
      <t>NOMBRE DEL PROYECTO POAI:</t>
    </r>
    <r>
      <rPr>
        <sz val="10"/>
        <rFont val="Arial"/>
        <family val="2"/>
      </rPr>
      <t>CONSOLIDACION DEL MODELO INTEGRADO DE PLANEACIÓN Y GESTIÓN MIPG EN ARMONIA CON EL SISTEMA INTEGRADO DE GESTIÓN DE LA ALCALDIA MUNICIPAL DE IBAGUÉ - SIGAMI</t>
    </r>
  </si>
  <si>
    <r>
      <t>CODIGO BPPIM:</t>
    </r>
    <r>
      <rPr>
        <sz val="10"/>
        <rFont val="Arial"/>
        <family val="2"/>
      </rPr>
      <t xml:space="preserve"> 2020730010028</t>
    </r>
  </si>
  <si>
    <t xml:space="preserve"> 
  RUBRO:  205320202006 - 205320202009   CONSOLIDACION DEL MODELO INTEGRADO DE PLANEACION Y GESTION- MIPG EN ARMONIA CON EL SISTEMA INTEGRADO DE GESTIÃ“N DE LA ALCALDIA MUNICIPAL DE IBAGUE - SIGAMI. </t>
  </si>
  <si>
    <t>COSTO TOTAL ( MILES DE PESOS)</t>
  </si>
  <si>
    <t>FUENTES DE FINANCIACION (EN MILES DE $)</t>
  </si>
  <si>
    <t> Realizar Auditoria de seguimiento a las certificaciones</t>
  </si>
  <si>
    <t xml:space="preserve"> Auditoria realizada </t>
  </si>
  <si>
    <t>Establecer publicidad</t>
  </si>
  <si>
    <t>publicidad utilizada</t>
  </si>
  <si>
    <t>Desarrollar un ciclo de capacitación para auditores internos en los sistemas integrados de gestión</t>
  </si>
  <si>
    <t>Ciclo de auditoría realizado</t>
  </si>
  <si>
    <t>Asesorar la implementación del Sistema de Gestión Antisoborno</t>
  </si>
  <si>
    <t xml:space="preserve">Sistema de Gestión Antisoborno Fortalecido </t>
  </si>
  <si>
    <t>Asesorar la implementación del Sistema  de Gestión Ambiental</t>
  </si>
  <si>
    <t xml:space="preserve">Sistema de Gestión Ambiental Fortalecido </t>
  </si>
  <si>
    <t xml:space="preserve"> Asesorar la implementación del Sistema de Gestión de Seguridad de la Información</t>
  </si>
  <si>
    <t xml:space="preserve">Sistema de Gestión de Seguridad de la Información Fortalecido </t>
  </si>
  <si>
    <t>Asesorar y Apoyar  la implementación del Sistema de Gestión de Calidad</t>
  </si>
  <si>
    <t xml:space="preserve">Sistema de Gestión de calidad Fortalecido </t>
  </si>
  <si>
    <t>Asesorar la implementación del Sistema de Gestión de Seguridad y Salud en el Trabajo</t>
  </si>
  <si>
    <t xml:space="preserve">Sistema de Gestión de seguridad y salud en el trabajo Fortalecido </t>
  </si>
  <si>
    <t>Asesorar la implementación del Sistema de Cultura de Paz Organizacional</t>
  </si>
  <si>
    <t>Sistema de Cultura de Paz Organizacional Fortalecido</t>
  </si>
  <si>
    <t>Cumplir con las actividades de la estrategia de rendición de cuentas</t>
  </si>
  <si>
    <t xml:space="preserve">Cumplir al 100%  con la estrategia de rendición de cuentas </t>
  </si>
  <si>
    <t>Asesorar la implementación de la Norma Técnica Sectorial de Turismo Sostenible</t>
  </si>
  <si>
    <t xml:space="preserve">Sistema de Gestión de la norma tecnica sectorial de turismo sostenible  Fortalecido </t>
  </si>
  <si>
    <t xml:space="preserve"> Asesorar la Construcción, monitoreo y seguimiento a los riesgos de Corrupción y Gestión</t>
  </si>
  <si>
    <t xml:space="preserve">Riesgos de corrupción y gestion Fortalecido </t>
  </si>
  <si>
    <t>Asesorar y liderar la implmentación de las políticas de MIPG, en especial la política de Transparencia y Acceso a la Información Pública; para el óptimo funcionamiento del Modelo Integrado de Planeación y Gestión en la Administración Municipal</t>
  </si>
  <si>
    <t>Mode Integrado de Planeación y Gestión  fortalecido</t>
  </si>
  <si>
    <t>METAS DE BIENESTAR</t>
  </si>
  <si>
    <t>META DE  BIENESTAR No. 1: incrementar el INDICE DE DESEMPEÑO INSTITUCIONAL</t>
  </si>
  <si>
    <t>META DE PRODUCTO No. 1: Cumplir con el 100% de las actvidades de rendición de cuentas</t>
  </si>
  <si>
    <t xml:space="preserve">Porcentaje de las Actividades cumplidas </t>
  </si>
  <si>
    <t xml:space="preserve">NOMBRE:  LEANDRO VERA ROJAS </t>
  </si>
  <si>
    <t>META DE  BIENESTAR No. 2: Aumentar el índice de desempeño Institucional</t>
  </si>
  <si>
    <t>META DE PRODUCTO No. 2: Actualizar el Sistema Integrado de Gestión de la Alcaldía Municipal de Ibagué SIGAMI</t>
  </si>
  <si>
    <t>Numero Sistema Integrado de Gestión de la Alcaldía Municipal de Ibagué SIGAMI actualizado</t>
  </si>
  <si>
    <t>FIRMA:</t>
  </si>
  <si>
    <t>META DE  BIENESTAR No. 3 Aumentar el índice de desempeño Institucional</t>
  </si>
  <si>
    <t>META DE PRODUCTO No. 3: Mantener 4 Sistemas de Gestión Certificados</t>
  </si>
  <si>
    <t>Sistema de Gestión certificados</t>
  </si>
  <si>
    <t>DIRECTORA: MARÍA ALEJANDRA PEÑUELA RUBIO</t>
  </si>
  <si>
    <t>META DE  BIENESTAR No. 4 Aumentar el índice de desempeño Institucional</t>
  </si>
  <si>
    <t>META DE PRODUCTO No. 4: Ejecutar 100% de las actividades estrategia de transparencia y acceso a la información pública</t>
  </si>
  <si>
    <t>Actividades estrategia de transparencia y acceso a la información pública ejecutadas</t>
  </si>
  <si>
    <t>Número del Contrato</t>
  </si>
  <si>
    <t>0831 del 24 de marzo de 2023</t>
  </si>
  <si>
    <t>PL 071. Prestación de Servicios Profesionales para brindar acompañamiento a la Secretaría de Planeación en el proceso de implementación del sistema integrado de gestión de la Alcaldía Municipal de Ibagué - SIGAMI, en el marco del proyecto de consolidación del modelo integrado de planeación y gestión MIPG</t>
  </si>
  <si>
    <t>387 DEL 02 DE MARZO DEL 2023</t>
  </si>
  <si>
    <t>PL066: PRESTACIÓN DE SERVICIOS PROFESIONALES DE UNA ECONOMISTA ESPECIALIZADA EN GESTIÓN PÚBLICA PARA BRINDAR ACOMPAÑAMIENTO EN LA IMPLEMENTACIÓN Y SEGUIMIENTO DEL MODELO INTEGRADO DE PLANEACIÓN Y GESTIÓN "MIPG" EN ARMONÍA CON EL SISTEMA INTEGRADO DE GESTIÓN DE LA ALCALDÍA MUNICIPAL DE IBAGUÉ -SIGAMI</t>
  </si>
  <si>
    <t>0981 del 29 de marzo de 2023</t>
  </si>
  <si>
    <t>PL 070.  Prestación de Servicios Profesionales para brindar acompañamiento a la Secretaría de Planeación en los procesos de actualización, implementación y seguimiento del del sistema integrado de gestión de la Alcaldía Municipal de Ibagué SIGAMI, en el marco del proyecto de consolidación del modelo integrado de planeación y gestión MIPG</t>
  </si>
  <si>
    <t>0386 del 02 de marzo de 2023</t>
  </si>
  <si>
    <t>PL065.ESTACIóN DE SERVICIOS PROFESIONALES 45‘r UN INGENIERO
FORESTAL ESPECIALIZADA PARA BRINDAR ACOMPAÑAMIENTO AL
SISTEMA DE GESTIÓN AMBIENTAL EN EL MARCO DEL PROYECTO DE
CONSOLIDACIÓN DEL MODELO INTEGRADO DE GESTIÓN DE PLANEACIÓN
Y GESTIÓN - MIPG EN ARMONÍA CON EL SISTEMA INTE,GRADO DE GESTIÓN
DE LÁ ALCALDÍA MUNICIPAL DE IBAGUÉ — SIGAMI. •</t>
  </si>
  <si>
    <t>FICHA PLAN DE ACCIÓN POR PROCESOS - FPAP -  VIGENCIA 2023</t>
  </si>
  <si>
    <t xml:space="preserve">FICHA DE PROGRAMACIÓN Y SEGUIMIENTO </t>
  </si>
  <si>
    <r>
      <t xml:space="preserve">SECRETARÍA / ENTIDAD:                     </t>
    </r>
    <r>
      <rPr>
        <sz val="10"/>
        <color theme="1"/>
        <rFont val="Arial"/>
        <family val="2"/>
      </rPr>
      <t xml:space="preserve">PLANEACIÓN  </t>
    </r>
    <r>
      <rPr>
        <b/>
        <sz val="10"/>
        <color theme="1"/>
        <rFont val="Arial"/>
        <family val="2"/>
      </rPr>
      <t xml:space="preserve">                      / DIRECCIÓN:   </t>
    </r>
    <r>
      <rPr>
        <sz val="10"/>
        <color theme="1"/>
        <rFont val="Arial"/>
        <family val="2"/>
      </rPr>
      <t>PLANEACIÓN DEL DESARROLLO</t>
    </r>
  </si>
  <si>
    <r>
      <t xml:space="preserve">FECHA DE PROGRAMACIÓN: </t>
    </r>
    <r>
      <rPr>
        <sz val="10"/>
        <color theme="1"/>
        <rFont val="Arial"/>
        <family val="2"/>
      </rPr>
      <t>02 de enero de 2023</t>
    </r>
  </si>
  <si>
    <r>
      <t>FECHA DE  SEGUIMIENTO:</t>
    </r>
    <r>
      <rPr>
        <sz val="10"/>
        <color theme="1"/>
        <rFont val="Arial"/>
        <family val="2"/>
      </rPr>
      <t xml:space="preserve"> 31 de marzo de 2023</t>
    </r>
  </si>
  <si>
    <r>
      <t xml:space="preserve">DIMENSIÓN: </t>
    </r>
    <r>
      <rPr>
        <sz val="10"/>
        <color theme="1"/>
        <rFont val="Arial"/>
        <family val="2"/>
      </rPr>
      <t>Ibagué nuestro compromiso institucional</t>
    </r>
  </si>
  <si>
    <r>
      <t xml:space="preserve">Objetivos:  </t>
    </r>
    <r>
      <rPr>
        <sz val="10"/>
        <color theme="1"/>
        <rFont val="Arial"/>
        <family val="2"/>
      </rPr>
      <t>Generar y disponer de la información estadística con eficiencia y calidad para la toma de desiciones en el desarrollo del Municipio.</t>
    </r>
  </si>
  <si>
    <t xml:space="preserve">RELACIÓN DE CONTRATOS Y CONVENIOS </t>
  </si>
  <si>
    <r>
      <t xml:space="preserve">SECTOR:  </t>
    </r>
    <r>
      <rPr>
        <sz val="10"/>
        <color theme="1"/>
        <rFont val="Arial"/>
        <family val="2"/>
      </rPr>
      <t>Fortalecimiento institucional</t>
    </r>
  </si>
  <si>
    <r>
      <t xml:space="preserve">PROGRAMA:  </t>
    </r>
    <r>
      <rPr>
        <sz val="10"/>
        <color theme="1"/>
        <rFont val="Arial"/>
        <family val="2"/>
      </rPr>
      <t xml:space="preserve">Fortalecimiento de la gestión y dirección de la administración pública territorial </t>
    </r>
    <r>
      <rPr>
        <b/>
        <sz val="10"/>
        <color theme="1"/>
        <rFont val="Arial"/>
        <family val="2"/>
      </rPr>
      <t>Subprograma:</t>
    </r>
    <r>
      <rPr>
        <sz val="10"/>
        <color theme="1"/>
        <rFont val="Arial"/>
        <family val="2"/>
      </rPr>
      <t xml:space="preserve"> Planificación, gestión y desarrollo territorial</t>
    </r>
  </si>
  <si>
    <t>PL232: PRESTACION DE SERVICIOS DE APOYO A LA GESTION PARA EL FORTALECIMIENTO DEL CENTRO DE INFORMACION MUNICIPAL DEL MUNICIPIO ,DE !BAGUE EN EL MARCO DEL PROYECTO GENERACIÓN Y CONSOLIDACIÓN DE INFORMACIÓN ESTADÍSTICA DEL MUNICIPIO DE IBAGUÉ.</t>
  </si>
  <si>
    <r>
      <t xml:space="preserve">NOMBRE DEL PROYECTO POAI: </t>
    </r>
    <r>
      <rPr>
        <sz val="10"/>
        <color theme="1"/>
        <rFont val="Arial"/>
        <family val="2"/>
      </rPr>
      <t>Generación y consolidación de información estadística del municipio de Ibagué.</t>
    </r>
  </si>
  <si>
    <t>PL189: PRESTACIÓN DE SERVICIOS PROFESIONALES DE UN ECONOMISTA ESPECIALIZADO PARA APOYO DEL CENTRO DE INFORMACION MUNICIPAL Y DE LA DIRECCION DE PLANEACION DEL DESARROLLO DEL MUNICIPIO DE IBAGUE, EN EL MARCO DEL PROYECTO GENERACION Y CONSOLIDACION DE INFORMACION ESTADISTICA DEL MUNICIPIO DE IBAGUÉ.</t>
  </si>
  <si>
    <t>PL050: PRESTACIÓN DE SERVICIOS PROFESIONALES PARA EL APOYO Y FORTALECIMIENTO DEL CENTRO DE INFORMACIÓN MUNICIPAL EN EL MARCO DEL PROYECTO GENERACIÓN Y CONSOLIDACIÓN DE INFORMACIÓN ESTADISTICA DEL MUNICIPIO DE IBAGUÉ.</t>
  </si>
  <si>
    <t>PL266: PRESTACIÓN DE SERVICIOS PROFESIONALES DE
UN INGENIERO DE SISTEMAS PARA EL APOYO Y
FORTALECIMIENTO DEL CENTRO DE INFORMACIÓN
MUNICIPAL PARA LA PLANEACIÓN PARTICIPATIVA DEL
MUNICIPIO DE IBAGUÉ.</t>
  </si>
  <si>
    <t>PL265: PRESTACIÓN DE SERVICIOS PROFESIONALES ESPECIALIZADOS PARA BRINDAR ACOMPAÑAMIENTO A LOS PROCESOS RELACIONADOS CON EL CENTRO DE INFORMACIÓN MUNICIPAL PARA LA PLANEACIÓN PARTICIPATIVA DEL MUNICIPIO DE IBAGUÉ, EN EL MARCO DEL PROYECTO GENERACIÓN Y CONSOLIDACIÓN DE INFORMACIÓN ESTADÍSTICA DEL MUNICIPIO DE IBAGUÉ.</t>
  </si>
  <si>
    <r>
      <t xml:space="preserve">CÓDIGO BPPIM: </t>
    </r>
    <r>
      <rPr>
        <sz val="10"/>
        <color theme="1"/>
        <rFont val="Arial"/>
        <family val="2"/>
      </rPr>
      <t>2020730010045</t>
    </r>
  </si>
  <si>
    <r>
      <t xml:space="preserve">CÓDIGO PRESUPUESTAL: </t>
    </r>
    <r>
      <rPr>
        <sz val="10"/>
        <color theme="1"/>
        <rFont val="Arial"/>
        <family val="2"/>
      </rPr>
      <t>205311901725</t>
    </r>
    <r>
      <rPr>
        <b/>
        <sz val="10"/>
        <color theme="1"/>
        <rFont val="Arial"/>
        <family val="2"/>
      </rPr>
      <t xml:space="preserve"> RUBRO: </t>
    </r>
    <r>
      <rPr>
        <sz val="10"/>
        <color theme="1"/>
        <rFont val="Arial"/>
        <family val="2"/>
      </rPr>
      <t>Generación y consolidación de información estadística del municipio de Ibagué.</t>
    </r>
  </si>
  <si>
    <r>
      <t>PROG</t>
    </r>
    <r>
      <rPr>
        <b/>
        <sz val="10"/>
        <color theme="1"/>
        <rFont val="Arial"/>
        <family val="2"/>
      </rPr>
      <t xml:space="preserve">  EJEC</t>
    </r>
  </si>
  <si>
    <t>COSTO TOTAL (MILES DE PESOS)</t>
  </si>
  <si>
    <t>FUENTES DE FINANCIACIÓN</t>
  </si>
  <si>
    <t>PROGRAMACIÓN (dd/mm/aa)</t>
  </si>
  <si>
    <t>INDICADORES DE GESTIÓN</t>
  </si>
  <si>
    <t>ÍNDICE FÍSICO</t>
  </si>
  <si>
    <t>ÍNDICE INVERSIÓN</t>
  </si>
  <si>
    <t>REGALÍAS</t>
  </si>
  <si>
    <t>TERMINACIÓN</t>
  </si>
  <si>
    <t>Documentar los procedimientos y fichas técnicas de los indicadores,
y registros administrativos.</t>
  </si>
  <si>
    <t xml:space="preserve">Número de Documentos </t>
  </si>
  <si>
    <t>copilar, procesar y actualizar información para el Anuario Estadístico Municipal.</t>
  </si>
  <si>
    <t>Anuario Actualizado</t>
  </si>
  <si>
    <t>Elaborar y socializar boletínes técnicos, coyunturales y cápsulas con información estadística que contribuya a la toma de desiciones</t>
  </si>
  <si>
    <t>Boletines y cápsulas elaborados</t>
  </si>
  <si>
    <t>Coordinar y liderar reuniones del Comité Estadístico Municipal.</t>
  </si>
  <si>
    <t>Reuniones realizadas</t>
  </si>
  <si>
    <t>Realizar seguimiento y monitoreo de los Observatorios del Municipio.</t>
  </si>
  <si>
    <t>Observatorios actualizados</t>
  </si>
  <si>
    <t>Implementar proceso de gestión y administración de la página web del Centro Información Municipal.</t>
  </si>
  <si>
    <t>Página administrada</t>
  </si>
  <si>
    <t>Convenio interinstitucional para realizar un análisis demográfico y
socioeconómico por comunas y corregimientos</t>
  </si>
  <si>
    <t>Estudio</t>
  </si>
  <si>
    <t>TOTAL PLAN DE ACCIÓN</t>
  </si>
  <si>
    <r>
      <rPr>
        <b/>
        <sz val="10"/>
        <color theme="1"/>
        <rFont val="Arial"/>
        <family val="2"/>
      </rPr>
      <t>META DE RESULTADO No. 1:</t>
    </r>
    <r>
      <rPr>
        <sz val="10"/>
        <color theme="1"/>
        <rFont val="Arial"/>
        <family val="2"/>
      </rPr>
      <t xml:space="preserve">  Incrementar el Índice de Desempeño Integral (A.5.1.3.r)</t>
    </r>
  </si>
  <si>
    <r>
      <t xml:space="preserve">META DE PRODUCTO No. 1: </t>
    </r>
    <r>
      <rPr>
        <sz val="10"/>
        <color theme="1"/>
        <rFont val="Arial"/>
        <family val="2"/>
      </rPr>
      <t>Fortalecer el centro de información municipal</t>
    </r>
  </si>
  <si>
    <t>Centro de información municipal fortalecido</t>
  </si>
  <si>
    <r>
      <t>NOMBRE:</t>
    </r>
    <r>
      <rPr>
        <b/>
        <sz val="10"/>
        <color theme="1"/>
        <rFont val="Arial"/>
        <family val="2"/>
      </rPr>
      <t xml:space="preserve"> LEANDRO VERA ROJAS
                Secetario de Planeación Municipal</t>
    </r>
  </si>
  <si>
    <r>
      <t xml:space="preserve">NOMBRE:  </t>
    </r>
    <r>
      <rPr>
        <b/>
        <sz val="10"/>
        <color theme="1"/>
        <rFont val="Arial"/>
        <family val="2"/>
      </rPr>
      <t>CARLOS JAVIER CERÓN CALDERÓN
                 Director de Planeación del Desarrollo</t>
    </r>
  </si>
  <si>
    <t>total</t>
  </si>
  <si>
    <t>SECRETARÍA / ENTIDAD: Secretarìa de planeación     / GRUPO:   Direccion de ortenamiento territorial Sostenoble - DOTS</t>
  </si>
  <si>
    <t>FECHA DE  SEGUIMIENTO: MARZO 31 DE 2023</t>
  </si>
  <si>
    <t xml:space="preserve">  
CODIGO BPPIM: 2020730010017 -01 </t>
  </si>
  <si>
    <r>
      <t xml:space="preserve">OBJETO DEL GASTO: </t>
    </r>
    <r>
      <rPr>
        <sz val="10"/>
        <rFont val="Arial"/>
        <family val="2"/>
      </rPr>
      <t>SERVICIOS PARA LA COMUNIDAD, SOCIALES Y PERSONALES</t>
    </r>
  </si>
  <si>
    <t xml:space="preserve">
CODIGO PRESUPUESTAL: 205320202009</t>
  </si>
  <si>
    <r>
      <t xml:space="preserve">RUBRO: </t>
    </r>
    <r>
      <rPr>
        <sz val="10"/>
        <rFont val="Arial"/>
        <family val="2"/>
      </rPr>
      <t>IMPLEMENTACIÓN DE INSTRUMENTOS DE PLANEACIÓN PARA EL ORDENAMIENTO TERRITORIAL EN EL MUNICIPIO DE IBAGUÉ</t>
    </r>
  </si>
  <si>
    <t>PROG  EJEC</t>
  </si>
  <si>
    <t>PROGRAMACION                    (dd/mm/aa)</t>
  </si>
  <si>
    <t>Reglamentacion del  procedimiento para revisión, ajuste o  adopción de normas urbanisticas ( Expedición de Nomativa )</t>
  </si>
  <si>
    <t># de documentos</t>
  </si>
  <si>
    <t>Implementar la participacion de la plusvalía (liquidación y cobro de plusvalía)</t>
  </si>
  <si>
    <t>% de solcitudes</t>
  </si>
  <si>
    <t>Revision y  aprobacion -viabilidad de planes maestros formulados por las dependencias de la alcaldia.</t>
  </si>
  <si>
    <t># de planes maestros formulados</t>
  </si>
  <si>
    <t xml:space="preserve">Caracterizacion de los centros poblados </t>
  </si>
  <si>
    <t># de docuemntos</t>
  </si>
  <si>
    <t>Realizar la implementación del POT (revisión y aprobación de planes parciales y expedición de reglamentación -UAU -Planes de implantación)</t>
  </si>
  <si>
    <t xml:space="preserve">Actualizar las fichas normativas - </t>
  </si>
  <si>
    <r>
      <rPr>
        <b/>
        <sz val="10"/>
        <rFont val="Arial"/>
        <family val="2"/>
      </rPr>
      <t>META DE RESULTADO No. 1:</t>
    </r>
    <r>
      <rPr>
        <sz val="10"/>
        <rFont val="Arial"/>
        <family val="2"/>
      </rPr>
      <t xml:space="preserve">  Desarrollar de forma integral los Instrumentos normativos, de planificación, de gestión y financiación del territorio </t>
    </r>
  </si>
  <si>
    <r>
      <t>META DE PRODUCTO No. 1:</t>
    </r>
    <r>
      <rPr>
        <sz val="10"/>
        <rFont val="Arial"/>
        <family val="2"/>
      </rPr>
      <t xml:space="preserve"> Desarrollar de forma integral los instrumentos normativos, de planificación, de gestión y financiación del territorioActualización,revisión y/o modificación  territorial para el desarrollo municipal integrado </t>
    </r>
  </si>
  <si>
    <t>Número de instrumentos desarrollados</t>
  </si>
  <si>
    <t>META DE PRODUCTO No. 2:</t>
  </si>
  <si>
    <t>META DE PRODUCTO No. 3:</t>
  </si>
  <si>
    <t xml:space="preserve">P </t>
  </si>
  <si>
    <t>DIRECTOR (A) DE DOTS ( e )</t>
  </si>
  <si>
    <t>1.1.1. Reglamentacion del  procedimiento para revisión, ajuste o  adopción de normas urbanisticas - expedicion normativa</t>
  </si>
  <si>
    <t>CDP</t>
  </si>
  <si>
    <t>CONTRATO N°</t>
  </si>
  <si>
    <t>REGISTRO N°</t>
  </si>
  <si>
    <t>FECHA REGISTRO</t>
  </si>
  <si>
    <t xml:space="preserve">VALOR MES </t>
  </si>
  <si>
    <t xml:space="preserve">CONTRATISTA </t>
  </si>
  <si>
    <t>VALOR PROGRAMADO</t>
  </si>
  <si>
    <t>EJECUTADO</t>
  </si>
  <si>
    <t>SALDO</t>
  </si>
  <si>
    <t>LEIDY PRECIADO        Abogado especializado                             (7 MESES)</t>
  </si>
  <si>
    <t xml:space="preserve">FLAVIO MAURICIO MARIÑO              Abogado especializado                              (6 MESES)                        </t>
  </si>
  <si>
    <t>RONAL PEÑA         Abogado especializado                     (7 MESES)</t>
  </si>
  <si>
    <t xml:space="preserve">JORGE ARMANDO ORTIZ AGUDELO                             Abogado especializado           (7 MESES)               </t>
  </si>
  <si>
    <t>BRAIAN STEVEN RODRIGUEZ       Abogado especializado                  (7 meses)</t>
  </si>
  <si>
    <t>Abogado nuevo                  (7 meses)</t>
  </si>
  <si>
    <t>Ingeniero civil nuevo                (7 meses)</t>
  </si>
  <si>
    <t>Arquitecto nuevo        (7 meses)</t>
  </si>
  <si>
    <t>1.1.2. IMPLEMENTAR LA PARTICIPACION DE LA PLUSVALIA</t>
  </si>
  <si>
    <t>VALOR  MES</t>
  </si>
  <si>
    <t>“CONTRATAR LA PRESTACIÓN DE SERVICIOS PROFESIONALES DE UN ABOGADO ESPECIALISTA  PARA BRINDAR ACOMPAÑAMIENTO A LOS PROCESOS QUE SE ADELANTAN EN LA DIRECCIÓN DE ORDENAMIENTO TERRITORIAL SOSTENIBLE DE LA SECRETARÍA DE PLANEACIÓN MUNICIPAL CON ÉNFASIS EN EL ACOMPAÑAMIENTO A LOS ASUNTOS RELACIONADOS CON  LOS INSTRUMENTOS DE FINANCIACIÓN DEL SUELO  Y CON EN LA FORMULACIÓN ADOPCIÓN Y REGLAMENTACIÓN DEL PLAN DE ORDENAMIENTO TERRITORIAL DEL MUNICIPIO DE IBAGUÉ”. ;</t>
  </si>
  <si>
    <t xml:space="preserve">PEDRO PABLO RUJILLO                 Abogado especializado   (7 MESES) </t>
  </si>
  <si>
    <t>OK</t>
  </si>
  <si>
    <t>Arquitecto nuevo                  (7 meses)</t>
  </si>
  <si>
    <t>1.1.3. REVISION  DE PLANES MAESTROS FORMULADOS POR LAS DIFERENTESDEPENDENCIAS DE LA ALCALDI</t>
  </si>
  <si>
    <t>VALOR CONTRATADO</t>
  </si>
  <si>
    <t>“CONTRATAR LA PRESTACIÓN DE SERVICIOS PROFESIONALES DE UN ARQUITECTO  PARA REVISAR, AJUSTAR Y DEFINIR EL COMPONENTE TÉCNICO NECESARIO PARA LA REVISION  DE LOS PLANES MAESTROS EN EL MUNICIPIO DE IBAGUÉ, A TRAVÉS DE LA DIRECCIÓN DE ORDENAMIENTO TERRITORIAL SOSTENIBLE DE LA SECRETARÍA DE PLANEACIÓN EN EL MARCO DEL PROYECTO IMPLEMENTACIÓN DE INSTRUMENTOS DE PLANEACIÓN PARA EL ORDENAMIENTO TERRITORIAL EN EL MUNICIPIO DE IBAGUÉ”. ;</t>
  </si>
  <si>
    <t>LUIS SANTOS          Arquitecto                               (6 MESES)</t>
  </si>
  <si>
    <t>“CONTRATAR LA PRESTACIÓN DE SERVICIOS PROFESIONALES DE UN ARQUITECTO  PARA REVISAR, AJUSTAR Y DEFINIR EL COMPONENTE TÉCNICO NECESARIO PARA EL SEGUIMIENTO DE PLANES MAESTROS EN EL MUNICIPIO DE IBAGUÉ, A TRAVÉS DE LA DIRECCIÓN DE ORDENAMIENTO TERRITORIAL SOSTENIBLE DE LA SECRETARÍA DE PLANEACIÓN EN EL MARCO DEL PROYECTO IMPLEMENTACIÓN DE INSTRUMENTOS DE PLANEACIÓN PARA EL ORDENAMIENTO TERRITORIAL EN EL MUNICIPIO DE IBAGUÉ”. ;</t>
  </si>
  <si>
    <t>ADRIANA TOVAR      Arquitecto                       (6 MESES)</t>
  </si>
  <si>
    <t>Arquitecto nuevo               (7 meses)</t>
  </si>
  <si>
    <t xml:space="preserve"> 1.1.4. CARACTERIZACION D3E CENTROS POBLADOS - REGLAMENTACION DE CENTROS POBLADOS</t>
  </si>
  <si>
    <t>WILLIAM FERNANDO GUALTERO                     Arquitecto                          (7 MESES)</t>
  </si>
  <si>
    <t>Ingeniero Civil nuevo                    (7 meses)</t>
  </si>
  <si>
    <t>DIBUJANTE NUEVO                con experiencia en SIG y manejo de datos geograficos minimo 30 meses                                                    (7 MESES)</t>
  </si>
  <si>
    <t>Tecnologo nuevo                   ( 7 meses)</t>
  </si>
  <si>
    <t>1.1.5. Realizar la implementación del POT (revisión y aprobación deplanes parciales, planes de implantacion y expedicion de reglamentacion )</t>
  </si>
  <si>
    <t>VICTOR RODRIGUEZ       Ingeniero civil nuevo           ( 7 meess)</t>
  </si>
  <si>
    <t>LEIDY TATIANA LEYTON                                         Ingeniero civil                  (7 meses)</t>
  </si>
  <si>
    <t xml:space="preserve">Arquitecto especializado Nuevo                                       (7 meses)      </t>
  </si>
  <si>
    <t>1.1.6. Actualizar las fichas normativas</t>
  </si>
  <si>
    <t>DAHIANA SANCHEZ              ARQUITECTO NUEVO                       (7 MESES)</t>
  </si>
  <si>
    <t>Ingeniero civil nuevo      ( 7 meses)</t>
  </si>
  <si>
    <t>“CONTRATAR LA PRESTACIÓN DE SERVICIOS DE UN ARQUITECTO ESPECIALIZADO PARA APOYAR EL PROCESO DE REVISIÓN, AJUSTES Y DEFINICIÓN DEL COMPONENTE TÉCNICO NECESARIO PARA LA ADOPCIÓN DE LAS FICHAS NORMATIVAS EN EL MUNICIPIO DE IBAGUÉ, Y PARA ACOMPAÑAR LOS PROCESOS PROPIOS DE LA DIRECCIÓN DE ORDENAMIENTO TERRITORIAL SOSTENIBLE DE LA SECRETARÍA DE PLANEACIÓN EN EL MARCO DEL PROYECTO IMPLEMENTACIÓN DE INSTRUMENTOS DE PLANEACIÓN PARA EL ORDENAMIENTO TERRITORIAL EN EL MUNICIPIO DE IBAGUÉ”. ;</t>
  </si>
  <si>
    <t>ALEX GIOVANNI VELEZ                        Arquitecto nuevo            (7 MESES)</t>
  </si>
  <si>
    <t>FECHA DE  SEGUIMIENTO: marzo 31 de 2023</t>
  </si>
  <si>
    <r>
      <t xml:space="preserve">SECTOR: </t>
    </r>
    <r>
      <rPr>
        <sz val="10"/>
        <rFont val="Arial"/>
        <family val="2"/>
      </rPr>
      <t>Fortalecimiento Institucional</t>
    </r>
  </si>
  <si>
    <t xml:space="preserve">  
CODIGO BPPIM: 2020730010017  </t>
  </si>
  <si>
    <r>
      <t xml:space="preserve">
RUBRO: </t>
    </r>
    <r>
      <rPr>
        <sz val="10"/>
        <rFont val="Arial"/>
        <family val="2"/>
      </rPr>
      <t>IMPLEMENTACIÓN DE INSTRUMENTOS DE PLANEACIÓN PARA EL ORDENAMIENTO TERRITORIAL EN EL MUNICIPIO DE IBAGUÉ</t>
    </r>
  </si>
  <si>
    <t>PROGRAMACION                                     (dd/mm/aa)</t>
  </si>
  <si>
    <t>Proyeccion y revisión de los Instrumentos de planeación para el municipio de ibague</t>
  </si>
  <si>
    <t>Identificar y reglamentar las áreas de claradas receptoras de espacio publico</t>
  </si>
  <si>
    <r>
      <rPr>
        <b/>
        <sz val="10"/>
        <rFont val="Arial"/>
        <family val="2"/>
      </rPr>
      <t>META DE RESULTADO No. 2:</t>
    </r>
    <r>
      <rPr>
        <sz val="10"/>
        <rFont val="Arial"/>
        <family val="2"/>
      </rPr>
      <t xml:space="preserve">  Actualización, revisión y/o  modificación  territorial para el desarrollo municipal integrado </t>
    </r>
  </si>
  <si>
    <r>
      <t xml:space="preserve">META DE PRODUCTO No. 1: </t>
    </r>
    <r>
      <rPr>
        <sz val="10"/>
        <rFont val="Arial"/>
        <family val="2"/>
      </rPr>
      <t xml:space="preserve">Actualización,revisión y/o modificación  territorial para el desarrollo municipal integrado </t>
    </r>
  </si>
  <si>
    <t>Número de Actualizaciones, revisiones y/o  modificaciones</t>
  </si>
  <si>
    <t>PROYECCION Y REVISION DE LOS INSTRUMENTOS DE PLANEACION PARA EL MUNICIPIO DE IBAGUE</t>
  </si>
  <si>
    <t>ISABEL TOVAR      ARQUITECTA ESPECIALIZADA                    (7 MESES)</t>
  </si>
  <si>
    <t>Identificar y reglamentar areas declaradas receptoras de espacio publico ( expedición de normativa)</t>
  </si>
  <si>
    <t>INGENIERO CIVIL NUEVO             (7 meses)</t>
  </si>
  <si>
    <t>PAULA ANDREA RODRIGUEZ            arquitecta nueva                      (6meses)</t>
  </si>
  <si>
    <t>PROCESO: PLANEACION ESTRATEGICA Y TERRITORIAL</t>
  </si>
  <si>
    <t>FORMATO: PLAN DE ACCION</t>
  </si>
  <si>
    <t>SECRETARÍA / ENTIDAD: Secretaria de  Planeación     / GRUPO:   Direccion de ortenamiento territorial Sostenoble - DOTS</t>
  </si>
  <si>
    <r>
      <t xml:space="preserve">DIMENSION: </t>
    </r>
    <r>
      <rPr>
        <sz val="10"/>
        <rFont val="Arial"/>
        <family val="2"/>
      </rPr>
      <t>IV Ibaguè Nuestro Institucional</t>
    </r>
  </si>
  <si>
    <t>PROGRAMA: Fortalecimiento de la Gestiòn y Direccion de la Administraciòn Pùblica Territorial</t>
  </si>
  <si>
    <t>NOMBRE  DEL PROYECTO POAI: IMPLEMENTACIÓN DE INSTRUMENTOS DE PLANEACIÓN PARA EL ORDENAMIENTO TERRITORIAL EN EL MUNICIPIO DE IBAGUÉ</t>
  </si>
  <si>
    <t xml:space="preserve">  
CODIGO BPPIM:  FF: 2020730010017-01 </t>
  </si>
  <si>
    <t>Adopción de areas delimitadas y  zonificadas en el suelo urbano para la incorporación del riesgo</t>
  </si>
  <si>
    <t>Acto Administrativo</t>
  </si>
  <si>
    <t>Adopción de areas delimitadas y  zonificadas en el suelo rural  para la incorporación del riesgo</t>
  </si>
  <si>
    <r>
      <rPr>
        <b/>
        <sz val="10"/>
        <rFont val="Arial"/>
        <family val="2"/>
      </rPr>
      <t>META DE RESULTADO No. 3:</t>
    </r>
    <r>
      <rPr>
        <sz val="10"/>
        <rFont val="Arial"/>
        <family val="2"/>
      </rPr>
      <t xml:space="preserve">  Adopción y/o reglamentación  de áreas delimitadas para la incorporación de la gestión del riesgo</t>
    </r>
  </si>
  <si>
    <r>
      <t>META DE PRODUCTO No. 1:</t>
    </r>
    <r>
      <rPr>
        <sz val="10"/>
        <rFont val="Arial"/>
        <family val="2"/>
      </rPr>
      <t xml:space="preserve"> Adopción de areas delimitadas y  zonificadas en el suelo urbano para la incorporación del riesgo</t>
    </r>
  </si>
  <si>
    <t>Número de Adopciones y/o reglamentaciones</t>
  </si>
  <si>
    <r>
      <t>META DE PRODUCTO No. 2:</t>
    </r>
    <r>
      <rPr>
        <sz val="10"/>
        <rFont val="Arial"/>
        <family val="2"/>
      </rPr>
      <t>Adopción de areas delimitadas y  zonificadas en el suelo rural  para la incorporación del riesgo</t>
    </r>
  </si>
  <si>
    <t>DIRECTOR (A) DE DOTS ( E )</t>
  </si>
  <si>
    <t>3.1.3. ADOPCION DE AREAS DELIMITADAS Y ZOIFICADAS  EN EL SUELO URBANO PARA LA INCORPORACION DEL RIESGO</t>
  </si>
  <si>
    <t>SANDRA  PATRICIA RODRIGUEZ               ARQUITECTA                   (7 MESES)</t>
  </si>
  <si>
    <t>ok</t>
  </si>
  <si>
    <t>TECNOLOGO AMBIENTAL NUEVO                           (7 MESES)</t>
  </si>
  <si>
    <t>INGENIERO CIVIL NUEVO                            (6 meses)</t>
  </si>
  <si>
    <t>3.1.4. ADOPCION DE AREAS DELIMITADAS Y ZONIFICADAS  EN EL SUELO RURAL PARA LA INCORPORACION DEL RIESGO</t>
  </si>
  <si>
    <t>INGENIERA CIVIL  NUEVO                                  (7 MESES)</t>
  </si>
  <si>
    <t>Dibujante arquitectonico nuevo ( 7 meses)</t>
  </si>
  <si>
    <t>Objetivos:  Mejorar la gestion territorial para el desarrollo de instrumentos normativos asociados al POT.</t>
  </si>
  <si>
    <t xml:space="preserve">  
CODIGO BPPIM: 2020730010017-011  </t>
  </si>
  <si>
    <r>
      <t>RUBRO:</t>
    </r>
    <r>
      <rPr>
        <sz val="10"/>
        <rFont val="Arial"/>
        <family val="2"/>
      </rPr>
      <t xml:space="preserve"> IMPLEMENTACIÓN DE HERRAMIENTAS DE PLANEACIÓN ORIENTADAS AL POT DEL MUNICIPIO DE IBAGUÉ TOLIM</t>
    </r>
    <r>
      <rPr>
        <b/>
        <sz val="10"/>
        <rFont val="Arial"/>
        <family val="2"/>
      </rPr>
      <t xml:space="preserve">A
RUBRO: </t>
    </r>
    <r>
      <rPr>
        <sz val="10"/>
        <rFont val="Arial"/>
        <family val="2"/>
      </rPr>
      <t>IMPLEMENTACIÓN DE INSTRUMENTOS DE PLANEACIÓN PARA EL ORDENAMIENTO TERRITORIAL EN EL MUNICIPIO DE IBAGUÉ</t>
    </r>
  </si>
  <si>
    <t>restaciÓn de servicios de apoyo a la gestiÓn para la ejecuciÓn de los procesos orientados al plan de mejoramiento del archivo urbanistico, atenciÓn y orientaciÓn al ciudadano de la direccion informacion y aplicaciÓn a la norma urbanÍstica, de la secretaria de planeacion ;</t>
  </si>
  <si>
    <t>Implementación y actualización del Expediente Municipal</t>
  </si>
  <si>
    <t>expediente  actualizado</t>
  </si>
  <si>
    <t xml:space="preserve">Actualizacion de la cartografica integral del plan de ordenamiento territorial </t>
  </si>
  <si>
    <t>actualizacion cartografia</t>
  </si>
  <si>
    <t>informe evaluacion seguimiento</t>
  </si>
  <si>
    <t xml:space="preserve">Apoyo a los procesos de Gestion Documental derivados al seguimiento del Pot </t>
  </si>
  <si>
    <t>% solicitudes</t>
  </si>
  <si>
    <t>4.1.5.</t>
  </si>
  <si>
    <r>
      <rPr>
        <b/>
        <sz val="10"/>
        <rFont val="Arial"/>
        <family val="2"/>
      </rPr>
      <t>META DE RESULTADO No. 4:</t>
    </r>
    <r>
      <rPr>
        <sz val="10"/>
        <rFont val="Arial"/>
        <family val="2"/>
      </rPr>
      <t xml:space="preserve">   Seguimiento, Implementación y actualización del Expediente Municipal</t>
    </r>
  </si>
  <si>
    <r>
      <t xml:space="preserve">META DE PRODUCTO No. 1: </t>
    </r>
    <r>
      <rPr>
        <sz val="9"/>
        <rFont val="Arial"/>
        <family val="2"/>
      </rPr>
      <t>Seguimiento, Implementación y actualización del Expediente Municipal</t>
    </r>
  </si>
  <si>
    <t>Número de Seguimientos, Implementaciones y actualizaciones</t>
  </si>
  <si>
    <r>
      <t xml:space="preserve">NOMBRE:                                                                                                                                                      </t>
    </r>
    <r>
      <rPr>
        <b/>
        <sz val="10"/>
        <rFont val="Arial"/>
        <family val="2"/>
      </rPr>
      <t>ING. YURI CERVERA ORTIZ</t>
    </r>
  </si>
  <si>
    <t>4.1.1. Implementación y actualización del Expediente Municipal</t>
  </si>
  <si>
    <t xml:space="preserve">ECONOMISTA   NUEVO                                    (7 MESES) </t>
  </si>
  <si>
    <t xml:space="preserve">ARQUITECTO NUEVO           (7 MESES)    </t>
  </si>
  <si>
    <t xml:space="preserve"> INGENIERO CIVIL  NUEVO                                  (7 MESES)</t>
  </si>
  <si>
    <t xml:space="preserve">4.1.2. Actualizacion de la cartografica integral del plan de ordenamiento territorial </t>
  </si>
  <si>
    <t>PL095: CONTRATAR LA PRESTACIÓN DE SERVICIOS DE APOYO A LA GESTIÓN PARA ACOMPAÑAR LA ELABORACIÓN, ACTUALIZACIÓN E INCORPORACIÓN DE LAS DEMARCACIONES Y DETERMINANTES EN LA CARTOGRAFÍA OFICIAL DEL PLAN DE ORDENAMIENTO TERRITORIAL DEL MUNICIPIO DE IBAGUÉ  Y/O LOS INSTRUMENTOS QUE LO DESARROLLEN Y COMPLEMENTEN, ASÍ COMO EN LOS DEMÁS PROCESOS QUE ADELANTE LA DIRECCIÓN DE ORDENAMIENTO TERRITORIAL SOSTENIBLE DE LA SECRETARÍA DE PLANEACIÓN EN EL MARCO DEL PROYECTO IMPLEMENTACIÓN DE INSTRUMENTOS DE PLANEACIÓN PARA EL ORDENAMIENTO TERRITORIAL EN EL MUNICIPIO DE IBAGUÉ</t>
  </si>
  <si>
    <t>EDNA ALEJANDRA DIAZ GUTIERREZ.                      DIBUJANTE CON EXPERIENCIA EN SIG Y MANEJO DE DATOS GEOGRAFICOS                     EXPERIENCIA MINIMO 30 MESES                                  (6 MESES)</t>
  </si>
  <si>
    <t>PL104: CONTRATAR LA PRESTACIÓN DE SERVICIOS DE APOYO A LA GESTIÓN PARA ACOMPAÑAR LA ELABORACIÓN, ACTUALIZACIÓN E INCORPORACIÓN DE LAS DEMARCACIONES Y DETERMINANTES EN LA CARTOGRAFÍA OFICIAL DEL PLAN DE ORDENAMIENTO TERRITORIAL DEL MUNICIPIO DE IBAGUÉ  Y/O LOS INSTRUMENTOS QUE LO DESARROLLEN Y COMPLEMENTEN, ASÍ COMO EN LOS DEMÁS PROCESOS QUE ADELANTE LA DIRECCIÓN DE ORDENAMIENTO TERRITORIAL SOSTENIBLE DE LA SECRETARÍA DE PLANEACIÓN EN EL MARCO DEL PROYECTO IMPLEMENTACIÓN DE INSTRUMENTOS DE PLANEACIÓN PARA EL ORDENAMIENTO TERRITORIAL EN EL MUNICIPIO DE IBAGUÉ</t>
  </si>
  <si>
    <t>EDGAR MANUEL ESPINOSA                   DIBUJANTE CON EXPERIENCIA EN SIG Y MANEJO DE DATOS GEOGRAFICOS               EXPERINECIA MINIMO 30 MESES                                       (6 MESES)</t>
  </si>
  <si>
    <t>LUISA CALDERON GUAYARA                         TECNICO EN COSTRUCCION DE EDIFICACIONES                   (7 MESES)</t>
  </si>
  <si>
    <t>YERALDIN RODRIGUEZ DIBUJANTE CON EXPERIENCIA EN SIG Y MANEJO DE DATOS GEOGRAFICOS               EXPERINECIA MINIMO 30 MESES                                       (7 MESES)</t>
  </si>
  <si>
    <t xml:space="preserve">4.1.3. GERENCIA,ADMINISTRACION,EVALUACION,SEGUIMIENTO,MONITOREO Y CONTROL DE CALIDAD </t>
  </si>
  <si>
    <t xml:space="preserve"> KAREN IBETH BUSTOS  INGENIERA INDUSTRIAL  NUEVO                          (6 MESES)               </t>
  </si>
  <si>
    <t xml:space="preserve">ANGELICA LEYTON INGENIERA INDUSTRIAL  NUEVO                             ( 7 MESES)       </t>
  </si>
  <si>
    <t>PROFESIONAL NUEVO   (7 MESES)</t>
  </si>
  <si>
    <t xml:space="preserve">4.1.4. Apoyo a los procesos de Gestion Documental derivados al seguimiento del Pot </t>
  </si>
  <si>
    <t>“ PRESTACIÓN DE SERVICIOS DE APOYO A LA GESTIÓN DE UN BACHILLER PARA EL ACOMPAÑAMIENTO EN LOS PROCESOS DE ARCHIVO Y CORRESPONDENCIA,  PROPIOS DE LA DIRECCIÓN DE ORDENAMIENTO TERRITORIAL SOSTENIBLE DE LA SECRETARÍA DE PLANEACIÓN MUNICIPAL DEL MUNICIPIO DE IBAGUÉ EN EL MARCO DEL PROYECTO IMPLEMENTACIÓN DE INSTRUMENTOS DE PLANEACIÓN PARA EL ORDENAMIENTO TERRITORIAL EN EL MUNICIPIO DE IBAGUÉ”.;</t>
  </si>
  <si>
    <t>JORGE EDISON LACHE   TECNOLOGO                              ( 7 MESES)</t>
  </si>
  <si>
    <t>PROFESIONAL NUEVO    (7 MESES)</t>
  </si>
  <si>
    <t>TECNOLOGO EN GESTION DOCUMENTAL   NUEVO                            (7 MESES)</t>
  </si>
  <si>
    <t>TECNICO EN GESTION DOCUMENTAL                 NUEVO                            (7 MESES)</t>
  </si>
  <si>
    <t>MIRTHA ROCIO SANCHEZ     ASISTENCIAL                         (10 MESES)</t>
  </si>
  <si>
    <t>“PRESTACION DE SERVICIOS DE APOYO A LA GESTION DE UN BACHILLER PARA EL ACOMPAÑAMIENTO EN LOS PROCESO DE ARCHIVO Y CORRESPONDENCIA, PROPIOS DE LA DIRECCION DE ORDENAMIENTO TERRITORIAL SOSTENIBLE DE LA SECRETARIA DE PLANEACION MUNICIPAL DEL MUNICIPIO DE IBAGUE EN EL MARCO DEL PROYECTO IMPLEMENTACION DE INSTRUMENTOS DE PLANEACION PARA EL ORDENAMIENTO TERRITORIAL EN EL MUNICIPIO DE IBAGUE”. ;</t>
  </si>
  <si>
    <t>RAMIRO ZEA. ASISTENCIAL                    (7 MESES)</t>
  </si>
  <si>
    <t>JUAN SEBASTIAN BUSTAMANTE                    ASITENCIAL                  (7MESES)</t>
  </si>
  <si>
    <t>“CONTRATAR LA PRESTACIÓN DE SERVICIOS DE APOYO A LA GESTIÓN DE UN BACHILLER PARA EL ACOMPAÑAMIENTO DE LOS TRAMITES Y PROCESOS  PROPIOS DE LA DIRECCIÓN DE ORDENAMIENTO TERRITORIAL SOSTENIBLE DE LA SECRETARÍA DE PLANEACIÓN MUNICIPAL DEL MUNICIPIO DE IBAGUÉ EN EL MARCO DEL PROYECTO IMPLEMENTACION DE INSTRUMENTOS DE PLANEACION PARA EL ORDENAMIENTO TERRITORIAL EN EL MUNICIPIO DE IBAGUE.. ;</t>
  </si>
  <si>
    <t xml:space="preserve">NICOLE MORALES            ASISTENCIAL                           (7 MESES) </t>
  </si>
  <si>
    <t xml:space="preserve">  
CODIGO BPPIM: 2020730010017   2020730010017-01</t>
  </si>
  <si>
    <t xml:space="preserve">
CODIGO PRESUPUESTAL: 205320202009      </t>
  </si>
  <si>
    <t>Implementar sistema de catastro multipropósito ( personal-equipos SIG- GPS-camaras)  Asesorias  (capacitaciones en medellin)</t>
  </si>
  <si>
    <t># sistema implementado</t>
  </si>
  <si>
    <r>
      <rPr>
        <b/>
        <sz val="10"/>
        <rFont val="Arial"/>
        <family val="2"/>
      </rPr>
      <t>META DE RESULTADO No. 5:</t>
    </r>
    <r>
      <rPr>
        <sz val="10"/>
        <rFont val="Arial"/>
        <family val="2"/>
      </rPr>
      <t xml:space="preserve">   Implementar sistema de catastro multipropósito</t>
    </r>
  </si>
  <si>
    <r>
      <t xml:space="preserve">META DE PRODUCTO No. 1:         </t>
    </r>
    <r>
      <rPr>
        <sz val="10"/>
        <rFont val="Arial"/>
        <family val="2"/>
      </rPr>
      <t>Implementar sistema de catastro multipropósito</t>
    </r>
  </si>
  <si>
    <t>Número de Sistema Implementado</t>
  </si>
  <si>
    <t>DIRECTOR (A) DE DOTS  ( E )</t>
  </si>
  <si>
    <t xml:space="preserve">5.1.1. Implementar sistema de catastro multipropósito </t>
  </si>
  <si>
    <t>BRAIHAN FELIPE CASTIBLANCO GUZMAN    ADMINISTRADOR FINANCIERO                          (6MESES)</t>
  </si>
  <si>
    <t>CATHERINE ALEJANDRA BERNAL HERNANDEZ             INGENIERA MECATRONICA   (7MESES)</t>
  </si>
  <si>
    <t>FABIO ANDRES BARRERO ESPINOSA                               ABOGADO                                (7MESES)</t>
  </si>
  <si>
    <t>EMERSON CRUZ GARCIA    ADMINISTRADOR PUBLICO             (7MESES)</t>
  </si>
  <si>
    <t>BRAYAN FELIPE GUZMAN   TOPOGRAFO                                    (7 MESES)</t>
  </si>
  <si>
    <t>ANDREA GUERRERO RAMOS                    TECNOLOGO EN OBRAS CIVILES                                               (7 MESES)</t>
  </si>
  <si>
    <t>ALIX ADRIANA SOTO NOVOA  ABOGADA                         (7MESES)</t>
  </si>
  <si>
    <t>GERSON HERNANDO LEON CARTAGENA         TECNICO EN AUDIO Y SONIDO                            (7MESES)</t>
  </si>
  <si>
    <t>MARIA ALEJANDRA BARRAGAN                     ARQUITECTA                                      (6 MESES)</t>
  </si>
  <si>
    <t>ANDRES LEONARDO PRIETO TAFUR                     ABOGADO                                         (7 MESES)</t>
  </si>
  <si>
    <t>JENNY ROSSANA RODRIGUEZ                     LICENCIADA EN LENGUA CASTELLANA                           (6 MESES)</t>
  </si>
  <si>
    <t>JUAN SEBASTIAN DIAZ CASTRO                           ABOGADO                                         (7 MESES)</t>
  </si>
  <si>
    <t>BOLIVAR GUTIERREZ BARRAGAN                              INGENIERO CIVIL                       (7 MESES)</t>
  </si>
  <si>
    <t xml:space="preserve">JHON FREDDY HOYOS GODOY                          TECNOLOGO EN DIBUJO AARQUITECTONICO Y DE INGENIERIA                   (7MESES)                   </t>
  </si>
  <si>
    <t>JAIRO ALBERTO OSORIO PERALTA                       ESTUDIANTE DE ADMON DE NEGOCIOS INTERNACIONALES CON 10 SEMESTRES CURSADOS Y APROBADOS                                      (7 MESES)</t>
  </si>
  <si>
    <t>FABIAN ALEXIS BEJARANO MARTIN                         INGENIERO ELECTRONICO                      (7 MESES)</t>
  </si>
  <si>
    <t>EDNA RUTH TINOCO              INGENIERA DE SISTEMAS              (7 MESES)</t>
  </si>
  <si>
    <t>WILSON ANDRES GOMEZ GUTIERREZ                    INGENIERO DE SISTEMAS                7 MESES) (</t>
  </si>
  <si>
    <t>RAFAEL ANDRES PEREZ VEGA                                                ING CTASTRAL Y GEODESTA ESPECIALISTA  EN GESTION DE CIUDAD Y TERRITORIO     (6 MESES)</t>
  </si>
  <si>
    <t>JENNIFER BARRAGAN ANDRADE                      TECNICO EN SEGURIDAD OCUPACIONAL                    (7MESES)</t>
  </si>
  <si>
    <t>LAURA MELISSA MARQUEZ LOZANO                            ABOGADA                                           (7 MESES)</t>
  </si>
  <si>
    <t>NUEVO PROFESIONAL                (7 MESES)</t>
  </si>
  <si>
    <t>OPERACIÓN CATASTRAL</t>
  </si>
  <si>
    <t>INFIBAGUE</t>
  </si>
  <si>
    <r>
      <t xml:space="preserve">SECRETARÍA / ENTIDAD: </t>
    </r>
    <r>
      <rPr>
        <sz val="10"/>
        <rFont val="Arial"/>
        <family val="2"/>
      </rPr>
      <t>Secretarìa de planeación</t>
    </r>
    <r>
      <rPr>
        <b/>
        <sz val="10"/>
        <rFont val="Arial"/>
        <family val="2"/>
      </rPr>
      <t xml:space="preserve">     / GRUPO:   Direccion de Ortenamiento Territorial Sostenoble - DOTS</t>
    </r>
  </si>
  <si>
    <r>
      <t>FECHA DE PROGRAMACION:</t>
    </r>
    <r>
      <rPr>
        <sz val="10"/>
        <rFont val="Arial"/>
        <family val="2"/>
      </rPr>
      <t xml:space="preserve"> </t>
    </r>
    <r>
      <rPr>
        <b/>
        <sz val="10"/>
        <rFont val="Arial"/>
        <family val="2"/>
      </rPr>
      <t>Diciembre 19 de 2022</t>
    </r>
  </si>
  <si>
    <t>FECHA DE  SEGUIMIENTO:</t>
  </si>
  <si>
    <r>
      <t xml:space="preserve">DIMENSION:  </t>
    </r>
    <r>
      <rPr>
        <sz val="10"/>
        <rFont val="Arial"/>
        <family val="2"/>
      </rPr>
      <t>Ibaguè Nuestro Institucional</t>
    </r>
  </si>
  <si>
    <r>
      <t xml:space="preserve">Objetivos: </t>
    </r>
    <r>
      <rPr>
        <sz val="10"/>
        <rFont val="Arial"/>
        <family val="2"/>
      </rPr>
      <t>Promover el desarrollo del territorio de manera sostenible para la regulación urbanistica y legalización de asentamientos humanos de carácter informal en el municipio de ibagué.</t>
    </r>
  </si>
  <si>
    <r>
      <t xml:space="preserve">PROGRAMA: </t>
    </r>
    <r>
      <rPr>
        <sz val="10"/>
        <rFont val="Arial"/>
        <family val="2"/>
      </rPr>
      <t>Fortalecimiento de la Gestiòn y Direccion de la Administraciòn Pùblica Territorial</t>
    </r>
  </si>
  <si>
    <t xml:space="preserve">
CODIGO BPPIM: 2020730010017-01</t>
  </si>
  <si>
    <r>
      <t xml:space="preserve">OBJETO DEL GASTO: </t>
    </r>
    <r>
      <rPr>
        <sz val="10"/>
        <rFont val="Arial"/>
        <family val="2"/>
      </rPr>
      <t>PRODUCTOS METALICOS Y PAQUETES DE SOFTWARE</t>
    </r>
  </si>
  <si>
    <t xml:space="preserve">    
CODIGO PRESUPUESTAL:BPPIMFF205320201004 - </t>
  </si>
  <si>
    <r>
      <t xml:space="preserve">
RUBRO:</t>
    </r>
    <r>
      <rPr>
        <sz val="10"/>
        <rFont val="Arial"/>
        <family val="2"/>
      </rPr>
      <t xml:space="preserve"> IMPLEMENTACIÓN DE INSTRUMENTOS DE PLANEACIÓN PARA EL ORDENAMIENTO TERRITORIAL EN EL MUNICIPIO DE IBAGUÉ</t>
    </r>
  </si>
  <si>
    <t>Compra y mantenimiento de equipos tecnológicos para el expediente municipal ( Plotter-servidor-computadores para cartografia-impresoras - escaner y escaner de planos)</t>
  </si>
  <si>
    <t># de equIpos</t>
  </si>
  <si>
    <r>
      <t xml:space="preserve">META DE RESULTADO No. 1 : </t>
    </r>
    <r>
      <rPr>
        <sz val="10"/>
        <rFont val="Arial"/>
        <family val="2"/>
      </rPr>
      <t>Seguimiento, Implementación y actualización del Expediente Municipal</t>
    </r>
  </si>
  <si>
    <r>
      <t xml:space="preserve">META DE PRODUCTO No. 1:  </t>
    </r>
    <r>
      <rPr>
        <sz val="10"/>
        <rFont val="Arial"/>
        <family val="2"/>
      </rPr>
      <t>Seguimiento, implementación y actualización del expediente Muniiupal</t>
    </r>
  </si>
  <si>
    <t>META DE PRODUCTO No. 1:</t>
  </si>
  <si>
    <t xml:space="preserve">DIRECTOR (A) DE OTS </t>
  </si>
  <si>
    <t>4.1.5. COMPRA DE EQUIPOS TECNOLOGICOS</t>
  </si>
  <si>
    <t>COMPRA DE EQUIPOS TECNOLOGICOS plotter-servidor…</t>
  </si>
  <si>
    <t>ADICION PRESUPUESTAL PARA + COMPRA EQUIPOS</t>
  </si>
  <si>
    <t xml:space="preserve">
CODIGO BPPIM: FF 2020730010017-01</t>
  </si>
  <si>
    <r>
      <t xml:space="preserve">OBJETO DEL GASTO: </t>
    </r>
    <r>
      <rPr>
        <sz val="10"/>
        <rFont val="Arial"/>
        <family val="2"/>
      </rPr>
      <t>INVESTIGACION Y DESARROLLO</t>
    </r>
  </si>
  <si>
    <t xml:space="preserve">    
CODIGO PRESUPUESTAL :2053201010050201- </t>
  </si>
  <si>
    <t>Realizacion de estudios de detalle ambientales y de gestión del riesgo en el suelo urbano</t>
  </si>
  <si>
    <t># de estudios</t>
  </si>
  <si>
    <t>Realizacion de estudios básicos ambientales y de gestión del riesgo en el suelo rural</t>
  </si>
  <si>
    <t>Realizacion de estudios de estabilidad de taludes ( escarpes), cimentaciones y estudios geotécnicos</t>
  </si>
  <si>
    <t>META DE RESULTADO No. 1 :  Adopción y/o reglamentación  de áreas delimitadas para la incorporación de la gestión del riesgo</t>
  </si>
  <si>
    <r>
      <t xml:space="preserve">META DE PRODUCTO No. 1:  </t>
    </r>
    <r>
      <rPr>
        <sz val="10"/>
        <rFont val="Arial"/>
        <family val="2"/>
      </rPr>
      <t>Realizacion de estudios de detalle ambientales y de gestión del riesgo en el suelo urbano</t>
    </r>
  </si>
  <si>
    <t>Número de estudios realizados</t>
  </si>
  <si>
    <r>
      <t>META DE PRODUCTO No. 2:</t>
    </r>
    <r>
      <rPr>
        <sz val="10"/>
        <rFont val="Arial"/>
        <family val="2"/>
      </rPr>
      <t>Realizacion de estudios básicos ambientales y de gestión del riesgo en el suelo rural</t>
    </r>
  </si>
  <si>
    <r>
      <t>META DE PRODUCTO 3</t>
    </r>
    <r>
      <rPr>
        <sz val="10"/>
        <rFont val="Arial"/>
        <family val="2"/>
      </rPr>
      <t>:Realizacion de estudios de estabilidad de taludes ( escarpes), cimentaciones y estudios geotécnicos</t>
    </r>
  </si>
  <si>
    <t>REALIZACION DE ESTUDIOS DE DETALLE  AMBIENTALES Y DE GESTION DEL RIESGO EN EL SUELO URBANO</t>
  </si>
  <si>
    <t>ESTUDIO</t>
  </si>
  <si>
    <t>REALIZACION DE ESTUDIOS BASICOS  AMBIENTALES Y DE GESTION DEL RIESGO EN EL SUELO RURAL</t>
  </si>
  <si>
    <t>REALIZACION DE ESTUDIOS DE ESTABILIDAD DE Tludes (escarpes) cimentaciones y estudios geotecnicos</t>
  </si>
  <si>
    <r>
      <t xml:space="preserve">NOMBRE  DEL PROYECTO POAI: </t>
    </r>
    <r>
      <rPr>
        <sz val="10"/>
        <rFont val="Arial"/>
        <family val="2"/>
      </rPr>
      <t>NORMALIZACIÓN Y LEGALIZACIÓN DE HERRAMIENTAS DE PLANEACIÓN ORIENTADAS PARA EL ORDENAMIENTO TERRITORIAL EN EL MUNICIPIO DE IBAGUE</t>
    </r>
  </si>
  <si>
    <t xml:space="preserve">
CODIGO BPPIM: - 2020730010016-1</t>
  </si>
  <si>
    <r>
      <t xml:space="preserve">OBJETO DEL GASTO: </t>
    </r>
    <r>
      <rPr>
        <sz val="10"/>
        <rFont val="Arial"/>
        <family val="2"/>
      </rPr>
      <t>SERVICIOS PARA LA COMUNIDAD,SOCIALES Y PERSONALES</t>
    </r>
  </si>
  <si>
    <t xml:space="preserve">    
CODIGO PRESUPUESTAL: FF205320202006 </t>
  </si>
  <si>
    <r>
      <t xml:space="preserve">
RUBRO:</t>
    </r>
    <r>
      <rPr>
        <sz val="10"/>
        <rFont val="Arial"/>
        <family val="2"/>
      </rPr>
      <t xml:space="preserve"> NORMALIZACIÓN Y LEGALIZACIÓN DE HERRAMIENTAS DE PLANEACIÓN ORIENTADAS PARA EL ORDENAMIENTO TERRITORIAL EN EL MUNICIPIO DE IBAGUE</t>
    </r>
  </si>
  <si>
    <t>Apoyo logístico (Servicios de transporte)</t>
  </si>
  <si>
    <r>
      <rPr>
        <b/>
        <sz val="10"/>
        <rFont val="Arial"/>
        <family val="2"/>
      </rPr>
      <t xml:space="preserve">META DE RESULTADO No. 1 : </t>
    </r>
    <r>
      <rPr>
        <sz val="10"/>
        <rFont val="Arial"/>
        <family val="2"/>
      </rPr>
      <t>Normalizacion y reglamentacion de desarrollos urbaniticos irregualares.</t>
    </r>
  </si>
  <si>
    <r>
      <t xml:space="preserve">META DE PRODUCTO No. 1: </t>
    </r>
    <r>
      <rPr>
        <sz val="9"/>
        <rFont val="Arial"/>
        <family val="2"/>
      </rPr>
      <t>Normalización y reglamentación de desarrollos urbanísticos irregulares</t>
    </r>
  </si>
  <si>
    <t>Número de normalizaciones y/o reglamentaciones</t>
  </si>
  <si>
    <t>2.1.1. SERVICIOS DE TRANSPORTES</t>
  </si>
  <si>
    <t>Compra y mantenimiento de equipos y herramietas para la legalizacion de asentamientos de origen informal.</t>
  </si>
  <si>
    <t xml:space="preserve">
CODIGO BPPIM: FF 2020730010016-01</t>
  </si>
  <si>
    <r>
      <t xml:space="preserve">OBJETO DEL GASTO: </t>
    </r>
    <r>
      <rPr>
        <sz val="10"/>
        <rFont val="Arial"/>
        <family val="2"/>
      </rPr>
      <t xml:space="preserve">SERVICIOS  PARA LA COMUNIDAD, SOCIALES Y PERSONALES </t>
    </r>
  </si>
  <si>
    <t xml:space="preserve">    
CODIGO PRESUPUESTAL:205320202009 -</t>
  </si>
  <si>
    <t xml:space="preserve"> Legalizacion urbanistica de asentamientos de origen informal</t>
  </si>
  <si>
    <t># de Barrios reglamentados</t>
  </si>
  <si>
    <t xml:space="preserve">mantenimiento de equipos de topografía y compra de equipos tecnologicos ( impresora y escanner) </t>
  </si>
  <si>
    <t># de Equipos</t>
  </si>
  <si>
    <t>OBSERVACIONES:  PRESUPUESTO INICIAL  $ 360.000.000</t>
  </si>
  <si>
    <t>1.1.2. Legalizacion urbanistica de asentamientos de origen informal y embellecimiento del entorno- normalizacion</t>
  </si>
  <si>
    <t>PL099: CONTRATAR LA PRESTACIÓN DE SERVICIOS PROFESIONALES DE UN ABOGADO PARA EL APOYO JURÍDICO EN LOS PROCESOS DE LEGALIZACIÓN DE ASENTAMIENTOS HUMANOS DE ORIGEN INFORMAL QUE ADELANTA LA DIRECCIÓN DE ORDENAMIENTO TERRITORIAL SOSTENIBLE DE LA SECRETARIA DE PLANEACIÓN MUNICIPAL EN EL MARCO DEL PROYECTO NORMALIZACIÓN Y REGLAMENTACIÓN DE HERRAMIENTAS DE PLANEACIÓN ORIENTADAS PARA EL ORDENAMIENTO TERRITORIAL EN EL MUNICIPIO DE IBAGUÉ</t>
  </si>
  <si>
    <t>INGRID REYES       ABOGADA                              (10 MESES)</t>
  </si>
  <si>
    <t>PL098: CONTRATAR LA PRESTACIÓN DE SERVICIOS PROFESIONALES DE UN INGENIERO CIVIL PARA ACOMPAÑAR LOS PROCESOS DE LEGALIZACIÓN DE ASENTAMIENTOS HUMANOS DE ORIGEN INFORMAL QUE ADELANTA LA DIRECCIÓN DE ORDENAMIENTO TERRITORIAL SOSTENIBLE DE LA SECRETARÍA DE PLANEACIÓN MUNICIPAL EN EL MARCO DEL PROYECTO NORMALIZACIÓN Y REGLAMENTACIÓN DE HERRAMIENTAS DE PLANEACIÓN ORIENTADAS PARA EL ORDENAMIENTO TERRITORIAL EN EL MUNICIPIO DE IBAGUÉ</t>
  </si>
  <si>
    <t>LIZETH ANDREA BERMUDEZ,                                   INGENIERO  CIVIL                                                   ( 10 MESES)</t>
  </si>
  <si>
    <t xml:space="preserve">LUIS JONATHAN ARDILA   INGENIERO CIVIL                 (10 MESES) </t>
  </si>
  <si>
    <t>PL097: CONTRATAR LA PRESTACIÓN DE SERVICIOS PROFESIONALES DE UN ARQUITECTO PARA ACOMPAÑAR LOS PROCESOS DE LEGALIZACIÓN DE ASENTAMIENTOS HUMANOS DE ORIGEN INFORMAL QUE ADELANTA DE LA DIRECCIÓN DE ORDENAMIENTO TERRITORIAL SOSTENIBLE DE LA SECRETARIA DE PLANEACIÓN MUNICIPAL EN EL MARCO DEL PROYECTO NORMALIZACIÓN Y REGLAMENTACIÓN DE HERRAMIENTAS DE PLANEACIÓN ORIENTADAS PARA EL ORDENAMIENTO TERRITORIAL EN EL MUNICIPIO DE IBAGUÉ</t>
  </si>
  <si>
    <t>LEONARDO CALDERON   ARQUITECTO                             (10 MESES)</t>
  </si>
  <si>
    <t>“CONTRATAR LA PRESTACIÓN DE SERVICIOS DE APOYO A LA GESTION DE UN TECNICO EN DIBUJO ARQUITECTONICO  PARA LOS PROCESOS QUE SE ADELANTEN EN LA DIRECCIÓN DE ORDENAMIENTO TERRITORIAL SOSTENIBLE DE LA SECRETARIA DE PLANEACIÓN MUNICIPAL EN EL MARCO DEL PROYECTO NORMALIZACIÓN Y REGLAMENTACIÓN DE HERRAMIENTAS DEPLANEACIÓN ORIENTADAS PARA EL ORDENAMIENTO TERRITORIAL EN EL MUNICIPIO DE IBAGUÉ”;</t>
  </si>
  <si>
    <t>ANGELICA AVILA                     DIBUJANTE CON ENFASIS EN DWG</t>
  </si>
  <si>
    <t>ANDRES MAURICIO CALDERON  GUAYARA                      TOPOGRAFO                         (10 MESES)</t>
  </si>
  <si>
    <t>JEFERSON ANDREY TABERA                       CADENERO                                        (10 MESES)</t>
  </si>
  <si>
    <t>JULIAN ANDRES BOHORQUEZ                           TOPOGRAFO                             (10 MESES)</t>
  </si>
  <si>
    <t>“PRESTACIÓN DE SERVICIOS DE APOYO A LA GESTIÓN DE UN BACHILLER PARA EL ACOMPAÑAMIENTO EN LOS PROCESOS DE ARCHIVO Y CORRESPONDENCIA,  PROPIOS DE LA DIRECCIÓN DE ORDENAMIENTO TERRITORIAL SOSTENIBLE DE LA SECRETARÍA DE PLANEACIÓN MUNICIPAL DEL MUNICIPIO DE IBAGUÉ EN EL MARCO DEL PROYECTO NORMALIZACIÓN Y REGLAMENTACIÓN DE HERRAMIENTAS DE PLANEACIÓN ORIENTADAS PARA EL ORDENAMIENTO TERRITORIAL EN EL MUNICIPIO DE IBAGUÉ”;</t>
  </si>
  <si>
    <t>NUEVO  ASISTENCIAL              (10 MESES)</t>
  </si>
  <si>
    <t>“CONTRATAR LA PRESTACIÓN DE SERVICIOS DE APOYO A LA GESTIÓN DE UN BACHILLER PARA EL ACOMPAÑAMIENTO DE LOS TRAMITES Y PROCESOS  PROPIOS DE LA DIRECCIÓN DE ORDENAMIENTO TERRITORIAL SOSTENIBLE DE LA SECRETARÍA DE PLANEACIÓN MUNICIPAL DEL MUNICIPIO DE IBAGUÉ EN EL MARCO DEL PROYECTO NORMALIZACIÓN Y REGLAMENTACIÓN DE HERRAMIENTAS DE PLANEACIÓN ORIENTADAS PARA EL ORDENAMIENTO TERRITORIAL EN EL MUNICIPIO DE IBAGUÉ” ;</t>
  </si>
  <si>
    <t>TATIANA CAROLINA  FARFAN CUELLAR. ASISTENCIAL                           ( 10 MESES)</t>
  </si>
  <si>
    <t>NUEVO    ASISTENCIAL                   (10 MESES)</t>
  </si>
  <si>
    <t>1.1.3. Compra y mantenimiento de equipos y herramietas para la legalizacion de asentamientos de origen informal.</t>
  </si>
  <si>
    <t>MANTENIMIENTO  DE EQUIPOS TOPOGRAFICOS Y COMPRA DE EQUIPOS TECNOLOGICOS</t>
  </si>
  <si>
    <t xml:space="preserve">TRASLADARON MAL 87000000 DE MPG </t>
  </si>
  <si>
    <r>
      <t xml:space="preserve">CODIGO PRESUPUESTAL:  </t>
    </r>
    <r>
      <rPr>
        <sz val="12"/>
        <rFont val="Arial"/>
        <family val="2"/>
      </rPr>
      <t xml:space="preserve">205300901015        </t>
    </r>
    <r>
      <rPr>
        <b/>
        <sz val="12"/>
        <rFont val="Arial"/>
        <family val="2"/>
      </rPr>
      <t xml:space="preserve">  </t>
    </r>
  </si>
  <si>
    <r>
      <t xml:space="preserve">NOMBRE:                                                                                                                                                                                      </t>
    </r>
    <r>
      <rPr>
        <b/>
        <sz val="12"/>
        <rFont val="Arial"/>
        <family val="2"/>
      </rPr>
      <t>Arq. Ember Andres Farad</t>
    </r>
    <r>
      <rPr>
        <b/>
        <sz val="10"/>
        <rFont val="Arial"/>
        <family val="2"/>
      </rPr>
      <t xml:space="preserve"> CORTÉS</t>
    </r>
  </si>
  <si>
    <t>NORMALIZACIÓN Y LEGALIZACIÓN DE HERRAMIENTAS DE PLANEACIÓN ORIENTADAS PARA EL ORDENAMIENTO TERRITORIAL EN EL MUNICIPIO DE IBAGUE</t>
  </si>
  <si>
    <t>Fortalecimiento de la Gestiòn y Direccion de la Administraciòn Pùblica Territorial</t>
  </si>
  <si>
    <t>PROGRAMA:</t>
  </si>
  <si>
    <t>Fortalecimiento Institucional</t>
  </si>
  <si>
    <t>Ibaguè Nuestro Institucional</t>
  </si>
  <si>
    <t xml:space="preserve">SECTOR: </t>
  </si>
  <si>
    <r>
      <t>FECHA DE PROGRAMACION:</t>
    </r>
    <r>
      <rPr>
        <sz val="10"/>
        <rFont val="Arial"/>
        <family val="2"/>
      </rPr>
      <t xml:space="preserve"> E</t>
    </r>
    <r>
      <rPr>
        <b/>
        <sz val="10"/>
        <rFont val="Arial"/>
        <family val="2"/>
      </rPr>
      <t>nero 3 de 2023</t>
    </r>
  </si>
  <si>
    <t xml:space="preserve">parte  derecha abajo  </t>
  </si>
  <si>
    <t>N° de contrato</t>
  </si>
  <si>
    <t>IMPLEMENTACIÓN DE INSTRUMENTOS DE PLANEACIÓN PARA EL ORDENAMIENTO TERRITORIAL EN EL MUNICIPIO DE IBAGUÉ</t>
  </si>
  <si>
    <t>NOMBRE  DEL PROYECTO POAI:</t>
  </si>
  <si>
    <t xml:space="preserve">PROGRAMA: </t>
  </si>
  <si>
    <t xml:space="preserve"> Ibaguè Nuestro Institucional</t>
  </si>
  <si>
    <t xml:space="preserve">FECHA DE  SEGUIMIENTO: 31 de marzo de 2023 </t>
  </si>
  <si>
    <t>FECHA DE PROGRAMACION: 03 de enero de 2023</t>
  </si>
  <si>
    <r>
      <t>FECHA DE PROGRAMACION:</t>
    </r>
    <r>
      <rPr>
        <sz val="10"/>
        <rFont val="Arial"/>
        <family val="2"/>
      </rPr>
      <t xml:space="preserve"> E</t>
    </r>
    <r>
      <rPr>
        <b/>
        <sz val="10"/>
        <rFont val="Arial"/>
        <family val="2"/>
      </rPr>
      <t>nero 03 de 2023</t>
    </r>
  </si>
  <si>
    <t xml:space="preserve"> IMPLEMENTACIÓN DE INSTRUMENTOS DE PLANEACIÓN PARA EL ORDENAMIENTO TERRITORIAL EN EL MUNICIPIO DE IBAGUÉ</t>
  </si>
  <si>
    <t xml:space="preserve">DIMENSION: </t>
  </si>
  <si>
    <t xml:space="preserve">FECHA DE PROGRAMACION: ENERO 03 DEL 2023 </t>
  </si>
  <si>
    <t>DIMENSION:</t>
  </si>
  <si>
    <t>IV Ibaguè Nuestro Institucional</t>
  </si>
  <si>
    <t xml:space="preserve">Gerencia administración ,evaluación seguimiento ,monitoreo y control de calidad </t>
  </si>
  <si>
    <t xml:space="preserve"> Fortalecimiento de la Gestiòn y Direccion de la Administraciòn Pùblica Territorial</t>
  </si>
  <si>
    <t xml:space="preserve">FECHA DE PROGRAMACION: ENERO 03 DE  2023 </t>
  </si>
  <si>
    <t xml:space="preserve"> Fortalecimiento Institucional</t>
  </si>
  <si>
    <r>
      <t>PROGRAMA</t>
    </r>
    <r>
      <rPr>
        <sz val="10"/>
        <rFont val="Arial"/>
        <family val="2"/>
      </rPr>
      <t>:</t>
    </r>
  </si>
  <si>
    <t>OBJETO DEL GASTO: SERVICIOS PARA LA COMUNIDAD, SOCIALES Y PERSONALES</t>
  </si>
  <si>
    <t xml:space="preserve">DIMENSION:   </t>
  </si>
  <si>
    <t xml:space="preserve">SECTOR:     </t>
  </si>
  <si>
    <t xml:space="preserve">PROGRAMA:   </t>
  </si>
  <si>
    <r>
      <t>NOMBRE  DEL PROYECTO POAI:</t>
    </r>
    <r>
      <rPr>
        <sz val="10"/>
        <rFont val="Arial"/>
        <family val="2"/>
      </rPr>
      <t xml:space="preserve">     </t>
    </r>
  </si>
  <si>
    <t xml:space="preserve">Implementación de los Instrumetos de Planeación para el ordenamiento Territorial en el Municipio de Ibagué </t>
  </si>
  <si>
    <t>RUBRO: IMPLEMENTACIÓN DE INSTRUMENTOS DE PLANEACIÓN PARA EL ORDENAMIENTO TERRITORIAL EN EL MUNICIPIO DE IBAGUÉ</t>
  </si>
  <si>
    <t xml:space="preserve">FECHA DE PROGRAMACION: 03 DE ENERO 2023 </t>
  </si>
  <si>
    <t xml:space="preserve">RELACION CONTRATOS DERECHA ABAJO </t>
  </si>
  <si>
    <t xml:space="preserve">Objetivos: </t>
  </si>
  <si>
    <r>
      <t xml:space="preserve">Objetivos: </t>
    </r>
    <r>
      <rPr>
        <sz val="10"/>
        <rFont val="Arial"/>
        <family val="2"/>
      </rPr>
      <t>Mejorar la gestion territorial para el desarrollo de instrumentos normativos asociados al POT.</t>
    </r>
  </si>
  <si>
    <r>
      <t xml:space="preserve">Objetivos: </t>
    </r>
    <r>
      <rPr>
        <sz val="10"/>
        <rFont val="Arial"/>
        <family val="2"/>
      </rPr>
      <t xml:space="preserve"> Mejorar la gestion territorial para el desarrollo de instrumentos normativos asociados al POT.</t>
    </r>
  </si>
  <si>
    <r>
      <t xml:space="preserve">Objetivos:  </t>
    </r>
    <r>
      <rPr>
        <sz val="10"/>
        <rFont val="Arial"/>
        <family val="2"/>
      </rPr>
      <t>Mejorar la gestion territorial para el desarrollo de instrumentos normativos asociados al POT.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</si>
</sst>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5" formatCode="&quot;$&quot;\ #,##0;\-&quot;$&quot;\ #,##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quot;$&quot;\ * #,##0.00_ ;_ &quot;$&quot;\ * \-#,##0.00_ ;_ &quot;$&quot;\ * &quot;-&quot;??_ ;_ @_ "/>
    <numFmt numFmtId="165" formatCode="_-&quot;$&quot;* #,##0.00_-;\-&quot;$&quot;* #,##0.00_-;_-&quot;$&quot;* &quot;-&quot;??_-;_-@_-"/>
    <numFmt numFmtId="166" formatCode="&quot;$&quot;\ #,##0"/>
    <numFmt numFmtId="167" formatCode="#,##0.0_);\(#,##0.0\)"/>
    <numFmt numFmtId="168" formatCode="#,##0.000_);\(#,##0.000\)"/>
    <numFmt numFmtId="169" formatCode="0.0%"/>
    <numFmt numFmtId="170" formatCode="_(* #,##0_);_(* \(#,##0\);_(* &quot;-&quot;_);_(@_)"/>
    <numFmt numFmtId="171" formatCode="_ &quot;$&quot;\ * #,##0_ ;_ &quot;$&quot;\ * \-#,##0_ ;_ &quot;$&quot;\ * &quot;-&quot;??_ ;_ @_ "/>
    <numFmt numFmtId="172" formatCode="_-&quot;$&quot;\ * #,##0_-;\-&quot;$&quot;\ * #,##0_-;_-&quot;$&quot;\ * &quot;-&quot;_-;_-@"/>
    <numFmt numFmtId="173" formatCode="0.00000000000000%"/>
    <numFmt numFmtId="174" formatCode="_-* #,##0_-;\-* #,##0_-;_-* &quot;-&quot;??_-;_-@"/>
    <numFmt numFmtId="175" formatCode="[$$-240A]\ #,##0"/>
    <numFmt numFmtId="176" formatCode="_ * #,##0_ ;_ * \-#,##0_ ;_ * &quot;-&quot;??_ ;_ @_ "/>
    <numFmt numFmtId="177" formatCode="_-&quot;$&quot;* #,##0_-;\-&quot;$&quot;* #,##0_-;_-&quot;$&quot;* &quot;-&quot;_-;_-@_-"/>
    <numFmt numFmtId="178" formatCode="_(&quot;$&quot;* #,##0_);_(&quot;$&quot;* \(#,##0\);_(&quot;$&quot;* &quot;-&quot;??_);_(@_)"/>
    <numFmt numFmtId="179" formatCode="0;[Red]0"/>
    <numFmt numFmtId="180" formatCode="&quot;$&quot;#,##0"/>
    <numFmt numFmtId="181" formatCode="_ * #,##0.00_ ;_ * \-#,##0.00_ ;_ * &quot;-&quot;??_ ;_ @_ "/>
    <numFmt numFmtId="182" formatCode="\$#,##0_-"/>
    <numFmt numFmtId="183" formatCode="0.0"/>
    <numFmt numFmtId="184" formatCode="_ * #,##0.0_ ;_ * \-#,##0.0_ ;_ * &quot;-&quot;??_ ;_ @_ "/>
    <numFmt numFmtId="185" formatCode="#,##0.0\ _€;\-#,##0.0\ _€"/>
    <numFmt numFmtId="186" formatCode="_(* #,##0.00_);_(* \(#,##0.00\);_(* &quot;-&quot;??_);_(@_)"/>
    <numFmt numFmtId="187" formatCode="#,##0.0;\-#,##0.0"/>
    <numFmt numFmtId="188" formatCode="&quot;$&quot;#,##0.00"/>
  </numFmts>
  <fonts count="81">
    <font>
      <sz val="11"/>
      <color theme="1"/>
      <name val="Calibri"/>
      <family val="2"/>
      <scheme val="minor"/>
    </font>
    <font>
      <sz val="11"/>
      <color theme="1"/>
      <name val="Calibri"/>
      <family val="2"/>
      <scheme val="minor"/>
    </font>
    <font>
      <sz val="10"/>
      <name val="Arial"/>
      <family val="2"/>
    </font>
    <font>
      <b/>
      <sz val="10"/>
      <name val="Arial"/>
      <family val="2"/>
    </font>
    <font>
      <b/>
      <u/>
      <sz val="10"/>
      <name val="Arial"/>
      <family val="2"/>
    </font>
    <font>
      <b/>
      <sz val="10"/>
      <color rgb="FF000000"/>
      <name val="Arial"/>
      <family val="2"/>
    </font>
    <font>
      <sz val="10"/>
      <color rgb="FF222222"/>
      <name val="Arial"/>
      <family val="2"/>
    </font>
    <font>
      <sz val="10"/>
      <color rgb="FFFF0000"/>
      <name val="Arial"/>
      <family val="2"/>
    </font>
    <font>
      <b/>
      <sz val="10"/>
      <color rgb="FF222222"/>
      <name val="Arial"/>
      <family val="2"/>
    </font>
    <font>
      <sz val="10"/>
      <color theme="1"/>
      <name val="Arial"/>
      <family val="2"/>
    </font>
    <font>
      <sz val="10"/>
      <color theme="1"/>
      <name val="Calibri"/>
      <family val="2"/>
      <scheme val="minor"/>
    </font>
    <font>
      <sz val="7"/>
      <color rgb="FF222222"/>
      <name val="Verdana"/>
      <family val="2"/>
    </font>
    <font>
      <sz val="10"/>
      <color rgb="FF222222"/>
      <name val="Calibri"/>
      <family val="2"/>
      <scheme val="minor"/>
    </font>
    <font>
      <b/>
      <sz val="11"/>
      <color theme="1"/>
      <name val="Calibri"/>
      <family val="2"/>
      <scheme val="minor"/>
    </font>
    <font>
      <b/>
      <sz val="12"/>
      <color theme="1"/>
      <name val="Calibri"/>
      <family val="2"/>
      <scheme val="minor"/>
    </font>
    <font>
      <sz val="11"/>
      <color rgb="FF222222"/>
      <name val="Calibri"/>
      <family val="2"/>
      <scheme val="minor"/>
    </font>
    <font>
      <sz val="10"/>
      <color rgb="FF000000"/>
      <name val="Arial"/>
      <family val="2"/>
    </font>
    <font>
      <sz val="11"/>
      <color rgb="FF000000"/>
      <name val="Calibri"/>
      <family val="2"/>
    </font>
    <font>
      <sz val="12"/>
      <name val="Arial"/>
      <family val="2"/>
    </font>
    <font>
      <b/>
      <sz val="12"/>
      <name val="Arial"/>
      <family val="2"/>
    </font>
    <font>
      <b/>
      <u/>
      <sz val="12"/>
      <name val="Arial"/>
      <family val="2"/>
    </font>
    <font>
      <sz val="12"/>
      <color rgb="FFFF0000"/>
      <name val="Arial"/>
      <family val="2"/>
    </font>
    <font>
      <sz val="12"/>
      <color rgb="FF002060"/>
      <name val="Arial"/>
      <family val="2"/>
    </font>
    <font>
      <sz val="12"/>
      <color theme="1"/>
      <name val="Arial"/>
      <family val="2"/>
    </font>
    <font>
      <sz val="12"/>
      <color theme="1"/>
      <name val="Calibri"/>
      <family val="2"/>
      <scheme val="minor"/>
    </font>
    <font>
      <b/>
      <sz val="10"/>
      <color theme="1"/>
      <name val="Calibri"/>
      <family val="2"/>
      <scheme val="minor"/>
    </font>
    <font>
      <b/>
      <sz val="18"/>
      <color rgb="FFFF0000"/>
      <name val="Calibri"/>
      <family val="2"/>
      <scheme val="minor"/>
    </font>
    <font>
      <sz val="12"/>
      <color rgb="FF222222"/>
      <name val="Calibri"/>
      <family val="2"/>
      <scheme val="minor"/>
    </font>
    <font>
      <sz val="10"/>
      <color rgb="FF222222"/>
      <name val="Verdana"/>
      <family val="2"/>
    </font>
    <font>
      <sz val="10"/>
      <name val="Calibri"/>
      <family val="2"/>
      <scheme val="minor"/>
    </font>
    <font>
      <sz val="9"/>
      <color theme="1"/>
      <name val="Calibri"/>
      <family val="2"/>
      <scheme val="minor"/>
    </font>
    <font>
      <sz val="11"/>
      <name val="Calibri"/>
      <family val="2"/>
    </font>
    <font>
      <b/>
      <sz val="12"/>
      <name val="Arial Narrow"/>
      <family val="2"/>
    </font>
    <font>
      <b/>
      <u/>
      <sz val="12"/>
      <name val="Arial Narrow"/>
      <family val="2"/>
    </font>
    <font>
      <sz val="10"/>
      <name val="Arial"/>
      <family val="2"/>
    </font>
    <font>
      <sz val="12"/>
      <name val="Arial Narrow"/>
      <family val="2"/>
    </font>
    <font>
      <sz val="10"/>
      <color rgb="FF222222"/>
      <name val="Arial"/>
      <family val="2"/>
    </font>
    <font>
      <b/>
      <sz val="10"/>
      <color rgb="FF222222"/>
      <name val="Arial"/>
      <family val="2"/>
    </font>
    <font>
      <b/>
      <sz val="10"/>
      <name val="Arial MT"/>
    </font>
    <font>
      <sz val="10"/>
      <name val="Arial MT"/>
    </font>
    <font>
      <i/>
      <sz val="10"/>
      <name val="Arial MT"/>
    </font>
    <font>
      <b/>
      <u/>
      <sz val="10"/>
      <name val="Arial MT"/>
    </font>
    <font>
      <sz val="10"/>
      <color indexed="8"/>
      <name val="Calibri"/>
      <family val="2"/>
      <scheme val="minor"/>
    </font>
    <font>
      <b/>
      <sz val="10"/>
      <color indexed="8"/>
      <name val="Calibri"/>
      <family val="2"/>
      <scheme val="minor"/>
    </font>
    <font>
      <sz val="8"/>
      <name val="Calibri"/>
      <family val="2"/>
      <scheme val="minor"/>
    </font>
    <font>
      <b/>
      <sz val="10"/>
      <name val="Calibri"/>
      <family val="2"/>
      <scheme val="minor"/>
    </font>
    <font>
      <b/>
      <sz val="8"/>
      <name val="Calibri"/>
      <family val="2"/>
      <scheme val="minor"/>
    </font>
    <font>
      <b/>
      <sz val="6"/>
      <color rgb="FF222222"/>
      <name val="Verdana"/>
      <family val="2"/>
    </font>
    <font>
      <b/>
      <sz val="8"/>
      <color rgb="FF222222"/>
      <name val="Verdana"/>
      <family val="2"/>
    </font>
    <font>
      <sz val="11"/>
      <name val="Arial"/>
      <family val="2"/>
    </font>
    <font>
      <b/>
      <sz val="11"/>
      <color rgb="FF222222"/>
      <name val="Verdana"/>
      <family val="2"/>
    </font>
    <font>
      <sz val="11"/>
      <color rgb="FF222222"/>
      <name val="Verdana"/>
      <family val="2"/>
    </font>
    <font>
      <b/>
      <sz val="9"/>
      <color rgb="FF222222"/>
      <name val="Verdana"/>
      <family val="2"/>
    </font>
    <font>
      <sz val="9"/>
      <color rgb="FF222222"/>
      <name val="Verdana"/>
      <family val="2"/>
    </font>
    <font>
      <sz val="11"/>
      <color theme="1"/>
      <name val="Arial"/>
      <family val="2"/>
    </font>
    <font>
      <sz val="8"/>
      <name val="Arial"/>
      <family val="2"/>
    </font>
    <font>
      <sz val="7"/>
      <color rgb="FF000000"/>
      <name val="Arial"/>
      <family val="2"/>
    </font>
    <font>
      <b/>
      <sz val="10"/>
      <color theme="1"/>
      <name val="Arial"/>
      <family val="2"/>
    </font>
    <font>
      <b/>
      <sz val="12"/>
      <color theme="1"/>
      <name val="Arial MT"/>
    </font>
    <font>
      <sz val="8"/>
      <color theme="1"/>
      <name val="Calibri"/>
      <family val="2"/>
      <scheme val="minor"/>
    </font>
    <font>
      <b/>
      <u/>
      <sz val="10"/>
      <color theme="1"/>
      <name val="Arial"/>
      <family val="2"/>
    </font>
    <font>
      <sz val="10"/>
      <color theme="1"/>
      <name val="Arial MT"/>
    </font>
    <font>
      <sz val="12"/>
      <color theme="1"/>
      <name val="Arial MT"/>
    </font>
    <font>
      <sz val="8"/>
      <color theme="1"/>
      <name val="Arial MT"/>
    </font>
    <font>
      <sz val="14"/>
      <color theme="1"/>
      <name val="Arial MT"/>
    </font>
    <font>
      <u/>
      <sz val="11"/>
      <color theme="10"/>
      <name val="Calibri"/>
      <family val="2"/>
      <scheme val="minor"/>
    </font>
    <font>
      <u/>
      <sz val="12"/>
      <color theme="1"/>
      <name val="Arial"/>
      <family val="2"/>
    </font>
    <font>
      <sz val="9"/>
      <name val="Arial"/>
      <family val="2"/>
    </font>
    <font>
      <b/>
      <sz val="9"/>
      <name val="Arial"/>
      <family val="2"/>
    </font>
    <font>
      <i/>
      <sz val="10"/>
      <name val="Arial"/>
      <family val="2"/>
    </font>
    <font>
      <b/>
      <sz val="14"/>
      <name val="Arial"/>
      <family val="2"/>
    </font>
    <font>
      <b/>
      <sz val="11"/>
      <name val="Arial"/>
      <family val="2"/>
    </font>
    <font>
      <sz val="9"/>
      <name val="Calibri"/>
      <family val="2"/>
      <scheme val="minor"/>
    </font>
    <font>
      <sz val="8"/>
      <name val="Calibri"/>
      <family val="2"/>
    </font>
    <font>
      <i/>
      <sz val="9"/>
      <name val="Arial"/>
      <family val="2"/>
    </font>
    <font>
      <sz val="12"/>
      <name val="Calibri"/>
      <family val="2"/>
    </font>
    <font>
      <b/>
      <sz val="12"/>
      <color rgb="FFFF0000"/>
      <name val="Verdana"/>
      <family val="2"/>
    </font>
    <font>
      <b/>
      <sz val="12"/>
      <color rgb="FF00B050"/>
      <name val="Verdana"/>
      <family val="2"/>
    </font>
    <font>
      <sz val="11"/>
      <name val="Calibri"/>
      <family val="2"/>
      <scheme val="minor"/>
    </font>
    <font>
      <sz val="10"/>
      <name val="Calibri"/>
      <family val="2"/>
    </font>
    <font>
      <sz val="9"/>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theme="0" tint="-0.14999847407452621"/>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ck">
        <color rgb="FF000000"/>
      </right>
      <top style="thin">
        <color indexed="64"/>
      </top>
      <bottom/>
      <diagonal/>
    </border>
    <border>
      <left style="medium">
        <color indexed="64"/>
      </left>
      <right style="medium">
        <color indexed="64"/>
      </right>
      <top/>
      <bottom style="thin">
        <color indexed="64"/>
      </bottom>
      <diagonal/>
    </border>
    <border>
      <left/>
      <right style="thick">
        <color rgb="FF000000"/>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rgb="FFCCCCCC"/>
      </left>
      <right style="medium">
        <color rgb="FFCCCCCC"/>
      </right>
      <top style="medium">
        <color rgb="FFCCCCCC"/>
      </top>
      <bottom style="medium">
        <color rgb="FFCCCCCC"/>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s>
  <cellStyleXfs count="18">
    <xf numFmtId="0" fontId="0" fillId="0" borderId="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xf numFmtId="43" fontId="17"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1" fillId="0" borderId="0"/>
    <xf numFmtId="0" fontId="65" fillId="0" borderId="0" applyNumberFormat="0" applyFill="0" applyBorder="0" applyAlignment="0" applyProtection="0"/>
    <xf numFmtId="186" fontId="1" fillId="0" borderId="0" applyFont="0" applyFill="0" applyBorder="0" applyAlignment="0" applyProtection="0"/>
    <xf numFmtId="186" fontId="1" fillId="0" borderId="0" applyFont="0" applyFill="0" applyBorder="0" applyAlignment="0" applyProtection="0"/>
  </cellStyleXfs>
  <cellXfs count="2128">
    <xf numFmtId="0" fontId="0" fillId="0" borderId="0" xfId="0"/>
    <xf numFmtId="0" fontId="2" fillId="2" borderId="1" xfId="0" applyFont="1" applyFill="1" applyBorder="1"/>
    <xf numFmtId="10" fontId="2" fillId="2" borderId="1" xfId="4" applyNumberFormat="1" applyFont="1" applyFill="1" applyBorder="1"/>
    <xf numFmtId="2" fontId="2" fillId="2" borderId="1" xfId="0" applyNumberFormat="1" applyFont="1" applyFill="1" applyBorder="1"/>
    <xf numFmtId="0" fontId="2" fillId="2" borderId="0" xfId="0" applyFont="1" applyFill="1"/>
    <xf numFmtId="0" fontId="3" fillId="2" borderId="0" xfId="0" applyFont="1" applyFill="1"/>
    <xf numFmtId="2" fontId="3" fillId="2" borderId="0" xfId="0" applyNumberFormat="1" applyFont="1" applyFill="1" applyAlignment="1">
      <alignment vertical="center"/>
    </xf>
    <xf numFmtId="2" fontId="3" fillId="2" borderId="0" xfId="0" applyNumberFormat="1" applyFont="1" applyFill="1" applyAlignment="1">
      <alignment horizontal="center" vertical="center"/>
    </xf>
    <xf numFmtId="0" fontId="2" fillId="2" borderId="0" xfId="0" applyFont="1" applyFill="1" applyAlignment="1">
      <alignment horizontal="center"/>
    </xf>
    <xf numFmtId="0" fontId="3" fillId="2" borderId="6" xfId="0" applyFont="1" applyFill="1" applyBorder="1"/>
    <xf numFmtId="0" fontId="2" fillId="2" borderId="7" xfId="0" applyFont="1" applyFill="1" applyBorder="1"/>
    <xf numFmtId="2" fontId="2" fillId="2" borderId="8" xfId="0" applyNumberFormat="1" applyFont="1" applyFill="1" applyBorder="1"/>
    <xf numFmtId="2" fontId="2" fillId="2" borderId="0" xfId="0" applyNumberFormat="1" applyFont="1" applyFill="1" applyAlignment="1">
      <alignment vertical="center" wrapText="1"/>
    </xf>
    <xf numFmtId="44" fontId="2" fillId="2" borderId="0" xfId="2" applyFont="1" applyFill="1" applyBorder="1" applyAlignment="1" applyProtection="1">
      <alignment vertical="center"/>
    </xf>
    <xf numFmtId="2" fontId="2" fillId="2" borderId="0" xfId="0" applyNumberFormat="1" applyFont="1" applyFill="1"/>
    <xf numFmtId="44" fontId="2" fillId="2" borderId="0" xfId="2" applyFont="1" applyFill="1" applyBorder="1"/>
    <xf numFmtId="165" fontId="2" fillId="2" borderId="0" xfId="0" applyNumberFormat="1" applyFont="1" applyFill="1"/>
    <xf numFmtId="0" fontId="3" fillId="2" borderId="13" xfId="0" applyFont="1" applyFill="1" applyBorder="1" applyAlignment="1">
      <alignment horizontal="left" vertical="center"/>
    </xf>
    <xf numFmtId="2" fontId="3" fillId="2" borderId="1" xfId="0" applyNumberFormat="1" applyFont="1" applyFill="1" applyBorder="1" applyAlignment="1">
      <alignment horizontal="center" vertical="center"/>
    </xf>
    <xf numFmtId="2" fontId="2" fillId="2" borderId="0" xfId="0" applyNumberFormat="1" applyFont="1" applyFill="1" applyAlignment="1">
      <alignment vertical="center"/>
    </xf>
    <xf numFmtId="2" fontId="2" fillId="2" borderId="0" xfId="0" applyNumberFormat="1" applyFont="1" applyFill="1" applyAlignment="1">
      <alignment horizontal="left" vertical="center" wrapText="1"/>
    </xf>
    <xf numFmtId="0" fontId="2" fillId="2" borderId="0" xfId="0" applyFont="1" applyFill="1" applyAlignment="1">
      <alignment wrapText="1"/>
    </xf>
    <xf numFmtId="0" fontId="2" fillId="2" borderId="0" xfId="0" applyFont="1" applyFill="1" applyAlignment="1">
      <alignment horizontal="left"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2" fontId="2" fillId="2" borderId="0" xfId="0" applyNumberFormat="1" applyFont="1" applyFill="1" applyAlignment="1">
      <alignment horizontal="left" vertical="top" wrapText="1"/>
    </xf>
    <xf numFmtId="164" fontId="3" fillId="2" borderId="0" xfId="0" applyNumberFormat="1" applyFont="1" applyFill="1"/>
    <xf numFmtId="2" fontId="3" fillId="2" borderId="0" xfId="0" applyNumberFormat="1" applyFont="1" applyFill="1"/>
    <xf numFmtId="44" fontId="3" fillId="2" borderId="0" xfId="2" applyFont="1" applyFill="1" applyBorder="1"/>
    <xf numFmtId="165" fontId="3" fillId="2" borderId="0" xfId="0" applyNumberFormat="1" applyFont="1" applyFill="1"/>
    <xf numFmtId="166"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0" fontId="3" fillId="2" borderId="2" xfId="4" applyNumberFormat="1" applyFont="1" applyFill="1" applyBorder="1" applyAlignment="1">
      <alignment horizontal="center" vertical="center"/>
    </xf>
    <xf numFmtId="0" fontId="5" fillId="2" borderId="0" xfId="0" applyFont="1" applyFill="1" applyAlignment="1">
      <alignment wrapText="1"/>
    </xf>
    <xf numFmtId="0" fontId="3" fillId="2" borderId="4" xfId="0" applyFont="1" applyFill="1" applyBorder="1" applyAlignment="1">
      <alignment horizontal="center" vertical="center" wrapText="1"/>
    </xf>
    <xf numFmtId="42" fontId="3" fillId="0" borderId="4" xfId="3" applyFont="1" applyFill="1" applyBorder="1" applyAlignment="1">
      <alignment horizontal="center" vertical="center" wrapText="1"/>
    </xf>
    <xf numFmtId="42" fontId="3" fillId="2" borderId="4" xfId="3" applyFont="1" applyFill="1" applyBorder="1" applyAlignment="1">
      <alignment horizontal="center" vertical="center" wrapText="1"/>
    </xf>
    <xf numFmtId="0" fontId="3" fillId="2" borderId="4" xfId="0" applyFont="1" applyFill="1" applyBorder="1" applyAlignment="1">
      <alignment horizontal="center" vertical="center"/>
    </xf>
    <xf numFmtId="10" fontId="3" fillId="2" borderId="4" xfId="4" applyNumberFormat="1" applyFont="1" applyFill="1" applyBorder="1" applyAlignment="1">
      <alignment horizontal="center" vertical="center"/>
    </xf>
    <xf numFmtId="0" fontId="2" fillId="2" borderId="7" xfId="0" applyFont="1" applyFill="1" applyBorder="1" applyAlignment="1">
      <alignment horizontal="center" vertical="center" wrapText="1"/>
    </xf>
    <xf numFmtId="42" fontId="6" fillId="0" borderId="28" xfId="3" applyFont="1" applyFill="1" applyBorder="1" applyAlignment="1">
      <alignment horizontal="right" vertical="center" wrapText="1"/>
    </xf>
    <xf numFmtId="42" fontId="2" fillId="0" borderId="7" xfId="3" applyFont="1" applyFill="1" applyBorder="1" applyAlignment="1">
      <alignment horizontal="center" vertical="center" wrapText="1"/>
    </xf>
    <xf numFmtId="0" fontId="3" fillId="0" borderId="7" xfId="0" applyFont="1" applyBorder="1" applyAlignment="1">
      <alignment horizontal="center" vertical="center"/>
    </xf>
    <xf numFmtId="42" fontId="3" fillId="0" borderId="7" xfId="0" applyNumberFormat="1" applyFont="1" applyBorder="1" applyAlignment="1">
      <alignment horizontal="center" vertical="center" wrapText="1"/>
    </xf>
    <xf numFmtId="10" fontId="3" fillId="2" borderId="7" xfId="4" applyNumberFormat="1" applyFont="1" applyFill="1" applyBorder="1" applyAlignment="1">
      <alignment horizontal="center" vertical="center"/>
    </xf>
    <xf numFmtId="1" fontId="2" fillId="0" borderId="4" xfId="0" applyNumberFormat="1" applyFont="1" applyBorder="1" applyAlignment="1">
      <alignment horizontal="center" vertical="center" wrapText="1"/>
    </xf>
    <xf numFmtId="42" fontId="3" fillId="0" borderId="4" xfId="3" applyFont="1" applyFill="1" applyBorder="1" applyAlignment="1">
      <alignment horizontal="center" vertical="center"/>
    </xf>
    <xf numFmtId="42" fontId="8" fillId="0" borderId="4" xfId="3" applyFont="1" applyFill="1" applyBorder="1" applyAlignment="1">
      <alignment horizontal="center" vertical="center"/>
    </xf>
    <xf numFmtId="2" fontId="2" fillId="0" borderId="4" xfId="0" applyNumberFormat="1" applyFont="1" applyBorder="1" applyAlignment="1">
      <alignment vertical="center"/>
    </xf>
    <xf numFmtId="2" fontId="2" fillId="0" borderId="4" xfId="4" applyNumberFormat="1" applyFont="1" applyFill="1" applyBorder="1" applyAlignment="1" applyProtection="1">
      <alignment vertical="center"/>
    </xf>
    <xf numFmtId="2" fontId="2" fillId="2" borderId="4" xfId="0" applyNumberFormat="1" applyFont="1" applyFill="1" applyBorder="1" applyAlignment="1">
      <alignment vertical="center"/>
    </xf>
    <xf numFmtId="164" fontId="2" fillId="2" borderId="0" xfId="0" applyNumberFormat="1" applyFont="1" applyFill="1"/>
    <xf numFmtId="0" fontId="2" fillId="2" borderId="7" xfId="0" applyFont="1" applyFill="1" applyBorder="1" applyAlignment="1">
      <alignment horizontal="center" vertical="center"/>
    </xf>
    <xf numFmtId="2" fontId="3" fillId="0" borderId="7" xfId="0" applyNumberFormat="1" applyFont="1" applyBorder="1" applyAlignment="1">
      <alignment vertical="center"/>
    </xf>
    <xf numFmtId="2" fontId="2" fillId="0" borderId="7" xfId="4" applyNumberFormat="1" applyFont="1" applyFill="1" applyBorder="1" applyAlignment="1" applyProtection="1">
      <alignment vertical="center"/>
    </xf>
    <xf numFmtId="2" fontId="3" fillId="2" borderId="7" xfId="0" applyNumberFormat="1" applyFont="1" applyFill="1" applyBorder="1" applyAlignment="1">
      <alignment vertical="center"/>
    </xf>
    <xf numFmtId="2" fontId="3" fillId="0" borderId="4" xfId="0" applyNumberFormat="1" applyFont="1" applyBorder="1" applyAlignment="1">
      <alignment vertical="center"/>
    </xf>
    <xf numFmtId="2" fontId="3" fillId="2" borderId="4" xfId="0" applyNumberFormat="1" applyFont="1" applyFill="1" applyBorder="1" applyAlignment="1">
      <alignment vertical="center"/>
    </xf>
    <xf numFmtId="0" fontId="2" fillId="2" borderId="28" xfId="0" applyFont="1" applyFill="1" applyBorder="1"/>
    <xf numFmtId="166" fontId="2" fillId="0" borderId="4" xfId="4" applyNumberFormat="1" applyFont="1" applyFill="1" applyBorder="1" applyAlignment="1" applyProtection="1">
      <alignment vertical="center"/>
    </xf>
    <xf numFmtId="42" fontId="6" fillId="0" borderId="28" xfId="3" applyFont="1" applyFill="1" applyBorder="1" applyAlignment="1">
      <alignment horizontal="left" vertical="center" wrapText="1"/>
    </xf>
    <xf numFmtId="2" fontId="2" fillId="0" borderId="7" xfId="0" applyNumberFormat="1" applyFont="1" applyBorder="1" applyAlignment="1">
      <alignment vertical="center"/>
    </xf>
    <xf numFmtId="2" fontId="2" fillId="2" borderId="7" xfId="0" applyNumberFormat="1" applyFont="1" applyFill="1" applyBorder="1" applyAlignment="1">
      <alignment vertical="center"/>
    </xf>
    <xf numFmtId="42" fontId="3" fillId="0" borderId="4" xfId="3" applyFont="1" applyFill="1" applyBorder="1" applyAlignment="1" applyProtection="1">
      <alignment horizontal="center" vertical="center"/>
    </xf>
    <xf numFmtId="42" fontId="9" fillId="0" borderId="28" xfId="3" applyFont="1" applyFill="1" applyBorder="1" applyAlignment="1">
      <alignment vertical="center"/>
    </xf>
    <xf numFmtId="166" fontId="2" fillId="2" borderId="0" xfId="0" applyNumberFormat="1" applyFont="1" applyFill="1"/>
    <xf numFmtId="42" fontId="9" fillId="0" borderId="28" xfId="3" applyFont="1" applyFill="1" applyBorder="1" applyAlignment="1">
      <alignment horizontal="center" vertical="center"/>
    </xf>
    <xf numFmtId="166" fontId="2" fillId="0" borderId="7" xfId="4" applyNumberFormat="1" applyFont="1" applyFill="1" applyBorder="1" applyAlignment="1" applyProtection="1">
      <alignment vertical="center"/>
    </xf>
    <xf numFmtId="42" fontId="2" fillId="0" borderId="4" xfId="3" applyFont="1" applyFill="1" applyBorder="1" applyAlignment="1" applyProtection="1">
      <alignment vertical="center"/>
    </xf>
    <xf numFmtId="42" fontId="9" fillId="0" borderId="7" xfId="3" applyFont="1" applyFill="1" applyBorder="1"/>
    <xf numFmtId="42" fontId="2" fillId="0" borderId="7" xfId="3" applyFont="1" applyFill="1" applyBorder="1" applyAlignment="1" applyProtection="1">
      <alignment vertical="center"/>
    </xf>
    <xf numFmtId="0" fontId="2" fillId="2" borderId="4" xfId="0" applyFont="1" applyFill="1" applyBorder="1" applyAlignment="1">
      <alignment horizontal="center" vertical="center"/>
    </xf>
    <xf numFmtId="42" fontId="10" fillId="0" borderId="30" xfId="3" applyFont="1" applyBorder="1"/>
    <xf numFmtId="42" fontId="3" fillId="0" borderId="30" xfId="3" applyFont="1" applyFill="1" applyBorder="1" applyAlignment="1">
      <alignment horizontal="center" vertical="center"/>
    </xf>
    <xf numFmtId="166" fontId="3" fillId="0" borderId="24" xfId="3" applyNumberFormat="1" applyFont="1" applyFill="1" applyBorder="1" applyAlignment="1">
      <alignment vertical="center"/>
    </xf>
    <xf numFmtId="42" fontId="9" fillId="0" borderId="28" xfId="3" applyFont="1" applyBorder="1"/>
    <xf numFmtId="42" fontId="6" fillId="0" borderId="8" xfId="3" applyFont="1" applyFill="1" applyBorder="1" applyAlignment="1">
      <alignment horizontal="center" vertical="center" wrapText="1"/>
    </xf>
    <xf numFmtId="42" fontId="3" fillId="0" borderId="27" xfId="3" applyFont="1" applyFill="1" applyBorder="1" applyAlignment="1">
      <alignment vertical="center"/>
    </xf>
    <xf numFmtId="0" fontId="2" fillId="2" borderId="10" xfId="0" applyFont="1" applyFill="1" applyBorder="1"/>
    <xf numFmtId="166" fontId="2" fillId="0" borderId="10" xfId="1" applyNumberFormat="1" applyFont="1" applyFill="1" applyBorder="1" applyAlignment="1" applyProtection="1">
      <alignment vertical="center"/>
    </xf>
    <xf numFmtId="167" fontId="2" fillId="2" borderId="10" xfId="0" applyNumberFormat="1" applyFont="1" applyFill="1" applyBorder="1"/>
    <xf numFmtId="2" fontId="3" fillId="2" borderId="10" xfId="0" applyNumberFormat="1" applyFont="1" applyFill="1" applyBorder="1"/>
    <xf numFmtId="10" fontId="2" fillId="2" borderId="10" xfId="4" applyNumberFormat="1" applyFont="1" applyFill="1" applyBorder="1" applyProtection="1"/>
    <xf numFmtId="39" fontId="2" fillId="2" borderId="10" xfId="0" applyNumberFormat="1" applyFont="1" applyFill="1" applyBorder="1"/>
    <xf numFmtId="2" fontId="2" fillId="2" borderId="10" xfId="0" applyNumberFormat="1" applyFont="1" applyFill="1" applyBorder="1"/>
    <xf numFmtId="167" fontId="3" fillId="2" borderId="1" xfId="0" applyNumberFormat="1" applyFont="1" applyFill="1" applyBorder="1" applyAlignment="1">
      <alignment vertical="center"/>
    </xf>
    <xf numFmtId="167" fontId="2" fillId="2" borderId="1" xfId="0" applyNumberFormat="1" applyFont="1" applyFill="1" applyBorder="1" applyAlignment="1">
      <alignment vertical="top"/>
    </xf>
    <xf numFmtId="37" fontId="2" fillId="2" borderId="1" xfId="0" applyNumberFormat="1" applyFont="1" applyFill="1" applyBorder="1" applyAlignment="1">
      <alignment horizontal="center" vertical="top"/>
    </xf>
    <xf numFmtId="9" fontId="2" fillId="2" borderId="1" xfId="0" applyNumberFormat="1" applyFont="1" applyFill="1" applyBorder="1" applyAlignment="1">
      <alignment horizontal="center" vertical="center"/>
    </xf>
    <xf numFmtId="168" fontId="2" fillId="2" borderId="1" xfId="0" applyNumberFormat="1" applyFont="1" applyFill="1" applyBorder="1" applyAlignment="1">
      <alignment vertical="top"/>
    </xf>
    <xf numFmtId="3" fontId="2" fillId="2" borderId="0" xfId="0" applyNumberFormat="1" applyFont="1" applyFill="1" applyAlignment="1">
      <alignment horizontal="center" vertical="center"/>
    </xf>
    <xf numFmtId="14" fontId="2" fillId="2" borderId="0" xfId="0" applyNumberFormat="1" applyFont="1" applyFill="1" applyAlignment="1">
      <alignment horizontal="center" vertical="center"/>
    </xf>
    <xf numFmtId="3" fontId="2" fillId="2" borderId="0" xfId="0" applyNumberFormat="1" applyFont="1" applyFill="1" applyAlignment="1">
      <alignment horizontal="center" vertical="center" wrapText="1"/>
    </xf>
    <xf numFmtId="1" fontId="2" fillId="2" borderId="0" xfId="0" applyNumberFormat="1" applyFont="1" applyFill="1" applyAlignment="1">
      <alignment horizontal="center" vertical="center" wrapText="1"/>
    </xf>
    <xf numFmtId="3" fontId="2" fillId="2" borderId="0" xfId="0" applyNumberFormat="1" applyFont="1" applyFill="1"/>
    <xf numFmtId="10" fontId="2" fillId="2" borderId="0" xfId="4" applyNumberFormat="1" applyFont="1" applyFill="1"/>
    <xf numFmtId="0" fontId="2" fillId="2" borderId="0" xfId="0" applyFont="1" applyFill="1" applyAlignment="1">
      <alignment horizontal="center" vertical="center"/>
    </xf>
    <xf numFmtId="0" fontId="2" fillId="2" borderId="0" xfId="0" applyFont="1" applyFill="1" applyAlignment="1">
      <alignment horizontal="center" vertical="center" wrapText="1"/>
    </xf>
    <xf numFmtId="166" fontId="7" fillId="2" borderId="0" xfId="0" applyNumberFormat="1" applyFont="1" applyFill="1"/>
    <xf numFmtId="0" fontId="9" fillId="0" borderId="1" xfId="0" applyFont="1" applyBorder="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lignment horizontal="center" wrapText="1"/>
    </xf>
    <xf numFmtId="166" fontId="6" fillId="3" borderId="0" xfId="0" applyNumberFormat="1" applyFont="1" applyFill="1" applyAlignment="1">
      <alignment horizontal="center" vertical="center" wrapText="1"/>
    </xf>
    <xf numFmtId="0" fontId="2" fillId="2" borderId="0" xfId="0" applyFont="1" applyFill="1" applyAlignment="1">
      <alignment vertical="center"/>
    </xf>
    <xf numFmtId="3" fontId="2" fillId="2" borderId="0" xfId="0" applyNumberFormat="1" applyFont="1" applyFill="1" applyAlignment="1">
      <alignment vertical="center"/>
    </xf>
    <xf numFmtId="14" fontId="2" fillId="2" borderId="0" xfId="0" applyNumberFormat="1" applyFont="1" applyFill="1" applyAlignment="1">
      <alignment vertical="center"/>
    </xf>
    <xf numFmtId="0" fontId="2" fillId="0" borderId="0" xfId="0" applyFont="1" applyAlignment="1">
      <alignment wrapText="1"/>
    </xf>
    <xf numFmtId="0" fontId="11" fillId="3" borderId="0" xfId="0" applyFont="1" applyFill="1" applyAlignment="1">
      <alignment horizontal="left" vertical="center" wrapText="1"/>
    </xf>
    <xf numFmtId="0" fontId="11" fillId="3" borderId="0" xfId="0" applyFont="1" applyFill="1" applyAlignment="1">
      <alignment horizontal="center" vertical="center" wrapText="1"/>
    </xf>
    <xf numFmtId="1" fontId="3" fillId="2" borderId="4" xfId="0" applyNumberFormat="1" applyFont="1" applyFill="1" applyBorder="1" applyAlignment="1">
      <alignment horizontal="center" vertical="center" wrapText="1"/>
    </xf>
    <xf numFmtId="1" fontId="3" fillId="2" borderId="7"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0" fillId="0" borderId="0" xfId="0" applyFont="1" applyAlignment="1">
      <alignment wrapText="1"/>
    </xf>
    <xf numFmtId="0" fontId="10" fillId="0" borderId="0" xfId="0" applyFont="1" applyAlignment="1">
      <alignment horizontal="center" wrapText="1"/>
    </xf>
    <xf numFmtId="166" fontId="11" fillId="3" borderId="0" xfId="3" applyNumberFormat="1" applyFont="1" applyFill="1" applyBorder="1" applyAlignment="1">
      <alignment horizontal="center" vertical="center" wrapText="1"/>
    </xf>
    <xf numFmtId="0" fontId="0" fillId="0" borderId="0" xfId="0" applyAlignment="1">
      <alignment horizontal="center" vertical="center"/>
    </xf>
    <xf numFmtId="166" fontId="11" fillId="3" borderId="0" xfId="0" applyNumberFormat="1" applyFont="1" applyFill="1" applyAlignment="1">
      <alignment horizontal="center" vertical="center" wrapText="1"/>
    </xf>
    <xf numFmtId="5" fontId="10" fillId="0" borderId="0" xfId="3" applyNumberFormat="1" applyFont="1" applyAlignment="1">
      <alignment horizontal="center" wrapText="1"/>
    </xf>
    <xf numFmtId="0" fontId="0" fillId="0" borderId="0" xfId="0" applyAlignment="1">
      <alignment horizontal="center"/>
    </xf>
    <xf numFmtId="1" fontId="2" fillId="0" borderId="7"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0" fillId="0" borderId="13" xfId="0" applyFont="1" applyBorder="1" applyAlignment="1">
      <alignment wrapText="1"/>
    </xf>
    <xf numFmtId="166" fontId="12" fillId="3" borderId="14" xfId="3" applyNumberFormat="1" applyFont="1" applyFill="1" applyBorder="1" applyAlignment="1">
      <alignment horizontal="center" vertical="center" wrapText="1"/>
    </xf>
    <xf numFmtId="0" fontId="12" fillId="3" borderId="13" xfId="0" applyFont="1" applyFill="1" applyBorder="1" applyAlignment="1">
      <alignment vertical="center" wrapText="1"/>
    </xf>
    <xf numFmtId="0" fontId="10" fillId="0" borderId="6" xfId="0" applyFont="1" applyBorder="1" applyAlignment="1">
      <alignment wrapText="1"/>
    </xf>
    <xf numFmtId="0" fontId="12" fillId="3" borderId="7" xfId="0" applyFont="1" applyFill="1" applyBorder="1" applyAlignment="1">
      <alignment horizontal="center" vertical="center" wrapText="1"/>
    </xf>
    <xf numFmtId="166" fontId="12" fillId="3" borderId="8" xfId="3" applyNumberFormat="1"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166" fontId="0" fillId="0" borderId="7" xfId="0" applyNumberFormat="1" applyBorder="1" applyAlignment="1">
      <alignment horizontal="center" vertical="center"/>
    </xf>
    <xf numFmtId="0" fontId="0" fillId="0" borderId="8" xfId="0" applyBorder="1" applyAlignment="1">
      <alignment horizontal="center" vertical="center"/>
    </xf>
    <xf numFmtId="166" fontId="15" fillId="0" borderId="6" xfId="0" applyNumberFormat="1" applyFont="1" applyBorder="1" applyAlignment="1">
      <alignment horizontal="center" vertical="center" wrapText="1"/>
    </xf>
    <xf numFmtId="166" fontId="15" fillId="0" borderId="7" xfId="0" applyNumberFormat="1" applyFont="1" applyBorder="1" applyAlignment="1">
      <alignment horizontal="center" vertical="center" wrapText="1"/>
    </xf>
    <xf numFmtId="0" fontId="15" fillId="0" borderId="7" xfId="0" applyFont="1" applyBorder="1" applyAlignment="1">
      <alignment horizontal="center" vertical="center" wrapText="1"/>
    </xf>
    <xf numFmtId="42" fontId="3" fillId="0" borderId="7" xfId="3" applyFont="1" applyFill="1" applyBorder="1" applyAlignment="1">
      <alignment horizontal="center" vertical="center" wrapText="1"/>
    </xf>
    <xf numFmtId="0" fontId="9" fillId="0" borderId="0" xfId="0" applyFont="1"/>
    <xf numFmtId="0" fontId="3" fillId="2" borderId="42" xfId="0" applyFont="1" applyFill="1" applyBorder="1"/>
    <xf numFmtId="0" fontId="2" fillId="2" borderId="40" xfId="0" applyFont="1" applyFill="1" applyBorder="1"/>
    <xf numFmtId="2" fontId="3" fillId="2" borderId="14" xfId="0" applyNumberFormat="1" applyFont="1" applyFill="1" applyBorder="1" applyAlignment="1">
      <alignment horizontal="center" vertical="center"/>
    </xf>
    <xf numFmtId="0" fontId="2" fillId="2" borderId="14" xfId="0" applyFont="1" applyFill="1" applyBorder="1"/>
    <xf numFmtId="166" fontId="2" fillId="2" borderId="14" xfId="0" applyNumberFormat="1" applyFont="1" applyFill="1" applyBorder="1" applyAlignment="1">
      <alignment horizontal="center" vertical="center" wrapText="1"/>
    </xf>
    <xf numFmtId="0" fontId="3" fillId="2" borderId="13" xfId="0" applyFont="1" applyFill="1" applyBorder="1" applyAlignment="1">
      <alignment vertical="center"/>
    </xf>
    <xf numFmtId="3" fontId="2" fillId="2" borderId="7" xfId="0" applyNumberFormat="1" applyFont="1" applyFill="1" applyBorder="1" applyAlignment="1">
      <alignment horizontal="center" vertical="center"/>
    </xf>
    <xf numFmtId="166" fontId="2" fillId="2" borderId="8" xfId="0" applyNumberFormat="1" applyFont="1" applyFill="1" applyBorder="1" applyAlignment="1">
      <alignment horizontal="center" vertical="center" wrapText="1"/>
    </xf>
    <xf numFmtId="1" fontId="2" fillId="2" borderId="4" xfId="0" applyNumberFormat="1" applyFont="1" applyFill="1" applyBorder="1" applyAlignment="1">
      <alignment horizontal="center" vertical="center" wrapText="1"/>
    </xf>
    <xf numFmtId="166" fontId="3" fillId="2" borderId="4" xfId="6" applyNumberFormat="1" applyFont="1" applyFill="1" applyBorder="1" applyAlignment="1" applyProtection="1">
      <alignment horizontal="center" vertical="center"/>
    </xf>
    <xf numFmtId="2" fontId="2" fillId="2" borderId="4" xfId="4" applyNumberFormat="1" applyFont="1" applyFill="1" applyBorder="1" applyAlignment="1" applyProtection="1">
      <alignment vertical="center"/>
    </xf>
    <xf numFmtId="1" fontId="2" fillId="2" borderId="7" xfId="0" applyNumberFormat="1" applyFont="1" applyFill="1" applyBorder="1" applyAlignment="1">
      <alignment horizontal="center" vertical="center" wrapText="1"/>
    </xf>
    <xf numFmtId="166" fontId="2" fillId="2" borderId="7" xfId="7" applyNumberFormat="1" applyFont="1" applyFill="1" applyBorder="1" applyAlignment="1" applyProtection="1">
      <alignment horizontal="center" vertical="center"/>
    </xf>
    <xf numFmtId="2" fontId="2" fillId="2" borderId="7" xfId="4" applyNumberFormat="1" applyFont="1" applyFill="1" applyBorder="1" applyAlignment="1" applyProtection="1">
      <alignment vertical="center"/>
    </xf>
    <xf numFmtId="0" fontId="2" fillId="2" borderId="36" xfId="0" applyFont="1" applyFill="1" applyBorder="1" applyAlignment="1">
      <alignment horizontal="center" vertical="center"/>
    </xf>
    <xf numFmtId="166" fontId="3" fillId="2" borderId="4" xfId="8" applyNumberFormat="1" applyFont="1" applyFill="1" applyBorder="1" applyAlignment="1">
      <alignment horizontal="center" vertical="center" wrapText="1"/>
    </xf>
    <xf numFmtId="39" fontId="2" fillId="2" borderId="4" xfId="0" applyNumberFormat="1" applyFont="1" applyFill="1" applyBorder="1" applyAlignment="1">
      <alignment vertical="center"/>
    </xf>
    <xf numFmtId="0" fontId="2" fillId="2" borderId="45" xfId="0" applyFont="1" applyFill="1" applyBorder="1" applyAlignment="1">
      <alignment horizontal="center" vertical="center"/>
    </xf>
    <xf numFmtId="0" fontId="3" fillId="2" borderId="7" xfId="0" applyFont="1" applyFill="1" applyBorder="1" applyAlignment="1">
      <alignment horizontal="center" vertical="center" wrapText="1"/>
    </xf>
    <xf numFmtId="166" fontId="2" fillId="2" borderId="7" xfId="8" applyNumberFormat="1" applyFont="1" applyFill="1" applyBorder="1" applyAlignment="1" applyProtection="1">
      <alignment horizontal="center" vertical="center"/>
    </xf>
    <xf numFmtId="10" fontId="2" fillId="2" borderId="7" xfId="4" applyNumberFormat="1" applyFont="1" applyFill="1" applyBorder="1" applyAlignment="1" applyProtection="1">
      <alignment vertical="center"/>
    </xf>
    <xf numFmtId="39" fontId="2" fillId="2" borderId="7" xfId="0" applyNumberFormat="1" applyFont="1" applyFill="1" applyBorder="1" applyAlignment="1">
      <alignment vertical="center"/>
    </xf>
    <xf numFmtId="170" fontId="2" fillId="2" borderId="10" xfId="8" applyFont="1" applyFill="1" applyBorder="1" applyAlignment="1" applyProtection="1">
      <alignment vertical="center"/>
    </xf>
    <xf numFmtId="167" fontId="2" fillId="2" borderId="0" xfId="0" applyNumberFormat="1" applyFont="1" applyFill="1"/>
    <xf numFmtId="10" fontId="2" fillId="2" borderId="0" xfId="4" applyNumberFormat="1" applyFont="1" applyFill="1" applyBorder="1" applyProtection="1"/>
    <xf numFmtId="39" fontId="2" fillId="2" borderId="0" xfId="0" applyNumberFormat="1" applyFont="1" applyFill="1"/>
    <xf numFmtId="167" fontId="3" fillId="2" borderId="50" xfId="0" applyNumberFormat="1" applyFont="1" applyFill="1" applyBorder="1" applyAlignment="1">
      <alignment vertical="center"/>
    </xf>
    <xf numFmtId="167" fontId="2" fillId="2" borderId="54" xfId="0" applyNumberFormat="1" applyFont="1" applyFill="1" applyBorder="1" applyAlignment="1">
      <alignment vertical="top"/>
    </xf>
    <xf numFmtId="0" fontId="2" fillId="2" borderId="10" xfId="0" applyFont="1" applyFill="1" applyBorder="1" applyAlignment="1">
      <alignment horizontal="center" vertical="center"/>
    </xf>
    <xf numFmtId="37" fontId="2" fillId="2" borderId="10" xfId="0" applyNumberFormat="1" applyFont="1" applyFill="1" applyBorder="1" applyAlignment="1">
      <alignment horizontal="center" vertical="top"/>
    </xf>
    <xf numFmtId="0" fontId="19" fillId="0" borderId="0" xfId="5" applyFont="1"/>
    <xf numFmtId="0" fontId="18" fillId="0" borderId="0" xfId="5" applyFont="1"/>
    <xf numFmtId="0" fontId="19" fillId="0" borderId="1" xfId="5" applyFont="1" applyBorder="1"/>
    <xf numFmtId="2" fontId="19" fillId="0" borderId="0" xfId="5" applyNumberFormat="1" applyFont="1" applyAlignment="1">
      <alignment vertical="center"/>
    </xf>
    <xf numFmtId="2" fontId="19" fillId="0" borderId="1" xfId="5" applyNumberFormat="1" applyFont="1" applyBorder="1" applyAlignment="1">
      <alignment horizontal="center" vertical="center"/>
    </xf>
    <xf numFmtId="2" fontId="19" fillId="0" borderId="0" xfId="5" applyNumberFormat="1" applyFont="1" applyAlignment="1">
      <alignment horizontal="center" vertical="center" wrapText="1"/>
    </xf>
    <xf numFmtId="1" fontId="18" fillId="0" borderId="1" xfId="10" applyNumberFormat="1" applyFont="1" applyFill="1" applyBorder="1" applyAlignment="1">
      <alignment horizontal="center" vertical="center"/>
    </xf>
    <xf numFmtId="3" fontId="18" fillId="0" borderId="1" xfId="0" applyNumberFormat="1" applyFont="1" applyBorder="1" applyAlignment="1">
      <alignment horizontal="center" vertical="center"/>
    </xf>
    <xf numFmtId="2" fontId="19" fillId="0" borderId="0" xfId="5" applyNumberFormat="1" applyFont="1" applyAlignment="1">
      <alignment horizontal="center" vertical="center"/>
    </xf>
    <xf numFmtId="0" fontId="18" fillId="0" borderId="0" xfId="5" applyFont="1" applyAlignment="1">
      <alignment horizontal="center"/>
    </xf>
    <xf numFmtId="1" fontId="18" fillId="0" borderId="1" xfId="5" applyNumberFormat="1" applyFont="1" applyBorder="1" applyAlignment="1">
      <alignment horizontal="center" vertical="center"/>
    </xf>
    <xf numFmtId="2" fontId="18" fillId="0" borderId="0" xfId="5" applyNumberFormat="1" applyFont="1" applyAlignment="1">
      <alignment vertical="center" wrapText="1"/>
    </xf>
    <xf numFmtId="164" fontId="18" fillId="0" borderId="0" xfId="11" applyFont="1" applyFill="1" applyBorder="1" applyAlignment="1" applyProtection="1">
      <alignment vertical="center"/>
    </xf>
    <xf numFmtId="2" fontId="18" fillId="0" borderId="0" xfId="5" applyNumberFormat="1" applyFont="1"/>
    <xf numFmtId="164" fontId="18" fillId="0" borderId="0" xfId="11" applyFont="1" applyFill="1" applyBorder="1"/>
    <xf numFmtId="165" fontId="18" fillId="0" borderId="0" xfId="5" applyNumberFormat="1" applyFont="1"/>
    <xf numFmtId="0" fontId="19" fillId="0" borderId="1" xfId="5" applyFont="1" applyBorder="1" applyAlignment="1">
      <alignment horizontal="left" vertical="center" wrapText="1"/>
    </xf>
    <xf numFmtId="2" fontId="18" fillId="0" borderId="0" xfId="5" applyNumberFormat="1" applyFont="1" applyAlignment="1">
      <alignment vertical="center"/>
    </xf>
    <xf numFmtId="2" fontId="18" fillId="0" borderId="0" xfId="5" applyNumberFormat="1" applyFont="1" applyAlignment="1">
      <alignment horizontal="left" vertical="center" wrapText="1"/>
    </xf>
    <xf numFmtId="0" fontId="18" fillId="0" borderId="0" xfId="5" applyFont="1" applyAlignment="1">
      <alignment wrapText="1"/>
    </xf>
    <xf numFmtId="0" fontId="18" fillId="0" borderId="0" xfId="5" applyFont="1" applyAlignment="1">
      <alignment horizontal="left" wrapText="1"/>
    </xf>
    <xf numFmtId="43" fontId="19" fillId="0" borderId="1" xfId="9" applyFont="1" applyFill="1" applyBorder="1" applyAlignment="1">
      <alignment horizontal="center" vertical="center"/>
    </xf>
    <xf numFmtId="0" fontId="19" fillId="0" borderId="1" xfId="5" applyFont="1" applyBorder="1" applyAlignment="1">
      <alignment horizontal="center" vertical="center"/>
    </xf>
    <xf numFmtId="10" fontId="19" fillId="0" borderId="1" xfId="10" applyNumberFormat="1" applyFont="1" applyFill="1" applyBorder="1" applyAlignment="1">
      <alignment horizontal="center" vertical="center"/>
    </xf>
    <xf numFmtId="0" fontId="19" fillId="0" borderId="1" xfId="5" applyFont="1" applyBorder="1" applyAlignment="1">
      <alignment horizontal="center" vertical="center" wrapText="1"/>
    </xf>
    <xf numFmtId="0" fontId="19" fillId="0" borderId="1" xfId="5" applyFont="1" applyBorder="1" applyAlignment="1">
      <alignment horizontal="left" vertical="center"/>
    </xf>
    <xf numFmtId="1" fontId="18" fillId="0" borderId="1" xfId="5" applyNumberFormat="1" applyFont="1" applyBorder="1" applyAlignment="1">
      <alignment horizontal="center" vertical="center" wrapText="1"/>
    </xf>
    <xf numFmtId="44" fontId="19" fillId="0" borderId="1" xfId="2" applyFont="1" applyFill="1" applyBorder="1" applyAlignment="1" applyProtection="1">
      <alignment horizontal="center" vertical="center"/>
    </xf>
    <xf numFmtId="44" fontId="19" fillId="0" borderId="1" xfId="2" applyFont="1" applyFill="1" applyBorder="1" applyAlignment="1" applyProtection="1">
      <alignment vertical="center"/>
    </xf>
    <xf numFmtId="2" fontId="18" fillId="0" borderId="1" xfId="5" applyNumberFormat="1" applyFont="1" applyBorder="1" applyAlignment="1">
      <alignment vertical="center"/>
    </xf>
    <xf numFmtId="166" fontId="18" fillId="0" borderId="1" xfId="2" applyNumberFormat="1" applyFont="1" applyFill="1" applyBorder="1" applyAlignment="1" applyProtection="1">
      <alignment horizontal="center" vertical="center"/>
    </xf>
    <xf numFmtId="166" fontId="18" fillId="0" borderId="1" xfId="5" applyNumberFormat="1" applyFont="1" applyBorder="1" applyAlignment="1">
      <alignment horizontal="center" vertical="center"/>
    </xf>
    <xf numFmtId="14" fontId="18" fillId="0" borderId="1" xfId="5" applyNumberFormat="1" applyFont="1" applyBorder="1" applyAlignment="1">
      <alignment horizontal="center" vertical="center"/>
    </xf>
    <xf numFmtId="14" fontId="18" fillId="0" borderId="2" xfId="5" applyNumberFormat="1" applyFont="1" applyBorder="1" applyAlignment="1">
      <alignment horizontal="center" vertical="center"/>
    </xf>
    <xf numFmtId="44" fontId="18" fillId="0" borderId="1" xfId="2" applyFont="1" applyFill="1" applyBorder="1" applyAlignment="1" applyProtection="1">
      <alignment horizontal="center" vertical="center"/>
    </xf>
    <xf numFmtId="166" fontId="18" fillId="0" borderId="65" xfId="11" applyNumberFormat="1" applyFont="1" applyFill="1" applyBorder="1" applyAlignment="1">
      <alignment horizontal="center" vertical="center"/>
    </xf>
    <xf numFmtId="14" fontId="18" fillId="0" borderId="10" xfId="5" applyNumberFormat="1" applyFont="1" applyBorder="1" applyAlignment="1">
      <alignment horizontal="center" vertical="center"/>
    </xf>
    <xf numFmtId="164" fontId="18" fillId="0" borderId="0" xfId="5" applyNumberFormat="1" applyFont="1"/>
    <xf numFmtId="0" fontId="18" fillId="0" borderId="1" xfId="5" applyFont="1" applyBorder="1" applyAlignment="1">
      <alignment horizontal="center" vertical="center" wrapText="1"/>
    </xf>
    <xf numFmtId="44" fontId="18" fillId="0" borderId="1" xfId="2" applyFont="1" applyFill="1" applyBorder="1" applyAlignment="1" applyProtection="1">
      <alignment vertical="center"/>
    </xf>
    <xf numFmtId="2" fontId="18" fillId="0" borderId="10" xfId="5" applyNumberFormat="1" applyFont="1" applyBorder="1" applyAlignment="1">
      <alignment vertical="center"/>
    </xf>
    <xf numFmtId="6" fontId="18" fillId="0" borderId="0" xfId="5" applyNumberFormat="1" applyFont="1"/>
    <xf numFmtId="9" fontId="18" fillId="0" borderId="1" xfId="5" applyNumberFormat="1" applyFont="1" applyBorder="1" applyAlignment="1">
      <alignment horizontal="center" vertical="center" wrapText="1"/>
    </xf>
    <xf numFmtId="44" fontId="18" fillId="0" borderId="0" xfId="2" applyFont="1" applyFill="1" applyBorder="1" applyAlignment="1">
      <alignment horizontal="center" vertical="center" wrapText="1"/>
    </xf>
    <xf numFmtId="44" fontId="19" fillId="0" borderId="1" xfId="2" applyFont="1" applyFill="1" applyBorder="1" applyAlignment="1">
      <alignment horizontal="center" vertical="center" wrapText="1"/>
    </xf>
    <xf numFmtId="39" fontId="18" fillId="0" borderId="1" xfId="5" applyNumberFormat="1" applyFont="1" applyBorder="1" applyAlignment="1">
      <alignment vertical="center"/>
    </xf>
    <xf numFmtId="10" fontId="18" fillId="0" borderId="1" xfId="10" applyNumberFormat="1" applyFont="1" applyFill="1" applyBorder="1" applyAlignment="1" applyProtection="1">
      <alignment vertical="center"/>
    </xf>
    <xf numFmtId="0" fontId="22" fillId="0" borderId="0" xfId="5" applyFont="1" applyAlignment="1">
      <alignment wrapText="1"/>
    </xf>
    <xf numFmtId="0" fontId="18" fillId="0" borderId="19" xfId="5" applyFont="1" applyBorder="1"/>
    <xf numFmtId="44" fontId="18" fillId="0" borderId="0" xfId="2" applyFont="1" applyFill="1" applyBorder="1" applyAlignment="1">
      <alignment horizontal="left" vertical="center"/>
    </xf>
    <xf numFmtId="44" fontId="18" fillId="0" borderId="0" xfId="2" applyFont="1" applyFill="1" applyBorder="1" applyProtection="1"/>
    <xf numFmtId="10" fontId="18" fillId="0" borderId="0" xfId="10" applyNumberFormat="1" applyFont="1" applyFill="1" applyBorder="1" applyProtection="1"/>
    <xf numFmtId="167" fontId="18" fillId="0" borderId="0" xfId="5" applyNumberFormat="1" applyFont="1"/>
    <xf numFmtId="39" fontId="18" fillId="0" borderId="0" xfId="5" applyNumberFormat="1" applyFont="1"/>
    <xf numFmtId="39" fontId="18" fillId="0" borderId="20" xfId="5" applyNumberFormat="1" applyFont="1" applyBorder="1"/>
    <xf numFmtId="167" fontId="19" fillId="0" borderId="39" xfId="5" applyNumberFormat="1" applyFont="1" applyBorder="1" applyAlignment="1">
      <alignment horizontal="center" vertical="center"/>
    </xf>
    <xf numFmtId="167" fontId="19" fillId="0" borderId="15" xfId="5" applyNumberFormat="1" applyFont="1" applyBorder="1" applyAlignment="1">
      <alignment vertical="top"/>
    </xf>
    <xf numFmtId="0" fontId="19" fillId="0" borderId="10" xfId="5" applyFont="1" applyBorder="1" applyAlignment="1">
      <alignment horizontal="left" vertical="center"/>
    </xf>
    <xf numFmtId="39" fontId="19" fillId="0" borderId="10" xfId="5" applyNumberFormat="1" applyFont="1" applyBorder="1" applyAlignment="1">
      <alignment vertical="top"/>
    </xf>
    <xf numFmtId="0" fontId="19" fillId="0" borderId="16" xfId="5" applyFont="1" applyBorder="1" applyAlignment="1">
      <alignment vertical="top"/>
    </xf>
    <xf numFmtId="0" fontId="19" fillId="0" borderId="17" xfId="5" applyFont="1" applyBorder="1" applyAlignment="1">
      <alignment vertical="top"/>
    </xf>
    <xf numFmtId="0" fontId="19" fillId="0" borderId="18" xfId="5" applyFont="1" applyBorder="1" applyAlignment="1">
      <alignment vertical="top"/>
    </xf>
    <xf numFmtId="167" fontId="19" fillId="0" borderId="1" xfId="5" applyNumberFormat="1" applyFont="1" applyBorder="1" applyAlignment="1">
      <alignment vertical="top"/>
    </xf>
    <xf numFmtId="168" fontId="19" fillId="0" borderId="39" xfId="5" applyNumberFormat="1" applyFont="1" applyBorder="1" applyAlignment="1">
      <alignment vertical="top"/>
    </xf>
    <xf numFmtId="169" fontId="19" fillId="0" borderId="17" xfId="5" applyNumberFormat="1" applyFont="1" applyBorder="1" applyAlignment="1">
      <alignment vertical="top" wrapText="1"/>
    </xf>
    <xf numFmtId="169" fontId="19" fillId="0" borderId="18" xfId="5" applyNumberFormat="1" applyFont="1" applyBorder="1" applyAlignment="1">
      <alignment vertical="top" wrapText="1"/>
    </xf>
    <xf numFmtId="167" fontId="19" fillId="0" borderId="39" xfId="5" applyNumberFormat="1" applyFont="1" applyBorder="1" applyAlignment="1">
      <alignment vertical="top"/>
    </xf>
    <xf numFmtId="43" fontId="18" fillId="0" borderId="0" xfId="9" applyFont="1" applyFill="1" applyBorder="1"/>
    <xf numFmtId="10" fontId="18" fillId="0" borderId="0" xfId="10" applyNumberFormat="1" applyFont="1" applyFill="1" applyBorder="1"/>
    <xf numFmtId="44" fontId="18" fillId="0" borderId="1" xfId="2" applyFont="1" applyFill="1" applyBorder="1" applyAlignment="1">
      <alignment horizontal="center" vertical="center" wrapText="1"/>
    </xf>
    <xf numFmtId="43" fontId="18" fillId="0" borderId="0" xfId="9" applyFont="1" applyFill="1"/>
    <xf numFmtId="10" fontId="18" fillId="0" borderId="0" xfId="10" applyNumberFormat="1" applyFont="1" applyFill="1"/>
    <xf numFmtId="0" fontId="23" fillId="0" borderId="0" xfId="0" applyFont="1"/>
    <xf numFmtId="44" fontId="18" fillId="0" borderId="0" xfId="5" applyNumberFormat="1" applyFont="1"/>
    <xf numFmtId="0" fontId="0" fillId="0" borderId="0" xfId="0" applyAlignment="1">
      <alignment horizontal="center" vertical="center" wrapText="1"/>
    </xf>
    <xf numFmtId="0" fontId="10" fillId="0" borderId="0" xfId="0" applyFont="1" applyAlignment="1">
      <alignment horizontal="center" vertical="center" wrapText="1"/>
    </xf>
    <xf numFmtId="0" fontId="24" fillId="0" borderId="0" xfId="0" applyFont="1" applyAlignment="1">
      <alignment horizontal="center" vertical="center" wrapText="1"/>
    </xf>
    <xf numFmtId="1" fontId="10" fillId="0" borderId="0" xfId="3" applyNumberFormat="1" applyFont="1" applyFill="1" applyAlignment="1">
      <alignment horizontal="center" vertical="center"/>
    </xf>
    <xf numFmtId="0" fontId="14" fillId="0" borderId="70" xfId="0" applyFont="1" applyBorder="1" applyAlignment="1">
      <alignment horizontal="center" vertical="center" wrapText="1"/>
    </xf>
    <xf numFmtId="0" fontId="25" fillId="0" borderId="50" xfId="0" applyFont="1" applyBorder="1" applyAlignment="1">
      <alignment horizontal="center" vertical="center" wrapText="1"/>
    </xf>
    <xf numFmtId="42" fontId="14" fillId="0" borderId="71" xfId="3" applyFont="1" applyFill="1" applyBorder="1" applyAlignment="1">
      <alignment horizontal="center" vertical="center" wrapText="1"/>
    </xf>
    <xf numFmtId="1" fontId="26" fillId="0" borderId="0" xfId="3" applyNumberFormat="1" applyFont="1" applyFill="1" applyAlignment="1">
      <alignment horizontal="center" vertical="center"/>
    </xf>
    <xf numFmtId="0" fontId="27" fillId="0" borderId="10" xfId="0" applyFont="1" applyBorder="1" applyAlignment="1">
      <alignment horizontal="center" vertical="center" wrapText="1"/>
    </xf>
    <xf numFmtId="0" fontId="10" fillId="0" borderId="10" xfId="0" applyFont="1" applyBorder="1" applyAlignment="1">
      <alignment horizontal="center" vertical="center" wrapText="1"/>
    </xf>
    <xf numFmtId="42" fontId="28" fillId="0" borderId="10" xfId="3" applyFont="1" applyFill="1" applyBorder="1" applyAlignment="1">
      <alignment horizontal="center" vertical="center" wrapText="1"/>
    </xf>
    <xf numFmtId="0" fontId="27" fillId="0" borderId="1" xfId="0" applyFont="1" applyBorder="1" applyAlignment="1">
      <alignment horizontal="center" vertical="center" wrapText="1"/>
    </xf>
    <xf numFmtId="0" fontId="10" fillId="0" borderId="1" xfId="0" applyFont="1" applyBorder="1" applyAlignment="1">
      <alignment horizontal="center" vertical="center" wrapText="1"/>
    </xf>
    <xf numFmtId="42" fontId="28" fillId="0" borderId="1" xfId="3" applyFont="1" applyFill="1" applyBorder="1" applyAlignment="1">
      <alignment horizontal="center" vertical="center" wrapText="1"/>
    </xf>
    <xf numFmtId="0" fontId="0" fillId="0" borderId="47" xfId="0" applyBorder="1" applyAlignment="1">
      <alignment horizontal="center" vertical="center"/>
    </xf>
    <xf numFmtId="0" fontId="0" fillId="0" borderId="2" xfId="0" applyBorder="1" applyAlignment="1">
      <alignment horizontal="center" vertical="center"/>
    </xf>
    <xf numFmtId="0" fontId="0" fillId="0" borderId="46" xfId="0" applyBorder="1" applyAlignment="1">
      <alignment horizontal="center" vertical="center"/>
    </xf>
    <xf numFmtId="42" fontId="0" fillId="0" borderId="0" xfId="0" applyNumberFormat="1" applyAlignment="1">
      <alignment horizontal="center" vertical="center"/>
    </xf>
    <xf numFmtId="0" fontId="0" fillId="0" borderId="50" xfId="0" applyBorder="1" applyAlignment="1">
      <alignment horizontal="center" vertical="center"/>
    </xf>
    <xf numFmtId="42" fontId="0" fillId="0" borderId="70" xfId="0" applyNumberFormat="1" applyBorder="1" applyAlignment="1">
      <alignment horizontal="center" vertical="center"/>
    </xf>
    <xf numFmtId="42" fontId="0" fillId="0" borderId="71" xfId="0" applyNumberFormat="1" applyBorder="1" applyAlignment="1">
      <alignment horizontal="center" vertical="center"/>
    </xf>
    <xf numFmtId="42" fontId="0" fillId="2" borderId="0" xfId="0" applyNumberFormat="1" applyFill="1" applyAlignment="1">
      <alignment horizontal="center" vertical="center"/>
    </xf>
    <xf numFmtId="0" fontId="29" fillId="0" borderId="1" xfId="0" applyFont="1" applyBorder="1" applyAlignment="1">
      <alignment horizontal="center" vertical="center" wrapText="1"/>
    </xf>
    <xf numFmtId="0" fontId="0" fillId="2" borderId="0" xfId="0" applyFill="1" applyAlignment="1">
      <alignment horizontal="center" vertical="center"/>
    </xf>
    <xf numFmtId="0" fontId="0" fillId="0" borderId="1" xfId="0" applyBorder="1" applyAlignment="1">
      <alignment horizontal="center" vertical="center" wrapText="1"/>
    </xf>
    <xf numFmtId="0" fontId="30" fillId="0" borderId="0" xfId="0" applyFont="1" applyAlignment="1">
      <alignment horizontal="center" vertical="center" wrapText="1"/>
    </xf>
    <xf numFmtId="42" fontId="24" fillId="0" borderId="72" xfId="3" applyFont="1" applyFill="1" applyBorder="1" applyAlignment="1">
      <alignment horizontal="center" vertical="center" wrapText="1"/>
    </xf>
    <xf numFmtId="0" fontId="32" fillId="0" borderId="103" xfId="0" applyFont="1" applyBorder="1" applyAlignment="1">
      <alignment horizontal="center" vertical="center"/>
    </xf>
    <xf numFmtId="10" fontId="32" fillId="0" borderId="103" xfId="0" applyNumberFormat="1" applyFont="1" applyBorder="1" applyAlignment="1">
      <alignment horizontal="center" vertical="center"/>
    </xf>
    <xf numFmtId="0" fontId="32" fillId="0" borderId="103" xfId="0" applyFont="1" applyBorder="1" applyAlignment="1">
      <alignment horizontal="center" vertical="center" wrapText="1"/>
    </xf>
    <xf numFmtId="0" fontId="35" fillId="0" borderId="103" xfId="0" applyFont="1" applyBorder="1" applyAlignment="1">
      <alignment horizontal="center" vertical="center" wrapText="1"/>
    </xf>
    <xf numFmtId="0" fontId="32" fillId="0" borderId="111" xfId="0" applyFont="1" applyBorder="1" applyAlignment="1">
      <alignment horizontal="center" vertical="center"/>
    </xf>
    <xf numFmtId="0" fontId="35" fillId="0" borderId="111" xfId="0" applyFont="1" applyBorder="1" applyAlignment="1">
      <alignment horizontal="center" vertical="center" wrapText="1"/>
    </xf>
    <xf numFmtId="0" fontId="31" fillId="0" borderId="0" xfId="0" applyFont="1"/>
    <xf numFmtId="0" fontId="35" fillId="0" borderId="86" xfId="0" applyFont="1" applyBorder="1" applyAlignment="1">
      <alignment horizontal="center" vertical="center"/>
    </xf>
    <xf numFmtId="172" fontId="35" fillId="0" borderId="86" xfId="0" applyNumberFormat="1" applyFont="1" applyBorder="1" applyAlignment="1">
      <alignment horizontal="center" vertical="center"/>
    </xf>
    <xf numFmtId="2" fontId="35" fillId="0" borderId="86" xfId="0" applyNumberFormat="1" applyFont="1" applyBorder="1" applyAlignment="1">
      <alignment horizontal="center" vertical="center"/>
    </xf>
    <xf numFmtId="10" fontId="35" fillId="0" borderId="0" xfId="0" applyNumberFormat="1" applyFont="1"/>
    <xf numFmtId="167" fontId="35" fillId="0" borderId="0" xfId="0" applyNumberFormat="1" applyFont="1"/>
    <xf numFmtId="39" fontId="35" fillId="0" borderId="0" xfId="0" applyNumberFormat="1" applyFont="1"/>
    <xf numFmtId="39" fontId="35" fillId="0" borderId="85" xfId="0" applyNumberFormat="1" applyFont="1" applyBorder="1"/>
    <xf numFmtId="167" fontId="32" fillId="0" borderId="103" xfId="0" applyNumberFormat="1" applyFont="1" applyBorder="1" applyAlignment="1">
      <alignment horizontal="center" vertical="center"/>
    </xf>
    <xf numFmtId="39" fontId="32" fillId="0" borderId="103" xfId="0" applyNumberFormat="1" applyFont="1" applyBorder="1" applyAlignment="1">
      <alignment horizontal="center" vertical="center"/>
    </xf>
    <xf numFmtId="0" fontId="31" fillId="0" borderId="103" xfId="0" applyFont="1" applyBorder="1"/>
    <xf numFmtId="0" fontId="36" fillId="4" borderId="103" xfId="0" applyFont="1" applyFill="1" applyBorder="1" applyAlignment="1">
      <alignment horizontal="left" vertical="center" wrapText="1"/>
    </xf>
    <xf numFmtId="0" fontId="36" fillId="4" borderId="103" xfId="0" applyFont="1" applyFill="1" applyBorder="1" applyAlignment="1">
      <alignment horizontal="left" wrapText="1"/>
    </xf>
    <xf numFmtId="0" fontId="36" fillId="4" borderId="103" xfId="0" applyFont="1" applyFill="1" applyBorder="1" applyAlignment="1">
      <alignment horizontal="center" vertical="center" wrapText="1"/>
    </xf>
    <xf numFmtId="0" fontId="36" fillId="4" borderId="103" xfId="0" applyFont="1" applyFill="1" applyBorder="1" applyAlignment="1">
      <alignment horizontal="right" vertical="center" wrapText="1"/>
    </xf>
    <xf numFmtId="3" fontId="36" fillId="4" borderId="103" xfId="0" applyNumberFormat="1" applyFont="1" applyFill="1" applyBorder="1" applyAlignment="1">
      <alignment horizontal="right" vertical="center" wrapText="1"/>
    </xf>
    <xf numFmtId="0" fontId="34" fillId="4" borderId="103" xfId="0" applyFont="1" applyFill="1" applyBorder="1"/>
    <xf numFmtId="0" fontId="37" fillId="4" borderId="103" xfId="0" applyFont="1" applyFill="1" applyBorder="1" applyAlignment="1">
      <alignment vertical="center" wrapText="1"/>
    </xf>
    <xf numFmtId="0" fontId="37" fillId="4" borderId="103" xfId="0" applyFont="1" applyFill="1" applyBorder="1" applyAlignment="1">
      <alignment wrapText="1"/>
    </xf>
    <xf numFmtId="0" fontId="37" fillId="4" borderId="103" xfId="0" applyFont="1" applyFill="1" applyBorder="1" applyAlignment="1">
      <alignment horizontal="right" vertical="center" wrapText="1"/>
    </xf>
    <xf numFmtId="3" fontId="37" fillId="4" borderId="103" xfId="0" applyNumberFormat="1" applyFont="1" applyFill="1" applyBorder="1" applyAlignment="1">
      <alignment horizontal="right" vertical="center" wrapText="1"/>
    </xf>
    <xf numFmtId="0" fontId="0" fillId="2" borderId="0" xfId="0" applyFill="1"/>
    <xf numFmtId="0" fontId="38" fillId="2" borderId="0" xfId="0" applyFont="1" applyFill="1"/>
    <xf numFmtId="2" fontId="38" fillId="2" borderId="1" xfId="0" applyNumberFormat="1" applyFont="1" applyFill="1" applyBorder="1" applyAlignment="1">
      <alignment horizontal="center" vertical="center"/>
    </xf>
    <xf numFmtId="10" fontId="39" fillId="2" borderId="1" xfId="10" applyNumberFormat="1" applyFont="1" applyFill="1" applyBorder="1"/>
    <xf numFmtId="166" fontId="2" fillId="2" borderId="1" xfId="0" applyNumberFormat="1" applyFont="1" applyFill="1" applyBorder="1" applyAlignment="1">
      <alignment horizontal="center" vertical="center" wrapText="1"/>
    </xf>
    <xf numFmtId="0" fontId="29" fillId="2" borderId="1" xfId="0" applyFont="1" applyFill="1" applyBorder="1" applyAlignment="1">
      <alignment horizontal="center" vertical="center"/>
    </xf>
    <xf numFmtId="171" fontId="29" fillId="2" borderId="1" xfId="11" applyNumberFormat="1" applyFont="1" applyFill="1" applyBorder="1" applyAlignment="1">
      <alignment horizontal="center" vertical="center"/>
    </xf>
    <xf numFmtId="0" fontId="2" fillId="2" borderId="1" xfId="0" applyFont="1" applyFill="1" applyBorder="1" applyAlignment="1">
      <alignment horizontal="left" vertical="center"/>
    </xf>
    <xf numFmtId="9" fontId="42" fillId="2" borderId="1" xfId="0" applyNumberFormat="1" applyFont="1" applyFill="1" applyBorder="1" applyAlignment="1">
      <alignment horizontal="center" vertical="center" wrapText="1"/>
    </xf>
    <xf numFmtId="175" fontId="2" fillId="2" borderId="1" xfId="0" applyNumberFormat="1" applyFont="1" applyFill="1" applyBorder="1" applyAlignment="1">
      <alignment horizontal="right" vertical="center"/>
    </xf>
    <xf numFmtId="0" fontId="43" fillId="2" borderId="1" xfId="10" applyNumberFormat="1" applyFont="1" applyFill="1" applyBorder="1" applyAlignment="1">
      <alignment horizontal="center" vertical="center" wrapText="1"/>
    </xf>
    <xf numFmtId="1" fontId="42" fillId="2" borderId="1" xfId="0" applyNumberFormat="1" applyFont="1" applyFill="1" applyBorder="1" applyAlignment="1">
      <alignment horizontal="center" vertical="center" wrapText="1"/>
    </xf>
    <xf numFmtId="9" fontId="43" fillId="2" borderId="1" xfId="10" applyFont="1" applyFill="1" applyBorder="1" applyAlignment="1">
      <alignment horizontal="center" vertical="center" wrapText="1"/>
    </xf>
    <xf numFmtId="0" fontId="43" fillId="2" borderId="1" xfId="0" applyFont="1" applyFill="1" applyBorder="1" applyAlignment="1">
      <alignment horizontal="center" vertical="center" wrapText="1"/>
    </xf>
    <xf numFmtId="0" fontId="2" fillId="2" borderId="12" xfId="0" applyFont="1" applyFill="1" applyBorder="1" applyAlignment="1">
      <alignment horizontal="left" vertical="center"/>
    </xf>
    <xf numFmtId="42" fontId="3" fillId="2" borderId="34" xfId="3" applyFont="1" applyFill="1" applyBorder="1" applyAlignment="1">
      <alignment horizontal="center" vertical="center" wrapText="1"/>
    </xf>
    <xf numFmtId="171" fontId="3" fillId="2" borderId="3" xfId="11" applyNumberFormat="1" applyFont="1" applyFill="1" applyBorder="1" applyAlignment="1" applyProtection="1">
      <alignment horizontal="right" vertical="center"/>
    </xf>
    <xf numFmtId="171" fontId="3" fillId="2" borderId="5" xfId="11" applyNumberFormat="1" applyFont="1" applyFill="1" applyBorder="1" applyAlignment="1" applyProtection="1">
      <alignment horizontal="right" vertical="center"/>
    </xf>
    <xf numFmtId="2" fontId="2" fillId="2" borderId="36" xfId="0" applyNumberFormat="1" applyFont="1" applyFill="1" applyBorder="1" applyAlignment="1">
      <alignment vertical="center"/>
    </xf>
    <xf numFmtId="0" fontId="2" fillId="2" borderId="45" xfId="0" applyFont="1" applyFill="1" applyBorder="1" applyAlignment="1">
      <alignment horizontal="left" vertical="center"/>
    </xf>
    <xf numFmtId="0" fontId="3" fillId="2" borderId="126" xfId="0" applyFont="1" applyFill="1" applyBorder="1" applyAlignment="1">
      <alignment horizontal="center" vertical="center" wrapText="1"/>
    </xf>
    <xf numFmtId="175" fontId="0" fillId="2" borderId="6" xfId="0" applyNumberFormat="1" applyFill="1" applyBorder="1"/>
    <xf numFmtId="175" fontId="0" fillId="2" borderId="8" xfId="0" applyNumberFormat="1" applyFill="1" applyBorder="1"/>
    <xf numFmtId="2" fontId="3" fillId="2" borderId="45" xfId="0" applyNumberFormat="1" applyFont="1" applyFill="1" applyBorder="1" applyAlignment="1">
      <alignment vertical="center"/>
    </xf>
    <xf numFmtId="10" fontId="2" fillId="2" borderId="7" xfId="10" applyNumberFormat="1" applyFont="1" applyFill="1" applyBorder="1" applyAlignment="1" applyProtection="1">
      <alignment vertical="center"/>
    </xf>
    <xf numFmtId="0" fontId="44" fillId="2" borderId="3" xfId="13" applyFont="1" applyFill="1" applyBorder="1"/>
    <xf numFmtId="0" fontId="44" fillId="2" borderId="1" xfId="13" applyFont="1" applyFill="1" applyBorder="1"/>
    <xf numFmtId="0" fontId="44" fillId="2" borderId="39" xfId="13" applyFont="1" applyFill="1" applyBorder="1"/>
    <xf numFmtId="0" fontId="46" fillId="2" borderId="19" xfId="13" applyFont="1" applyFill="1" applyBorder="1" applyAlignment="1">
      <alignment vertical="top"/>
    </xf>
    <xf numFmtId="0" fontId="45" fillId="2" borderId="0" xfId="13" applyFont="1" applyFill="1" applyAlignment="1">
      <alignment vertical="top"/>
    </xf>
    <xf numFmtId="0" fontId="45" fillId="2" borderId="40" xfId="13" applyFont="1" applyFill="1" applyBorder="1" applyAlignment="1">
      <alignment vertical="top"/>
    </xf>
    <xf numFmtId="42" fontId="0" fillId="2" borderId="0" xfId="3" applyFont="1" applyFill="1"/>
    <xf numFmtId="42" fontId="0" fillId="2" borderId="0" xfId="0" applyNumberFormat="1" applyFill="1"/>
    <xf numFmtId="42" fontId="2" fillId="2" borderId="0" xfId="3" applyFont="1" applyFill="1"/>
    <xf numFmtId="175" fontId="2" fillId="2" borderId="0" xfId="12" applyNumberFormat="1" applyFont="1" applyFill="1" applyAlignment="1">
      <alignment horizontal="right" vertical="center"/>
    </xf>
    <xf numFmtId="0" fontId="47" fillId="3" borderId="0" xfId="0" applyFont="1" applyFill="1" applyAlignment="1">
      <alignment horizontal="center" vertical="center" wrapText="1"/>
    </xf>
    <xf numFmtId="0" fontId="0" fillId="3" borderId="0" xfId="0" applyFill="1" applyAlignment="1">
      <alignment horizontal="center" vertical="center" wrapText="1"/>
    </xf>
    <xf numFmtId="0" fontId="0" fillId="3" borderId="0" xfId="0" applyFill="1"/>
    <xf numFmtId="3" fontId="11" fillId="3" borderId="0" xfId="0" applyNumberFormat="1" applyFont="1" applyFill="1" applyAlignment="1">
      <alignment horizontal="center" vertical="center" wrapText="1"/>
    </xf>
    <xf numFmtId="3" fontId="0" fillId="3" borderId="0" xfId="0" applyNumberFormat="1" applyFill="1" applyAlignment="1">
      <alignment horizontal="center" vertical="center" wrapText="1"/>
    </xf>
    <xf numFmtId="0" fontId="48" fillId="3" borderId="0" xfId="0" applyFont="1" applyFill="1" applyAlignment="1">
      <alignment horizontal="center" vertical="center" wrapText="1"/>
    </xf>
    <xf numFmtId="3" fontId="48" fillId="3" borderId="0" xfId="0" applyNumberFormat="1" applyFont="1" applyFill="1" applyAlignment="1">
      <alignment horizontal="center" vertical="center" wrapText="1"/>
    </xf>
    <xf numFmtId="166" fontId="0" fillId="3" borderId="0" xfId="0" applyNumberFormat="1" applyFill="1" applyAlignment="1">
      <alignment horizontal="center" vertical="center" wrapText="1"/>
    </xf>
    <xf numFmtId="0" fontId="51" fillId="3" borderId="0" xfId="0" applyFont="1" applyFill="1" applyAlignment="1">
      <alignment horizontal="center" vertical="center" wrapText="1"/>
    </xf>
    <xf numFmtId="3" fontId="51" fillId="3" borderId="0" xfId="0" applyNumberFormat="1" applyFont="1" applyFill="1" applyAlignment="1">
      <alignment horizontal="center" vertical="center" wrapText="1"/>
    </xf>
    <xf numFmtId="0" fontId="51" fillId="3" borderId="0" xfId="0" applyFont="1" applyFill="1" applyAlignment="1">
      <alignment horizontal="left" vertical="center" wrapText="1"/>
    </xf>
    <xf numFmtId="0" fontId="48" fillId="3" borderId="0" xfId="0" applyFont="1" applyFill="1" applyAlignment="1">
      <alignment vertical="center" wrapText="1"/>
    </xf>
    <xf numFmtId="0" fontId="30" fillId="3" borderId="1" xfId="0" applyFont="1" applyFill="1" applyBorder="1" applyAlignment="1">
      <alignment horizontal="center" vertical="center" wrapText="1"/>
    </xf>
    <xf numFmtId="0" fontId="53" fillId="0" borderId="1" xfId="0" applyFont="1" applyBorder="1" applyAlignment="1">
      <alignment horizontal="center" vertical="center" wrapText="1"/>
    </xf>
    <xf numFmtId="0" fontId="11" fillId="0" borderId="0" xfId="0" applyFont="1" applyAlignment="1">
      <alignment horizontal="center" vertical="center" wrapText="1"/>
    </xf>
    <xf numFmtId="0" fontId="52" fillId="3" borderId="3" xfId="0" applyFont="1" applyFill="1" applyBorder="1" applyAlignment="1">
      <alignment horizontal="center" vertical="center" wrapText="1"/>
    </xf>
    <xf numFmtId="0" fontId="52" fillId="3" borderId="4" xfId="0" applyFont="1" applyFill="1" applyBorder="1" applyAlignment="1">
      <alignment horizontal="center" vertical="center" wrapText="1"/>
    </xf>
    <xf numFmtId="0" fontId="52" fillId="3" borderId="5" xfId="0" applyFont="1" applyFill="1" applyBorder="1" applyAlignment="1">
      <alignment horizontal="center" vertical="center" wrapText="1"/>
    </xf>
    <xf numFmtId="0" fontId="52" fillId="3" borderId="13"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53" fillId="0" borderId="13" xfId="0" applyFont="1" applyBorder="1" applyAlignment="1">
      <alignment horizontal="center" vertical="center" wrapText="1"/>
    </xf>
    <xf numFmtId="3" fontId="53" fillId="0" borderId="14" xfId="0" applyNumberFormat="1" applyFont="1" applyBorder="1" applyAlignment="1">
      <alignment horizontal="center" vertical="center" wrapText="1"/>
    </xf>
    <xf numFmtId="0" fontId="53" fillId="0" borderId="6" xfId="0" applyFont="1" applyBorder="1" applyAlignment="1">
      <alignment horizontal="center" vertical="center" wrapText="1"/>
    </xf>
    <xf numFmtId="0" fontId="53" fillId="0" borderId="7" xfId="0" applyFont="1" applyBorder="1" applyAlignment="1">
      <alignment horizontal="center" vertical="center" wrapText="1"/>
    </xf>
    <xf numFmtId="3" fontId="53" fillId="0" borderId="8" xfId="0" applyNumberFormat="1" applyFont="1" applyBorder="1" applyAlignment="1">
      <alignment horizontal="center" vertical="center" wrapText="1"/>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5" xfId="0" applyFont="1" applyBorder="1" applyAlignment="1">
      <alignment horizontal="center" vertical="center" wrapText="1"/>
    </xf>
    <xf numFmtId="166" fontId="50" fillId="3" borderId="6" xfId="0" applyNumberFormat="1" applyFont="1" applyFill="1" applyBorder="1" applyAlignment="1">
      <alignment horizontal="center" vertical="center" wrapText="1"/>
    </xf>
    <xf numFmtId="3" fontId="50" fillId="3" borderId="7" xfId="0" applyNumberFormat="1" applyFont="1" applyFill="1" applyBorder="1" applyAlignment="1">
      <alignment horizontal="center" vertical="center" wrapText="1"/>
    </xf>
    <xf numFmtId="3" fontId="50" fillId="3" borderId="8" xfId="0" applyNumberFormat="1" applyFont="1" applyFill="1" applyBorder="1" applyAlignment="1">
      <alignment horizontal="center" vertical="center" wrapText="1"/>
    </xf>
    <xf numFmtId="0" fontId="54" fillId="0" borderId="0" xfId="0" applyFont="1" applyAlignment="1">
      <alignment horizontal="center" vertical="center"/>
    </xf>
    <xf numFmtId="0" fontId="3" fillId="2" borderId="42" xfId="5" applyFont="1" applyFill="1" applyBorder="1" applyAlignment="1">
      <alignment horizontal="center" vertical="center"/>
    </xf>
    <xf numFmtId="0" fontId="3" fillId="2" borderId="0" xfId="5" applyFont="1" applyFill="1" applyAlignment="1">
      <alignment horizontal="center" vertical="center"/>
    </xf>
    <xf numFmtId="0" fontId="3" fillId="2" borderId="40" xfId="5" applyFont="1" applyFill="1" applyBorder="1" applyAlignment="1">
      <alignment horizontal="center" vertical="center"/>
    </xf>
    <xf numFmtId="0" fontId="3" fillId="2" borderId="59" xfId="5" applyFont="1" applyFill="1" applyBorder="1" applyAlignment="1">
      <alignment horizontal="center" vertical="center" wrapText="1"/>
    </xf>
    <xf numFmtId="0" fontId="54" fillId="0" borderId="28" xfId="14" applyFont="1" applyBorder="1" applyAlignment="1">
      <alignment horizontal="center" vertical="center"/>
    </xf>
    <xf numFmtId="0" fontId="2" fillId="2" borderId="28" xfId="5" applyFill="1" applyBorder="1" applyAlignment="1">
      <alignment horizontal="center" vertical="center"/>
    </xf>
    <xf numFmtId="0" fontId="54" fillId="0" borderId="62" xfId="14" applyFont="1" applyBorder="1" applyAlignment="1">
      <alignment horizontal="center" vertical="center"/>
    </xf>
    <xf numFmtId="2" fontId="3" fillId="2" borderId="1" xfId="5" applyNumberFormat="1" applyFont="1" applyFill="1" applyBorder="1" applyAlignment="1">
      <alignment horizontal="center" vertical="center"/>
    </xf>
    <xf numFmtId="2" fontId="3" fillId="2" borderId="14" xfId="5" applyNumberFormat="1" applyFont="1" applyFill="1" applyBorder="1" applyAlignment="1">
      <alignment horizontal="center" vertical="center"/>
    </xf>
    <xf numFmtId="0" fontId="3" fillId="2" borderId="2" xfId="5" applyFont="1" applyFill="1" applyBorder="1" applyAlignment="1">
      <alignment horizontal="center" vertical="center"/>
    </xf>
    <xf numFmtId="10" fontId="3" fillId="2" borderId="2" xfId="10" applyNumberFormat="1" applyFont="1" applyFill="1" applyBorder="1" applyAlignment="1">
      <alignment horizontal="center" vertical="center"/>
    </xf>
    <xf numFmtId="0" fontId="3" fillId="2" borderId="2" xfId="5" applyFont="1" applyFill="1" applyBorder="1" applyAlignment="1">
      <alignment horizontal="center" vertical="center" wrapText="1"/>
    </xf>
    <xf numFmtId="0" fontId="2" fillId="2" borderId="4" xfId="5" applyFill="1" applyBorder="1" applyAlignment="1">
      <alignment horizontal="center" vertical="center"/>
    </xf>
    <xf numFmtId="1" fontId="2" fillId="2" borderId="4" xfId="5" applyNumberFormat="1" applyFill="1" applyBorder="1" applyAlignment="1">
      <alignment horizontal="center" vertical="center" wrapText="1"/>
    </xf>
    <xf numFmtId="44" fontId="3" fillId="2" borderId="4" xfId="2" applyFont="1" applyFill="1" applyBorder="1" applyAlignment="1" applyProtection="1">
      <alignment horizontal="center" vertical="center"/>
    </xf>
    <xf numFmtId="2" fontId="2" fillId="2" borderId="4" xfId="5" applyNumberFormat="1" applyFill="1" applyBorder="1" applyAlignment="1">
      <alignment horizontal="center" vertical="center"/>
    </xf>
    <xf numFmtId="2" fontId="2" fillId="2" borderId="4" xfId="10" applyNumberFormat="1" applyFont="1" applyFill="1" applyBorder="1" applyAlignment="1" applyProtection="1">
      <alignment horizontal="center" vertical="center"/>
    </xf>
    <xf numFmtId="0" fontId="2" fillId="2" borderId="7" xfId="5" applyFill="1" applyBorder="1" applyAlignment="1">
      <alignment horizontal="center" vertical="center"/>
    </xf>
    <xf numFmtId="1" fontId="2" fillId="2" borderId="7" xfId="5" applyNumberFormat="1" applyFill="1" applyBorder="1" applyAlignment="1">
      <alignment horizontal="center" vertical="center" wrapText="1"/>
    </xf>
    <xf numFmtId="44" fontId="2" fillId="2" borderId="7" xfId="2" applyFont="1" applyFill="1" applyBorder="1" applyAlignment="1" applyProtection="1">
      <alignment horizontal="center" vertical="center"/>
    </xf>
    <xf numFmtId="2" fontId="3" fillId="2" borderId="7" xfId="5" applyNumberFormat="1" applyFont="1" applyFill="1" applyBorder="1" applyAlignment="1">
      <alignment horizontal="center" vertical="center"/>
    </xf>
    <xf numFmtId="2" fontId="2" fillId="2" borderId="7" xfId="10" applyNumberFormat="1" applyFont="1" applyFill="1" applyBorder="1" applyAlignment="1" applyProtection="1">
      <alignment horizontal="center" vertical="center"/>
    </xf>
    <xf numFmtId="3" fontId="11" fillId="0" borderId="0" xfId="0" applyNumberFormat="1" applyFont="1" applyAlignment="1">
      <alignment horizontal="center" vertical="center"/>
    </xf>
    <xf numFmtId="3" fontId="55" fillId="0" borderId="129" xfId="0" applyNumberFormat="1" applyFont="1" applyBorder="1" applyAlignment="1">
      <alignment horizontal="right" wrapText="1"/>
    </xf>
    <xf numFmtId="176" fontId="0" fillId="0" borderId="0" xfId="0" applyNumberFormat="1" applyAlignment="1">
      <alignment horizontal="center" vertical="center"/>
    </xf>
    <xf numFmtId="3" fontId="0" fillId="0" borderId="0" xfId="0" applyNumberFormat="1" applyAlignment="1">
      <alignment horizontal="center" vertical="center"/>
    </xf>
    <xf numFmtId="3" fontId="56" fillId="0" borderId="0" xfId="0" applyNumberFormat="1" applyFont="1"/>
    <xf numFmtId="0" fontId="3" fillId="2" borderId="4" xfId="5" applyFont="1" applyFill="1" applyBorder="1" applyAlignment="1">
      <alignment horizontal="center" vertical="center" wrapText="1"/>
    </xf>
    <xf numFmtId="14" fontId="2" fillId="2" borderId="4" xfId="14" applyNumberFormat="1" applyFont="1" applyFill="1" applyBorder="1" applyAlignment="1">
      <alignment horizontal="center" vertical="center"/>
    </xf>
    <xf numFmtId="39" fontId="2" fillId="2" borderId="4" xfId="5" applyNumberFormat="1" applyFill="1" applyBorder="1" applyAlignment="1">
      <alignment horizontal="center" vertical="center"/>
    </xf>
    <xf numFmtId="0" fontId="3" fillId="2" borderId="7" xfId="5" applyFont="1" applyFill="1" applyBorder="1" applyAlignment="1">
      <alignment horizontal="center" vertical="center" wrapText="1"/>
    </xf>
    <xf numFmtId="42" fontId="2" fillId="2" borderId="7" xfId="3" applyFont="1" applyFill="1" applyBorder="1" applyAlignment="1">
      <alignment horizontal="center" vertical="center" wrapText="1"/>
    </xf>
    <xf numFmtId="10" fontId="2" fillId="2" borderId="7" xfId="10" applyNumberFormat="1" applyFont="1" applyFill="1" applyBorder="1" applyAlignment="1" applyProtection="1">
      <alignment horizontal="center" vertical="center"/>
    </xf>
    <xf numFmtId="39" fontId="2" fillId="2" borderId="7" xfId="5" applyNumberFormat="1" applyFill="1" applyBorder="1" applyAlignment="1">
      <alignment horizontal="center" vertical="center"/>
    </xf>
    <xf numFmtId="0" fontId="2" fillId="2" borderId="0" xfId="5" applyFill="1" applyAlignment="1">
      <alignment horizontal="center" vertical="center"/>
    </xf>
    <xf numFmtId="176" fontId="2" fillId="2" borderId="0" xfId="5" applyNumberFormat="1" applyFill="1" applyAlignment="1">
      <alignment horizontal="center" vertical="center"/>
    </xf>
    <xf numFmtId="167" fontId="2" fillId="2" borderId="0" xfId="5" applyNumberFormat="1" applyFill="1" applyAlignment="1">
      <alignment horizontal="center" vertical="center"/>
    </xf>
    <xf numFmtId="2" fontId="3" fillId="2" borderId="0" xfId="5" applyNumberFormat="1" applyFont="1" applyFill="1" applyAlignment="1">
      <alignment horizontal="center" vertical="center"/>
    </xf>
    <xf numFmtId="10" fontId="2" fillId="2" borderId="0" xfId="10" applyNumberFormat="1" applyFont="1" applyFill="1" applyBorder="1" applyAlignment="1" applyProtection="1">
      <alignment horizontal="center" vertical="center"/>
    </xf>
    <xf numFmtId="39" fontId="2" fillId="2" borderId="0" xfId="5" applyNumberFormat="1" applyFill="1" applyAlignment="1">
      <alignment horizontal="center" vertical="center"/>
    </xf>
    <xf numFmtId="167" fontId="3" fillId="2" borderId="23" xfId="5" applyNumberFormat="1" applyFont="1" applyFill="1" applyBorder="1" applyAlignment="1">
      <alignment horizontal="center" vertical="center"/>
    </xf>
    <xf numFmtId="167" fontId="2" fillId="2" borderId="37" xfId="5" applyNumberFormat="1" applyFill="1" applyBorder="1" applyAlignment="1">
      <alignment horizontal="center" vertical="center"/>
    </xf>
    <xf numFmtId="9" fontId="2" fillId="2" borderId="4" xfId="5" applyNumberFormat="1" applyFill="1" applyBorder="1" applyAlignment="1">
      <alignment horizontal="center" vertical="center"/>
    </xf>
    <xf numFmtId="0" fontId="2" fillId="2" borderId="1" xfId="5" applyFill="1" applyBorder="1" applyAlignment="1">
      <alignment horizontal="center" vertical="center"/>
    </xf>
    <xf numFmtId="9" fontId="2" fillId="2" borderId="1" xfId="5" applyNumberFormat="1" applyFill="1" applyBorder="1" applyAlignment="1">
      <alignment horizontal="center" vertical="center"/>
    </xf>
    <xf numFmtId="37" fontId="2" fillId="2" borderId="39" xfId="5" applyNumberFormat="1" applyFill="1" applyBorder="1" applyAlignment="1">
      <alignment horizontal="center" vertical="center"/>
    </xf>
    <xf numFmtId="1" fontId="2" fillId="2" borderId="1" xfId="5" applyNumberFormat="1" applyFill="1" applyBorder="1" applyAlignment="1">
      <alignment horizontal="center" vertical="center"/>
    </xf>
    <xf numFmtId="10" fontId="2" fillId="2" borderId="1" xfId="5" applyNumberFormat="1" applyFill="1" applyBorder="1" applyAlignment="1">
      <alignment horizontal="center" vertical="center"/>
    </xf>
    <xf numFmtId="44" fontId="0" fillId="0" borderId="0" xfId="2" applyFont="1" applyAlignment="1">
      <alignment horizontal="center" vertical="center"/>
    </xf>
    <xf numFmtId="9" fontId="0" fillId="0" borderId="0" xfId="10" applyFont="1" applyAlignment="1">
      <alignment horizontal="center" vertical="center"/>
    </xf>
    <xf numFmtId="10" fontId="0" fillId="0" borderId="0" xfId="10" applyNumberFormat="1" applyFont="1" applyAlignment="1">
      <alignment horizontal="center" vertical="center"/>
    </xf>
    <xf numFmtId="0" fontId="19" fillId="5" borderId="72" xfId="0" applyFont="1" applyFill="1" applyBorder="1" applyAlignment="1">
      <alignment horizontal="center"/>
    </xf>
    <xf numFmtId="0" fontId="0" fillId="0" borderId="9" xfId="0" applyBorder="1"/>
    <xf numFmtId="0" fontId="0" fillId="0" borderId="10" xfId="0" applyBorder="1" applyAlignment="1">
      <alignment wrapText="1"/>
    </xf>
    <xf numFmtId="0" fontId="0" fillId="0" borderId="13" xfId="0" applyBorder="1"/>
    <xf numFmtId="0" fontId="0" fillId="0" borderId="1" xfId="0" applyBorder="1" applyAlignment="1">
      <alignment wrapText="1"/>
    </xf>
    <xf numFmtId="0" fontId="2" fillId="0" borderId="6" xfId="0" applyFont="1" applyBorder="1"/>
    <xf numFmtId="0" fontId="2" fillId="0" borderId="7" xfId="0" applyFont="1" applyBorder="1" applyAlignment="1">
      <alignment wrapText="1"/>
    </xf>
    <xf numFmtId="0" fontId="19" fillId="5" borderId="0" xfId="0" applyFont="1" applyFill="1" applyAlignment="1">
      <alignment horizontal="center"/>
    </xf>
    <xf numFmtId="166" fontId="0" fillId="0" borderId="11" xfId="2" applyNumberFormat="1" applyFont="1" applyBorder="1" applyAlignment="1">
      <alignment horizontal="center" vertical="center" wrapText="1"/>
    </xf>
    <xf numFmtId="166" fontId="0" fillId="0" borderId="14" xfId="2" applyNumberFormat="1" applyFont="1" applyBorder="1" applyAlignment="1">
      <alignment horizontal="center" vertical="center" wrapText="1"/>
    </xf>
    <xf numFmtId="166" fontId="0" fillId="0" borderId="8" xfId="2" applyNumberFormat="1" applyFont="1" applyBorder="1" applyAlignment="1">
      <alignment horizontal="center" vertical="center" wrapText="1"/>
    </xf>
    <xf numFmtId="0" fontId="58" fillId="0" borderId="0" xfId="0" applyFont="1"/>
    <xf numFmtId="0" fontId="57" fillId="0" borderId="13" xfId="0" applyFont="1" applyBorder="1" applyAlignment="1">
      <alignment horizontal="left" vertical="center"/>
    </xf>
    <xf numFmtId="2" fontId="58" fillId="0" borderId="0" xfId="0" applyNumberFormat="1" applyFont="1" applyAlignment="1">
      <alignment vertical="center"/>
    </xf>
    <xf numFmtId="2" fontId="57" fillId="0" borderId="1" xfId="0" applyNumberFormat="1" applyFont="1" applyBorder="1" applyAlignment="1">
      <alignment horizontal="center" vertical="center"/>
    </xf>
    <xf numFmtId="2" fontId="57" fillId="0" borderId="14" xfId="0" applyNumberFormat="1" applyFont="1" applyBorder="1" applyAlignment="1">
      <alignment horizontal="center" vertical="center"/>
    </xf>
    <xf numFmtId="0" fontId="0" fillId="0" borderId="1" xfId="0" applyBorder="1"/>
    <xf numFmtId="3" fontId="9" fillId="0" borderId="14" xfId="0" applyNumberFormat="1" applyFont="1" applyBorder="1" applyAlignment="1">
      <alignment horizontal="right"/>
    </xf>
    <xf numFmtId="0" fontId="59" fillId="0" borderId="0" xfId="0" applyFont="1" applyAlignment="1">
      <alignment horizontal="left"/>
    </xf>
    <xf numFmtId="1" fontId="9" fillId="0" borderId="1" xfId="10" applyNumberFormat="1" applyFont="1" applyBorder="1" applyAlignment="1">
      <alignment horizontal="right" vertical="center"/>
    </xf>
    <xf numFmtId="177" fontId="58" fillId="0" borderId="0" xfId="3" applyNumberFormat="1" applyFont="1" applyBorder="1" applyAlignment="1" applyProtection="1">
      <alignment vertical="center"/>
    </xf>
    <xf numFmtId="1" fontId="9" fillId="2" borderId="7" xfId="0" applyNumberFormat="1" applyFont="1" applyFill="1" applyBorder="1" applyAlignment="1">
      <alignment horizontal="right" vertical="center"/>
    </xf>
    <xf numFmtId="3" fontId="9" fillId="0" borderId="8" xfId="0" applyNumberFormat="1" applyFont="1" applyBorder="1" applyAlignment="1">
      <alignment horizontal="right"/>
    </xf>
    <xf numFmtId="0" fontId="61" fillId="0" borderId="0" xfId="0" applyFont="1"/>
    <xf numFmtId="1" fontId="62" fillId="0" borderId="0" xfId="0" applyNumberFormat="1" applyFont="1"/>
    <xf numFmtId="0" fontId="63" fillId="0" borderId="0" xfId="0" applyFont="1"/>
    <xf numFmtId="0" fontId="57" fillId="0" borderId="7" xfId="0" applyFont="1" applyBorder="1" applyAlignment="1">
      <alignment horizontal="center" vertical="center"/>
    </xf>
    <xf numFmtId="10" fontId="57" fillId="0" borderId="7" xfId="10" applyNumberFormat="1" applyFont="1" applyBorder="1" applyAlignment="1">
      <alignment horizontal="center" vertical="center"/>
    </xf>
    <xf numFmtId="0" fontId="57" fillId="0" borderId="7" xfId="0" applyFont="1" applyBorder="1" applyAlignment="1">
      <alignment horizontal="center" vertical="center" wrapText="1"/>
    </xf>
    <xf numFmtId="0" fontId="9" fillId="0" borderId="4" xfId="0" applyFont="1" applyBorder="1" applyAlignment="1">
      <alignment horizontal="center" vertical="center"/>
    </xf>
    <xf numFmtId="1" fontId="9" fillId="0" borderId="4" xfId="0" applyNumberFormat="1" applyFont="1" applyBorder="1" applyAlignment="1">
      <alignment horizontal="center" vertical="center" wrapText="1"/>
    </xf>
    <xf numFmtId="178" fontId="9" fillId="2" borderId="4" xfId="0" applyNumberFormat="1" applyFont="1" applyFill="1" applyBorder="1" applyAlignment="1">
      <alignment horizontal="right" vertical="center" wrapText="1"/>
    </xf>
    <xf numFmtId="178" fontId="9" fillId="2" borderId="4" xfId="0" applyNumberFormat="1" applyFont="1" applyFill="1" applyBorder="1" applyAlignment="1">
      <alignment horizontal="left" vertical="center" wrapText="1"/>
    </xf>
    <xf numFmtId="2" fontId="57" fillId="0" borderId="4" xfId="0" applyNumberFormat="1" applyFont="1" applyBorder="1" applyAlignment="1">
      <alignment vertical="center"/>
    </xf>
    <xf numFmtId="2" fontId="9" fillId="0" borderId="4" xfId="10" applyNumberFormat="1" applyFont="1" applyBorder="1" applyAlignment="1" applyProtection="1">
      <alignment vertical="center"/>
    </xf>
    <xf numFmtId="14" fontId="9" fillId="0" borderId="4" xfId="0" applyNumberFormat="1" applyFont="1" applyBorder="1" applyAlignment="1">
      <alignment horizontal="center" vertical="center"/>
    </xf>
    <xf numFmtId="14" fontId="57" fillId="0" borderId="4" xfId="0" applyNumberFormat="1" applyFont="1" applyBorder="1" applyAlignment="1">
      <alignment horizontal="right" vertical="center"/>
    </xf>
    <xf numFmtId="0" fontId="9" fillId="0" borderId="0" xfId="0" applyFont="1" applyAlignment="1">
      <alignment horizontal="right"/>
    </xf>
    <xf numFmtId="0" fontId="9" fillId="0" borderId="7" xfId="0" applyFont="1" applyBorder="1" applyAlignment="1">
      <alignment horizontal="center" vertical="center"/>
    </xf>
    <xf numFmtId="179" fontId="9" fillId="0" borderId="10" xfId="0" applyNumberFormat="1" applyFont="1" applyBorder="1" applyAlignment="1">
      <alignment horizontal="center" vertical="center" wrapText="1"/>
    </xf>
    <xf numFmtId="178" fontId="9" fillId="2" borderId="7" xfId="0" applyNumberFormat="1" applyFont="1" applyFill="1" applyBorder="1" applyAlignment="1">
      <alignment horizontal="right" vertical="center" wrapText="1"/>
    </xf>
    <xf numFmtId="178" fontId="9" fillId="2" borderId="7" xfId="0" applyNumberFormat="1" applyFont="1" applyFill="1" applyBorder="1" applyAlignment="1">
      <alignment horizontal="left" vertical="center" wrapText="1"/>
    </xf>
    <xf numFmtId="2" fontId="57" fillId="0" borderId="7" xfId="0" applyNumberFormat="1" applyFont="1" applyBorder="1" applyAlignment="1">
      <alignment vertical="center"/>
    </xf>
    <xf numFmtId="2" fontId="9" fillId="0" borderId="7" xfId="10" applyNumberFormat="1" applyFont="1" applyBorder="1" applyAlignment="1" applyProtection="1">
      <alignment vertical="center"/>
    </xf>
    <xf numFmtId="39" fontId="57" fillId="0" borderId="7" xfId="0" applyNumberFormat="1" applyFont="1" applyBorder="1" applyAlignment="1">
      <alignment horizontal="right" vertical="center"/>
    </xf>
    <xf numFmtId="2" fontId="9" fillId="0" borderId="4" xfId="0" applyNumberFormat="1" applyFont="1" applyBorder="1" applyAlignment="1">
      <alignment vertical="center"/>
    </xf>
    <xf numFmtId="179" fontId="9" fillId="0" borderId="7" xfId="0" applyNumberFormat="1" applyFont="1" applyBorder="1" applyAlignment="1">
      <alignment horizontal="center" vertical="center" wrapText="1"/>
    </xf>
    <xf numFmtId="2" fontId="9" fillId="0" borderId="7" xfId="0" applyNumberFormat="1" applyFont="1" applyBorder="1" applyAlignment="1">
      <alignment vertical="center"/>
    </xf>
    <xf numFmtId="10" fontId="9" fillId="0" borderId="4" xfId="10" applyNumberFormat="1" applyFont="1" applyBorder="1" applyAlignment="1">
      <alignment vertical="center"/>
    </xf>
    <xf numFmtId="1" fontId="9" fillId="0" borderId="7" xfId="0" applyNumberFormat="1" applyFont="1" applyBorder="1" applyAlignment="1">
      <alignment horizontal="center" vertical="center" wrapText="1"/>
    </xf>
    <xf numFmtId="0" fontId="57" fillId="0" borderId="4" xfId="0" applyFont="1" applyBorder="1" applyAlignment="1">
      <alignment horizontal="center" vertical="center" wrapText="1"/>
    </xf>
    <xf numFmtId="171" fontId="57" fillId="2" borderId="4" xfId="11" applyNumberFormat="1" applyFont="1" applyFill="1" applyBorder="1" applyAlignment="1">
      <alignment horizontal="right" vertical="center" wrapText="1"/>
    </xf>
    <xf numFmtId="39" fontId="9" fillId="0" borderId="4" xfId="0" applyNumberFormat="1" applyFont="1" applyBorder="1" applyAlignment="1">
      <alignment vertical="center"/>
    </xf>
    <xf numFmtId="171" fontId="57" fillId="0" borderId="7" xfId="11" applyNumberFormat="1" applyFont="1" applyBorder="1" applyAlignment="1" applyProtection="1">
      <alignment horizontal="right" vertical="center"/>
    </xf>
    <xf numFmtId="10" fontId="9" fillId="0" borderId="7" xfId="10" applyNumberFormat="1" applyFont="1" applyBorder="1" applyAlignment="1" applyProtection="1">
      <alignment vertical="center"/>
    </xf>
    <xf numFmtId="39" fontId="9" fillId="0" borderId="7" xfId="0" applyNumberFormat="1" applyFont="1" applyBorder="1" applyAlignment="1">
      <alignment vertical="center"/>
    </xf>
    <xf numFmtId="167" fontId="57" fillId="0" borderId="38" xfId="0" applyNumberFormat="1" applyFont="1" applyBorder="1" applyAlignment="1">
      <alignment vertical="center"/>
    </xf>
    <xf numFmtId="167" fontId="9" fillId="0" borderId="40" xfId="0" applyNumberFormat="1" applyFont="1" applyBorder="1" applyAlignment="1">
      <alignment vertical="top"/>
    </xf>
    <xf numFmtId="0" fontId="9" fillId="0" borderId="1" xfId="0" applyFont="1" applyBorder="1" applyAlignment="1">
      <alignment horizontal="left" vertical="center"/>
    </xf>
    <xf numFmtId="167" fontId="9" fillId="0" borderId="1" xfId="0" applyNumberFormat="1" applyFont="1" applyBorder="1" applyAlignment="1">
      <alignment vertical="top"/>
    </xf>
    <xf numFmtId="0" fontId="9" fillId="0" borderId="0" xfId="0" applyFont="1" applyAlignment="1">
      <alignment wrapText="1"/>
    </xf>
    <xf numFmtId="0" fontId="23" fillId="0" borderId="0" xfId="0" applyFont="1" applyAlignment="1">
      <alignment wrapText="1"/>
    </xf>
    <xf numFmtId="10" fontId="9" fillId="0" borderId="0" xfId="10" applyNumberFormat="1" applyFont="1" applyBorder="1"/>
    <xf numFmtId="0" fontId="64" fillId="0" borderId="0" xfId="0" applyFont="1"/>
    <xf numFmtId="10" fontId="62" fillId="0" borderId="0" xfId="10" applyNumberFormat="1" applyFont="1"/>
    <xf numFmtId="42" fontId="62" fillId="0" borderId="0" xfId="3" applyFont="1"/>
    <xf numFmtId="3" fontId="30" fillId="2" borderId="0" xfId="0" applyNumberFormat="1" applyFont="1" applyFill="1" applyAlignment="1">
      <alignment horizontal="center" vertical="center" wrapText="1"/>
    </xf>
    <xf numFmtId="3" fontId="30" fillId="2" borderId="0" xfId="0" applyNumberFormat="1" applyFont="1" applyFill="1" applyAlignment="1">
      <alignment horizontal="center" vertical="center"/>
    </xf>
    <xf numFmtId="3" fontId="23" fillId="0" borderId="0" xfId="0" applyNumberFormat="1" applyFont="1" applyAlignment="1">
      <alignment horizontal="center" vertical="center" wrapText="1"/>
    </xf>
    <xf numFmtId="14" fontId="23" fillId="0" borderId="0" xfId="0" applyNumberFormat="1" applyFont="1" applyAlignment="1">
      <alignment horizontal="center" vertical="center" wrapText="1"/>
    </xf>
    <xf numFmtId="3" fontId="66" fillId="0" borderId="0" xfId="15" applyNumberFormat="1" applyFont="1" applyFill="1" applyBorder="1" applyAlignment="1">
      <alignment horizontal="center" vertical="center" wrapText="1"/>
    </xf>
    <xf numFmtId="0" fontId="23" fillId="0" borderId="0" xfId="0" applyFont="1" applyAlignment="1">
      <alignment horizontal="center" vertical="center"/>
    </xf>
    <xf numFmtId="3" fontId="23" fillId="0" borderId="0" xfId="0" applyNumberFormat="1" applyFont="1" applyAlignment="1">
      <alignment horizontal="center" vertical="center"/>
    </xf>
    <xf numFmtId="3" fontId="66" fillId="0" borderId="0" xfId="15" applyNumberFormat="1" applyFont="1" applyFill="1" applyBorder="1" applyAlignment="1">
      <alignment horizontal="center" vertical="center"/>
    </xf>
    <xf numFmtId="3" fontId="30" fillId="0" borderId="0" xfId="0" applyNumberFormat="1" applyFont="1" applyAlignment="1">
      <alignment horizontal="center" vertical="center" wrapText="1"/>
    </xf>
    <xf numFmtId="3" fontId="30"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164" fontId="2" fillId="0" borderId="0" xfId="11" applyFont="1" applyFill="1" applyBorder="1" applyAlignment="1" applyProtection="1">
      <alignment vertical="center"/>
    </xf>
    <xf numFmtId="184" fontId="2" fillId="0" borderId="1" xfId="9" applyNumberFormat="1" applyFont="1" applyFill="1" applyBorder="1" applyAlignment="1" applyProtection="1">
      <alignment vertical="top"/>
    </xf>
    <xf numFmtId="171" fontId="18" fillId="0" borderId="0" xfId="11" applyNumberFormat="1" applyFont="1" applyFill="1" applyBorder="1" applyAlignment="1">
      <alignment horizontal="center" vertical="center" wrapText="1"/>
    </xf>
    <xf numFmtId="41" fontId="49" fillId="0" borderId="1" xfId="1" applyFont="1" applyFill="1" applyBorder="1" applyAlignment="1">
      <alignment horizontal="center" vertical="center"/>
    </xf>
    <xf numFmtId="164" fontId="18" fillId="0" borderId="1" xfId="11" applyFont="1" applyFill="1" applyBorder="1" applyAlignment="1" applyProtection="1">
      <alignment horizontal="left" vertical="center" wrapText="1"/>
    </xf>
    <xf numFmtId="164" fontId="18" fillId="0" borderId="0" xfId="11" applyFont="1" applyFill="1" applyBorder="1" applyAlignment="1" applyProtection="1">
      <alignment horizontal="left" vertical="center" wrapText="1"/>
    </xf>
    <xf numFmtId="164" fontId="67" fillId="0" borderId="0" xfId="11" applyFont="1" applyFill="1" applyBorder="1" applyAlignment="1" applyProtection="1">
      <alignment horizontal="left" vertical="center"/>
    </xf>
    <xf numFmtId="164" fontId="67" fillId="0" borderId="1" xfId="11" applyFont="1" applyFill="1" applyBorder="1" applyAlignment="1" applyProtection="1">
      <alignment horizontal="left" vertical="center"/>
    </xf>
    <xf numFmtId="180" fontId="55" fillId="0" borderId="1" xfId="1" applyNumberFormat="1" applyFont="1" applyFill="1" applyBorder="1" applyAlignment="1">
      <alignment horizontal="center" vertical="center"/>
    </xf>
    <xf numFmtId="164" fontId="2" fillId="0" borderId="1" xfId="11" applyFont="1" applyFill="1" applyBorder="1" applyAlignment="1" applyProtection="1">
      <alignment vertical="center"/>
    </xf>
    <xf numFmtId="166" fontId="18" fillId="0" borderId="0" xfId="3" applyNumberFormat="1" applyFont="1" applyFill="1" applyBorder="1" applyAlignment="1">
      <alignment horizontal="center" vertical="center" wrapText="1"/>
    </xf>
    <xf numFmtId="164" fontId="18" fillId="0" borderId="1" xfId="11" applyFont="1" applyFill="1" applyBorder="1" applyAlignment="1" applyProtection="1">
      <alignment vertical="center"/>
    </xf>
    <xf numFmtId="180" fontId="49" fillId="0" borderId="0" xfId="11" applyNumberFormat="1" applyFont="1" applyFill="1" applyBorder="1" applyAlignment="1">
      <alignment horizontal="center" vertical="center" wrapText="1"/>
    </xf>
    <xf numFmtId="164" fontId="49" fillId="0" borderId="0" xfId="11" applyFont="1" applyFill="1" applyBorder="1" applyAlignment="1" applyProtection="1">
      <alignment vertical="center"/>
    </xf>
    <xf numFmtId="164" fontId="49" fillId="0" borderId="1" xfId="11" applyFont="1" applyFill="1" applyBorder="1" applyAlignment="1" applyProtection="1">
      <alignment vertical="center"/>
    </xf>
    <xf numFmtId="171" fontId="2" fillId="0" borderId="0" xfId="11" applyNumberFormat="1" applyFont="1" applyFill="1" applyBorder="1" applyAlignment="1">
      <alignment horizontal="center" vertical="center" wrapText="1"/>
    </xf>
    <xf numFmtId="166" fontId="2" fillId="0" borderId="0" xfId="3" applyNumberFormat="1" applyFont="1" applyFill="1" applyBorder="1" applyAlignment="1">
      <alignment horizontal="center" vertical="center" wrapText="1"/>
    </xf>
    <xf numFmtId="171" fontId="2" fillId="0" borderId="1" xfId="11" applyNumberFormat="1" applyFont="1" applyFill="1" applyBorder="1" applyAlignment="1" applyProtection="1">
      <alignment vertical="center"/>
    </xf>
    <xf numFmtId="164" fontId="2" fillId="0" borderId="0" xfId="11" applyFont="1" applyFill="1" applyBorder="1" applyAlignment="1" applyProtection="1">
      <alignment horizontal="center" vertical="center" wrapText="1"/>
    </xf>
    <xf numFmtId="164" fontId="2" fillId="0" borderId="0" xfId="11" applyFont="1" applyFill="1" applyBorder="1" applyAlignment="1">
      <alignment horizontal="center" vertical="center" wrapText="1"/>
    </xf>
    <xf numFmtId="0" fontId="3" fillId="2" borderId="1" xfId="0" applyFont="1" applyFill="1" applyBorder="1" applyAlignment="1">
      <alignment horizontal="left" vertical="center"/>
    </xf>
    <xf numFmtId="0" fontId="38" fillId="2" borderId="2" xfId="0" applyFont="1" applyFill="1" applyBorder="1" applyAlignment="1">
      <alignment horizontal="center" vertical="center" wrapText="1"/>
    </xf>
    <xf numFmtId="171" fontId="2" fillId="0" borderId="1" xfId="11" applyNumberFormat="1" applyFont="1" applyFill="1" applyBorder="1" applyAlignment="1" applyProtection="1">
      <alignment horizontal="center" vertical="center"/>
    </xf>
    <xf numFmtId="177" fontId="2" fillId="0" borderId="7" xfId="9" applyNumberFormat="1" applyFont="1" applyFill="1" applyBorder="1" applyAlignment="1" applyProtection="1">
      <alignment vertical="center"/>
    </xf>
    <xf numFmtId="42" fontId="2" fillId="0" borderId="1" xfId="3" applyFont="1" applyFill="1" applyBorder="1" applyAlignment="1" applyProtection="1">
      <alignment vertical="center"/>
    </xf>
    <xf numFmtId="171" fontId="2" fillId="0" borderId="63" xfId="11" applyNumberFormat="1" applyFont="1" applyFill="1" applyBorder="1" applyAlignment="1">
      <alignment vertical="center" wrapText="1"/>
    </xf>
    <xf numFmtId="171" fontId="2" fillId="0" borderId="1" xfId="11" applyNumberFormat="1" applyFont="1" applyFill="1" applyBorder="1" applyAlignment="1">
      <alignment vertical="center" wrapText="1"/>
    </xf>
    <xf numFmtId="171" fontId="2" fillId="0" borderId="4" xfId="11" applyNumberFormat="1" applyFont="1" applyFill="1" applyBorder="1" applyAlignment="1">
      <alignment vertical="center" wrapText="1"/>
    </xf>
    <xf numFmtId="171" fontId="2" fillId="0" borderId="7" xfId="11" applyNumberFormat="1" applyFont="1" applyFill="1" applyBorder="1" applyAlignment="1">
      <alignment vertical="center" wrapText="1"/>
    </xf>
    <xf numFmtId="171" fontId="2" fillId="0" borderId="12" xfId="11" applyNumberFormat="1" applyFont="1" applyFill="1" applyBorder="1" applyAlignment="1" applyProtection="1">
      <alignment vertical="center"/>
    </xf>
    <xf numFmtId="171" fontId="2" fillId="0" borderId="1" xfId="11" applyNumberFormat="1" applyFont="1" applyFill="1" applyBorder="1" applyAlignment="1">
      <alignment horizontal="center" vertical="center" wrapText="1"/>
    </xf>
    <xf numFmtId="42" fontId="2" fillId="0" borderId="1" xfId="3" applyFont="1" applyFill="1" applyBorder="1" applyAlignment="1">
      <alignment vertical="center" wrapText="1"/>
    </xf>
    <xf numFmtId="42" fontId="3" fillId="0" borderId="1" xfId="3" applyFont="1" applyFill="1" applyBorder="1" applyAlignment="1">
      <alignment horizontal="center" vertical="center" wrapText="1"/>
    </xf>
    <xf numFmtId="171" fontId="3" fillId="0" borderId="1" xfId="11" applyNumberFormat="1" applyFont="1" applyFill="1" applyBorder="1" applyAlignment="1" applyProtection="1">
      <alignment horizontal="center" vertical="center"/>
    </xf>
    <xf numFmtId="177" fontId="3" fillId="0" borderId="1" xfId="11" applyNumberFormat="1" applyFont="1" applyFill="1" applyBorder="1" applyAlignment="1" applyProtection="1">
      <alignment horizontal="center" vertical="center"/>
    </xf>
    <xf numFmtId="0" fontId="38" fillId="2" borderId="2" xfId="0" applyFont="1" applyFill="1" applyBorder="1" applyAlignment="1">
      <alignment horizontal="center" vertical="center"/>
    </xf>
    <xf numFmtId="10" fontId="38" fillId="2" borderId="2" xfId="10" applyNumberFormat="1" applyFont="1" applyFill="1" applyBorder="1" applyAlignment="1">
      <alignment horizontal="center" vertical="center"/>
    </xf>
    <xf numFmtId="175" fontId="2" fillId="2" borderId="1" xfId="12" applyNumberFormat="1" applyFont="1" applyFill="1" applyBorder="1" applyAlignment="1">
      <alignment horizontal="right" vertical="center"/>
    </xf>
    <xf numFmtId="176" fontId="2" fillId="2" borderId="1" xfId="9" applyNumberFormat="1" applyFont="1" applyFill="1" applyBorder="1" applyAlignment="1" applyProtection="1">
      <alignment vertical="center"/>
    </xf>
    <xf numFmtId="171" fontId="3" fillId="2" borderId="1" xfId="11" applyNumberFormat="1" applyFont="1" applyFill="1" applyBorder="1" applyAlignment="1" applyProtection="1">
      <alignment horizontal="right" vertical="center"/>
    </xf>
    <xf numFmtId="175" fontId="2" fillId="2" borderId="1" xfId="3" applyNumberFormat="1" applyFont="1" applyFill="1" applyBorder="1" applyAlignment="1" applyProtection="1">
      <alignment horizontal="right" vertical="center"/>
      <protection locked="0"/>
    </xf>
    <xf numFmtId="0" fontId="2" fillId="2" borderId="4" xfId="0" applyFont="1" applyFill="1" applyBorder="1" applyAlignment="1">
      <alignment horizontal="left" vertical="center"/>
    </xf>
    <xf numFmtId="9" fontId="43" fillId="2" borderId="4" xfId="0" applyNumberFormat="1" applyFont="1" applyFill="1" applyBorder="1" applyAlignment="1">
      <alignment horizontal="center" vertical="center" wrapText="1"/>
    </xf>
    <xf numFmtId="175" fontId="2" fillId="2" borderId="4" xfId="12" applyNumberFormat="1" applyFont="1" applyFill="1" applyBorder="1" applyAlignment="1">
      <alignment horizontal="right" vertical="center"/>
    </xf>
    <xf numFmtId="176" fontId="2" fillId="2" borderId="4" xfId="9" applyNumberFormat="1" applyFont="1" applyFill="1" applyBorder="1" applyAlignment="1" applyProtection="1">
      <alignment vertical="center"/>
    </xf>
    <xf numFmtId="0" fontId="3" fillId="2" borderId="7" xfId="0" applyFont="1" applyFill="1" applyBorder="1" applyAlignment="1">
      <alignment horizontal="left" vertical="center"/>
    </xf>
    <xf numFmtId="0" fontId="42" fillId="2" borderId="7" xfId="0" applyFont="1" applyFill="1" applyBorder="1" applyAlignment="1">
      <alignment horizontal="center" vertical="center" wrapText="1"/>
    </xf>
    <xf numFmtId="175" fontId="2" fillId="2" borderId="7" xfId="3" applyNumberFormat="1" applyFont="1" applyFill="1" applyBorder="1" applyAlignment="1" applyProtection="1">
      <alignment horizontal="right" vertical="center"/>
      <protection locked="0"/>
    </xf>
    <xf numFmtId="176" fontId="2" fillId="2" borderId="7" xfId="9" applyNumberFormat="1" applyFont="1" applyFill="1" applyBorder="1" applyAlignment="1" applyProtection="1">
      <alignment vertical="center"/>
    </xf>
    <xf numFmtId="0" fontId="38" fillId="2" borderId="1" xfId="0" applyFont="1" applyFill="1" applyBorder="1" applyAlignment="1">
      <alignment horizontal="center" vertical="center"/>
    </xf>
    <xf numFmtId="0" fontId="2" fillId="2" borderId="1" xfId="5" applyFill="1" applyBorder="1" applyAlignment="1">
      <alignment horizontal="center"/>
    </xf>
    <xf numFmtId="0" fontId="2" fillId="2" borderId="2" xfId="5" applyFill="1" applyBorder="1" applyAlignment="1">
      <alignment horizontal="center"/>
    </xf>
    <xf numFmtId="0" fontId="2" fillId="2" borderId="1" xfId="5" applyFill="1" applyBorder="1" applyAlignment="1">
      <alignment horizontal="center" vertical="center"/>
    </xf>
    <xf numFmtId="0" fontId="3" fillId="2" borderId="1" xfId="5" applyFont="1" applyFill="1" applyBorder="1" applyAlignment="1">
      <alignment horizontal="left"/>
    </xf>
    <xf numFmtId="0" fontId="2" fillId="2" borderId="2" xfId="5" applyFill="1" applyBorder="1" applyAlignment="1">
      <alignment horizontal="center" vertical="center"/>
    </xf>
    <xf numFmtId="0" fontId="3" fillId="2" borderId="2" xfId="5"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5" xfId="0" applyFont="1" applyFill="1" applyBorder="1" applyAlignment="1">
      <alignment horizontal="left"/>
    </xf>
    <xf numFmtId="2" fontId="3" fillId="2" borderId="0" xfId="0" applyNumberFormat="1" applyFont="1" applyFill="1" applyAlignment="1">
      <alignment horizontal="center" vertical="center"/>
    </xf>
    <xf numFmtId="0" fontId="3" fillId="2" borderId="7" xfId="0" applyFont="1" applyFill="1" applyBorder="1" applyAlignment="1">
      <alignment horizontal="left"/>
    </xf>
    <xf numFmtId="2" fontId="2" fillId="2" borderId="0" xfId="0" applyNumberFormat="1" applyFont="1" applyFill="1" applyAlignment="1">
      <alignment horizontal="left" vertical="center" wrapText="1"/>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2" fillId="2" borderId="12"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1" xfId="0" applyFont="1" applyFill="1" applyBorder="1" applyAlignment="1">
      <alignment horizontal="center" vertical="top" wrapText="1"/>
    </xf>
    <xf numFmtId="2" fontId="3" fillId="2" borderId="10"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4" xfId="0" applyFont="1" applyFill="1" applyBorder="1" applyAlignment="1">
      <alignment horizontal="center" vertical="center"/>
    </xf>
    <xf numFmtId="2" fontId="3" fillId="2" borderId="1" xfId="0" applyNumberFormat="1" applyFont="1" applyFill="1" applyBorder="1" applyAlignment="1">
      <alignment horizontal="center" vertical="center"/>
    </xf>
    <xf numFmtId="0" fontId="3" fillId="2" borderId="13"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4" xfId="0" applyFont="1" applyFill="1" applyBorder="1" applyAlignment="1">
      <alignment horizontal="left" vertical="center" wrapText="1"/>
    </xf>
    <xf numFmtId="10" fontId="2" fillId="2" borderId="16" xfId="4" applyNumberFormat="1" applyFont="1" applyFill="1" applyBorder="1" applyAlignment="1">
      <alignment horizontal="center" vertical="center"/>
    </xf>
    <xf numFmtId="10" fontId="2" fillId="2" borderId="17" xfId="4" applyNumberFormat="1" applyFont="1" applyFill="1" applyBorder="1" applyAlignment="1">
      <alignment horizontal="center" vertical="center"/>
    </xf>
    <xf numFmtId="10" fontId="2" fillId="2" borderId="18" xfId="4" applyNumberFormat="1" applyFont="1" applyFill="1" applyBorder="1" applyAlignment="1">
      <alignment horizontal="center" vertical="center"/>
    </xf>
    <xf numFmtId="10" fontId="2" fillId="2" borderId="19" xfId="4" applyNumberFormat="1" applyFont="1" applyFill="1" applyBorder="1" applyAlignment="1">
      <alignment horizontal="center" vertical="center"/>
    </xf>
    <xf numFmtId="10" fontId="2" fillId="2" borderId="0" xfId="4" applyNumberFormat="1" applyFont="1" applyFill="1" applyBorder="1" applyAlignment="1">
      <alignment horizontal="center" vertical="center"/>
    </xf>
    <xf numFmtId="10" fontId="2" fillId="2" borderId="20" xfId="4" applyNumberFormat="1" applyFont="1" applyFill="1" applyBorder="1" applyAlignment="1">
      <alignment horizontal="center" vertical="center"/>
    </xf>
    <xf numFmtId="10" fontId="2" fillId="2" borderId="21" xfId="4" applyNumberFormat="1" applyFont="1" applyFill="1" applyBorder="1" applyAlignment="1">
      <alignment horizontal="center" vertical="center"/>
    </xf>
    <xf numFmtId="10" fontId="2" fillId="2" borderId="22" xfId="4" applyNumberFormat="1" applyFont="1" applyFill="1" applyBorder="1" applyAlignment="1">
      <alignment horizontal="center" vertical="center"/>
    </xf>
    <xf numFmtId="10" fontId="2" fillId="2" borderId="12" xfId="4" applyNumberFormat="1" applyFont="1" applyFill="1" applyBorder="1" applyAlignment="1">
      <alignment horizontal="center" vertical="center"/>
    </xf>
    <xf numFmtId="2" fontId="2" fillId="2" borderId="0" xfId="0" applyNumberFormat="1" applyFont="1" applyFill="1" applyAlignment="1">
      <alignment horizontal="left" vertical="top" wrapText="1"/>
    </xf>
    <xf numFmtId="0" fontId="3" fillId="2" borderId="13" xfId="0" applyFont="1" applyFill="1" applyBorder="1" applyAlignment="1">
      <alignment horizontal="left" vertical="center"/>
    </xf>
    <xf numFmtId="0" fontId="3" fillId="2" borderId="1" xfId="0" applyFont="1" applyFill="1" applyBorder="1" applyAlignment="1">
      <alignment horizontal="left" vertical="center"/>
    </xf>
    <xf numFmtId="0" fontId="3" fillId="2" borderId="14" xfId="0" applyFont="1" applyFill="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xf>
    <xf numFmtId="0" fontId="3" fillId="2" borderId="2" xfId="0" applyFont="1" applyFill="1" applyBorder="1" applyAlignment="1">
      <alignment horizontal="center" vertical="center" wrapText="1"/>
    </xf>
    <xf numFmtId="2" fontId="3" fillId="2" borderId="2" xfId="0" applyNumberFormat="1" applyFont="1" applyFill="1" applyBorder="1" applyAlignment="1">
      <alignment horizontal="center" vertical="center"/>
    </xf>
    <xf numFmtId="0" fontId="2" fillId="0" borderId="23" xfId="0" applyFont="1" applyBorder="1" applyAlignment="1">
      <alignment horizontal="center" vertical="center" wrapText="1"/>
    </xf>
    <xf numFmtId="0" fontId="2" fillId="0" borderId="26" xfId="0" applyFont="1" applyBorder="1" applyAlignment="1">
      <alignment horizontal="center" vertical="center" wrapText="1"/>
    </xf>
    <xf numFmtId="0" fontId="2" fillId="2" borderId="24" xfId="0" applyFont="1" applyFill="1" applyBorder="1" applyAlignment="1">
      <alignment horizontal="center" vertical="center" wrapText="1"/>
    </xf>
    <xf numFmtId="0" fontId="2" fillId="2" borderId="27" xfId="0" applyFont="1" applyFill="1" applyBorder="1" applyAlignment="1">
      <alignment horizontal="center" vertical="center" wrapText="1"/>
    </xf>
    <xf numFmtId="14" fontId="2" fillId="2" borderId="24" xfId="0" applyNumberFormat="1" applyFont="1" applyFill="1" applyBorder="1" applyAlignment="1">
      <alignment horizontal="center" vertical="center"/>
    </xf>
    <xf numFmtId="14" fontId="2" fillId="2" borderId="27" xfId="0" applyNumberFormat="1" applyFont="1" applyFill="1" applyBorder="1" applyAlignment="1">
      <alignment horizontal="center" vertical="center"/>
    </xf>
    <xf numFmtId="9" fontId="3" fillId="2" borderId="24" xfId="0" applyNumberFormat="1" applyFont="1" applyFill="1" applyBorder="1" applyAlignment="1">
      <alignment horizontal="center" vertical="center" wrapText="1"/>
    </xf>
    <xf numFmtId="9" fontId="3" fillId="2" borderId="27" xfId="0" applyNumberFormat="1"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2" fontId="3" fillId="2" borderId="25" xfId="0" applyNumberFormat="1" applyFont="1" applyFill="1" applyBorder="1" applyAlignment="1">
      <alignment horizontal="center" vertical="center"/>
    </xf>
    <xf numFmtId="2" fontId="3" fillId="2" borderId="29" xfId="0" applyNumberFormat="1" applyFont="1" applyFill="1" applyBorder="1" applyAlignment="1">
      <alignment horizontal="center" vertical="center"/>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167" fontId="3" fillId="2" borderId="1" xfId="0" applyNumberFormat="1" applyFont="1" applyFill="1" applyBorder="1" applyAlignment="1">
      <alignment horizontal="center" vertical="top"/>
    </xf>
    <xf numFmtId="2" fontId="3" fillId="2" borderId="1" xfId="0" applyNumberFormat="1" applyFont="1" applyFill="1" applyBorder="1" applyAlignment="1">
      <alignment horizontal="left" vertical="center"/>
    </xf>
    <xf numFmtId="0" fontId="2"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top"/>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2" fontId="2" fillId="2" borderId="24" xfId="0" applyNumberFormat="1" applyFont="1" applyFill="1" applyBorder="1" applyAlignment="1">
      <alignment horizontal="center" vertical="center"/>
    </xf>
    <xf numFmtId="2" fontId="2" fillId="2" borderId="27" xfId="0" applyNumberFormat="1" applyFont="1" applyFill="1" applyBorder="1" applyAlignment="1">
      <alignment horizontal="center" vertical="center"/>
    </xf>
    <xf numFmtId="39" fontId="2" fillId="2" borderId="24" xfId="0" applyNumberFormat="1" applyFont="1" applyFill="1" applyBorder="1" applyAlignment="1">
      <alignment horizontal="center" vertical="center"/>
    </xf>
    <xf numFmtId="39" fontId="2" fillId="2" borderId="27" xfId="0" applyNumberFormat="1" applyFont="1" applyFill="1" applyBorder="1" applyAlignment="1">
      <alignment horizontal="center" vertical="center"/>
    </xf>
    <xf numFmtId="1" fontId="2" fillId="2" borderId="24" xfId="0" applyNumberFormat="1" applyFont="1" applyFill="1" applyBorder="1" applyAlignment="1">
      <alignment horizontal="center" vertical="center"/>
    </xf>
    <xf numFmtId="1" fontId="2" fillId="2" borderId="27" xfId="0" applyNumberFormat="1" applyFont="1" applyFill="1" applyBorder="1" applyAlignment="1">
      <alignment horizontal="center" vertical="center"/>
    </xf>
    <xf numFmtId="39" fontId="2" fillId="2" borderId="4" xfId="0" applyNumberFormat="1" applyFont="1" applyFill="1" applyBorder="1" applyAlignment="1">
      <alignment horizontal="center" vertical="center"/>
    </xf>
    <xf numFmtId="39" fontId="2" fillId="2" borderId="7" xfId="0" applyNumberFormat="1" applyFont="1" applyFill="1" applyBorder="1" applyAlignment="1">
      <alignment horizontal="center" vertical="center"/>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12" xfId="0" applyFont="1" applyFill="1" applyBorder="1" applyAlignment="1">
      <alignment horizontal="left" vertical="top" wrapText="1"/>
    </xf>
    <xf numFmtId="169" fontId="2" fillId="2" borderId="1" xfId="0" applyNumberFormat="1" applyFont="1" applyFill="1" applyBorder="1" applyAlignment="1">
      <alignment horizontal="left" vertical="top"/>
    </xf>
    <xf numFmtId="0" fontId="3" fillId="2" borderId="0" xfId="0" applyFont="1" applyFill="1" applyAlignment="1">
      <alignment horizontal="center"/>
    </xf>
    <xf numFmtId="0" fontId="3" fillId="2" borderId="1" xfId="0" applyFont="1" applyFill="1" applyBorder="1" applyAlignment="1">
      <alignment horizontal="left" vertical="top"/>
    </xf>
    <xf numFmtId="0" fontId="2" fillId="2" borderId="23" xfId="5" applyFill="1" applyBorder="1" applyAlignment="1">
      <alignment horizontal="center"/>
    </xf>
    <xf numFmtId="0" fontId="2" fillId="2" borderId="38" xfId="5" applyFill="1" applyBorder="1" applyAlignment="1">
      <alignment horizontal="center"/>
    </xf>
    <xf numFmtId="0" fontId="2" fillId="2" borderId="9" xfId="5" applyFill="1" applyBorder="1" applyAlignment="1">
      <alignment horizontal="center"/>
    </xf>
    <xf numFmtId="0" fontId="2" fillId="2" borderId="32" xfId="5" applyFill="1" applyBorder="1" applyAlignment="1">
      <alignment horizontal="center" vertical="center"/>
    </xf>
    <xf numFmtId="0" fontId="2" fillId="2" borderId="30" xfId="5" applyFill="1" applyBorder="1" applyAlignment="1">
      <alignment horizontal="center" vertical="center"/>
    </xf>
    <xf numFmtId="0" fontId="2" fillId="2" borderId="33" xfId="5" applyFill="1" applyBorder="1" applyAlignment="1">
      <alignment horizontal="center" vertical="center"/>
    </xf>
    <xf numFmtId="0" fontId="2" fillId="2" borderId="21" xfId="5" applyFill="1" applyBorder="1" applyAlignment="1">
      <alignment horizontal="center" vertical="center"/>
    </xf>
    <xf numFmtId="0" fontId="2" fillId="2" borderId="22" xfId="5" applyFill="1" applyBorder="1" applyAlignment="1">
      <alignment horizontal="center" vertical="center"/>
    </xf>
    <xf numFmtId="0" fontId="2" fillId="2" borderId="12" xfId="5" applyFill="1" applyBorder="1" applyAlignment="1">
      <alignment horizontal="center" vertical="center"/>
    </xf>
    <xf numFmtId="0" fontId="3" fillId="2" borderId="34" xfId="5" applyFont="1" applyFill="1" applyBorder="1" applyAlignment="1">
      <alignment horizontal="left"/>
    </xf>
    <xf numFmtId="0" fontId="3" fillId="2" borderId="35" xfId="5" applyFont="1" applyFill="1" applyBorder="1" applyAlignment="1">
      <alignment horizontal="left"/>
    </xf>
    <xf numFmtId="0" fontId="3" fillId="2" borderId="36" xfId="5" applyFont="1" applyFill="1" applyBorder="1" applyAlignment="1">
      <alignment horizontal="left"/>
    </xf>
    <xf numFmtId="0" fontId="2" fillId="2" borderId="32" xfId="5" applyFill="1" applyBorder="1" applyAlignment="1">
      <alignment horizontal="center"/>
    </xf>
    <xf numFmtId="0" fontId="2" fillId="2" borderId="37" xfId="5" applyFill="1" applyBorder="1" applyAlignment="1">
      <alignment horizontal="center"/>
    </xf>
    <xf numFmtId="0" fontId="2" fillId="2" borderId="19" xfId="5" applyFill="1" applyBorder="1" applyAlignment="1">
      <alignment horizontal="center"/>
    </xf>
    <xf numFmtId="0" fontId="2" fillId="2" borderId="40" xfId="5" applyFill="1" applyBorder="1" applyAlignment="1">
      <alignment horizontal="center"/>
    </xf>
    <xf numFmtId="0" fontId="2" fillId="2" borderId="21" xfId="5" applyFill="1" applyBorder="1" applyAlignment="1">
      <alignment horizontal="center"/>
    </xf>
    <xf numFmtId="0" fontId="2" fillId="2" borderId="41" xfId="5" applyFill="1" applyBorder="1" applyAlignment="1">
      <alignment horizontal="center"/>
    </xf>
    <xf numFmtId="0" fontId="3" fillId="2" borderId="39" xfId="5" applyFont="1" applyFill="1" applyBorder="1" applyAlignment="1">
      <alignment horizontal="left"/>
    </xf>
    <xf numFmtId="0" fontId="3" fillId="2" borderId="31" xfId="5" applyFont="1" applyFill="1" applyBorder="1" applyAlignment="1">
      <alignment horizontal="left"/>
    </xf>
    <xf numFmtId="0" fontId="3" fillId="2" borderId="15" xfId="5" applyFont="1" applyFill="1" applyBorder="1" applyAlignment="1">
      <alignment horizontal="left"/>
    </xf>
    <xf numFmtId="0" fontId="2" fillId="2" borderId="16" xfId="5" applyFill="1" applyBorder="1" applyAlignment="1">
      <alignment horizontal="center" vertical="center"/>
    </xf>
    <xf numFmtId="0" fontId="2" fillId="2" borderId="17" xfId="5" applyFill="1" applyBorder="1" applyAlignment="1">
      <alignment horizontal="center" vertical="center"/>
    </xf>
    <xf numFmtId="0" fontId="2" fillId="2" borderId="18" xfId="5" applyFill="1" applyBorder="1" applyAlignment="1">
      <alignment horizontal="center" vertical="center"/>
    </xf>
    <xf numFmtId="0" fontId="3" fillId="2" borderId="42" xfId="0" applyFont="1" applyFill="1" applyBorder="1" applyAlignment="1">
      <alignment horizontal="left"/>
    </xf>
    <xf numFmtId="0" fontId="3" fillId="2" borderId="0" xfId="0" applyFont="1" applyFill="1" applyAlignment="1">
      <alignment horizontal="left"/>
    </xf>
    <xf numFmtId="0" fontId="3" fillId="2" borderId="40" xfId="0" applyFont="1" applyFill="1" applyBorder="1" applyAlignment="1">
      <alignment horizontal="left"/>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36" xfId="0" applyFont="1" applyFill="1" applyBorder="1" applyAlignment="1">
      <alignment horizontal="justify" vertical="top" wrapText="1"/>
    </xf>
    <xf numFmtId="0" fontId="3" fillId="2" borderId="4" xfId="0" applyFont="1" applyFill="1" applyBorder="1" applyAlignment="1">
      <alignment horizontal="justify" vertical="top" wrapText="1"/>
    </xf>
    <xf numFmtId="0" fontId="3" fillId="2" borderId="15" xfId="0" applyFont="1" applyFill="1" applyBorder="1" applyAlignment="1">
      <alignment horizontal="justify" vertical="top" wrapText="1"/>
    </xf>
    <xf numFmtId="0" fontId="3" fillId="2" borderId="1" xfId="0" applyFont="1" applyFill="1" applyBorder="1" applyAlignment="1">
      <alignment horizontal="justify" vertical="top" wrapText="1"/>
    </xf>
    <xf numFmtId="0" fontId="3" fillId="2" borderId="45" xfId="0" applyFont="1" applyFill="1" applyBorder="1" applyAlignment="1">
      <alignment horizontal="justify" vertical="top" wrapText="1"/>
    </xf>
    <xf numFmtId="0" fontId="3" fillId="2" borderId="7" xfId="0" applyFont="1" applyFill="1" applyBorder="1" applyAlignment="1">
      <alignment horizontal="justify" vertical="top" wrapText="1"/>
    </xf>
    <xf numFmtId="2" fontId="3" fillId="2" borderId="4"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44" xfId="0" applyFont="1" applyFill="1" applyBorder="1" applyAlignment="1">
      <alignment horizontal="center" vertical="center"/>
    </xf>
    <xf numFmtId="10" fontId="2" fillId="2" borderId="1" xfId="4" applyNumberFormat="1" applyFont="1" applyFill="1" applyBorder="1" applyAlignment="1">
      <alignment horizontal="center"/>
    </xf>
    <xf numFmtId="2" fontId="2" fillId="2" borderId="1" xfId="0" applyNumberFormat="1" applyFont="1" applyFill="1" applyBorder="1" applyAlignment="1">
      <alignment horizontal="center" vertical="center" wrapText="1"/>
    </xf>
    <xf numFmtId="0" fontId="16" fillId="0" borderId="39" xfId="0" applyFont="1" applyBorder="1" applyAlignment="1">
      <alignment horizontal="center"/>
    </xf>
    <xf numFmtId="0" fontId="16" fillId="0" borderId="31" xfId="0" applyFont="1" applyBorder="1" applyAlignment="1">
      <alignment horizontal="center"/>
    </xf>
    <xf numFmtId="0" fontId="16" fillId="0" borderId="44" xfId="0" applyFont="1" applyBorder="1" applyAlignment="1">
      <alignment horizontal="center"/>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2" fontId="2" fillId="2" borderId="7" xfId="0" applyNumberFormat="1" applyFont="1" applyFill="1" applyBorder="1" applyAlignment="1">
      <alignment horizontal="left" vertical="center" wrapText="1"/>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1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1" xfId="0" applyFont="1" applyFill="1" applyBorder="1" applyAlignment="1">
      <alignment horizontal="center" wrapText="1"/>
    </xf>
    <xf numFmtId="0" fontId="3" fillId="2" borderId="22" xfId="0" applyFont="1" applyFill="1" applyBorder="1" applyAlignment="1">
      <alignment horizontal="center" wrapText="1"/>
    </xf>
    <xf numFmtId="0" fontId="3" fillId="2" borderId="41" xfId="0" applyFont="1" applyFill="1" applyBorder="1" applyAlignment="1">
      <alignment horizontal="center" wrapText="1"/>
    </xf>
    <xf numFmtId="0" fontId="3" fillId="2" borderId="46" xfId="0" applyFont="1" applyFill="1" applyBorder="1" applyAlignment="1">
      <alignment horizontal="center" vertical="center" wrapText="1"/>
    </xf>
    <xf numFmtId="0" fontId="3" fillId="2" borderId="29" xfId="0" applyFont="1" applyFill="1" applyBorder="1" applyAlignment="1">
      <alignment horizontal="center" vertical="center" wrapText="1"/>
    </xf>
    <xf numFmtId="9" fontId="2" fillId="2" borderId="4" xfId="4" applyFont="1" applyFill="1" applyBorder="1" applyAlignment="1" applyProtection="1">
      <alignment horizontal="center" vertical="center"/>
    </xf>
    <xf numFmtId="9" fontId="2" fillId="2" borderId="7" xfId="4" applyFont="1" applyFill="1" applyBorder="1" applyAlignment="1" applyProtection="1">
      <alignment horizontal="center" vertical="center"/>
    </xf>
    <xf numFmtId="2" fontId="2" fillId="2" borderId="5" xfId="0" applyNumberFormat="1" applyFont="1" applyFill="1" applyBorder="1" applyAlignment="1">
      <alignment horizontal="center" vertical="center"/>
    </xf>
    <xf numFmtId="2" fontId="2" fillId="2" borderId="8" xfId="0" applyNumberFormat="1"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39" fontId="2" fillId="2" borderId="5" xfId="0" applyNumberFormat="1" applyFont="1" applyFill="1" applyBorder="1" applyAlignment="1">
      <alignment horizontal="center"/>
    </xf>
    <xf numFmtId="0" fontId="2" fillId="2" borderId="8" xfId="0" applyFont="1" applyFill="1" applyBorder="1" applyAlignment="1">
      <alignment horizontal="center"/>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167" fontId="3" fillId="2" borderId="51" xfId="0" applyNumberFormat="1" applyFont="1" applyFill="1" applyBorder="1" applyAlignment="1">
      <alignment horizontal="center" vertical="top"/>
    </xf>
    <xf numFmtId="167" fontId="3" fillId="2" borderId="52" xfId="0" applyNumberFormat="1" applyFont="1" applyFill="1" applyBorder="1" applyAlignment="1">
      <alignment horizontal="center" vertical="top"/>
    </xf>
    <xf numFmtId="2" fontId="3" fillId="2" borderId="55" xfId="0" applyNumberFormat="1" applyFont="1" applyFill="1" applyBorder="1" applyAlignment="1">
      <alignment horizontal="left" vertical="center"/>
    </xf>
    <xf numFmtId="2" fontId="3" fillId="2" borderId="35" xfId="0" applyNumberFormat="1" applyFont="1" applyFill="1" applyBorder="1" applyAlignment="1">
      <alignment horizontal="left" vertical="center"/>
    </xf>
    <xf numFmtId="2" fontId="3" fillId="2" borderId="56" xfId="0" applyNumberFormat="1" applyFont="1" applyFill="1" applyBorder="1" applyAlignment="1">
      <alignment horizontal="left" vertical="center"/>
    </xf>
    <xf numFmtId="0" fontId="2" fillId="2" borderId="23"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32" xfId="0" applyFont="1" applyFill="1" applyBorder="1" applyAlignment="1">
      <alignment horizontal="center" vertical="top" wrapText="1"/>
    </xf>
    <xf numFmtId="0" fontId="2" fillId="2" borderId="30" xfId="0" applyFont="1" applyFill="1" applyBorder="1" applyAlignment="1">
      <alignment horizontal="center" vertical="top" wrapText="1"/>
    </xf>
    <xf numFmtId="0" fontId="2" fillId="2" borderId="33"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32"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6" xfId="0" applyFont="1" applyFill="1" applyBorder="1" applyAlignment="1">
      <alignment horizontal="left" vertical="top"/>
    </xf>
    <xf numFmtId="0" fontId="2" fillId="2" borderId="17" xfId="0" applyFont="1" applyFill="1" applyBorder="1" applyAlignment="1">
      <alignment horizontal="left" vertical="top"/>
    </xf>
    <xf numFmtId="0" fontId="2" fillId="2" borderId="57" xfId="0" applyFont="1" applyFill="1" applyBorder="1" applyAlignment="1">
      <alignment horizontal="left" vertical="top"/>
    </xf>
    <xf numFmtId="0" fontId="2" fillId="2" borderId="21" xfId="0" applyFont="1" applyFill="1" applyBorder="1" applyAlignment="1">
      <alignment horizontal="left" vertical="top"/>
    </xf>
    <xf numFmtId="0" fontId="2" fillId="2" borderId="22" xfId="0" applyFont="1" applyFill="1" applyBorder="1" applyAlignment="1">
      <alignment horizontal="left" vertical="top"/>
    </xf>
    <xf numFmtId="0" fontId="2" fillId="2" borderId="41" xfId="0" applyFont="1" applyFill="1" applyBorder="1" applyAlignment="1">
      <alignment horizontal="left" vertical="top"/>
    </xf>
    <xf numFmtId="0" fontId="3" fillId="2" borderId="58" xfId="0" applyFont="1" applyFill="1" applyBorder="1" applyAlignment="1">
      <alignment horizontal="left" vertical="top" wrapText="1"/>
    </xf>
    <xf numFmtId="0" fontId="3" fillId="2" borderId="59"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60" xfId="0" applyFont="1" applyFill="1" applyBorder="1" applyAlignment="1">
      <alignment horizontal="left" vertical="top" wrapText="1"/>
    </xf>
    <xf numFmtId="169" fontId="2" fillId="2" borderId="16" xfId="0" applyNumberFormat="1" applyFont="1" applyFill="1" applyBorder="1" applyAlignment="1">
      <alignment horizontal="left" vertical="top"/>
    </xf>
    <xf numFmtId="169" fontId="2" fillId="2" borderId="17" xfId="0" applyNumberFormat="1" applyFont="1" applyFill="1" applyBorder="1" applyAlignment="1">
      <alignment horizontal="left" vertical="top"/>
    </xf>
    <xf numFmtId="169" fontId="2" fillId="2" borderId="57" xfId="0" applyNumberFormat="1" applyFont="1" applyFill="1" applyBorder="1" applyAlignment="1">
      <alignment horizontal="left" vertical="top"/>
    </xf>
    <xf numFmtId="169" fontId="2" fillId="2" borderId="61" xfId="0" applyNumberFormat="1" applyFont="1" applyFill="1" applyBorder="1" applyAlignment="1">
      <alignment horizontal="left" vertical="top"/>
    </xf>
    <xf numFmtId="169" fontId="2" fillId="2" borderId="28" xfId="0" applyNumberFormat="1" applyFont="1" applyFill="1" applyBorder="1" applyAlignment="1">
      <alignment horizontal="left" vertical="top"/>
    </xf>
    <xf numFmtId="169" fontId="2" fillId="2" borderId="62" xfId="0" applyNumberFormat="1" applyFont="1" applyFill="1" applyBorder="1" applyAlignment="1">
      <alignment horizontal="left" vertical="top"/>
    </xf>
    <xf numFmtId="0" fontId="3" fillId="2" borderId="13" xfId="0" applyFont="1" applyFill="1" applyBorder="1" applyAlignment="1">
      <alignment horizontal="left" vertical="top"/>
    </xf>
    <xf numFmtId="0" fontId="3" fillId="2" borderId="19" xfId="0" applyFont="1" applyFill="1" applyBorder="1" applyAlignment="1">
      <alignment horizontal="left" vertical="top"/>
    </xf>
    <xf numFmtId="0" fontId="3" fillId="2" borderId="0" xfId="0" applyFont="1" applyFill="1" applyAlignment="1">
      <alignment horizontal="left" vertical="top"/>
    </xf>
    <xf numFmtId="0" fontId="3" fillId="2" borderId="20" xfId="0" applyFont="1" applyFill="1" applyBorder="1" applyAlignment="1">
      <alignment horizontal="left" vertical="top"/>
    </xf>
    <xf numFmtId="0" fontId="3" fillId="2" borderId="21" xfId="0" applyFont="1" applyFill="1" applyBorder="1" applyAlignment="1">
      <alignment horizontal="left" vertical="top"/>
    </xf>
    <xf numFmtId="0" fontId="3" fillId="2" borderId="22" xfId="0" applyFont="1" applyFill="1" applyBorder="1" applyAlignment="1">
      <alignment horizontal="left" vertical="top"/>
    </xf>
    <xf numFmtId="0" fontId="3" fillId="2" borderId="12" xfId="0" applyFont="1" applyFill="1" applyBorder="1" applyAlignment="1">
      <alignment horizontal="left" vertical="top"/>
    </xf>
    <xf numFmtId="0" fontId="3" fillId="2" borderId="16" xfId="0" applyFont="1" applyFill="1" applyBorder="1" applyAlignment="1">
      <alignment horizontal="left" vertical="top"/>
    </xf>
    <xf numFmtId="0" fontId="3" fillId="2" borderId="17" xfId="0" applyFont="1" applyFill="1" applyBorder="1" applyAlignment="1">
      <alignment horizontal="left" vertical="top"/>
    </xf>
    <xf numFmtId="0" fontId="3" fillId="2" borderId="18" xfId="0" applyFont="1" applyFill="1" applyBorder="1" applyAlignment="1">
      <alignment horizontal="left" vertical="top"/>
    </xf>
    <xf numFmtId="169" fontId="2" fillId="2" borderId="21" xfId="0" applyNumberFormat="1" applyFont="1" applyFill="1" applyBorder="1" applyAlignment="1">
      <alignment horizontal="left" vertical="top"/>
    </xf>
    <xf numFmtId="169" fontId="2" fillId="2" borderId="22" xfId="0" applyNumberFormat="1" applyFont="1" applyFill="1" applyBorder="1" applyAlignment="1">
      <alignment horizontal="left" vertical="top"/>
    </xf>
    <xf numFmtId="169" fontId="2" fillId="2" borderId="41" xfId="0" applyNumberFormat="1" applyFont="1" applyFill="1" applyBorder="1" applyAlignment="1">
      <alignment horizontal="left" vertical="top"/>
    </xf>
    <xf numFmtId="0" fontId="19" fillId="0" borderId="1" xfId="5" applyFont="1" applyBorder="1" applyAlignment="1">
      <alignment horizontal="left" vertical="top"/>
    </xf>
    <xf numFmtId="0" fontId="19" fillId="0" borderId="19" xfId="5" applyFont="1" applyBorder="1" applyAlignment="1">
      <alignment horizontal="left" vertical="top" wrapText="1"/>
    </xf>
    <xf numFmtId="0" fontId="19" fillId="0" borderId="0" xfId="5" applyFont="1" applyAlignment="1">
      <alignment horizontal="left" vertical="top" wrapText="1"/>
    </xf>
    <xf numFmtId="0" fontId="19" fillId="0" borderId="20" xfId="5" applyFont="1" applyBorder="1" applyAlignment="1">
      <alignment horizontal="left" vertical="top" wrapText="1"/>
    </xf>
    <xf numFmtId="0" fontId="19" fillId="0" borderId="21" xfId="5" applyFont="1" applyBorder="1" applyAlignment="1">
      <alignment horizontal="left" vertical="top" wrapText="1"/>
    </xf>
    <xf numFmtId="0" fontId="19" fillId="0" borderId="22" xfId="5" applyFont="1" applyBorder="1" applyAlignment="1">
      <alignment horizontal="left" vertical="top" wrapText="1"/>
    </xf>
    <xf numFmtId="0" fontId="19" fillId="0" borderId="12" xfId="5" applyFont="1" applyBorder="1" applyAlignment="1">
      <alignment horizontal="left" vertical="top" wrapText="1"/>
    </xf>
    <xf numFmtId="0" fontId="19" fillId="0" borderId="16" xfId="5" applyFont="1" applyBorder="1" applyAlignment="1">
      <alignment horizontal="left" vertical="top"/>
    </xf>
    <xf numFmtId="0" fontId="19" fillId="0" borderId="17" xfId="5" applyFont="1" applyBorder="1" applyAlignment="1">
      <alignment horizontal="left" vertical="top"/>
    </xf>
    <xf numFmtId="0" fontId="19" fillId="0" borderId="18" xfId="5" applyFont="1" applyBorder="1" applyAlignment="1">
      <alignment horizontal="left" vertical="top"/>
    </xf>
    <xf numFmtId="0" fontId="19" fillId="0" borderId="21" xfId="5" applyFont="1" applyBorder="1" applyAlignment="1">
      <alignment horizontal="left" vertical="top"/>
    </xf>
    <xf numFmtId="0" fontId="19" fillId="0" borderId="22" xfId="5" applyFont="1" applyBorder="1" applyAlignment="1">
      <alignment horizontal="left" vertical="top"/>
    </xf>
    <xf numFmtId="0" fontId="19" fillId="0" borderId="12" xfId="5" applyFont="1" applyBorder="1" applyAlignment="1">
      <alignment horizontal="left" vertical="top"/>
    </xf>
    <xf numFmtId="169" fontId="19" fillId="0" borderId="21" xfId="5" applyNumberFormat="1" applyFont="1" applyBorder="1" applyAlignment="1">
      <alignment horizontal="left" vertical="top" wrapText="1"/>
    </xf>
    <xf numFmtId="169" fontId="19" fillId="0" borderId="22" xfId="5" applyNumberFormat="1" applyFont="1" applyBorder="1" applyAlignment="1">
      <alignment horizontal="left" vertical="top" wrapText="1"/>
    </xf>
    <xf numFmtId="169" fontId="19" fillId="0" borderId="12" xfId="5" applyNumberFormat="1" applyFont="1" applyBorder="1" applyAlignment="1">
      <alignment horizontal="left" vertical="top" wrapText="1"/>
    </xf>
    <xf numFmtId="0" fontId="19" fillId="0" borderId="16" xfId="5" applyFont="1" applyBorder="1" applyAlignment="1">
      <alignment horizontal="left" vertical="top" wrapText="1"/>
    </xf>
    <xf numFmtId="0" fontId="19" fillId="0" borderId="17" xfId="5" applyFont="1" applyBorder="1" applyAlignment="1">
      <alignment horizontal="left" vertical="top" wrapText="1"/>
    </xf>
    <xf numFmtId="0" fontId="19" fillId="0" borderId="18" xfId="5" applyFont="1" applyBorder="1" applyAlignment="1">
      <alignment horizontal="left" vertical="top" wrapText="1"/>
    </xf>
    <xf numFmtId="169" fontId="19" fillId="0" borderId="10" xfId="5" applyNumberFormat="1" applyFont="1" applyBorder="1" applyAlignment="1">
      <alignment horizontal="left" vertical="top"/>
    </xf>
    <xf numFmtId="169" fontId="19" fillId="0" borderId="1" xfId="5" applyNumberFormat="1" applyFont="1" applyBorder="1" applyAlignment="1">
      <alignment horizontal="left" vertical="top"/>
    </xf>
    <xf numFmtId="0" fontId="19" fillId="0" borderId="39" xfId="5" applyFont="1" applyBorder="1" applyAlignment="1">
      <alignment horizontal="center" vertical="center"/>
    </xf>
    <xf numFmtId="0" fontId="19" fillId="0" borderId="31" xfId="5" applyFont="1" applyBorder="1" applyAlignment="1">
      <alignment horizontal="center" vertical="center"/>
    </xf>
    <xf numFmtId="0" fontId="19" fillId="0" borderId="15" xfId="5" applyFont="1" applyBorder="1" applyAlignment="1">
      <alignment horizontal="center" vertical="center"/>
    </xf>
    <xf numFmtId="167" fontId="19" fillId="0" borderId="39" xfId="5" applyNumberFormat="1" applyFont="1" applyBorder="1" applyAlignment="1">
      <alignment horizontal="center" vertical="top"/>
    </xf>
    <xf numFmtId="167" fontId="19" fillId="0" borderId="31" xfId="5" applyNumberFormat="1" applyFont="1" applyBorder="1" applyAlignment="1">
      <alignment horizontal="center" vertical="top"/>
    </xf>
    <xf numFmtId="2" fontId="19" fillId="0" borderId="15" xfId="5" applyNumberFormat="1" applyFont="1" applyBorder="1" applyAlignment="1">
      <alignment horizontal="left" vertical="center"/>
    </xf>
    <xf numFmtId="2" fontId="19" fillId="0" borderId="1" xfId="5" applyNumberFormat="1" applyFont="1" applyBorder="1" applyAlignment="1">
      <alignment horizontal="left" vertical="center"/>
    </xf>
    <xf numFmtId="0" fontId="18" fillId="0" borderId="1" xfId="5" applyFont="1" applyBorder="1" applyAlignment="1">
      <alignment horizontal="left" vertical="top" wrapText="1"/>
    </xf>
    <xf numFmtId="0" fontId="18" fillId="0" borderId="1" xfId="5" applyFont="1" applyBorder="1" applyAlignment="1">
      <alignment horizontal="center" vertical="center" wrapText="1"/>
    </xf>
    <xf numFmtId="9" fontId="18" fillId="0" borderId="1" xfId="5" applyNumberFormat="1" applyFont="1" applyBorder="1" applyAlignment="1">
      <alignment horizontal="center" vertical="center"/>
    </xf>
    <xf numFmtId="9" fontId="18" fillId="0" borderId="1" xfId="4" applyFont="1" applyFill="1" applyBorder="1" applyAlignment="1">
      <alignment horizontal="center" vertical="center"/>
    </xf>
    <xf numFmtId="2" fontId="18" fillId="0" borderId="1" xfId="5" applyNumberFormat="1" applyFont="1" applyBorder="1" applyAlignment="1">
      <alignment horizontal="center" vertical="center"/>
    </xf>
    <xf numFmtId="0" fontId="18" fillId="0" borderId="66" xfId="0" applyFont="1" applyBorder="1" applyAlignment="1">
      <alignment horizontal="center" vertical="center" wrapText="1"/>
    </xf>
    <xf numFmtId="0" fontId="18" fillId="0" borderId="68" xfId="0" applyFont="1" applyBorder="1" applyAlignment="1">
      <alignment horizontal="center" vertical="center" wrapText="1"/>
    </xf>
    <xf numFmtId="0" fontId="21" fillId="0" borderId="16" xfId="5" applyFont="1" applyBorder="1" applyAlignment="1">
      <alignment horizontal="center" vertical="center" wrapText="1"/>
    </xf>
    <xf numFmtId="0" fontId="21" fillId="0" borderId="67" xfId="5" applyFont="1" applyBorder="1" applyAlignment="1">
      <alignment horizontal="center" vertical="center" wrapText="1"/>
    </xf>
    <xf numFmtId="0" fontId="21" fillId="0" borderId="21" xfId="5" applyFont="1" applyBorder="1" applyAlignment="1">
      <alignment horizontal="center" vertical="center" wrapText="1"/>
    </xf>
    <xf numFmtId="0" fontId="21" fillId="0" borderId="69" xfId="5" applyFont="1" applyBorder="1" applyAlignment="1">
      <alignment horizontal="center" vertical="center" wrapText="1"/>
    </xf>
    <xf numFmtId="39" fontId="18" fillId="0" borderId="1" xfId="5" applyNumberFormat="1" applyFont="1" applyBorder="1" applyAlignment="1">
      <alignment horizontal="center" vertical="center"/>
    </xf>
    <xf numFmtId="0" fontId="18" fillId="0" borderId="1" xfId="5" applyFont="1" applyBorder="1" applyAlignment="1">
      <alignment horizontal="center"/>
    </xf>
    <xf numFmtId="0" fontId="18" fillId="0" borderId="43" xfId="5" applyFont="1" applyBorder="1" applyAlignment="1">
      <alignment horizontal="left" vertical="center" wrapText="1"/>
    </xf>
    <xf numFmtId="0" fontId="18" fillId="0" borderId="2" xfId="5" applyFont="1" applyBorder="1" applyAlignment="1">
      <alignment horizontal="center" vertical="center" wrapText="1"/>
    </xf>
    <xf numFmtId="0" fontId="18" fillId="0" borderId="10" xfId="5" applyFont="1" applyBorder="1" applyAlignment="1">
      <alignment horizontal="center" vertical="center" wrapText="1"/>
    </xf>
    <xf numFmtId="0" fontId="18" fillId="0" borderId="1" xfId="5" applyFont="1" applyBorder="1" applyAlignment="1">
      <alignment horizontal="center" vertical="center"/>
    </xf>
    <xf numFmtId="0" fontId="18" fillId="0" borderId="42" xfId="5" applyFont="1" applyBorder="1" applyAlignment="1">
      <alignment horizontal="left" vertical="top" wrapText="1"/>
    </xf>
    <xf numFmtId="0" fontId="18" fillId="0" borderId="64" xfId="5" applyFont="1" applyBorder="1" applyAlignment="1">
      <alignment horizontal="left" vertical="top" wrapText="1"/>
    </xf>
    <xf numFmtId="0" fontId="18" fillId="0" borderId="64" xfId="5" applyFont="1" applyBorder="1" applyAlignment="1">
      <alignment horizontal="left" vertical="center" wrapText="1"/>
    </xf>
    <xf numFmtId="2" fontId="18" fillId="0" borderId="0" xfId="5" applyNumberFormat="1" applyFont="1" applyAlignment="1">
      <alignment horizontal="left" vertical="top" wrapText="1"/>
    </xf>
    <xf numFmtId="0" fontId="19" fillId="0" borderId="1" xfId="5" applyFont="1" applyBorder="1" applyAlignment="1">
      <alignment horizontal="center" vertical="center" wrapText="1"/>
    </xf>
    <xf numFmtId="0" fontId="19" fillId="0" borderId="1" xfId="5" applyFont="1" applyBorder="1" applyAlignment="1">
      <alignment horizontal="center"/>
    </xf>
    <xf numFmtId="0" fontId="19" fillId="0" borderId="1" xfId="5" applyFont="1" applyBorder="1" applyAlignment="1">
      <alignment horizontal="center" vertical="center"/>
    </xf>
    <xf numFmtId="0" fontId="19" fillId="0" borderId="16" xfId="5" applyFont="1" applyBorder="1" applyAlignment="1">
      <alignment horizontal="center" vertical="center" wrapText="1"/>
    </xf>
    <xf numFmtId="0" fontId="19" fillId="0" borderId="17" xfId="5" applyFont="1" applyBorder="1" applyAlignment="1">
      <alignment horizontal="center" vertical="center" wrapText="1"/>
    </xf>
    <xf numFmtId="0" fontId="19" fillId="0" borderId="18" xfId="5" applyFont="1" applyBorder="1" applyAlignment="1">
      <alignment horizontal="center" vertical="center" wrapText="1"/>
    </xf>
    <xf numFmtId="0" fontId="19" fillId="0" borderId="21" xfId="5" applyFont="1" applyBorder="1" applyAlignment="1">
      <alignment horizontal="center" vertical="center" wrapText="1"/>
    </xf>
    <xf numFmtId="0" fontId="19" fillId="0" borderId="22" xfId="5" applyFont="1" applyBorder="1" applyAlignment="1">
      <alignment horizontal="center" vertical="center" wrapText="1"/>
    </xf>
    <xf numFmtId="0" fontId="19" fillId="0" borderId="12" xfId="5" applyFont="1" applyBorder="1" applyAlignment="1">
      <alignment horizontal="center" vertical="center" wrapText="1"/>
    </xf>
    <xf numFmtId="2" fontId="18" fillId="0" borderId="0" xfId="5" applyNumberFormat="1" applyFont="1" applyAlignment="1">
      <alignment horizontal="left" vertical="center" wrapText="1"/>
    </xf>
    <xf numFmtId="0" fontId="19" fillId="0" borderId="43" xfId="5" applyFont="1" applyBorder="1" applyAlignment="1">
      <alignment horizontal="left" vertical="center"/>
    </xf>
    <xf numFmtId="0" fontId="19" fillId="0" borderId="31" xfId="5" applyFont="1" applyBorder="1" applyAlignment="1">
      <alignment horizontal="left" vertical="center"/>
    </xf>
    <xf numFmtId="0" fontId="19" fillId="0" borderId="15" xfId="5" applyFont="1" applyBorder="1" applyAlignment="1">
      <alignment horizontal="left" vertical="center"/>
    </xf>
    <xf numFmtId="0" fontId="18" fillId="0" borderId="39" xfId="0" applyFont="1" applyBorder="1" applyAlignment="1">
      <alignment horizontal="left" vertical="center" wrapText="1"/>
    </xf>
    <xf numFmtId="0" fontId="18" fillId="0" borderId="31" xfId="0" applyFont="1" applyBorder="1" applyAlignment="1">
      <alignment horizontal="left" vertical="center" wrapText="1"/>
    </xf>
    <xf numFmtId="0" fontId="18" fillId="0" borderId="15" xfId="0" applyFont="1" applyBorder="1" applyAlignment="1">
      <alignment horizontal="left" vertical="center" wrapText="1"/>
    </xf>
    <xf numFmtId="0" fontId="19" fillId="0" borderId="39" xfId="5" applyFont="1" applyBorder="1" applyAlignment="1">
      <alignment horizontal="left" vertical="center" wrapText="1"/>
    </xf>
    <xf numFmtId="0" fontId="19" fillId="0" borderId="31" xfId="5" applyFont="1" applyBorder="1" applyAlignment="1">
      <alignment horizontal="left" vertical="center" wrapText="1"/>
    </xf>
    <xf numFmtId="0" fontId="19" fillId="0" borderId="15" xfId="5" applyFont="1" applyBorder="1" applyAlignment="1">
      <alignment horizontal="left" vertical="center" wrapText="1"/>
    </xf>
    <xf numFmtId="2" fontId="18" fillId="0" borderId="39" xfId="5" applyNumberFormat="1" applyFont="1" applyBorder="1" applyAlignment="1">
      <alignment horizontal="left" vertical="center" wrapText="1"/>
    </xf>
    <xf numFmtId="2" fontId="18" fillId="0" borderId="31" xfId="5" applyNumberFormat="1" applyFont="1" applyBorder="1" applyAlignment="1">
      <alignment horizontal="left" vertical="center" wrapText="1"/>
    </xf>
    <xf numFmtId="2" fontId="18" fillId="0" borderId="15" xfId="5" applyNumberFormat="1" applyFont="1" applyBorder="1" applyAlignment="1">
      <alignment horizontal="left" vertical="center" wrapText="1"/>
    </xf>
    <xf numFmtId="0" fontId="20" fillId="0" borderId="1" xfId="5" applyFont="1" applyBorder="1" applyAlignment="1">
      <alignment horizontal="center" vertical="center" wrapText="1"/>
    </xf>
    <xf numFmtId="2" fontId="19" fillId="0" borderId="0" xfId="5" applyNumberFormat="1" applyFont="1" applyAlignment="1">
      <alignment horizontal="center" vertical="center" wrapText="1"/>
    </xf>
    <xf numFmtId="2" fontId="19" fillId="0" borderId="1" xfId="5" applyNumberFormat="1" applyFont="1" applyBorder="1" applyAlignment="1">
      <alignment horizontal="center" vertical="center"/>
    </xf>
    <xf numFmtId="0" fontId="19" fillId="0" borderId="43" xfId="5" applyFont="1" applyBorder="1" applyAlignment="1">
      <alignment horizontal="left" vertical="center" wrapText="1"/>
    </xf>
    <xf numFmtId="2" fontId="19" fillId="0" borderId="0" xfId="5" applyNumberFormat="1" applyFont="1" applyAlignment="1">
      <alignment horizontal="center" vertical="center"/>
    </xf>
    <xf numFmtId="0" fontId="18" fillId="0" borderId="0" xfId="5" applyFont="1" applyAlignment="1">
      <alignment horizontal="center"/>
    </xf>
    <xf numFmtId="0" fontId="19" fillId="0" borderId="39" xfId="5" applyFont="1" applyBorder="1" applyAlignment="1">
      <alignment horizontal="left"/>
    </xf>
    <xf numFmtId="0" fontId="19" fillId="0" borderId="31" xfId="5" applyFont="1" applyBorder="1" applyAlignment="1">
      <alignment horizontal="left"/>
    </xf>
    <xf numFmtId="0" fontId="19" fillId="0" borderId="15" xfId="5" applyFont="1" applyBorder="1" applyAlignment="1">
      <alignment horizontal="left"/>
    </xf>
    <xf numFmtId="0" fontId="19" fillId="0" borderId="16" xfId="5" applyFont="1" applyBorder="1" applyAlignment="1">
      <alignment horizontal="left"/>
    </xf>
    <xf numFmtId="0" fontId="19" fillId="0" borderId="17" xfId="5" applyFont="1" applyBorder="1" applyAlignment="1">
      <alignment horizontal="left"/>
    </xf>
    <xf numFmtId="2" fontId="19" fillId="0" borderId="39" xfId="5" applyNumberFormat="1" applyFont="1" applyBorder="1" applyAlignment="1">
      <alignment horizontal="center" vertical="center" wrapText="1"/>
    </xf>
    <xf numFmtId="2" fontId="19" fillId="0" borderId="31" xfId="5" applyNumberFormat="1" applyFont="1" applyBorder="1" applyAlignment="1">
      <alignment horizontal="center" vertical="center" wrapText="1"/>
    </xf>
    <xf numFmtId="2" fontId="19" fillId="0" borderId="15" xfId="5" applyNumberFormat="1" applyFont="1" applyBorder="1" applyAlignment="1">
      <alignment horizontal="center" vertical="center" wrapText="1"/>
    </xf>
    <xf numFmtId="0" fontId="18" fillId="0" borderId="2" xfId="5" applyFont="1" applyBorder="1" applyAlignment="1">
      <alignment horizontal="center"/>
    </xf>
    <xf numFmtId="0" fontId="18" fillId="0" borderId="63" xfId="5" applyFont="1" applyBorder="1" applyAlignment="1">
      <alignment horizontal="center"/>
    </xf>
    <xf numFmtId="0" fontId="18" fillId="0" borderId="10" xfId="5" applyFont="1" applyBorder="1" applyAlignment="1">
      <alignment horizontal="center"/>
    </xf>
    <xf numFmtId="0" fontId="18" fillId="0" borderId="16" xfId="5" applyFont="1" applyBorder="1" applyAlignment="1">
      <alignment horizontal="center" vertical="center"/>
    </xf>
    <xf numFmtId="0" fontId="18" fillId="0" borderId="17" xfId="5" applyFont="1" applyBorder="1" applyAlignment="1">
      <alignment horizontal="center" vertical="center"/>
    </xf>
    <xf numFmtId="0" fontId="18" fillId="0" borderId="18" xfId="5" applyFont="1" applyBorder="1" applyAlignment="1">
      <alignment horizontal="center" vertical="center"/>
    </xf>
    <xf numFmtId="0" fontId="18" fillId="0" borderId="21" xfId="5" applyFont="1" applyBorder="1" applyAlignment="1">
      <alignment horizontal="center" vertical="center"/>
    </xf>
    <xf numFmtId="0" fontId="18" fillId="0" borderId="22" xfId="5" applyFont="1" applyBorder="1" applyAlignment="1">
      <alignment horizontal="center" vertical="center"/>
    </xf>
    <xf numFmtId="0" fontId="18" fillId="0" borderId="12" xfId="5" applyFont="1" applyBorder="1" applyAlignment="1">
      <alignment horizontal="center" vertical="center"/>
    </xf>
    <xf numFmtId="0" fontId="18" fillId="0" borderId="16" xfId="5" applyFont="1" applyBorder="1" applyAlignment="1">
      <alignment horizontal="center"/>
    </xf>
    <xf numFmtId="0" fontId="18" fillId="0" borderId="18" xfId="5" applyFont="1" applyBorder="1" applyAlignment="1">
      <alignment horizontal="center"/>
    </xf>
    <xf numFmtId="0" fontId="18" fillId="0" borderId="19" xfId="5" applyFont="1" applyBorder="1" applyAlignment="1">
      <alignment horizontal="center"/>
    </xf>
    <xf numFmtId="0" fontId="18" fillId="0" borderId="20" xfId="5" applyFont="1" applyBorder="1" applyAlignment="1">
      <alignment horizontal="center"/>
    </xf>
    <xf numFmtId="0" fontId="18" fillId="0" borderId="21" xfId="5" applyFont="1" applyBorder="1" applyAlignment="1">
      <alignment horizontal="center"/>
    </xf>
    <xf numFmtId="0" fontId="18" fillId="0" borderId="12" xfId="5" applyFont="1" applyBorder="1" applyAlignment="1">
      <alignment horizont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32" fillId="0" borderId="73" xfId="0" applyFont="1" applyBorder="1" applyAlignment="1">
      <alignment horizontal="left" vertical="center" wrapText="1"/>
    </xf>
    <xf numFmtId="0" fontId="32" fillId="0" borderId="74" xfId="0" applyFont="1" applyBorder="1" applyAlignment="1">
      <alignment horizontal="left" vertical="top" wrapText="1"/>
    </xf>
    <xf numFmtId="0" fontId="32" fillId="0" borderId="74" xfId="0" applyFont="1" applyBorder="1" applyAlignment="1">
      <alignment horizontal="left" vertical="center" wrapText="1"/>
    </xf>
    <xf numFmtId="0" fontId="31" fillId="0" borderId="78" xfId="0" applyFont="1" applyBorder="1"/>
    <xf numFmtId="0" fontId="31" fillId="0" borderId="79" xfId="0" applyFont="1" applyBorder="1"/>
    <xf numFmtId="0" fontId="32" fillId="0" borderId="123" xfId="0" applyFont="1" applyBorder="1" applyAlignment="1">
      <alignment horizontal="center" vertical="center"/>
    </xf>
    <xf numFmtId="0" fontId="35" fillId="0" borderId="73" xfId="0" applyFont="1" applyBorder="1" applyAlignment="1">
      <alignment horizontal="center" vertical="center" wrapText="1"/>
    </xf>
    <xf numFmtId="0" fontId="32" fillId="0" borderId="77" xfId="0" applyFont="1" applyBorder="1" applyAlignment="1">
      <alignment horizontal="center" vertical="center"/>
    </xf>
    <xf numFmtId="167" fontId="32" fillId="0" borderId="77" xfId="0" applyNumberFormat="1" applyFont="1" applyBorder="1" applyAlignment="1">
      <alignment horizontal="center" vertical="center"/>
    </xf>
    <xf numFmtId="0" fontId="32" fillId="0" borderId="119" xfId="0" applyFont="1" applyBorder="1" applyAlignment="1">
      <alignment horizontal="center" vertical="center"/>
    </xf>
    <xf numFmtId="0" fontId="32" fillId="0" borderId="117" xfId="0" applyFont="1" applyBorder="1" applyAlignment="1">
      <alignment horizontal="center" vertical="center" wrapText="1"/>
    </xf>
    <xf numFmtId="0" fontId="32" fillId="0" borderId="115" xfId="0" applyFont="1" applyBorder="1" applyAlignment="1">
      <alignment horizontal="center" vertical="center" wrapText="1"/>
    </xf>
    <xf numFmtId="0" fontId="33" fillId="0" borderId="116" xfId="0" applyFont="1" applyBorder="1" applyAlignment="1">
      <alignment horizontal="center" vertical="center" wrapText="1"/>
    </xf>
    <xf numFmtId="0" fontId="32" fillId="0" borderId="116" xfId="0" applyFont="1" applyBorder="1" applyAlignment="1">
      <alignment horizontal="center" vertical="center" wrapText="1"/>
    </xf>
    <xf numFmtId="0" fontId="32" fillId="0" borderId="94" xfId="0" applyFont="1" applyBorder="1" applyAlignment="1">
      <alignment horizontal="center"/>
    </xf>
    <xf numFmtId="0" fontId="32" fillId="0" borderId="73" xfId="0" applyFont="1" applyBorder="1" applyAlignment="1">
      <alignment horizontal="center" vertical="center" wrapText="1"/>
    </xf>
    <xf numFmtId="0" fontId="37" fillId="4" borderId="77" xfId="0" applyFont="1" applyFill="1" applyBorder="1" applyAlignment="1">
      <alignment horizontal="right" vertical="center" wrapText="1"/>
    </xf>
    <xf numFmtId="0" fontId="46" fillId="2" borderId="19" xfId="13" applyFont="1" applyFill="1" applyBorder="1" applyAlignment="1">
      <alignment horizontal="left" vertical="top"/>
    </xf>
    <xf numFmtId="0" fontId="46" fillId="2" borderId="0" xfId="13" applyFont="1" applyFill="1" applyAlignment="1">
      <alignment horizontal="left" vertical="top"/>
    </xf>
    <xf numFmtId="0" fontId="46" fillId="2" borderId="40" xfId="13" applyFont="1" applyFill="1" applyBorder="1" applyAlignment="1">
      <alignment horizontal="left" vertical="top"/>
    </xf>
    <xf numFmtId="0" fontId="46" fillId="2" borderId="21" xfId="13" applyFont="1" applyFill="1" applyBorder="1" applyAlignment="1">
      <alignment horizontal="left" vertical="top"/>
    </xf>
    <xf numFmtId="0" fontId="46" fillId="2" borderId="22" xfId="13" applyFont="1" applyFill="1" applyBorder="1" applyAlignment="1">
      <alignment horizontal="left" vertical="top"/>
    </xf>
    <xf numFmtId="0" fontId="46" fillId="2" borderId="41" xfId="13" applyFont="1" applyFill="1" applyBorder="1" applyAlignment="1">
      <alignment horizontal="left" vertical="top"/>
    </xf>
    <xf numFmtId="0" fontId="44" fillId="2" borderId="58" xfId="13" applyFont="1" applyFill="1" applyBorder="1" applyAlignment="1">
      <alignment horizontal="left" vertical="top" wrapText="1"/>
    </xf>
    <xf numFmtId="0" fontId="44" fillId="2" borderId="17" xfId="13" applyFont="1" applyFill="1" applyBorder="1" applyAlignment="1">
      <alignment horizontal="left" vertical="top" wrapText="1"/>
    </xf>
    <xf numFmtId="0" fontId="44" fillId="2" borderId="42" xfId="13" applyFont="1" applyFill="1" applyBorder="1" applyAlignment="1">
      <alignment horizontal="left" vertical="top" wrapText="1"/>
    </xf>
    <xf numFmtId="0" fontId="44" fillId="2" borderId="0" xfId="13" applyFont="1" applyFill="1" applyAlignment="1">
      <alignment horizontal="left" vertical="top" wrapText="1"/>
    </xf>
    <xf numFmtId="0" fontId="44" fillId="2" borderId="59" xfId="13" applyFont="1" applyFill="1" applyBorder="1" applyAlignment="1">
      <alignment horizontal="left" vertical="top" wrapText="1"/>
    </xf>
    <xf numFmtId="0" fontId="44" fillId="2" borderId="28" xfId="13" applyFont="1" applyFill="1" applyBorder="1" applyAlignment="1">
      <alignment horizontal="left" vertical="top" wrapText="1"/>
    </xf>
    <xf numFmtId="0" fontId="46" fillId="2" borderId="16" xfId="13" applyFont="1" applyFill="1" applyBorder="1" applyAlignment="1">
      <alignment horizontal="left" vertical="top"/>
    </xf>
    <xf numFmtId="0" fontId="46" fillId="2" borderId="17" xfId="13" applyFont="1" applyFill="1" applyBorder="1" applyAlignment="1">
      <alignment horizontal="left" vertical="top"/>
    </xf>
    <xf numFmtId="0" fontId="46" fillId="2" borderId="57" xfId="13" applyFont="1" applyFill="1" applyBorder="1" applyAlignment="1">
      <alignment horizontal="left" vertical="top"/>
    </xf>
    <xf numFmtId="0" fontId="46" fillId="2" borderId="127" xfId="13" applyFont="1" applyFill="1" applyBorder="1" applyAlignment="1">
      <alignment horizontal="center"/>
    </xf>
    <xf numFmtId="0" fontId="46" fillId="2" borderId="52" xfId="13" applyFont="1" applyFill="1" applyBorder="1" applyAlignment="1">
      <alignment horizontal="center"/>
    </xf>
    <xf numFmtId="0" fontId="46" fillId="2" borderId="54" xfId="13" applyFont="1" applyFill="1" applyBorder="1" applyAlignment="1">
      <alignment horizontal="center"/>
    </xf>
    <xf numFmtId="0" fontId="46" fillId="2" borderId="51" xfId="13" applyFont="1" applyFill="1" applyBorder="1" applyAlignment="1">
      <alignment horizontal="left" vertical="center" wrapText="1"/>
    </xf>
    <xf numFmtId="0" fontId="46" fillId="2" borderId="52" xfId="13" applyFont="1" applyFill="1" applyBorder="1" applyAlignment="1">
      <alignment horizontal="left" vertical="center" wrapText="1"/>
    </xf>
    <xf numFmtId="0" fontId="46" fillId="2" borderId="54" xfId="13" applyFont="1" applyFill="1" applyBorder="1" applyAlignment="1">
      <alignment horizontal="left" vertical="center" wrapText="1"/>
    </xf>
    <xf numFmtId="2" fontId="2" fillId="2" borderId="11" xfId="0" applyNumberFormat="1" applyFont="1" applyFill="1" applyBorder="1" applyAlignment="1">
      <alignment horizontal="center" vertical="center"/>
    </xf>
    <xf numFmtId="2" fontId="2" fillId="2" borderId="14" xfId="0" applyNumberFormat="1" applyFont="1" applyFill="1" applyBorder="1" applyAlignment="1">
      <alignment horizontal="center" vertical="center"/>
    </xf>
    <xf numFmtId="0" fontId="44" fillId="2" borderId="34" xfId="13" applyFont="1" applyFill="1" applyBorder="1" applyAlignment="1">
      <alignment horizontal="center"/>
    </xf>
    <xf numFmtId="0" fontId="44" fillId="2" borderId="35" xfId="13" applyFont="1" applyFill="1" applyBorder="1" applyAlignment="1">
      <alignment horizontal="center"/>
    </xf>
    <xf numFmtId="0" fontId="44" fillId="2" borderId="36" xfId="13" applyFont="1" applyFill="1" applyBorder="1" applyAlignment="1">
      <alignment horizontal="center"/>
    </xf>
    <xf numFmtId="0" fontId="44" fillId="2" borderId="21" xfId="13" applyFont="1" applyFill="1" applyBorder="1" applyAlignment="1">
      <alignment horizontal="center"/>
    </xf>
    <xf numFmtId="0" fontId="44" fillId="2" borderId="22" xfId="13" applyFont="1" applyFill="1" applyBorder="1" applyAlignment="1">
      <alignment horizontal="center"/>
    </xf>
    <xf numFmtId="0" fontId="45" fillId="2" borderId="32" xfId="13" applyFont="1" applyFill="1" applyBorder="1" applyAlignment="1">
      <alignment horizontal="center"/>
    </xf>
    <xf numFmtId="0" fontId="45" fillId="2" borderId="30" xfId="13" applyFont="1" applyFill="1" applyBorder="1" applyAlignment="1">
      <alignment horizontal="center"/>
    </xf>
    <xf numFmtId="0" fontId="45" fillId="2" borderId="37" xfId="13" applyFont="1" applyFill="1" applyBorder="1" applyAlignment="1">
      <alignment horizontal="center"/>
    </xf>
    <xf numFmtId="0" fontId="2" fillId="2" borderId="47" xfId="13" applyFill="1" applyBorder="1" applyAlignment="1">
      <alignment horizontal="right"/>
    </xf>
    <xf numFmtId="0" fontId="2" fillId="2" borderId="38" xfId="13" applyFill="1" applyBorder="1" applyAlignment="1">
      <alignment horizontal="right"/>
    </xf>
    <xf numFmtId="0" fontId="46" fillId="2" borderId="16" xfId="13" applyFont="1" applyFill="1" applyBorder="1" applyAlignment="1">
      <alignment horizontal="left" vertical="top" wrapText="1"/>
    </xf>
    <xf numFmtId="0" fontId="46" fillId="2" borderId="17" xfId="13" applyFont="1" applyFill="1" applyBorder="1" applyAlignment="1">
      <alignment horizontal="left" vertical="top" wrapText="1"/>
    </xf>
    <xf numFmtId="0" fontId="46" fillId="2" borderId="18" xfId="13" applyFont="1" applyFill="1" applyBorder="1" applyAlignment="1">
      <alignment horizontal="left" vertical="top" wrapText="1"/>
    </xf>
    <xf numFmtId="0" fontId="46" fillId="2" borderId="19" xfId="13" applyFont="1" applyFill="1" applyBorder="1" applyAlignment="1">
      <alignment horizontal="left" vertical="top" wrapText="1"/>
    </xf>
    <xf numFmtId="0" fontId="46" fillId="2" borderId="0" xfId="13" applyFont="1" applyFill="1" applyAlignment="1">
      <alignment horizontal="left" vertical="top" wrapText="1"/>
    </xf>
    <xf numFmtId="0" fontId="46" fillId="2" borderId="20" xfId="13" applyFont="1" applyFill="1" applyBorder="1" applyAlignment="1">
      <alignment horizontal="left" vertical="top" wrapText="1"/>
    </xf>
    <xf numFmtId="0" fontId="46" fillId="2" borderId="21" xfId="13" applyFont="1" applyFill="1" applyBorder="1" applyAlignment="1">
      <alignment horizontal="left" vertical="top" wrapText="1"/>
    </xf>
    <xf numFmtId="0" fontId="46" fillId="2" borderId="22" xfId="13" applyFont="1" applyFill="1" applyBorder="1" applyAlignment="1">
      <alignment horizontal="left" vertical="top" wrapText="1"/>
    </xf>
    <xf numFmtId="0" fontId="46" fillId="2" borderId="12" xfId="13" applyFont="1" applyFill="1" applyBorder="1" applyAlignment="1">
      <alignment horizontal="left" vertical="top" wrapText="1"/>
    </xf>
    <xf numFmtId="0" fontId="44" fillId="2" borderId="16" xfId="13" applyFont="1" applyFill="1" applyBorder="1" applyAlignment="1">
      <alignment horizontal="left" vertical="top"/>
    </xf>
    <xf numFmtId="0" fontId="44" fillId="2" borderId="17" xfId="13" applyFont="1" applyFill="1" applyBorder="1" applyAlignment="1">
      <alignment horizontal="left" vertical="top"/>
    </xf>
    <xf numFmtId="0" fontId="44" fillId="2" borderId="18" xfId="13" applyFont="1" applyFill="1" applyBorder="1" applyAlignment="1">
      <alignment horizontal="left" vertical="top"/>
    </xf>
    <xf numFmtId="0" fontId="44" fillId="2" borderId="19" xfId="13" applyFont="1" applyFill="1" applyBorder="1" applyAlignment="1">
      <alignment horizontal="left" vertical="top"/>
    </xf>
    <xf numFmtId="0" fontId="44" fillId="2" borderId="0" xfId="13" applyFont="1" applyFill="1" applyAlignment="1">
      <alignment horizontal="left" vertical="top"/>
    </xf>
    <xf numFmtId="0" fontId="44" fillId="2" borderId="20" xfId="13" applyFont="1" applyFill="1" applyBorder="1" applyAlignment="1">
      <alignment horizontal="left" vertical="top"/>
    </xf>
    <xf numFmtId="0" fontId="44" fillId="2" borderId="21" xfId="13" applyFont="1" applyFill="1" applyBorder="1" applyAlignment="1">
      <alignment horizontal="left" vertical="top"/>
    </xf>
    <xf numFmtId="0" fontId="44" fillId="2" borderId="22" xfId="13" applyFont="1" applyFill="1" applyBorder="1" applyAlignment="1">
      <alignment horizontal="left" vertical="top"/>
    </xf>
    <xf numFmtId="0" fontId="44" fillId="2" borderId="12" xfId="13" applyFont="1" applyFill="1" applyBorder="1" applyAlignment="1">
      <alignment horizontal="left" vertical="top"/>
    </xf>
    <xf numFmtId="0" fontId="46" fillId="2" borderId="127" xfId="0" applyFont="1" applyFill="1" applyBorder="1" applyAlignment="1">
      <alignment horizontal="center"/>
    </xf>
    <xf numFmtId="0" fontId="46" fillId="2" borderId="52" xfId="0" applyFont="1" applyFill="1" applyBorder="1" applyAlignment="1">
      <alignment horizontal="center"/>
    </xf>
    <xf numFmtId="0" fontId="46" fillId="2" borderId="54" xfId="0" applyFont="1" applyFill="1" applyBorder="1" applyAlignment="1">
      <alignment horizontal="center"/>
    </xf>
    <xf numFmtId="0" fontId="46" fillId="2" borderId="127" xfId="13" applyFont="1" applyFill="1" applyBorder="1" applyAlignment="1">
      <alignment horizontal="center" vertical="top"/>
    </xf>
    <xf numFmtId="0" fontId="46" fillId="2" borderId="52" xfId="13" applyFont="1" applyFill="1" applyBorder="1" applyAlignment="1">
      <alignment horizontal="center" vertical="top"/>
    </xf>
    <xf numFmtId="0" fontId="46" fillId="2" borderId="54" xfId="13" applyFont="1" applyFill="1" applyBorder="1" applyAlignment="1">
      <alignment horizontal="center" vertical="top"/>
    </xf>
    <xf numFmtId="0" fontId="38" fillId="2" borderId="68" xfId="0" applyFont="1" applyFill="1" applyBorder="1" applyAlignment="1">
      <alignment horizontal="center" vertical="center"/>
    </xf>
    <xf numFmtId="0" fontId="38" fillId="2" borderId="49" xfId="0" applyFont="1" applyFill="1" applyBorder="1" applyAlignment="1">
      <alignment horizontal="center" vertical="center"/>
    </xf>
    <xf numFmtId="0" fontId="38" fillId="2" borderId="24" xfId="0" applyFont="1" applyFill="1" applyBorder="1" applyAlignment="1">
      <alignment horizontal="center" vertical="center" wrapText="1"/>
    </xf>
    <xf numFmtId="0" fontId="38" fillId="2" borderId="27" xfId="0" applyFont="1" applyFill="1" applyBorder="1" applyAlignment="1">
      <alignment horizontal="center" vertical="center" wrapText="1"/>
    </xf>
    <xf numFmtId="2" fontId="2" fillId="0" borderId="24" xfId="0" applyNumberFormat="1" applyFont="1" applyBorder="1" applyAlignment="1">
      <alignment horizontal="center" vertical="center"/>
    </xf>
    <xf numFmtId="2" fontId="2" fillId="0" borderId="27" xfId="0" applyNumberFormat="1" applyFont="1" applyBorder="1" applyAlignment="1">
      <alignment horizontal="center" vertical="center"/>
    </xf>
    <xf numFmtId="0" fontId="42" fillId="2" borderId="13"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7" xfId="0" applyFont="1" applyFill="1" applyBorder="1" applyAlignment="1">
      <alignment horizontal="center" vertical="center" wrapText="1"/>
    </xf>
    <xf numFmtId="14" fontId="2" fillId="2" borderId="1" xfId="0" applyNumberFormat="1" applyFont="1" applyFill="1" applyBorder="1" applyAlignment="1">
      <alignment horizontal="center" vertical="center"/>
    </xf>
    <xf numFmtId="14" fontId="2" fillId="2" borderId="7" xfId="0" applyNumberFormat="1" applyFont="1" applyFill="1" applyBorder="1" applyAlignment="1">
      <alignment horizontal="center" vertical="center"/>
    </xf>
    <xf numFmtId="39" fontId="2" fillId="2" borderId="1" xfId="0" applyNumberFormat="1" applyFont="1" applyFill="1" applyBorder="1" applyAlignment="1">
      <alignment horizontal="center" vertical="center"/>
    </xf>
    <xf numFmtId="0" fontId="42" fillId="2" borderId="3" xfId="0" applyFont="1" applyFill="1" applyBorder="1" applyAlignment="1">
      <alignment horizontal="center" vertical="center" wrapText="1"/>
    </xf>
    <xf numFmtId="0" fontId="42" fillId="2" borderId="4" xfId="0" applyFont="1" applyFill="1" applyBorder="1" applyAlignment="1">
      <alignment horizontal="center" vertical="center" wrapText="1"/>
    </xf>
    <xf numFmtId="14" fontId="2" fillId="2" borderId="4" xfId="0" applyNumberFormat="1" applyFont="1" applyFill="1" applyBorder="1" applyAlignment="1">
      <alignment horizontal="center" vertical="center"/>
    </xf>
    <xf numFmtId="0" fontId="38" fillId="2" borderId="32" xfId="0" applyFont="1" applyFill="1" applyBorder="1" applyAlignment="1">
      <alignment horizontal="center" vertical="center" wrapText="1"/>
    </xf>
    <xf numFmtId="0" fontId="38" fillId="2" borderId="30"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21" xfId="0" applyFont="1" applyFill="1" applyBorder="1" applyAlignment="1">
      <alignment horizontal="center" vertical="center" wrapText="1"/>
    </xf>
    <xf numFmtId="0" fontId="38" fillId="2" borderId="22"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8" fillId="2" borderId="39" xfId="0" applyFont="1" applyFill="1" applyBorder="1" applyAlignment="1">
      <alignment horizontal="center"/>
    </xf>
    <xf numFmtId="0" fontId="38" fillId="2" borderId="31" xfId="0" applyFont="1" applyFill="1" applyBorder="1" applyAlignment="1">
      <alignment horizontal="center"/>
    </xf>
    <xf numFmtId="0" fontId="38" fillId="2" borderId="44" xfId="0" applyFont="1" applyFill="1" applyBorder="1" applyAlignment="1">
      <alignment horizontal="center"/>
    </xf>
    <xf numFmtId="0" fontId="38" fillId="2" borderId="2" xfId="0" applyFont="1" applyFill="1" applyBorder="1" applyAlignment="1">
      <alignment horizontal="center" vertical="center" wrapText="1"/>
    </xf>
    <xf numFmtId="0" fontId="38" fillId="2" borderId="14" xfId="0" applyFont="1" applyFill="1" applyBorder="1" applyAlignment="1">
      <alignment horizontal="center" vertical="center"/>
    </xf>
    <xf numFmtId="0" fontId="38" fillId="2" borderId="46"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13" xfId="0" applyFont="1" applyFill="1" applyBorder="1" applyAlignment="1">
      <alignment horizontal="center" vertical="center"/>
    </xf>
    <xf numFmtId="0" fontId="38" fillId="2" borderId="47" xfId="0" applyFont="1" applyFill="1" applyBorder="1" applyAlignment="1">
      <alignment horizontal="center" vertical="center"/>
    </xf>
    <xf numFmtId="0" fontId="41" fillId="2" borderId="4"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1" xfId="0" applyFont="1" applyFill="1" applyBorder="1" applyAlignment="1">
      <alignment horizontal="center" vertical="center"/>
    </xf>
    <xf numFmtId="0" fontId="3" fillId="2" borderId="16" xfId="0" applyFont="1" applyFill="1" applyBorder="1" applyAlignment="1">
      <alignment horizontal="justify" vertical="top" wrapText="1"/>
    </xf>
    <xf numFmtId="0" fontId="3" fillId="2" borderId="17" xfId="0" applyFont="1" applyFill="1" applyBorder="1" applyAlignment="1">
      <alignment horizontal="justify" vertical="top" wrapText="1"/>
    </xf>
    <xf numFmtId="0" fontId="3" fillId="2" borderId="19" xfId="0" applyFont="1" applyFill="1" applyBorder="1" applyAlignment="1">
      <alignment horizontal="justify" vertical="top" wrapText="1"/>
    </xf>
    <xf numFmtId="0" fontId="3" fillId="2" borderId="0" xfId="0" applyFont="1" applyFill="1" applyAlignment="1">
      <alignment horizontal="justify" vertical="top" wrapText="1"/>
    </xf>
    <xf numFmtId="0" fontId="3" fillId="2" borderId="61" xfId="0" applyFont="1" applyFill="1" applyBorder="1" applyAlignment="1">
      <alignment horizontal="justify" vertical="top" wrapText="1"/>
    </xf>
    <xf numFmtId="0" fontId="3" fillId="2" borderId="28" xfId="0" applyFont="1" applyFill="1" applyBorder="1" applyAlignment="1">
      <alignment horizontal="justify" vertical="top" wrapText="1"/>
    </xf>
    <xf numFmtId="2" fontId="38" fillId="2" borderId="39" xfId="0" applyNumberFormat="1" applyFont="1" applyFill="1" applyBorder="1" applyAlignment="1">
      <alignment horizontal="center" vertical="center" wrapText="1"/>
    </xf>
    <xf numFmtId="2" fontId="38" fillId="2" borderId="31" xfId="0" applyNumberFormat="1" applyFont="1" applyFill="1" applyBorder="1" applyAlignment="1">
      <alignment horizontal="center" vertical="center" wrapText="1"/>
    </xf>
    <xf numFmtId="2" fontId="38" fillId="2" borderId="15" xfId="0" applyNumberFormat="1" applyFont="1" applyFill="1" applyBorder="1" applyAlignment="1">
      <alignment horizontal="center" vertical="center" wrapText="1"/>
    </xf>
    <xf numFmtId="0" fontId="39" fillId="2" borderId="31" xfId="0" applyFont="1" applyFill="1" applyBorder="1" applyAlignment="1">
      <alignment horizontal="center" vertical="center"/>
    </xf>
    <xf numFmtId="0" fontId="39" fillId="2" borderId="15" xfId="0" applyFont="1" applyFill="1" applyBorder="1" applyAlignment="1">
      <alignment horizontal="center" vertical="center"/>
    </xf>
    <xf numFmtId="2" fontId="38" fillId="2" borderId="1" xfId="0" applyNumberFormat="1" applyFont="1" applyFill="1" applyBorder="1" applyAlignment="1">
      <alignment horizontal="center" vertical="center"/>
    </xf>
    <xf numFmtId="0" fontId="38" fillId="2" borderId="43" xfId="0" applyFont="1" applyFill="1" applyBorder="1" applyAlignment="1">
      <alignment horizontal="center" vertical="center" wrapText="1"/>
    </xf>
    <xf numFmtId="0" fontId="38" fillId="2" borderId="31" xfId="0" applyFont="1" applyFill="1" applyBorder="1" applyAlignment="1">
      <alignment horizontal="center" vertical="center" wrapText="1"/>
    </xf>
    <xf numFmtId="0" fontId="38" fillId="2" borderId="15" xfId="0" applyFont="1" applyFill="1" applyBorder="1" applyAlignment="1">
      <alignment horizontal="center" vertical="center" wrapText="1"/>
    </xf>
    <xf numFmtId="10" fontId="39" fillId="2" borderId="39" xfId="10" applyNumberFormat="1" applyFont="1" applyFill="1" applyBorder="1" applyAlignment="1">
      <alignment horizontal="center"/>
    </xf>
    <xf numFmtId="10" fontId="39" fillId="2" borderId="31" xfId="10" applyNumberFormat="1" applyFont="1" applyFill="1" applyBorder="1" applyAlignment="1">
      <alignment horizontal="center"/>
    </xf>
    <xf numFmtId="10" fontId="39" fillId="2" borderId="15" xfId="10" applyNumberFormat="1" applyFont="1" applyFill="1" applyBorder="1" applyAlignment="1">
      <alignment horizontal="center"/>
    </xf>
    <xf numFmtId="2" fontId="39" fillId="2" borderId="39" xfId="0" applyNumberFormat="1" applyFont="1" applyFill="1" applyBorder="1" applyAlignment="1">
      <alignment horizontal="center" vertical="center" wrapText="1"/>
    </xf>
    <xf numFmtId="2" fontId="39" fillId="2" borderId="31" xfId="0" applyNumberFormat="1" applyFont="1" applyFill="1" applyBorder="1" applyAlignment="1">
      <alignment horizontal="center" vertical="center" wrapText="1"/>
    </xf>
    <xf numFmtId="2" fontId="39" fillId="2" borderId="15" xfId="0" applyNumberFormat="1" applyFont="1" applyFill="1" applyBorder="1" applyAlignment="1">
      <alignment horizontal="center" vertical="center" wrapText="1"/>
    </xf>
    <xf numFmtId="2" fontId="39" fillId="2" borderId="39" xfId="0" applyNumberFormat="1" applyFont="1" applyFill="1" applyBorder="1" applyAlignment="1">
      <alignment horizontal="left" vertical="center" wrapText="1"/>
    </xf>
    <xf numFmtId="2" fontId="39" fillId="2" borderId="31" xfId="0" applyNumberFormat="1" applyFont="1" applyFill="1" applyBorder="1" applyAlignment="1">
      <alignment horizontal="left" vertical="center" wrapText="1"/>
    </xf>
    <xf numFmtId="2" fontId="39" fillId="2" borderId="15" xfId="0" applyNumberFormat="1" applyFont="1" applyFill="1" applyBorder="1" applyAlignment="1">
      <alignment horizontal="left" vertical="center" wrapText="1"/>
    </xf>
    <xf numFmtId="0" fontId="38" fillId="2" borderId="26" xfId="0" applyFont="1" applyFill="1" applyBorder="1" applyAlignment="1">
      <alignment horizontal="center" vertical="center" wrapText="1"/>
    </xf>
    <xf numFmtId="0" fontId="38" fillId="2" borderId="0" xfId="0" applyFont="1" applyFill="1" applyAlignment="1">
      <alignment horizontal="center"/>
    </xf>
    <xf numFmtId="0" fontId="38" fillId="2" borderId="0" xfId="0" applyFont="1" applyFill="1" applyAlignment="1">
      <alignment horizontal="left"/>
    </xf>
    <xf numFmtId="0" fontId="38" fillId="2" borderId="28" xfId="0" applyFont="1" applyFill="1" applyBorder="1" applyAlignment="1">
      <alignment horizontal="left"/>
    </xf>
    <xf numFmtId="0" fontId="2" fillId="2" borderId="22" xfId="0" applyFont="1" applyFill="1" applyBorder="1" applyAlignment="1">
      <alignment horizontal="center"/>
    </xf>
    <xf numFmtId="0" fontId="3" fillId="2" borderId="58" xfId="5" applyFont="1" applyFill="1" applyBorder="1" applyAlignment="1">
      <alignment horizontal="left" vertical="center" wrapText="1"/>
    </xf>
    <xf numFmtId="0" fontId="3" fillId="2" borderId="17" xfId="5" applyFont="1" applyFill="1" applyBorder="1" applyAlignment="1">
      <alignment horizontal="left" vertical="center" wrapText="1"/>
    </xf>
    <xf numFmtId="0" fontId="3" fillId="2" borderId="18" xfId="5" applyFont="1" applyFill="1" applyBorder="1" applyAlignment="1">
      <alignment horizontal="left" vertical="center" wrapText="1"/>
    </xf>
    <xf numFmtId="0" fontId="3" fillId="2" borderId="59" xfId="5" applyFont="1" applyFill="1" applyBorder="1" applyAlignment="1">
      <alignment horizontal="left" vertical="center" wrapText="1"/>
    </xf>
    <xf numFmtId="0" fontId="3" fillId="2" borderId="28" xfId="5" applyFont="1" applyFill="1" applyBorder="1" applyAlignment="1">
      <alignment horizontal="left" vertical="center" wrapText="1"/>
    </xf>
    <xf numFmtId="0" fontId="3" fillId="2" borderId="60" xfId="5" applyFont="1" applyFill="1" applyBorder="1" applyAlignment="1">
      <alignment horizontal="left" vertical="center" wrapText="1"/>
    </xf>
    <xf numFmtId="169" fontId="2" fillId="2" borderId="16" xfId="5" applyNumberFormat="1" applyFill="1" applyBorder="1" applyAlignment="1">
      <alignment horizontal="center" vertical="center"/>
    </xf>
    <xf numFmtId="169" fontId="2" fillId="2" borderId="17" xfId="5" applyNumberFormat="1" applyFill="1" applyBorder="1" applyAlignment="1">
      <alignment horizontal="center" vertical="center"/>
    </xf>
    <xf numFmtId="169" fontId="2" fillId="2" borderId="57" xfId="5" applyNumberFormat="1" applyFill="1" applyBorder="1" applyAlignment="1">
      <alignment horizontal="center" vertical="center"/>
    </xf>
    <xf numFmtId="169" fontId="2" fillId="2" borderId="61" xfId="5" applyNumberFormat="1" applyFill="1" applyBorder="1" applyAlignment="1">
      <alignment horizontal="center" vertical="center"/>
    </xf>
    <xf numFmtId="169" fontId="2" fillId="2" borderId="28" xfId="5" applyNumberFormat="1" applyFill="1" applyBorder="1" applyAlignment="1">
      <alignment horizontal="center" vertical="center"/>
    </xf>
    <xf numFmtId="169" fontId="2" fillId="2" borderId="62" xfId="5" applyNumberFormat="1" applyFill="1" applyBorder="1" applyAlignment="1">
      <alignment horizontal="center" vertical="center"/>
    </xf>
    <xf numFmtId="0" fontId="3" fillId="2" borderId="47" xfId="5" applyFont="1" applyFill="1" applyBorder="1" applyAlignment="1">
      <alignment horizontal="center" vertical="center" wrapText="1"/>
    </xf>
    <xf numFmtId="0" fontId="3" fillId="2" borderId="9" xfId="5" applyFont="1" applyFill="1" applyBorder="1" applyAlignment="1">
      <alignment horizontal="center" vertical="center" wrapText="1"/>
    </xf>
    <xf numFmtId="0" fontId="3" fillId="2" borderId="16" xfId="5" applyFont="1" applyFill="1" applyBorder="1" applyAlignment="1">
      <alignment horizontal="center" vertical="center" wrapText="1"/>
    </xf>
    <xf numFmtId="0" fontId="3" fillId="2" borderId="17" xfId="5" applyFont="1" applyFill="1" applyBorder="1" applyAlignment="1">
      <alignment horizontal="center" vertical="center" wrapText="1"/>
    </xf>
    <xf numFmtId="0" fontId="3" fillId="2" borderId="18" xfId="5" applyFont="1" applyFill="1" applyBorder="1" applyAlignment="1">
      <alignment horizontal="center" vertical="center" wrapText="1"/>
    </xf>
    <xf numFmtId="0" fontId="3" fillId="2" borderId="21" xfId="5" applyFont="1" applyFill="1" applyBorder="1" applyAlignment="1">
      <alignment horizontal="center" vertical="center" wrapText="1"/>
    </xf>
    <xf numFmtId="0" fontId="3" fillId="2" borderId="22" xfId="5" applyFont="1" applyFill="1" applyBorder="1" applyAlignment="1">
      <alignment horizontal="center" vertical="center" wrapText="1"/>
    </xf>
    <xf numFmtId="0" fontId="3" fillId="2" borderId="12" xfId="5" applyFont="1" applyFill="1" applyBorder="1" applyAlignment="1">
      <alignment horizontal="center" vertical="center" wrapText="1"/>
    </xf>
    <xf numFmtId="169" fontId="2" fillId="2" borderId="16" xfId="5" applyNumberFormat="1" applyFill="1" applyBorder="1" applyAlignment="1">
      <alignment horizontal="left" vertical="center"/>
    </xf>
    <xf numFmtId="169" fontId="2" fillId="2" borderId="17" xfId="5" applyNumberFormat="1" applyFill="1" applyBorder="1" applyAlignment="1">
      <alignment horizontal="left" vertical="center"/>
    </xf>
    <xf numFmtId="169" fontId="2" fillId="2" borderId="57" xfId="5" applyNumberFormat="1" applyFill="1" applyBorder="1" applyAlignment="1">
      <alignment horizontal="left" vertical="center"/>
    </xf>
    <xf numFmtId="169" fontId="2" fillId="2" borderId="21" xfId="5" applyNumberFormat="1" applyFill="1" applyBorder="1" applyAlignment="1">
      <alignment horizontal="left" vertical="center"/>
    </xf>
    <xf numFmtId="169" fontId="2" fillId="2" borderId="22" xfId="5" applyNumberFormat="1" applyFill="1" applyBorder="1" applyAlignment="1">
      <alignment horizontal="left" vertical="center"/>
    </xf>
    <xf numFmtId="169" fontId="2" fillId="2" borderId="41" xfId="5" applyNumberFormat="1" applyFill="1" applyBorder="1" applyAlignment="1">
      <alignment horizontal="left" vertical="center"/>
    </xf>
    <xf numFmtId="0" fontId="2" fillId="2" borderId="16" xfId="5" applyFill="1" applyBorder="1" applyAlignment="1">
      <alignment horizontal="center" vertical="center" wrapText="1"/>
    </xf>
    <xf numFmtId="0" fontId="2" fillId="2" borderId="17" xfId="5" applyFill="1" applyBorder="1" applyAlignment="1">
      <alignment horizontal="center" vertical="center" wrapText="1"/>
    </xf>
    <xf numFmtId="0" fontId="2" fillId="2" borderId="18" xfId="5" applyFill="1" applyBorder="1" applyAlignment="1">
      <alignment horizontal="center" vertical="center" wrapText="1"/>
    </xf>
    <xf numFmtId="0" fontId="2" fillId="2" borderId="21" xfId="5" applyFill="1" applyBorder="1" applyAlignment="1">
      <alignment horizontal="center" vertical="center" wrapText="1"/>
    </xf>
    <xf numFmtId="0" fontId="2" fillId="2" borderId="22" xfId="5" applyFill="1" applyBorder="1" applyAlignment="1">
      <alignment horizontal="center" vertical="center" wrapText="1"/>
    </xf>
    <xf numFmtId="0" fontId="2" fillId="2" borderId="12" xfId="5" applyFill="1" applyBorder="1" applyAlignment="1">
      <alignment horizontal="center" vertical="center" wrapText="1"/>
    </xf>
    <xf numFmtId="0" fontId="3" fillId="2" borderId="23" xfId="5" applyFont="1" applyFill="1" applyBorder="1" applyAlignment="1">
      <alignment horizontal="center" vertical="center" wrapText="1"/>
    </xf>
    <xf numFmtId="0" fontId="3" fillId="2" borderId="32" xfId="5" applyFont="1" applyFill="1" applyBorder="1" applyAlignment="1">
      <alignment horizontal="center" vertical="center" wrapText="1"/>
    </xf>
    <xf numFmtId="0" fontId="3" fillId="2" borderId="30" xfId="5" applyFont="1" applyFill="1" applyBorder="1" applyAlignment="1">
      <alignment horizontal="center" vertical="center" wrapText="1"/>
    </xf>
    <xf numFmtId="0" fontId="3" fillId="2" borderId="33" xfId="5" applyFont="1" applyFill="1" applyBorder="1" applyAlignment="1">
      <alignment horizontal="center" vertical="center" wrapText="1"/>
    </xf>
    <xf numFmtId="0" fontId="2" fillId="2" borderId="32" xfId="5" applyFill="1" applyBorder="1" applyAlignment="1">
      <alignment horizontal="center" vertical="center" wrapText="1"/>
    </xf>
    <xf numFmtId="0" fontId="2" fillId="2" borderId="30" xfId="5" applyFill="1" applyBorder="1" applyAlignment="1">
      <alignment horizontal="center" vertical="center" wrapText="1"/>
    </xf>
    <xf numFmtId="0" fontId="2" fillId="2" borderId="33" xfId="5" applyFill="1" applyBorder="1" applyAlignment="1">
      <alignment horizontal="center" vertical="center" wrapText="1"/>
    </xf>
    <xf numFmtId="0" fontId="2" fillId="2" borderId="32" xfId="5" applyFill="1" applyBorder="1" applyAlignment="1">
      <alignment horizontal="left" vertical="center"/>
    </xf>
    <xf numFmtId="0" fontId="2" fillId="2" borderId="30" xfId="5" applyFill="1" applyBorder="1" applyAlignment="1">
      <alignment horizontal="left" vertical="center"/>
    </xf>
    <xf numFmtId="0" fontId="2" fillId="2" borderId="37" xfId="5" applyFill="1" applyBorder="1" applyAlignment="1">
      <alignment horizontal="left" vertical="center"/>
    </xf>
    <xf numFmtId="0" fontId="2" fillId="2" borderId="21" xfId="5" applyFill="1" applyBorder="1" applyAlignment="1">
      <alignment horizontal="left" vertical="center"/>
    </xf>
    <xf numFmtId="0" fontId="2" fillId="2" borderId="22" xfId="5" applyFill="1" applyBorder="1" applyAlignment="1">
      <alignment horizontal="left" vertical="center"/>
    </xf>
    <xf numFmtId="0" fontId="2" fillId="2" borderId="41" xfId="5" applyFill="1" applyBorder="1" applyAlignment="1">
      <alignment horizontal="left" vertical="center"/>
    </xf>
    <xf numFmtId="169" fontId="2" fillId="2" borderId="18" xfId="5" applyNumberFormat="1" applyFill="1" applyBorder="1" applyAlignment="1">
      <alignment horizontal="left" vertical="center"/>
    </xf>
    <xf numFmtId="169" fontId="2" fillId="2" borderId="12" xfId="5" applyNumberFormat="1" applyFill="1" applyBorder="1" applyAlignment="1">
      <alignment horizontal="left" vertical="center"/>
    </xf>
    <xf numFmtId="0" fontId="2" fillId="2" borderId="25" xfId="5" applyFill="1" applyBorder="1" applyAlignment="1">
      <alignment horizontal="center" vertical="center"/>
    </xf>
    <xf numFmtId="0" fontId="2" fillId="2" borderId="29" xfId="5" applyFill="1" applyBorder="1" applyAlignment="1">
      <alignment horizontal="center" vertical="center"/>
    </xf>
    <xf numFmtId="0" fontId="3" fillId="2" borderId="23" xfId="5" applyFont="1" applyFill="1" applyBorder="1" applyAlignment="1">
      <alignment horizontal="center" vertical="center"/>
    </xf>
    <xf numFmtId="0" fontId="3" fillId="2" borderId="26" xfId="5" applyFont="1" applyFill="1" applyBorder="1" applyAlignment="1">
      <alignment horizontal="center" vertical="center"/>
    </xf>
    <xf numFmtId="9" fontId="2" fillId="2" borderId="24" xfId="10" applyFont="1" applyFill="1" applyBorder="1" applyAlignment="1" applyProtection="1">
      <alignment horizontal="center" vertical="center"/>
    </xf>
    <xf numFmtId="9" fontId="2" fillId="2" borderId="27" xfId="10" applyFont="1" applyFill="1" applyBorder="1" applyAlignment="1" applyProtection="1">
      <alignment horizontal="center" vertical="center"/>
    </xf>
    <xf numFmtId="0" fontId="3" fillId="2" borderId="51" xfId="5" applyFont="1" applyFill="1" applyBorder="1" applyAlignment="1">
      <alignment horizontal="center" vertical="center"/>
    </xf>
    <xf numFmtId="0" fontId="3" fillId="2" borderId="52" xfId="5" applyFont="1" applyFill="1" applyBorder="1" applyAlignment="1">
      <alignment horizontal="center" vertical="center"/>
    </xf>
    <xf numFmtId="0" fontId="3" fillId="2" borderId="53" xfId="5" applyFont="1" applyFill="1" applyBorder="1" applyAlignment="1">
      <alignment horizontal="center" vertical="center"/>
    </xf>
    <xf numFmtId="167" fontId="3" fillId="2" borderId="51" xfId="5" applyNumberFormat="1" applyFont="1" applyFill="1" applyBorder="1" applyAlignment="1">
      <alignment horizontal="center" vertical="center"/>
    </xf>
    <xf numFmtId="167" fontId="3" fillId="2" borderId="52" xfId="5" applyNumberFormat="1" applyFont="1" applyFill="1" applyBorder="1" applyAlignment="1">
      <alignment horizontal="center" vertical="center"/>
    </xf>
    <xf numFmtId="2" fontId="3" fillId="2" borderId="127" xfId="5" applyNumberFormat="1" applyFont="1" applyFill="1" applyBorder="1" applyAlignment="1">
      <alignment horizontal="center" vertical="center"/>
    </xf>
    <xf numFmtId="2" fontId="3" fillId="2" borderId="52" xfId="5" applyNumberFormat="1" applyFont="1" applyFill="1" applyBorder="1" applyAlignment="1">
      <alignment horizontal="center" vertical="center"/>
    </xf>
    <xf numFmtId="2" fontId="3" fillId="2" borderId="54" xfId="5" applyNumberFormat="1" applyFont="1" applyFill="1" applyBorder="1" applyAlignment="1">
      <alignment horizontal="center" vertical="center"/>
    </xf>
    <xf numFmtId="0" fontId="2" fillId="2" borderId="23" xfId="5" applyFill="1" applyBorder="1" applyAlignment="1">
      <alignment horizontal="center" vertical="center" wrapText="1"/>
    </xf>
    <xf numFmtId="0" fontId="2" fillId="2" borderId="26" xfId="5" applyFill="1" applyBorder="1" applyAlignment="1">
      <alignment horizontal="center" vertical="center" wrapText="1"/>
    </xf>
    <xf numFmtId="0" fontId="2" fillId="2" borderId="24" xfId="5" applyFill="1" applyBorder="1" applyAlignment="1">
      <alignment horizontal="center" vertical="center" wrapText="1"/>
    </xf>
    <xf numFmtId="0" fontId="2" fillId="2" borderId="27" xfId="5" applyFill="1" applyBorder="1" applyAlignment="1">
      <alignment horizontal="center" vertical="center" wrapText="1"/>
    </xf>
    <xf numFmtId="14" fontId="2" fillId="2" borderId="24" xfId="14" applyNumberFormat="1" applyFont="1" applyFill="1" applyBorder="1" applyAlignment="1">
      <alignment horizontal="center" vertical="center"/>
    </xf>
    <xf numFmtId="14" fontId="2" fillId="2" borderId="27" xfId="14" applyNumberFormat="1" applyFont="1" applyFill="1" applyBorder="1" applyAlignment="1">
      <alignment horizontal="center" vertical="center"/>
    </xf>
    <xf numFmtId="0" fontId="3" fillId="2" borderId="130" xfId="5" applyFont="1" applyFill="1" applyBorder="1" applyAlignment="1">
      <alignment horizontal="center" vertical="center" wrapText="1"/>
    </xf>
    <xf numFmtId="0" fontId="3" fillId="2" borderId="131" xfId="5" applyFont="1" applyFill="1" applyBorder="1" applyAlignment="1">
      <alignment horizontal="center" vertical="center" wrapText="1"/>
    </xf>
    <xf numFmtId="0" fontId="3" fillId="2" borderId="132" xfId="5" applyFont="1" applyFill="1" applyBorder="1" applyAlignment="1">
      <alignment horizontal="center" vertical="center" wrapText="1"/>
    </xf>
    <xf numFmtId="0" fontId="3" fillId="2" borderId="38" xfId="5" applyFont="1" applyFill="1" applyBorder="1" applyAlignment="1">
      <alignment horizontal="center" vertical="center"/>
    </xf>
    <xf numFmtId="0" fontId="4" fillId="2" borderId="24" xfId="5" applyFont="1" applyFill="1" applyBorder="1" applyAlignment="1">
      <alignment horizontal="center" vertical="center" wrapText="1"/>
    </xf>
    <xf numFmtId="0" fontId="4" fillId="2" borderId="63" xfId="5" applyFont="1" applyFill="1" applyBorder="1" applyAlignment="1">
      <alignment horizontal="center" vertical="center" wrapText="1"/>
    </xf>
    <xf numFmtId="0" fontId="4" fillId="2" borderId="27" xfId="5" applyFont="1" applyFill="1" applyBorder="1" applyAlignment="1">
      <alignment horizontal="center" vertical="center" wrapText="1"/>
    </xf>
    <xf numFmtId="0" fontId="3" fillId="2" borderId="24" xfId="5" applyFont="1" applyFill="1" applyBorder="1" applyAlignment="1">
      <alignment horizontal="center" vertical="center" wrapText="1"/>
    </xf>
    <xf numFmtId="0" fontId="3" fillId="2" borderId="63" xfId="5" applyFont="1" applyFill="1" applyBorder="1" applyAlignment="1">
      <alignment horizontal="center" vertical="center" wrapText="1"/>
    </xf>
    <xf numFmtId="0" fontId="3" fillId="2" borderId="27" xfId="5" applyFont="1" applyFill="1" applyBorder="1" applyAlignment="1">
      <alignment horizontal="center" vertical="center" wrapText="1"/>
    </xf>
    <xf numFmtId="0" fontId="3" fillId="2" borderId="42" xfId="5" applyFont="1" applyFill="1" applyBorder="1" applyAlignment="1">
      <alignment horizontal="center" vertical="center"/>
    </xf>
    <xf numFmtId="0" fontId="3" fillId="2" borderId="0" xfId="5" applyFont="1" applyFill="1" applyAlignment="1">
      <alignment horizontal="center" vertical="center"/>
    </xf>
    <xf numFmtId="0" fontId="3" fillId="2" borderId="40" xfId="5" applyFont="1" applyFill="1" applyBorder="1" applyAlignment="1">
      <alignment horizontal="center" vertical="center"/>
    </xf>
    <xf numFmtId="0" fontId="3" fillId="2" borderId="28" xfId="5" applyFont="1" applyFill="1" applyBorder="1" applyAlignment="1">
      <alignment horizontal="center" vertical="center"/>
    </xf>
    <xf numFmtId="0" fontId="3" fillId="2" borderId="55" xfId="5" applyFont="1" applyFill="1" applyBorder="1" applyAlignment="1">
      <alignment horizontal="center" vertical="center"/>
    </xf>
    <xf numFmtId="0" fontId="3" fillId="2" borderId="35" xfId="5" applyFont="1" applyFill="1" applyBorder="1" applyAlignment="1">
      <alignment horizontal="center" vertical="center"/>
    </xf>
    <xf numFmtId="0" fontId="3" fillId="2" borderId="56" xfId="5" applyFont="1" applyFill="1" applyBorder="1" applyAlignment="1">
      <alignment horizontal="center" vertical="center"/>
    </xf>
    <xf numFmtId="0" fontId="3" fillId="2" borderId="128" xfId="5" applyFont="1" applyFill="1" applyBorder="1" applyAlignment="1">
      <alignment horizontal="center" vertical="center" wrapText="1"/>
    </xf>
    <xf numFmtId="0" fontId="3" fillId="2" borderId="42" xfId="5" applyFont="1" applyFill="1" applyBorder="1" applyAlignment="1">
      <alignment horizontal="center" vertical="center" wrapText="1"/>
    </xf>
    <xf numFmtId="0" fontId="3" fillId="2" borderId="0" xfId="5" applyFont="1" applyFill="1" applyAlignment="1">
      <alignment horizontal="center" vertical="center" wrapText="1"/>
    </xf>
    <xf numFmtId="0" fontId="3" fillId="2" borderId="20" xfId="5" applyFont="1" applyFill="1" applyBorder="1" applyAlignment="1">
      <alignment horizontal="center" vertical="center" wrapText="1"/>
    </xf>
    <xf numFmtId="0" fontId="3" fillId="2" borderId="59" xfId="5" applyFont="1" applyFill="1" applyBorder="1" applyAlignment="1">
      <alignment horizontal="center" vertical="center" wrapText="1"/>
    </xf>
    <xf numFmtId="0" fontId="3" fillId="2" borderId="28" xfId="5" applyFont="1" applyFill="1" applyBorder="1" applyAlignment="1">
      <alignment horizontal="center" vertical="center" wrapText="1"/>
    </xf>
    <xf numFmtId="0" fontId="3" fillId="2" borderId="60" xfId="5" applyFont="1" applyFill="1" applyBorder="1" applyAlignment="1">
      <alignment horizontal="center" vertical="center" wrapText="1"/>
    </xf>
    <xf numFmtId="2" fontId="3" fillId="2" borderId="34" xfId="5" applyNumberFormat="1" applyFont="1" applyFill="1" applyBorder="1" applyAlignment="1">
      <alignment horizontal="center" vertical="center" wrapText="1"/>
    </xf>
    <xf numFmtId="2" fontId="3" fillId="2" borderId="35" xfId="5" applyNumberFormat="1" applyFont="1" applyFill="1" applyBorder="1" applyAlignment="1">
      <alignment horizontal="center" vertical="center" wrapText="1"/>
    </xf>
    <xf numFmtId="2" fontId="3" fillId="2" borderId="56" xfId="5" applyNumberFormat="1" applyFont="1" applyFill="1" applyBorder="1" applyAlignment="1">
      <alignment horizontal="center" vertical="center" wrapText="1"/>
    </xf>
    <xf numFmtId="0" fontId="3" fillId="2" borderId="43" xfId="5" applyFont="1" applyFill="1" applyBorder="1" applyAlignment="1">
      <alignment horizontal="center" vertical="center" wrapText="1"/>
    </xf>
    <xf numFmtId="0" fontId="3" fillId="2" borderId="31" xfId="5" applyFont="1" applyFill="1" applyBorder="1" applyAlignment="1">
      <alignment horizontal="center" vertical="center" wrapText="1"/>
    </xf>
    <xf numFmtId="0" fontId="3" fillId="2" borderId="44" xfId="5" applyFont="1" applyFill="1" applyBorder="1" applyAlignment="1">
      <alignment horizontal="center" vertical="center" wrapText="1"/>
    </xf>
    <xf numFmtId="2" fontId="3" fillId="2" borderId="39" xfId="5" applyNumberFormat="1" applyFont="1" applyFill="1" applyBorder="1" applyAlignment="1">
      <alignment horizontal="center" vertical="center"/>
    </xf>
    <xf numFmtId="2" fontId="3" fillId="2" borderId="31" xfId="5" applyNumberFormat="1" applyFont="1" applyFill="1" applyBorder="1" applyAlignment="1">
      <alignment horizontal="center" vertical="center"/>
    </xf>
    <xf numFmtId="2" fontId="3" fillId="2" borderId="15" xfId="5" applyNumberFormat="1" applyFont="1" applyFill="1" applyBorder="1" applyAlignment="1">
      <alignment horizontal="center" vertical="center"/>
    </xf>
    <xf numFmtId="10" fontId="2" fillId="2" borderId="16" xfId="10" applyNumberFormat="1" applyFont="1" applyFill="1" applyBorder="1" applyAlignment="1">
      <alignment horizontal="center" vertical="center"/>
    </xf>
    <xf numFmtId="10" fontId="2" fillId="2" borderId="17" xfId="10" applyNumberFormat="1" applyFont="1" applyFill="1" applyBorder="1" applyAlignment="1">
      <alignment horizontal="center" vertical="center"/>
    </xf>
    <xf numFmtId="10" fontId="2" fillId="2" borderId="57" xfId="10" applyNumberFormat="1" applyFont="1" applyFill="1" applyBorder="1" applyAlignment="1">
      <alignment horizontal="center" vertical="center"/>
    </xf>
    <xf numFmtId="10" fontId="2" fillId="2" borderId="19" xfId="10" applyNumberFormat="1" applyFont="1" applyFill="1" applyBorder="1" applyAlignment="1">
      <alignment horizontal="center" vertical="center"/>
    </xf>
    <xf numFmtId="10" fontId="2" fillId="2" borderId="0" xfId="10" applyNumberFormat="1" applyFont="1" applyFill="1" applyBorder="1" applyAlignment="1">
      <alignment horizontal="center" vertical="center"/>
    </xf>
    <xf numFmtId="10" fontId="2" fillId="2" borderId="40" xfId="10" applyNumberFormat="1" applyFont="1" applyFill="1" applyBorder="1" applyAlignment="1">
      <alignment horizontal="center" vertical="center"/>
    </xf>
    <xf numFmtId="10" fontId="2" fillId="2" borderId="61" xfId="10" applyNumberFormat="1" applyFont="1" applyFill="1" applyBorder="1" applyAlignment="1">
      <alignment horizontal="center" vertical="center"/>
    </xf>
    <xf numFmtId="10" fontId="2" fillId="2" borderId="28" xfId="10" applyNumberFormat="1" applyFont="1" applyFill="1" applyBorder="1" applyAlignment="1">
      <alignment horizontal="center" vertical="center"/>
    </xf>
    <xf numFmtId="10" fontId="2" fillId="2" borderId="62" xfId="10" applyNumberFormat="1" applyFont="1" applyFill="1" applyBorder="1" applyAlignment="1">
      <alignment horizontal="center" vertical="center"/>
    </xf>
    <xf numFmtId="0" fontId="3" fillId="2" borderId="34" xfId="5" applyFont="1" applyFill="1" applyBorder="1" applyAlignment="1">
      <alignment horizontal="center" vertical="center"/>
    </xf>
    <xf numFmtId="0" fontId="3" fillId="2" borderId="2" xfId="5" applyFont="1" applyFill="1" applyBorder="1" applyAlignment="1">
      <alignment horizontal="center" vertical="center" wrapText="1"/>
    </xf>
    <xf numFmtId="0" fontId="3" fillId="2" borderId="46" xfId="5" applyFont="1" applyFill="1" applyBorder="1" applyAlignment="1">
      <alignment horizontal="center" vertical="center" wrapText="1"/>
    </xf>
    <xf numFmtId="0" fontId="3" fillId="2" borderId="29" xfId="5" applyFont="1" applyFill="1" applyBorder="1" applyAlignment="1">
      <alignment horizontal="center" vertical="center" wrapText="1"/>
    </xf>
    <xf numFmtId="0" fontId="2" fillId="2" borderId="23" xfId="5" applyFill="1" applyBorder="1" applyAlignment="1">
      <alignment horizontal="center" vertical="center"/>
    </xf>
    <xf numFmtId="0" fontId="2" fillId="2" borderId="38" xfId="5" applyFill="1" applyBorder="1" applyAlignment="1">
      <alignment horizontal="center" vertical="center"/>
    </xf>
    <xf numFmtId="0" fontId="2" fillId="2" borderId="9" xfId="5" applyFill="1" applyBorder="1" applyAlignment="1">
      <alignment horizontal="center" vertical="center"/>
    </xf>
    <xf numFmtId="0" fontId="3" fillId="2" borderId="36" xfId="5" applyFont="1" applyFill="1" applyBorder="1" applyAlignment="1">
      <alignment horizontal="center" vertical="center"/>
    </xf>
    <xf numFmtId="0" fontId="2" fillId="2" borderId="37" xfId="5" applyFill="1" applyBorder="1" applyAlignment="1">
      <alignment horizontal="center" vertical="center"/>
    </xf>
    <xf numFmtId="0" fontId="2" fillId="2" borderId="19" xfId="5" applyFill="1" applyBorder="1" applyAlignment="1">
      <alignment horizontal="center" vertical="center"/>
    </xf>
    <xf numFmtId="0" fontId="2" fillId="2" borderId="40" xfId="5" applyFill="1" applyBorder="1" applyAlignment="1">
      <alignment horizontal="center" vertical="center"/>
    </xf>
    <xf numFmtId="0" fontId="2" fillId="2" borderId="41" xfId="5" applyFill="1" applyBorder="1" applyAlignment="1">
      <alignment horizontal="center" vertical="center"/>
    </xf>
    <xf numFmtId="0" fontId="3" fillId="2" borderId="39" xfId="5" applyFont="1" applyFill="1" applyBorder="1" applyAlignment="1">
      <alignment horizontal="center" vertical="center"/>
    </xf>
    <xf numFmtId="0" fontId="3" fillId="2" borderId="31" xfId="5" applyFont="1" applyFill="1" applyBorder="1" applyAlignment="1">
      <alignment horizontal="center" vertical="center"/>
    </xf>
    <xf numFmtId="0" fontId="3" fillId="2" borderId="15" xfId="5" applyFont="1" applyFill="1" applyBorder="1" applyAlignment="1">
      <alignment horizontal="center" vertical="center"/>
    </xf>
    <xf numFmtId="0" fontId="3" fillId="2" borderId="43" xfId="5" applyFont="1" applyFill="1" applyBorder="1" applyAlignment="1">
      <alignment horizontal="center" vertical="center"/>
    </xf>
    <xf numFmtId="0" fontId="3" fillId="2" borderId="44" xfId="5" applyFont="1" applyFill="1" applyBorder="1" applyAlignment="1">
      <alignment horizontal="center" vertical="center"/>
    </xf>
    <xf numFmtId="0" fontId="57" fillId="0" borderId="13" xfId="0" applyFont="1" applyBorder="1" applyAlignment="1">
      <alignment horizontal="left" vertical="top"/>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9" fillId="0" borderId="14" xfId="0" applyFont="1" applyBorder="1" applyAlignment="1">
      <alignment horizontal="left" vertical="top"/>
    </xf>
    <xf numFmtId="0" fontId="57" fillId="0" borderId="58" xfId="0" applyFont="1" applyBorder="1" applyAlignment="1">
      <alignment horizontal="left" vertical="top" wrapText="1"/>
    </xf>
    <xf numFmtId="0" fontId="57" fillId="0" borderId="17" xfId="0" applyFont="1" applyBorder="1" applyAlignment="1">
      <alignment horizontal="left" vertical="top" wrapText="1"/>
    </xf>
    <xf numFmtId="0" fontId="57" fillId="0" borderId="18" xfId="0" applyFont="1" applyBorder="1" applyAlignment="1">
      <alignment horizontal="left" vertical="top" wrapText="1"/>
    </xf>
    <xf numFmtId="0" fontId="57" fillId="0" borderId="59" xfId="0" applyFont="1" applyBorder="1" applyAlignment="1">
      <alignment horizontal="left" vertical="top" wrapText="1"/>
    </xf>
    <xf numFmtId="0" fontId="57" fillId="0" borderId="28" xfId="0" applyFont="1" applyBorder="1" applyAlignment="1">
      <alignment horizontal="left" vertical="top" wrapText="1"/>
    </xf>
    <xf numFmtId="0" fontId="57" fillId="0" borderId="60" xfId="0" applyFont="1" applyBorder="1" applyAlignment="1">
      <alignment horizontal="left" vertical="top" wrapText="1"/>
    </xf>
    <xf numFmtId="169" fontId="9" fillId="0" borderId="1" xfId="0" applyNumberFormat="1" applyFont="1" applyBorder="1" applyAlignment="1">
      <alignment horizontal="left" vertical="top"/>
    </xf>
    <xf numFmtId="169" fontId="9" fillId="0" borderId="14" xfId="0" applyNumberFormat="1" applyFont="1" applyBorder="1" applyAlignment="1">
      <alignment horizontal="left" vertical="top"/>
    </xf>
    <xf numFmtId="169" fontId="9" fillId="0" borderId="7" xfId="0" applyNumberFormat="1" applyFont="1" applyBorder="1" applyAlignment="1">
      <alignment horizontal="left" vertical="top"/>
    </xf>
    <xf numFmtId="169" fontId="9" fillId="0" borderId="8" xfId="0" applyNumberFormat="1" applyFont="1" applyBorder="1" applyAlignment="1">
      <alignment horizontal="left" vertical="top"/>
    </xf>
    <xf numFmtId="0" fontId="9" fillId="0" borderId="23" xfId="0" applyFont="1" applyBorder="1" applyAlignment="1">
      <alignment horizontal="left" vertical="top" wrapText="1"/>
    </xf>
    <xf numFmtId="0" fontId="9" fillId="0" borderId="9" xfId="0" applyFont="1" applyBorder="1" applyAlignment="1">
      <alignment horizontal="left" vertical="top" wrapText="1"/>
    </xf>
    <xf numFmtId="0" fontId="57" fillId="0" borderId="32" xfId="0" applyFont="1" applyBorder="1" applyAlignment="1">
      <alignment horizontal="center" vertical="center" wrapText="1"/>
    </xf>
    <xf numFmtId="0" fontId="57" fillId="0" borderId="30" xfId="0" applyFont="1" applyBorder="1" applyAlignment="1">
      <alignment horizontal="center" vertical="center" wrapText="1"/>
    </xf>
    <xf numFmtId="0" fontId="57" fillId="0" borderId="33" xfId="0" applyFont="1" applyBorder="1" applyAlignment="1">
      <alignment horizontal="center" vertical="center" wrapText="1"/>
    </xf>
    <xf numFmtId="0" fontId="57" fillId="0" borderId="19" xfId="0" applyFont="1" applyBorder="1" applyAlignment="1">
      <alignment horizontal="center" vertical="center" wrapText="1"/>
    </xf>
    <xf numFmtId="0" fontId="57" fillId="0" borderId="0" xfId="0" applyFont="1" applyAlignment="1">
      <alignment horizontal="center" vertical="center" wrapText="1"/>
    </xf>
    <xf numFmtId="0" fontId="57" fillId="0" borderId="20"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12"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4" xfId="0" applyFont="1" applyBorder="1" applyAlignment="1">
      <alignment horizontal="left" vertical="center"/>
    </xf>
    <xf numFmtId="0" fontId="9" fillId="0" borderId="10" xfId="0" applyFont="1" applyBorder="1" applyAlignment="1">
      <alignment horizontal="left" vertical="center"/>
    </xf>
    <xf numFmtId="39" fontId="9" fillId="0" borderId="24" xfId="0" applyNumberFormat="1" applyFont="1" applyBorder="1" applyAlignment="1">
      <alignment horizontal="center" vertical="center"/>
    </xf>
    <xf numFmtId="39" fontId="9" fillId="0" borderId="10" xfId="0" applyNumberFormat="1" applyFont="1" applyBorder="1" applyAlignment="1">
      <alignment horizontal="center" vertical="center"/>
    </xf>
    <xf numFmtId="0" fontId="9" fillId="0" borderId="4" xfId="0" applyFont="1" applyBorder="1" applyAlignment="1">
      <alignment horizontal="left" vertical="top" wrapText="1"/>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2" xfId="0" applyFont="1" applyBorder="1" applyAlignment="1">
      <alignment horizontal="left" vertical="center"/>
    </xf>
    <xf numFmtId="168" fontId="9" fillId="0" borderId="2" xfId="0" applyNumberFormat="1" applyFont="1" applyBorder="1" applyAlignment="1">
      <alignment horizontal="center" vertical="top"/>
    </xf>
    <xf numFmtId="168" fontId="9" fillId="0" borderId="10" xfId="0" applyNumberFormat="1" applyFont="1" applyBorder="1" applyAlignment="1">
      <alignment horizontal="center" vertical="top"/>
    </xf>
    <xf numFmtId="0" fontId="57" fillId="0" borderId="3" xfId="0" applyFont="1" applyBorder="1" applyAlignment="1">
      <alignment horizontal="center" vertical="center"/>
    </xf>
    <xf numFmtId="0" fontId="57" fillId="0" borderId="6" xfId="0" applyFont="1" applyBorder="1" applyAlignment="1">
      <alignment horizontal="center" vertical="center"/>
    </xf>
    <xf numFmtId="39" fontId="9" fillId="0" borderId="4" xfId="0" applyNumberFormat="1" applyFont="1" applyBorder="1" applyAlignment="1">
      <alignment horizontal="center" vertical="center"/>
    </xf>
    <xf numFmtId="39" fontId="9" fillId="0" borderId="7" xfId="0" applyNumberFormat="1" applyFont="1" applyBorder="1" applyAlignment="1">
      <alignment horizontal="center" vertical="center"/>
    </xf>
    <xf numFmtId="0" fontId="9" fillId="0" borderId="5" xfId="0" applyFont="1" applyBorder="1" applyAlignment="1">
      <alignment horizontal="center"/>
    </xf>
    <xf numFmtId="0" fontId="9" fillId="0" borderId="8" xfId="0" applyFont="1" applyBorder="1" applyAlignment="1">
      <alignment horizontal="center"/>
    </xf>
    <xf numFmtId="0" fontId="57" fillId="0" borderId="19" xfId="0" applyFont="1" applyBorder="1" applyAlignment="1">
      <alignment horizontal="center" vertical="center"/>
    </xf>
    <xf numFmtId="0" fontId="57" fillId="0" borderId="0" xfId="0" applyFont="1" applyAlignment="1">
      <alignment horizontal="center" vertical="center"/>
    </xf>
    <xf numFmtId="0" fontId="57" fillId="0" borderId="20" xfId="0" applyFont="1" applyBorder="1" applyAlignment="1">
      <alignment horizontal="center" vertical="center"/>
    </xf>
    <xf numFmtId="167" fontId="57" fillId="0" borderId="19" xfId="0" applyNumberFormat="1" applyFont="1" applyBorder="1" applyAlignment="1">
      <alignment horizontal="center" vertical="top"/>
    </xf>
    <xf numFmtId="167" fontId="57" fillId="0" borderId="0" xfId="0" applyNumberFormat="1" applyFont="1" applyAlignment="1">
      <alignment horizontal="center" vertical="top"/>
    </xf>
    <xf numFmtId="2" fontId="57" fillId="0" borderId="20" xfId="0" applyNumberFormat="1" applyFont="1" applyBorder="1" applyAlignment="1">
      <alignment horizontal="left" vertical="center"/>
    </xf>
    <xf numFmtId="2" fontId="57" fillId="0" borderId="63" xfId="0" applyNumberFormat="1" applyFont="1" applyBorder="1" applyAlignment="1">
      <alignment horizontal="left" vertical="center"/>
    </xf>
    <xf numFmtId="2" fontId="57" fillId="0" borderId="133" xfId="0" applyNumberFormat="1" applyFont="1" applyBorder="1" applyAlignment="1">
      <alignment horizontal="left" vertical="center"/>
    </xf>
    <xf numFmtId="0" fontId="9" fillId="0" borderId="3" xfId="0" applyFont="1" applyBorder="1" applyAlignment="1">
      <alignment horizontal="left" vertical="center" wrapText="1"/>
    </xf>
    <xf numFmtId="0" fontId="9" fillId="0" borderId="6" xfId="0" applyFont="1" applyBorder="1" applyAlignment="1">
      <alignment horizontal="left"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39" fontId="9" fillId="0" borderId="27" xfId="0" applyNumberFormat="1" applyFont="1" applyBorder="1" applyAlignment="1">
      <alignment horizontal="center" vertical="center"/>
    </xf>
    <xf numFmtId="2" fontId="9" fillId="0" borderId="25" xfId="10" applyNumberFormat="1" applyFont="1" applyBorder="1" applyAlignment="1">
      <alignment horizontal="center" vertical="center"/>
    </xf>
    <xf numFmtId="2" fontId="9" fillId="0" borderId="29" xfId="10" applyNumberFormat="1" applyFont="1" applyBorder="1" applyAlignment="1">
      <alignment horizontal="center" vertical="center"/>
    </xf>
    <xf numFmtId="0" fontId="57" fillId="0" borderId="1" xfId="0" applyFont="1" applyBorder="1" applyAlignment="1">
      <alignment horizontal="center" vertical="center" wrapText="1"/>
    </xf>
    <xf numFmtId="0" fontId="57" fillId="0" borderId="7" xfId="0" applyFont="1" applyBorder="1" applyAlignment="1">
      <alignment horizontal="center" vertical="center" wrapText="1"/>
    </xf>
    <xf numFmtId="0" fontId="57" fillId="0" borderId="14" xfId="0" applyFont="1" applyBorder="1" applyAlignment="1">
      <alignment horizontal="center" vertical="center"/>
    </xf>
    <xf numFmtId="0" fontId="57" fillId="0" borderId="8" xfId="0" applyFont="1" applyBorder="1" applyAlignment="1">
      <alignment horizontal="center" vertical="center"/>
    </xf>
    <xf numFmtId="0" fontId="9" fillId="0" borderId="39" xfId="0" applyFont="1" applyBorder="1" applyAlignment="1">
      <alignment horizontal="left" vertical="top"/>
    </xf>
    <xf numFmtId="0" fontId="9" fillId="0" borderId="31" xfId="0" applyFont="1" applyBorder="1" applyAlignment="1">
      <alignment horizontal="left" vertical="top"/>
    </xf>
    <xf numFmtId="0" fontId="9" fillId="0" borderId="15" xfId="0" applyFont="1" applyBorder="1" applyAlignment="1">
      <alignment horizontal="left" vertical="top"/>
    </xf>
    <xf numFmtId="0" fontId="57" fillId="0" borderId="58" xfId="0" applyFont="1" applyBorder="1" applyAlignment="1">
      <alignment horizontal="left" vertical="center"/>
    </xf>
    <xf numFmtId="0" fontId="57" fillId="0" borderId="17" xfId="0" applyFont="1" applyBorder="1" applyAlignment="1">
      <alignment horizontal="left" vertical="center"/>
    </xf>
    <xf numFmtId="0" fontId="57" fillId="0" borderId="18" xfId="0" applyFont="1" applyBorder="1" applyAlignment="1">
      <alignment horizontal="left" vertical="center"/>
    </xf>
    <xf numFmtId="0" fontId="57" fillId="0" borderId="42" xfId="0" applyFont="1" applyBorder="1" applyAlignment="1">
      <alignment horizontal="left" vertical="center"/>
    </xf>
    <xf numFmtId="0" fontId="57" fillId="0" borderId="0" xfId="0" applyFont="1" applyAlignment="1">
      <alignment horizontal="left" vertical="center"/>
    </xf>
    <xf numFmtId="0" fontId="57" fillId="0" borderId="20" xfId="0" applyFont="1" applyBorder="1" applyAlignment="1">
      <alignment horizontal="left" vertical="center"/>
    </xf>
    <xf numFmtId="0" fontId="57" fillId="0" borderId="59" xfId="0" applyFont="1" applyBorder="1" applyAlignment="1">
      <alignment horizontal="left" vertical="center"/>
    </xf>
    <xf numFmtId="0" fontId="57" fillId="0" borderId="28" xfId="0" applyFont="1" applyBorder="1" applyAlignment="1">
      <alignment horizontal="left" vertical="center"/>
    </xf>
    <xf numFmtId="0" fontId="57" fillId="0" borderId="60" xfId="0" applyFont="1" applyBorder="1" applyAlignment="1">
      <alignment horizontal="left" vertical="center"/>
    </xf>
    <xf numFmtId="0" fontId="9" fillId="0" borderId="126" xfId="0" applyFont="1" applyBorder="1" applyAlignment="1">
      <alignment horizontal="left" vertical="top"/>
    </xf>
    <xf numFmtId="0" fontId="9" fillId="0" borderId="131" xfId="0" applyFont="1" applyBorder="1" applyAlignment="1">
      <alignment horizontal="left" vertical="top"/>
    </xf>
    <xf numFmtId="0" fontId="9" fillId="0" borderId="45" xfId="0" applyFont="1" applyBorder="1" applyAlignment="1">
      <alignment horizontal="left" vertical="top"/>
    </xf>
    <xf numFmtId="0" fontId="57" fillId="0" borderId="13" xfId="0" applyFont="1" applyBorder="1" applyAlignment="1">
      <alignment horizontal="center" vertical="center"/>
    </xf>
    <xf numFmtId="0" fontId="60" fillId="0" borderId="4"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4" xfId="0" applyFont="1" applyBorder="1" applyAlignment="1">
      <alignment horizontal="center"/>
    </xf>
    <xf numFmtId="0" fontId="57" fillId="0" borderId="5" xfId="0" applyFont="1" applyBorder="1" applyAlignment="1">
      <alignment horizontal="center"/>
    </xf>
    <xf numFmtId="0" fontId="57" fillId="0" borderId="9" xfId="0" applyFont="1" applyBorder="1" applyAlignment="1">
      <alignment horizontal="left" vertical="center"/>
    </xf>
    <xf numFmtId="0" fontId="57" fillId="0" borderId="10" xfId="0" applyFont="1" applyBorder="1" applyAlignment="1">
      <alignment horizontal="left" vertical="center"/>
    </xf>
    <xf numFmtId="0" fontId="57" fillId="0" borderId="17" xfId="0" applyFont="1" applyBorder="1" applyAlignment="1">
      <alignment horizontal="left" vertical="center" wrapText="1"/>
    </xf>
    <xf numFmtId="0" fontId="57" fillId="0" borderId="18" xfId="0" applyFont="1" applyBorder="1" applyAlignment="1">
      <alignment horizontal="left" vertical="center" wrapText="1"/>
    </xf>
    <xf numFmtId="0" fontId="57" fillId="0" borderId="0" xfId="0" applyFont="1" applyAlignment="1">
      <alignment horizontal="left" vertical="center" wrapText="1"/>
    </xf>
    <xf numFmtId="0" fontId="57" fillId="0" borderId="20" xfId="0" applyFont="1" applyBorder="1" applyAlignment="1">
      <alignment horizontal="left" vertical="center" wrapText="1"/>
    </xf>
    <xf numFmtId="0" fontId="57" fillId="0" borderId="28" xfId="0" applyFont="1" applyBorder="1" applyAlignment="1">
      <alignment horizontal="left" vertical="center" wrapText="1"/>
    </xf>
    <xf numFmtId="0" fontId="57" fillId="0" borderId="60" xfId="0" applyFont="1" applyBorder="1" applyAlignment="1">
      <alignment horizontal="left" vertical="center" wrapText="1"/>
    </xf>
    <xf numFmtId="2" fontId="57" fillId="0" borderId="21" xfId="0" applyNumberFormat="1" applyFont="1" applyBorder="1" applyAlignment="1">
      <alignment horizontal="center" vertical="center" wrapText="1"/>
    </xf>
    <xf numFmtId="2" fontId="57" fillId="0" borderId="22" xfId="0" applyNumberFormat="1" applyFont="1" applyBorder="1" applyAlignment="1">
      <alignment horizontal="center" vertical="center" wrapText="1"/>
    </xf>
    <xf numFmtId="2" fontId="57" fillId="0" borderId="41" xfId="0" applyNumberFormat="1" applyFont="1" applyBorder="1" applyAlignment="1">
      <alignment horizontal="center" vertical="center" wrapText="1"/>
    </xf>
    <xf numFmtId="0" fontId="57" fillId="0" borderId="31" xfId="0" applyFont="1" applyBorder="1" applyAlignment="1">
      <alignment horizontal="center" vertical="center"/>
    </xf>
    <xf numFmtId="0" fontId="57" fillId="0" borderId="15" xfId="0" applyFont="1" applyBorder="1" applyAlignment="1">
      <alignment horizontal="center" vertical="center"/>
    </xf>
    <xf numFmtId="2" fontId="57" fillId="0" borderId="1" xfId="0" applyNumberFormat="1" applyFont="1" applyBorder="1" applyAlignment="1">
      <alignment horizontal="center" vertical="center"/>
    </xf>
    <xf numFmtId="0" fontId="57" fillId="0" borderId="58" xfId="0" applyFont="1" applyBorder="1" applyAlignment="1">
      <alignment vertical="center" wrapText="1"/>
    </xf>
    <xf numFmtId="0" fontId="57" fillId="0" borderId="17" xfId="0" applyFont="1" applyBorder="1" applyAlignment="1">
      <alignment vertical="center" wrapText="1"/>
    </xf>
    <xf numFmtId="0" fontId="57" fillId="0" borderId="18" xfId="0" applyFont="1" applyBorder="1" applyAlignment="1">
      <alignment vertical="center" wrapText="1"/>
    </xf>
    <xf numFmtId="0" fontId="57" fillId="0" borderId="58" xfId="0" applyFont="1" applyBorder="1" applyAlignment="1">
      <alignment horizontal="left" vertical="center" wrapText="1"/>
    </xf>
    <xf numFmtId="0" fontId="57" fillId="0" borderId="42" xfId="0" applyFont="1" applyBorder="1" applyAlignment="1">
      <alignment horizontal="left" vertical="center" wrapText="1"/>
    </xf>
    <xf numFmtId="0" fontId="57" fillId="0" borderId="64" xfId="0" applyFont="1" applyBorder="1" applyAlignment="1">
      <alignment horizontal="left" vertical="center" wrapText="1"/>
    </xf>
    <xf numFmtId="0" fontId="57" fillId="0" borderId="22" xfId="0" applyFont="1" applyBorder="1" applyAlignment="1">
      <alignment horizontal="left" vertical="center" wrapText="1"/>
    </xf>
    <xf numFmtId="0" fontId="57" fillId="0" borderId="12" xfId="0" applyFont="1" applyBorder="1" applyAlignment="1">
      <alignment horizontal="left" vertical="center" wrapText="1"/>
    </xf>
    <xf numFmtId="0" fontId="9" fillId="0" borderId="39" xfId="0" applyFont="1" applyBorder="1" applyAlignment="1">
      <alignment horizontal="center" vertical="center"/>
    </xf>
    <xf numFmtId="0" fontId="9" fillId="0" borderId="31" xfId="0" applyFont="1" applyBorder="1" applyAlignment="1">
      <alignment horizontal="center" vertical="center"/>
    </xf>
    <xf numFmtId="0" fontId="9" fillId="0" borderId="15" xfId="0" applyFont="1" applyBorder="1" applyAlignment="1">
      <alignment horizontal="center" vertical="center"/>
    </xf>
    <xf numFmtId="0" fontId="57" fillId="0" borderId="3" xfId="0" applyFont="1" applyBorder="1" applyAlignment="1">
      <alignment horizontal="left" vertical="center"/>
    </xf>
    <xf numFmtId="0" fontId="57" fillId="0" borderId="4" xfId="0" applyFont="1" applyBorder="1" applyAlignment="1">
      <alignment horizontal="left" vertical="center"/>
    </xf>
    <xf numFmtId="0" fontId="57" fillId="0" borderId="5" xfId="0" applyFont="1" applyBorder="1" applyAlignment="1">
      <alignment horizontal="left" vertical="center"/>
    </xf>
    <xf numFmtId="0" fontId="57" fillId="0" borderId="1" xfId="0" applyFont="1" applyBorder="1" applyAlignment="1">
      <alignment horizontal="left" vertical="center"/>
    </xf>
    <xf numFmtId="0" fontId="9" fillId="0" borderId="44" xfId="0" applyFont="1" applyBorder="1" applyAlignment="1">
      <alignment horizontal="center" vertical="center"/>
    </xf>
    <xf numFmtId="171" fontId="2" fillId="0" borderId="4" xfId="11" applyNumberFormat="1" applyFont="1" applyFill="1" applyBorder="1" applyAlignment="1">
      <alignment horizontal="center" vertical="center" wrapText="1"/>
    </xf>
    <xf numFmtId="171" fontId="2" fillId="0" borderId="1" xfId="11" applyNumberFormat="1" applyFont="1" applyFill="1" applyBorder="1" applyAlignment="1">
      <alignment horizontal="center" vertical="center" wrapText="1"/>
    </xf>
    <xf numFmtId="171" fontId="2" fillId="0" borderId="7" xfId="11" applyNumberFormat="1" applyFont="1" applyFill="1" applyBorder="1" applyAlignment="1">
      <alignment horizontal="center" vertical="center" wrapText="1"/>
    </xf>
    <xf numFmtId="0" fontId="18" fillId="0" borderId="73" xfId="0" applyFont="1" applyBorder="1"/>
    <xf numFmtId="0" fontId="18" fillId="0" borderId="74" xfId="0" applyFont="1" applyBorder="1" applyAlignment="1">
      <alignment horizontal="center" vertical="center"/>
    </xf>
    <xf numFmtId="0" fontId="75" fillId="0" borderId="75" xfId="0" applyFont="1" applyBorder="1"/>
    <xf numFmtId="0" fontId="75" fillId="0" borderId="76" xfId="0" applyFont="1" applyBorder="1"/>
    <xf numFmtId="0" fontId="19" fillId="0" borderId="77" xfId="0" applyFont="1" applyBorder="1" applyAlignment="1">
      <alignment horizontal="left"/>
    </xf>
    <xf numFmtId="0" fontId="75" fillId="0" borderId="78" xfId="0" applyFont="1" applyBorder="1"/>
    <xf numFmtId="0" fontId="75" fillId="0" borderId="79" xfId="0" applyFont="1" applyBorder="1"/>
    <xf numFmtId="0" fontId="18" fillId="0" borderId="74" xfId="0" applyFont="1" applyBorder="1" applyAlignment="1">
      <alignment horizontal="center"/>
    </xf>
    <xf numFmtId="0" fontId="24" fillId="0" borderId="0" xfId="0" applyFont="1"/>
    <xf numFmtId="0" fontId="75" fillId="0" borderId="80" xfId="0" applyFont="1" applyBorder="1"/>
    <xf numFmtId="0" fontId="75" fillId="0" borderId="81" xfId="0" applyFont="1" applyBorder="1"/>
    <xf numFmtId="0" fontId="75" fillId="0" borderId="82" xfId="0" applyFont="1" applyBorder="1"/>
    <xf numFmtId="0" fontId="75" fillId="0" borderId="83" xfId="0" applyFont="1" applyBorder="1"/>
    <xf numFmtId="0" fontId="75" fillId="0" borderId="84" xfId="0" applyFont="1" applyBorder="1"/>
    <xf numFmtId="0" fontId="75" fillId="0" borderId="85" xfId="0" applyFont="1" applyBorder="1"/>
    <xf numFmtId="0" fontId="75" fillId="0" borderId="86" xfId="0" applyFont="1" applyBorder="1"/>
    <xf numFmtId="0" fontId="18" fillId="0" borderId="0" xfId="0" applyFont="1" applyAlignment="1">
      <alignment horizontal="center"/>
    </xf>
    <xf numFmtId="0" fontId="24" fillId="0" borderId="0" xfId="0" applyFont="1"/>
    <xf numFmtId="0" fontId="32" fillId="0" borderId="87" xfId="0" applyFont="1" applyBorder="1" applyAlignment="1">
      <alignment horizontal="center" vertical="center" wrapText="1"/>
    </xf>
    <xf numFmtId="0" fontId="75" fillId="0" borderId="88" xfId="0" applyFont="1" applyBorder="1"/>
    <xf numFmtId="0" fontId="75" fillId="0" borderId="89" xfId="0" applyFont="1" applyBorder="1"/>
    <xf numFmtId="0" fontId="32" fillId="0" borderId="84" xfId="0" applyFont="1" applyBorder="1" applyAlignment="1">
      <alignment horizontal="center" vertical="center" wrapText="1"/>
    </xf>
    <xf numFmtId="0" fontId="32" fillId="0" borderId="90" xfId="0" applyFont="1" applyBorder="1" applyAlignment="1">
      <alignment horizontal="center" vertical="center" wrapText="1"/>
    </xf>
    <xf numFmtId="0" fontId="75" fillId="0" borderId="91" xfId="0" applyFont="1" applyBorder="1"/>
    <xf numFmtId="0" fontId="75" fillId="0" borderId="92" xfId="0" applyFont="1" applyBorder="1"/>
    <xf numFmtId="0" fontId="32" fillId="0" borderId="93" xfId="0" applyFont="1" applyBorder="1" applyAlignment="1">
      <alignment horizontal="center" vertical="center" wrapText="1"/>
    </xf>
    <xf numFmtId="0" fontId="35" fillId="0" borderId="94" xfId="0" applyFont="1" applyBorder="1" applyAlignment="1">
      <alignment horizontal="center" vertical="center" wrapText="1"/>
    </xf>
    <xf numFmtId="0" fontId="75" fillId="0" borderId="95" xfId="0" applyFont="1" applyBorder="1"/>
    <xf numFmtId="0" fontId="75" fillId="0" borderId="96" xfId="0" applyFont="1" applyBorder="1"/>
    <xf numFmtId="0" fontId="32" fillId="0" borderId="97" xfId="0" applyFont="1" applyBorder="1" applyAlignment="1">
      <alignment horizontal="center" vertical="center" wrapText="1"/>
    </xf>
    <xf numFmtId="0" fontId="75" fillId="0" borderId="98" xfId="0" applyFont="1" applyBorder="1"/>
    <xf numFmtId="0" fontId="75" fillId="0" borderId="99" xfId="0" applyFont="1" applyBorder="1"/>
    <xf numFmtId="2" fontId="32" fillId="0" borderId="94" xfId="0" applyNumberFormat="1" applyFont="1" applyBorder="1" applyAlignment="1">
      <alignment horizontal="center" vertical="center" wrapText="1"/>
    </xf>
    <xf numFmtId="0" fontId="32" fillId="0" borderId="100" xfId="0" applyFont="1" applyBorder="1" applyAlignment="1">
      <alignment horizontal="center" vertical="center" wrapText="1"/>
    </xf>
    <xf numFmtId="0" fontId="35" fillId="0" borderId="78" xfId="0" applyFont="1" applyBorder="1" applyAlignment="1">
      <alignment horizontal="center" vertical="center" wrapText="1"/>
    </xf>
    <xf numFmtId="0" fontId="75" fillId="0" borderId="101" xfId="0" applyFont="1" applyBorder="1"/>
    <xf numFmtId="0" fontId="75" fillId="0" borderId="102" xfId="0" applyFont="1" applyBorder="1"/>
    <xf numFmtId="2" fontId="32" fillId="0" borderId="103" xfId="0" applyNumberFormat="1" applyFont="1" applyBorder="1" applyAlignment="1">
      <alignment horizontal="center" vertical="center" wrapText="1"/>
    </xf>
    <xf numFmtId="2" fontId="32" fillId="0" borderId="77" xfId="0" applyNumberFormat="1" applyFont="1" applyBorder="1" applyAlignment="1">
      <alignment horizontal="center" vertical="center" wrapText="1"/>
    </xf>
    <xf numFmtId="2" fontId="32" fillId="0" borderId="104" xfId="0" applyNumberFormat="1" applyFont="1" applyBorder="1" applyAlignment="1">
      <alignment horizontal="center" vertical="center" wrapText="1"/>
    </xf>
    <xf numFmtId="0" fontId="32" fillId="0" borderId="105" xfId="0" applyFont="1" applyBorder="1" applyAlignment="1">
      <alignment horizontal="center" vertical="center" wrapText="1"/>
    </xf>
    <xf numFmtId="0" fontId="35" fillId="0" borderId="77" xfId="0" applyFont="1" applyBorder="1" applyAlignment="1">
      <alignment horizontal="center" vertical="center" wrapText="1"/>
    </xf>
    <xf numFmtId="10" fontId="35" fillId="0" borderId="103" xfId="0" applyNumberFormat="1" applyFont="1" applyBorder="1" applyAlignment="1">
      <alignment horizontal="center" vertical="center" wrapText="1"/>
    </xf>
    <xf numFmtId="10" fontId="35" fillId="0" borderId="77" xfId="0" applyNumberFormat="1" applyFont="1" applyBorder="1" applyAlignment="1">
      <alignment horizontal="center" vertical="center" wrapText="1"/>
    </xf>
    <xf numFmtId="0" fontId="35" fillId="0" borderId="106" xfId="0" applyFont="1" applyBorder="1" applyAlignment="1">
      <alignment horizontal="center" vertical="center" wrapText="1"/>
    </xf>
    <xf numFmtId="2" fontId="35" fillId="0" borderId="77" xfId="0" applyNumberFormat="1" applyFont="1" applyBorder="1" applyAlignment="1">
      <alignment horizontal="center" vertical="center" wrapText="1"/>
    </xf>
    <xf numFmtId="166" fontId="35" fillId="0" borderId="104" xfId="0" applyNumberFormat="1" applyFont="1" applyBorder="1" applyAlignment="1">
      <alignment horizontal="center" vertical="center" wrapText="1"/>
    </xf>
    <xf numFmtId="1" fontId="35" fillId="0" borderId="77" xfId="0" applyNumberFormat="1" applyFont="1" applyBorder="1" applyAlignment="1">
      <alignment horizontal="center" vertical="center" wrapText="1"/>
    </xf>
    <xf numFmtId="3" fontId="35" fillId="0" borderId="103" xfId="0" applyNumberFormat="1" applyFont="1" applyBorder="1" applyAlignment="1">
      <alignment horizontal="center" vertical="center" wrapText="1"/>
    </xf>
    <xf numFmtId="0" fontId="32" fillId="0" borderId="107" xfId="0" applyFont="1" applyBorder="1" applyAlignment="1">
      <alignment horizontal="center" vertical="center" wrapText="1"/>
    </xf>
    <xf numFmtId="0" fontId="75" fillId="0" borderId="108" xfId="0" applyFont="1" applyBorder="1"/>
    <xf numFmtId="0" fontId="75" fillId="0" borderId="109" xfId="0" applyFont="1" applyBorder="1"/>
    <xf numFmtId="0" fontId="75" fillId="0" borderId="90" xfId="0" applyFont="1" applyBorder="1"/>
    <xf numFmtId="0" fontId="75" fillId="0" borderId="110" xfId="0" applyFont="1" applyBorder="1"/>
    <xf numFmtId="2" fontId="35" fillId="0" borderId="112" xfId="0" applyNumberFormat="1" applyFont="1" applyBorder="1" applyAlignment="1">
      <alignment horizontal="center" vertical="center" wrapText="1"/>
    </xf>
    <xf numFmtId="0" fontId="75" fillId="0" borderId="113" xfId="0" applyFont="1" applyBorder="1"/>
    <xf numFmtId="171" fontId="35" fillId="0" borderId="114" xfId="0" applyNumberFormat="1" applyFont="1" applyBorder="1" applyAlignment="1">
      <alignment horizontal="center" vertical="center" wrapText="1"/>
    </xf>
    <xf numFmtId="0" fontId="75" fillId="0" borderId="118" xfId="0" applyFont="1" applyBorder="1"/>
    <xf numFmtId="0" fontId="75" fillId="0" borderId="120" xfId="0" applyFont="1" applyBorder="1"/>
    <xf numFmtId="0" fontId="75" fillId="0" borderId="121" xfId="0" applyFont="1" applyBorder="1"/>
    <xf numFmtId="0" fontId="18" fillId="0" borderId="122" xfId="0" applyFont="1" applyBorder="1" applyAlignment="1">
      <alignment horizontal="center" vertical="center" wrapText="1"/>
    </xf>
    <xf numFmtId="0" fontId="18" fillId="0" borderId="73" xfId="0" applyFont="1" applyBorder="1" applyAlignment="1">
      <alignment horizontal="center" vertical="center" wrapText="1"/>
    </xf>
    <xf numFmtId="1" fontId="19" fillId="0" borderId="103" xfId="0" applyNumberFormat="1" applyFont="1" applyBorder="1" applyAlignment="1">
      <alignment horizontal="center" vertical="center" wrapText="1"/>
    </xf>
    <xf numFmtId="172" fontId="19" fillId="0" borderId="103" xfId="0" applyNumberFormat="1" applyFont="1" applyBorder="1" applyAlignment="1">
      <alignment horizontal="center" vertical="center" wrapText="1"/>
    </xf>
    <xf numFmtId="172" fontId="19" fillId="0" borderId="103" xfId="0" applyNumberFormat="1" applyFont="1" applyBorder="1" applyAlignment="1">
      <alignment horizontal="center" vertical="center"/>
    </xf>
    <xf numFmtId="172" fontId="18" fillId="0" borderId="103" xfId="0" applyNumberFormat="1" applyFont="1" applyBorder="1" applyAlignment="1">
      <alignment horizontal="center" vertical="center"/>
    </xf>
    <xf numFmtId="2" fontId="18" fillId="0" borderId="103" xfId="0" applyNumberFormat="1" applyFont="1" applyBorder="1" applyAlignment="1">
      <alignment horizontal="center" vertical="center"/>
    </xf>
    <xf numFmtId="14" fontId="18" fillId="0" borderId="73" xfId="0" applyNumberFormat="1" applyFont="1" applyBorder="1" applyAlignment="1">
      <alignment horizontal="center" vertical="center"/>
    </xf>
    <xf numFmtId="9" fontId="18" fillId="0" borderId="73" xfId="0" applyNumberFormat="1" applyFont="1" applyBorder="1" applyAlignment="1">
      <alignment horizontal="center" vertical="center"/>
    </xf>
    <xf numFmtId="2" fontId="18" fillId="0" borderId="119" xfId="0" applyNumberFormat="1" applyFont="1" applyBorder="1" applyAlignment="1">
      <alignment horizontal="center" vertical="center"/>
    </xf>
    <xf numFmtId="1" fontId="19" fillId="0" borderId="73" xfId="0" applyNumberFormat="1" applyFont="1" applyBorder="1" applyAlignment="1">
      <alignment horizontal="center" vertical="center" wrapText="1"/>
    </xf>
    <xf numFmtId="172" fontId="19" fillId="0" borderId="0" xfId="0" applyNumberFormat="1" applyFont="1" applyAlignment="1">
      <alignment horizontal="center" vertical="center" wrapText="1"/>
    </xf>
    <xf numFmtId="0" fontId="18" fillId="0" borderId="118" xfId="0" applyFont="1" applyBorder="1" applyAlignment="1">
      <alignment horizontal="center" vertical="center" wrapText="1"/>
    </xf>
    <xf numFmtId="1" fontId="18" fillId="0" borderId="86" xfId="0" applyNumberFormat="1" applyFont="1" applyBorder="1" applyAlignment="1">
      <alignment horizontal="center" vertical="center" wrapText="1"/>
    </xf>
    <xf numFmtId="9" fontId="75" fillId="0" borderId="73" xfId="0" applyNumberFormat="1" applyFont="1" applyBorder="1" applyAlignment="1">
      <alignment horizontal="center" vertical="center"/>
    </xf>
    <xf numFmtId="1" fontId="18" fillId="0" borderId="103" xfId="0" applyNumberFormat="1" applyFont="1" applyBorder="1" applyAlignment="1">
      <alignment horizontal="center" vertical="center" wrapText="1"/>
    </xf>
    <xf numFmtId="172" fontId="18" fillId="0" borderId="73" xfId="0" applyNumberFormat="1" applyFont="1" applyBorder="1" applyAlignment="1">
      <alignment horizontal="center" vertical="center"/>
    </xf>
    <xf numFmtId="172" fontId="19" fillId="0" borderId="77" xfId="0" applyNumberFormat="1" applyFont="1" applyBorder="1" applyAlignment="1">
      <alignment horizontal="center" vertical="center" wrapText="1"/>
    </xf>
    <xf numFmtId="172" fontId="76" fillId="4" borderId="103" xfId="0" applyNumberFormat="1" applyFont="1" applyFill="1" applyBorder="1" applyAlignment="1">
      <alignment horizontal="right" vertical="center" wrapText="1"/>
    </xf>
    <xf numFmtId="172" fontId="18" fillId="0" borderId="79" xfId="0" applyNumberFormat="1" applyFont="1" applyBorder="1" applyAlignment="1">
      <alignment horizontal="center" vertical="center"/>
    </xf>
    <xf numFmtId="14" fontId="18" fillId="0" borderId="103" xfId="0" applyNumberFormat="1" applyFont="1" applyBorder="1" applyAlignment="1">
      <alignment horizontal="center" vertical="center"/>
    </xf>
    <xf numFmtId="39" fontId="18" fillId="0" borderId="73" xfId="0" applyNumberFormat="1" applyFont="1" applyBorder="1" applyAlignment="1">
      <alignment horizontal="center" vertical="center"/>
    </xf>
    <xf numFmtId="173" fontId="18" fillId="0" borderId="73" xfId="0" applyNumberFormat="1" applyFont="1" applyBorder="1" applyAlignment="1">
      <alignment horizontal="center" vertical="center"/>
    </xf>
    <xf numFmtId="0" fontId="18" fillId="0" borderId="119" xfId="0" applyFont="1" applyBorder="1" applyAlignment="1">
      <alignment horizontal="center"/>
    </xf>
    <xf numFmtId="0" fontId="75" fillId="0" borderId="124" xfId="0" applyFont="1" applyBorder="1"/>
    <xf numFmtId="172" fontId="19" fillId="0" borderId="111" xfId="0" applyNumberFormat="1" applyFont="1" applyBorder="1" applyAlignment="1">
      <alignment horizontal="center" vertical="center"/>
    </xf>
    <xf numFmtId="172" fontId="19" fillId="0" borderId="112" xfId="0" applyNumberFormat="1" applyFont="1" applyBorder="1" applyAlignment="1">
      <alignment horizontal="center" vertical="center"/>
    </xf>
    <xf numFmtId="172" fontId="77" fillId="4" borderId="111" xfId="0" applyNumberFormat="1" applyFont="1" applyFill="1" applyBorder="1" applyAlignment="1">
      <alignment horizontal="right" vertical="center" wrapText="1"/>
    </xf>
    <xf numFmtId="10" fontId="18" fillId="0" borderId="113" xfId="0" applyNumberFormat="1" applyFont="1" applyBorder="1" applyAlignment="1">
      <alignment horizontal="center" vertical="center"/>
    </xf>
    <xf numFmtId="2" fontId="18" fillId="0" borderId="111" xfId="0" applyNumberFormat="1" applyFont="1" applyBorder="1" applyAlignment="1">
      <alignment horizontal="center" vertical="center"/>
    </xf>
    <xf numFmtId="2" fontId="18" fillId="0" borderId="111" xfId="0" applyNumberFormat="1" applyFont="1" applyBorder="1" applyAlignment="1">
      <alignment vertical="center"/>
    </xf>
    <xf numFmtId="39" fontId="18" fillId="0" borderId="111" xfId="0" applyNumberFormat="1" applyFont="1" applyBorder="1" applyAlignment="1">
      <alignment vertical="center"/>
    </xf>
    <xf numFmtId="0" fontId="75" fillId="0" borderId="125" xfId="0" applyFont="1" applyBorder="1"/>
    <xf numFmtId="0" fontId="75" fillId="0" borderId="0" xfId="0" applyFont="1"/>
    <xf numFmtId="2" fontId="32" fillId="0" borderId="78" xfId="0" applyNumberFormat="1" applyFont="1" applyBorder="1" applyAlignment="1">
      <alignment horizontal="left" vertical="center"/>
    </xf>
    <xf numFmtId="0" fontId="32" fillId="0" borderId="75" xfId="0" applyFont="1" applyBorder="1" applyAlignment="1">
      <alignment horizontal="left" vertical="top"/>
    </xf>
    <xf numFmtId="169" fontId="32" fillId="0" borderId="78" xfId="0" applyNumberFormat="1" applyFont="1" applyBorder="1" applyAlignment="1">
      <alignment horizontal="left"/>
    </xf>
    <xf numFmtId="169" fontId="32" fillId="0" borderId="77" xfId="0" applyNumberFormat="1" applyFont="1" applyBorder="1" applyAlignment="1">
      <alignment horizontal="left" vertical="top"/>
    </xf>
    <xf numFmtId="172" fontId="75" fillId="0" borderId="0" xfId="0" applyNumberFormat="1" applyFont="1"/>
    <xf numFmtId="174" fontId="75" fillId="0" borderId="0" xfId="0" applyNumberFormat="1" applyFont="1"/>
    <xf numFmtId="0" fontId="2" fillId="0" borderId="23" xfId="12" applyFont="1" applyFill="1" applyBorder="1" applyAlignment="1">
      <alignment horizontal="center"/>
    </xf>
    <xf numFmtId="0" fontId="2" fillId="0" borderId="32" xfId="12" applyFont="1" applyFill="1" applyBorder="1" applyAlignment="1">
      <alignment horizontal="center" vertical="center"/>
    </xf>
    <xf numFmtId="0" fontId="2" fillId="0" borderId="30" xfId="12" applyFont="1" applyFill="1" applyBorder="1" applyAlignment="1">
      <alignment horizontal="center" vertical="center"/>
    </xf>
    <xf numFmtId="0" fontId="2" fillId="0" borderId="33" xfId="12" applyFont="1" applyFill="1" applyBorder="1" applyAlignment="1">
      <alignment horizontal="center" vertical="center"/>
    </xf>
    <xf numFmtId="0" fontId="3" fillId="0" borderId="34" xfId="12" applyFont="1" applyFill="1" applyBorder="1" applyAlignment="1">
      <alignment horizontal="left"/>
    </xf>
    <xf numFmtId="0" fontId="3" fillId="0" borderId="35" xfId="12" applyFont="1" applyFill="1" applyBorder="1" applyAlignment="1">
      <alignment horizontal="left"/>
    </xf>
    <xf numFmtId="0" fontId="3" fillId="0" borderId="36" xfId="12" applyFont="1" applyFill="1" applyBorder="1" applyAlignment="1">
      <alignment horizontal="left"/>
    </xf>
    <xf numFmtId="0" fontId="2" fillId="0" borderId="32" xfId="12" applyFont="1" applyFill="1" applyBorder="1" applyAlignment="1">
      <alignment horizontal="center"/>
    </xf>
    <xf numFmtId="0" fontId="2" fillId="0" borderId="37" xfId="12" applyFont="1" applyFill="1" applyBorder="1" applyAlignment="1">
      <alignment horizontal="center"/>
    </xf>
    <xf numFmtId="0" fontId="2" fillId="0" borderId="0" xfId="0" applyFont="1" applyFill="1"/>
    <xf numFmtId="0" fontId="67" fillId="0" borderId="0" xfId="0" applyFont="1" applyFill="1" applyAlignment="1">
      <alignment horizontal="left"/>
    </xf>
    <xf numFmtId="0" fontId="2" fillId="0" borderId="38" xfId="12" applyFont="1" applyFill="1" applyBorder="1" applyAlignment="1">
      <alignment horizontal="center"/>
    </xf>
    <xf numFmtId="0" fontId="2" fillId="0" borderId="21" xfId="12" applyFont="1" applyFill="1" applyBorder="1" applyAlignment="1">
      <alignment horizontal="center" vertical="center"/>
    </xf>
    <xf numFmtId="0" fontId="2" fillId="0" borderId="22" xfId="12" applyFont="1" applyFill="1" applyBorder="1" applyAlignment="1">
      <alignment horizontal="center" vertical="center"/>
    </xf>
    <xf numFmtId="0" fontId="2" fillId="0" borderId="12" xfId="12" applyFont="1" applyFill="1" applyBorder="1" applyAlignment="1">
      <alignment horizontal="center" vertical="center"/>
    </xf>
    <xf numFmtId="0" fontId="3" fillId="0" borderId="39" xfId="12" applyFont="1" applyFill="1" applyBorder="1" applyAlignment="1">
      <alignment horizontal="left"/>
    </xf>
    <xf numFmtId="0" fontId="3" fillId="0" borderId="31" xfId="12" applyFont="1" applyFill="1" applyBorder="1" applyAlignment="1">
      <alignment horizontal="left"/>
    </xf>
    <xf numFmtId="0" fontId="3" fillId="0" borderId="15" xfId="12" applyFont="1" applyFill="1" applyBorder="1" applyAlignment="1">
      <alignment horizontal="left"/>
    </xf>
    <xf numFmtId="0" fontId="2" fillId="0" borderId="19" xfId="12" applyFont="1" applyFill="1" applyBorder="1" applyAlignment="1">
      <alignment horizontal="center"/>
    </xf>
    <xf numFmtId="0" fontId="2" fillId="0" borderId="40" xfId="12" applyFont="1" applyFill="1" applyBorder="1" applyAlignment="1">
      <alignment horizontal="center"/>
    </xf>
    <xf numFmtId="0" fontId="2" fillId="0" borderId="16" xfId="12" applyFont="1" applyFill="1" applyBorder="1" applyAlignment="1">
      <alignment horizontal="center" vertical="center"/>
    </xf>
    <xf numFmtId="0" fontId="2" fillId="0" borderId="17" xfId="12" applyFont="1" applyFill="1" applyBorder="1" applyAlignment="1">
      <alignment horizontal="center" vertical="center"/>
    </xf>
    <xf numFmtId="0" fontId="2" fillId="0" borderId="18" xfId="12" applyFont="1" applyFill="1" applyBorder="1" applyAlignment="1">
      <alignment horizontal="center" vertical="center"/>
    </xf>
    <xf numFmtId="0" fontId="2" fillId="0" borderId="26" xfId="12" applyFont="1" applyFill="1" applyBorder="1" applyAlignment="1">
      <alignment horizontal="center"/>
    </xf>
    <xf numFmtId="0" fontId="2" fillId="0" borderId="61" xfId="12" applyFont="1" applyFill="1" applyBorder="1" applyAlignment="1">
      <alignment horizontal="center" vertical="center"/>
    </xf>
    <xf numFmtId="0" fontId="2" fillId="0" borderId="28" xfId="12" applyFont="1" applyFill="1" applyBorder="1" applyAlignment="1">
      <alignment horizontal="center" vertical="center"/>
    </xf>
    <xf numFmtId="0" fontId="2" fillId="0" borderId="60" xfId="12" applyFont="1" applyFill="1" applyBorder="1" applyAlignment="1">
      <alignment horizontal="center" vertical="center"/>
    </xf>
    <xf numFmtId="0" fontId="3" fillId="0" borderId="126" xfId="12" applyFont="1" applyFill="1" applyBorder="1" applyAlignment="1">
      <alignment horizontal="left"/>
    </xf>
    <xf numFmtId="0" fontId="3" fillId="0" borderId="131" xfId="12" applyFont="1" applyFill="1" applyBorder="1" applyAlignment="1">
      <alignment horizontal="left"/>
    </xf>
    <xf numFmtId="0" fontId="3" fillId="0" borderId="45" xfId="12" applyFont="1" applyFill="1" applyBorder="1" applyAlignment="1">
      <alignment horizontal="left"/>
    </xf>
    <xf numFmtId="0" fontId="2" fillId="0" borderId="61" xfId="12" applyFont="1" applyFill="1" applyBorder="1" applyAlignment="1">
      <alignment horizontal="center"/>
    </xf>
    <xf numFmtId="0" fontId="2" fillId="0" borderId="62" xfId="12" applyFont="1" applyFill="1" applyBorder="1" applyAlignment="1">
      <alignment horizontal="center"/>
    </xf>
    <xf numFmtId="0" fontId="2" fillId="0" borderId="52" xfId="0" applyFont="1" applyFill="1" applyBorder="1" applyAlignment="1">
      <alignment horizontal="center"/>
    </xf>
    <xf numFmtId="0" fontId="3" fillId="0" borderId="55" xfId="0" applyFont="1" applyFill="1" applyBorder="1" applyAlignment="1">
      <alignment horizontal="left" vertical="center"/>
    </xf>
    <xf numFmtId="0" fontId="3" fillId="0" borderId="35" xfId="0" applyFont="1" applyFill="1" applyBorder="1" applyAlignment="1">
      <alignment horizontal="left" vertical="center"/>
    </xf>
    <xf numFmtId="0" fontId="3" fillId="0" borderId="56" xfId="0" applyFont="1" applyFill="1" applyBorder="1" applyAlignment="1">
      <alignment horizontal="left" vertical="center"/>
    </xf>
    <xf numFmtId="0" fontId="3" fillId="0" borderId="0" xfId="0" applyFont="1" applyFill="1"/>
    <xf numFmtId="0" fontId="3" fillId="0" borderId="42" xfId="0" applyFont="1" applyFill="1" applyBorder="1" applyAlignment="1">
      <alignment vertical="center"/>
    </xf>
    <xf numFmtId="0" fontId="3" fillId="0" borderId="126" xfId="0" applyFont="1" applyFill="1" applyBorder="1" applyAlignment="1">
      <alignment horizontal="left" vertical="center"/>
    </xf>
    <xf numFmtId="0" fontId="3" fillId="0" borderId="131" xfId="0" applyFont="1" applyFill="1" applyBorder="1" applyAlignment="1">
      <alignment horizontal="left" vertical="center"/>
    </xf>
    <xf numFmtId="0" fontId="3" fillId="0" borderId="45" xfId="0" applyFont="1" applyFill="1" applyBorder="1" applyAlignment="1">
      <alignment horizontal="left" vertical="center"/>
    </xf>
    <xf numFmtId="0" fontId="2" fillId="0" borderId="126" xfId="0" applyFont="1" applyFill="1" applyBorder="1" applyAlignment="1">
      <alignment horizontal="center"/>
    </xf>
    <xf numFmtId="0" fontId="2" fillId="0" borderId="131" xfId="0" applyFont="1" applyFill="1" applyBorder="1" applyAlignment="1">
      <alignment horizontal="center"/>
    </xf>
    <xf numFmtId="0" fontId="2" fillId="0" borderId="132" xfId="0" applyFont="1" applyFill="1" applyBorder="1" applyAlignment="1">
      <alignment horizontal="center"/>
    </xf>
    <xf numFmtId="0" fontId="3" fillId="0" borderId="2"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33" xfId="0" applyFont="1" applyFill="1" applyBorder="1" applyAlignment="1">
      <alignment horizontal="left" vertical="center" wrapText="1"/>
    </xf>
    <xf numFmtId="2" fontId="3" fillId="0" borderId="34" xfId="0" applyNumberFormat="1" applyFont="1" applyFill="1" applyBorder="1" applyAlignment="1">
      <alignment horizontal="center" vertical="center" wrapText="1"/>
    </xf>
    <xf numFmtId="2" fontId="3" fillId="0" borderId="35" xfId="0" applyNumberFormat="1" applyFont="1" applyFill="1" applyBorder="1" applyAlignment="1">
      <alignment horizontal="center" vertical="center" wrapText="1"/>
    </xf>
    <xf numFmtId="2" fontId="3" fillId="0" borderId="56" xfId="0" applyNumberFormat="1" applyFont="1" applyFill="1" applyBorder="1" applyAlignment="1">
      <alignment horizontal="center" vertical="center" wrapText="1"/>
    </xf>
    <xf numFmtId="2" fontId="3" fillId="0" borderId="0" xfId="0" applyNumberFormat="1" applyFont="1" applyFill="1" applyAlignment="1">
      <alignment vertical="center"/>
    </xf>
    <xf numFmtId="2" fontId="3" fillId="0" borderId="0" xfId="0" applyNumberFormat="1" applyFont="1" applyFill="1" applyAlignment="1">
      <alignment horizontal="center" vertical="center" wrapText="1"/>
    </xf>
    <xf numFmtId="0" fontId="3" fillId="0" borderId="47"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2" xfId="0" applyFont="1" applyFill="1" applyBorder="1" applyAlignment="1">
      <alignment horizontal="left" vertical="center" wrapText="1"/>
    </xf>
    <xf numFmtId="2" fontId="3" fillId="0" borderId="1" xfId="0" applyNumberFormat="1" applyFont="1" applyFill="1" applyBorder="1" applyAlignment="1">
      <alignment horizontal="center" vertical="center"/>
    </xf>
    <xf numFmtId="2" fontId="3" fillId="0" borderId="39" xfId="0" applyNumberFormat="1" applyFont="1" applyFill="1" applyBorder="1" applyAlignment="1">
      <alignment horizontal="center" vertical="center"/>
    </xf>
    <xf numFmtId="2" fontId="3" fillId="0" borderId="31" xfId="0" applyNumberFormat="1" applyFont="1" applyFill="1" applyBorder="1" applyAlignment="1">
      <alignment horizontal="center" vertical="center"/>
    </xf>
    <xf numFmtId="2" fontId="3" fillId="0" borderId="15" xfId="0" applyNumberFormat="1" applyFont="1" applyFill="1" applyBorder="1" applyAlignment="1">
      <alignment horizontal="center" vertical="center"/>
    </xf>
    <xf numFmtId="2" fontId="3" fillId="0" borderId="14" xfId="0" applyNumberFormat="1" applyFont="1" applyFill="1" applyBorder="1" applyAlignment="1">
      <alignment horizontal="center" vertical="center"/>
    </xf>
    <xf numFmtId="2" fontId="3" fillId="0" borderId="0" xfId="0" applyNumberFormat="1" applyFont="1" applyFill="1" applyAlignment="1">
      <alignment horizontal="center" vertical="center" wrapText="1"/>
    </xf>
    <xf numFmtId="2" fontId="68" fillId="0" borderId="0" xfId="0" applyNumberFormat="1" applyFont="1" applyFill="1" applyAlignment="1">
      <alignment horizontal="left" vertical="center" wrapText="1"/>
    </xf>
    <xf numFmtId="0" fontId="2" fillId="0" borderId="39"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55" fillId="0" borderId="1" xfId="0" applyFont="1" applyFill="1" applyBorder="1" applyAlignment="1">
      <alignment horizontal="center" vertical="center"/>
    </xf>
    <xf numFmtId="2" fontId="55" fillId="0" borderId="39" xfId="0" applyNumberFormat="1" applyFont="1" applyFill="1" applyBorder="1" applyAlignment="1">
      <alignment horizontal="left" vertical="top" wrapText="1"/>
    </xf>
    <xf numFmtId="2" fontId="55" fillId="0" borderId="31" xfId="0" applyNumberFormat="1" applyFont="1" applyFill="1" applyBorder="1" applyAlignment="1">
      <alignment horizontal="left" vertical="top" wrapText="1"/>
    </xf>
    <xf numFmtId="2" fontId="55" fillId="0" borderId="15" xfId="0" applyNumberFormat="1" applyFont="1" applyFill="1" applyBorder="1" applyAlignment="1">
      <alignment horizontal="left" vertical="top" wrapText="1"/>
    </xf>
    <xf numFmtId="166" fontId="55" fillId="0" borderId="1" xfId="3" applyNumberFormat="1" applyFont="1" applyFill="1" applyBorder="1" applyAlignment="1">
      <alignment horizontal="center" vertical="center" wrapText="1"/>
    </xf>
    <xf numFmtId="10" fontId="55" fillId="0" borderId="39" xfId="10" applyNumberFormat="1" applyFont="1" applyFill="1" applyBorder="1" applyAlignment="1">
      <alignment horizontal="center" vertical="center" wrapText="1"/>
    </xf>
    <xf numFmtId="10" fontId="55" fillId="0" borderId="31" xfId="10" applyNumberFormat="1" applyFont="1" applyFill="1" applyBorder="1" applyAlignment="1">
      <alignment horizontal="center" vertical="center" wrapText="1"/>
    </xf>
    <xf numFmtId="10" fontId="55" fillId="0" borderId="15" xfId="10" applyNumberFormat="1" applyFont="1" applyFill="1" applyBorder="1" applyAlignment="1">
      <alignment horizontal="center" vertical="center" wrapText="1"/>
    </xf>
    <xf numFmtId="2" fontId="3" fillId="0" borderId="0" xfId="0" applyNumberFormat="1" applyFont="1" applyFill="1" applyAlignment="1">
      <alignment horizontal="center" vertical="center"/>
    </xf>
    <xf numFmtId="2" fontId="68" fillId="0" borderId="0" xfId="0" applyNumberFormat="1" applyFont="1" applyFill="1" applyAlignment="1">
      <alignment horizontal="left" vertical="center"/>
    </xf>
    <xf numFmtId="0" fontId="2" fillId="0" borderId="0" xfId="0" applyFont="1" applyFill="1" applyAlignment="1">
      <alignment horizontal="center"/>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67" fillId="0" borderId="1" xfId="0" applyFont="1" applyFill="1" applyBorder="1" applyAlignment="1">
      <alignment horizontal="center" vertical="center"/>
    </xf>
    <xf numFmtId="2" fontId="55" fillId="0" borderId="39" xfId="0" applyNumberFormat="1" applyFont="1" applyFill="1" applyBorder="1" applyAlignment="1">
      <alignment vertical="top" wrapText="1"/>
    </xf>
    <xf numFmtId="2" fontId="55" fillId="0" borderId="31" xfId="0" applyNumberFormat="1" applyFont="1" applyFill="1" applyBorder="1" applyAlignment="1">
      <alignment vertical="top" wrapText="1"/>
    </xf>
    <xf numFmtId="2" fontId="55" fillId="0" borderId="15" xfId="0" applyNumberFormat="1" applyFont="1" applyFill="1" applyBorder="1" applyAlignment="1">
      <alignment vertical="top" wrapText="1"/>
    </xf>
    <xf numFmtId="180" fontId="55" fillId="0" borderId="1" xfId="9" applyNumberFormat="1" applyFont="1" applyFill="1" applyBorder="1" applyAlignment="1">
      <alignment horizontal="center" vertical="center" wrapText="1"/>
    </xf>
    <xf numFmtId="2" fontId="2" fillId="0" borderId="0" xfId="0" applyNumberFormat="1" applyFont="1" applyFill="1" applyAlignment="1">
      <alignment vertical="center" wrapText="1"/>
    </xf>
    <xf numFmtId="2" fontId="2" fillId="0" borderId="0" xfId="0" applyNumberFormat="1" applyFont="1" applyFill="1" applyAlignment="1">
      <alignment horizontal="left" vertical="center" wrapText="1"/>
    </xf>
    <xf numFmtId="2" fontId="2" fillId="0" borderId="0" xfId="0" applyNumberFormat="1" applyFont="1" applyFill="1"/>
    <xf numFmtId="164" fontId="2" fillId="0" borderId="0" xfId="11" applyFont="1" applyFill="1" applyBorder="1"/>
    <xf numFmtId="165" fontId="2" fillId="0" borderId="0" xfId="0" applyNumberFormat="1" applyFont="1" applyFill="1"/>
    <xf numFmtId="0" fontId="2" fillId="0" borderId="126" xfId="0" applyFont="1" applyFill="1" applyBorder="1" applyAlignment="1">
      <alignment horizontal="left" vertical="center" wrapText="1"/>
    </xf>
    <xf numFmtId="0" fontId="2" fillId="0" borderId="131" xfId="0" applyFont="1" applyFill="1" applyBorder="1" applyAlignment="1">
      <alignment horizontal="left" vertical="center" wrapText="1"/>
    </xf>
    <xf numFmtId="0" fontId="2" fillId="0" borderId="45" xfId="0" applyFont="1" applyFill="1" applyBorder="1" applyAlignment="1">
      <alignment horizontal="left" vertical="center" wrapText="1"/>
    </xf>
    <xf numFmtId="2" fontId="67" fillId="0" borderId="16" xfId="0" applyNumberFormat="1" applyFont="1" applyFill="1" applyBorder="1" applyAlignment="1">
      <alignment horizontal="left" vertical="top" wrapText="1"/>
    </xf>
    <xf numFmtId="2" fontId="67" fillId="0" borderId="17" xfId="0" applyNumberFormat="1" applyFont="1" applyFill="1" applyBorder="1" applyAlignment="1">
      <alignment horizontal="left" vertical="top" wrapText="1"/>
    </xf>
    <xf numFmtId="2" fontId="67" fillId="0" borderId="18" xfId="0" applyNumberFormat="1" applyFont="1" applyFill="1" applyBorder="1" applyAlignment="1">
      <alignment horizontal="left" vertical="top" wrapText="1"/>
    </xf>
    <xf numFmtId="182" fontId="55" fillId="0" borderId="1" xfId="0" applyNumberFormat="1" applyFont="1" applyFill="1" applyBorder="1" applyAlignment="1">
      <alignment horizontal="center" vertical="center"/>
    </xf>
    <xf numFmtId="2" fontId="2" fillId="0" borderId="0" xfId="0" applyNumberFormat="1" applyFont="1" applyFill="1" applyAlignment="1">
      <alignment horizontal="left" vertical="center" wrapText="1"/>
    </xf>
    <xf numFmtId="2" fontId="67" fillId="0" borderId="0" xfId="0" applyNumberFormat="1" applyFont="1" applyFill="1" applyAlignment="1">
      <alignment horizontal="left"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0" xfId="0" applyFont="1" applyFill="1" applyBorder="1" applyAlignment="1">
      <alignment vertical="center" wrapText="1"/>
    </xf>
    <xf numFmtId="0" fontId="3" fillId="0" borderId="33" xfId="0" applyFont="1" applyFill="1" applyBorder="1" applyAlignment="1">
      <alignment vertical="center" wrapText="1"/>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56" xfId="0" applyFont="1" applyFill="1" applyBorder="1" applyAlignment="1">
      <alignment horizontal="center" vertical="center"/>
    </xf>
    <xf numFmtId="0" fontId="2" fillId="0" borderId="0" xfId="0" applyFont="1" applyFill="1" applyAlignment="1">
      <alignment horizontal="left" wrapText="1"/>
    </xf>
    <xf numFmtId="2" fontId="2" fillId="0" borderId="0" xfId="0" applyNumberFormat="1" applyFont="1" applyFill="1" applyAlignment="1">
      <alignment horizontal="left" vertical="top" wrapText="1"/>
    </xf>
    <xf numFmtId="0" fontId="3" fillId="0" borderId="38"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xf>
    <xf numFmtId="0" fontId="2" fillId="0" borderId="0" xfId="0" applyFont="1" applyFill="1" applyAlignment="1">
      <alignment wrapText="1"/>
    </xf>
    <xf numFmtId="0" fontId="3" fillId="0" borderId="2" xfId="0" applyFont="1" applyFill="1" applyBorder="1" applyAlignment="1">
      <alignment horizontal="center" vertical="center" wrapText="1"/>
    </xf>
    <xf numFmtId="0" fontId="3" fillId="0" borderId="63" xfId="0" applyFont="1" applyFill="1" applyBorder="1" applyAlignment="1">
      <alignment horizontal="center" vertical="center"/>
    </xf>
    <xf numFmtId="10" fontId="3" fillId="0" borderId="63" xfId="1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4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69" fillId="0" borderId="4" xfId="0" applyFont="1" applyFill="1" applyBorder="1" applyAlignment="1">
      <alignment horizontal="center" vertical="center" wrapText="1"/>
    </xf>
    <xf numFmtId="183" fontId="2"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1" fontId="2" fillId="0" borderId="4" xfId="11" applyNumberFormat="1" applyFont="1" applyFill="1" applyBorder="1" applyAlignment="1" applyProtection="1">
      <alignment horizontal="center" vertical="center"/>
    </xf>
    <xf numFmtId="2" fontId="2" fillId="0" borderId="4" xfId="0" applyNumberFormat="1" applyFont="1" applyFill="1" applyBorder="1" applyAlignment="1">
      <alignment horizontal="center" vertical="center"/>
    </xf>
    <xf numFmtId="14" fontId="2" fillId="0" borderId="4" xfId="10" applyNumberFormat="1" applyFont="1" applyFill="1" applyBorder="1" applyAlignment="1">
      <alignment horizontal="center" vertical="center"/>
    </xf>
    <xf numFmtId="14" fontId="2" fillId="0" borderId="4" xfId="0" applyNumberFormat="1" applyFont="1" applyFill="1" applyBorder="1" applyAlignment="1">
      <alignment horizontal="center" vertical="center"/>
    </xf>
    <xf numFmtId="9" fontId="2" fillId="0" borderId="4" xfId="10" applyFont="1" applyFill="1" applyBorder="1" applyAlignment="1" applyProtection="1">
      <alignment horizontal="center" vertical="center"/>
    </xf>
    <xf numFmtId="2" fontId="2" fillId="0" borderId="5" xfId="0" applyNumberFormat="1"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1" xfId="0" applyFont="1" applyFill="1" applyBorder="1" applyAlignment="1">
      <alignment horizontal="left" vertical="center"/>
    </xf>
    <xf numFmtId="0" fontId="69" fillId="0" borderId="1" xfId="0" applyFont="1" applyFill="1" applyBorder="1" applyAlignment="1">
      <alignment horizontal="center" vertical="center" wrapText="1"/>
    </xf>
    <xf numFmtId="183" fontId="2" fillId="0" borderId="1" xfId="0" applyNumberFormat="1" applyFont="1" applyFill="1" applyBorder="1" applyAlignment="1">
      <alignment horizontal="center" vertical="center" wrapText="1"/>
    </xf>
    <xf numFmtId="171" fontId="2" fillId="0" borderId="1" xfId="11" applyNumberFormat="1" applyFont="1" applyFill="1" applyBorder="1" applyAlignment="1" applyProtection="1">
      <alignment horizontal="center" vertical="center"/>
    </xf>
    <xf numFmtId="2" fontId="2" fillId="0" borderId="1" xfId="0" applyNumberFormat="1" applyFont="1" applyFill="1" applyBorder="1" applyAlignment="1">
      <alignment horizontal="center" vertical="center"/>
    </xf>
    <xf numFmtId="14" fontId="2" fillId="0" borderId="1" xfId="1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9" fontId="2" fillId="0" borderId="1" xfId="10" applyFont="1" applyFill="1" applyBorder="1" applyAlignment="1" applyProtection="1">
      <alignment horizontal="center" vertical="center"/>
    </xf>
    <xf numFmtId="2" fontId="2" fillId="0" borderId="14" xfId="0" applyNumberFormat="1" applyFont="1" applyFill="1" applyBorder="1" applyAlignment="1">
      <alignment horizontal="center" vertical="center"/>
    </xf>
    <xf numFmtId="164" fontId="2" fillId="0" borderId="0" xfId="0" applyNumberFormat="1" applyFont="1" applyFill="1"/>
    <xf numFmtId="9" fontId="2" fillId="0" borderId="1" xfId="10" applyFont="1" applyFill="1" applyBorder="1" applyAlignment="1">
      <alignment horizontal="center" vertical="center" wrapText="1"/>
    </xf>
    <xf numFmtId="1" fontId="2" fillId="0" borderId="1" xfId="9"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1" fontId="3" fillId="0" borderId="1" xfId="11" applyNumberFormat="1" applyFont="1" applyFill="1" applyBorder="1" applyAlignment="1" applyProtection="1">
      <alignment vertical="center"/>
    </xf>
    <xf numFmtId="171" fontId="2" fillId="0" borderId="1" xfId="11" applyNumberFormat="1" applyFont="1" applyFill="1" applyBorder="1" applyAlignment="1" applyProtection="1">
      <alignment horizontal="center" vertical="center" wrapText="1"/>
    </xf>
    <xf numFmtId="1" fontId="2" fillId="0" borderId="1" xfId="0" applyNumberFormat="1" applyFont="1" applyFill="1" applyBorder="1" applyAlignment="1">
      <alignment horizontal="center" vertical="center" wrapText="1"/>
    </xf>
    <xf numFmtId="14" fontId="2" fillId="0" borderId="1" xfId="1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1" applyNumberFormat="1" applyFont="1" applyFill="1" applyBorder="1" applyAlignment="1">
      <alignment horizontal="center" vertical="center"/>
    </xf>
    <xf numFmtId="14" fontId="2" fillId="0" borderId="1" xfId="0" applyNumberFormat="1" applyFont="1" applyFill="1" applyBorder="1" applyAlignment="1">
      <alignmen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xf>
    <xf numFmtId="0" fontId="69"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171" fontId="2" fillId="0" borderId="7" xfId="11" applyNumberFormat="1" applyFont="1" applyFill="1" applyBorder="1" applyAlignment="1" applyProtection="1">
      <alignment horizontal="center" vertical="center"/>
    </xf>
    <xf numFmtId="2" fontId="2" fillId="0" borderId="7" xfId="0" applyNumberFormat="1" applyFont="1" applyFill="1" applyBorder="1" applyAlignment="1">
      <alignment horizontal="center" vertical="center"/>
    </xf>
    <xf numFmtId="14" fontId="2" fillId="0" borderId="7" xfId="0" applyNumberFormat="1" applyFont="1" applyFill="1" applyBorder="1" applyAlignment="1">
      <alignment vertical="center"/>
    </xf>
    <xf numFmtId="0" fontId="3" fillId="0" borderId="9" xfId="0" applyFont="1" applyFill="1" applyBorder="1" applyAlignment="1">
      <alignment horizontal="center" vertical="center"/>
    </xf>
    <xf numFmtId="0" fontId="2" fillId="0" borderId="10" xfId="0" applyFont="1" applyFill="1" applyBorder="1" applyAlignment="1">
      <alignment horizontal="left" vertical="center"/>
    </xf>
    <xf numFmtId="0" fontId="69" fillId="0" borderId="63" xfId="0" applyFont="1" applyFill="1" applyBorder="1" applyAlignment="1">
      <alignment horizontal="center" vertical="center" wrapText="1"/>
    </xf>
    <xf numFmtId="0" fontId="3" fillId="0" borderId="10" xfId="0" applyFont="1" applyFill="1" applyBorder="1" applyAlignment="1">
      <alignment horizontal="center" vertical="center" wrapText="1"/>
    </xf>
    <xf numFmtId="171" fontId="3" fillId="0" borderId="10" xfId="11" applyNumberFormat="1" applyFont="1" applyFill="1" applyBorder="1" applyAlignment="1">
      <alignment horizontal="center" vertical="center" wrapText="1"/>
    </xf>
    <xf numFmtId="42" fontId="2" fillId="0" borderId="10" xfId="3" applyFont="1" applyFill="1" applyBorder="1" applyAlignment="1" applyProtection="1">
      <alignment vertical="center"/>
    </xf>
    <xf numFmtId="2" fontId="3" fillId="0" borderId="10" xfId="0" applyNumberFormat="1" applyFont="1" applyFill="1" applyBorder="1" applyAlignment="1">
      <alignment vertical="center"/>
    </xf>
    <xf numFmtId="2" fontId="2" fillId="0" borderId="10" xfId="0" applyNumberFormat="1" applyFont="1" applyFill="1" applyBorder="1" applyAlignment="1">
      <alignment vertical="center"/>
    </xf>
    <xf numFmtId="39" fontId="2" fillId="0" borderId="10" xfId="0" applyNumberFormat="1" applyFont="1" applyFill="1" applyBorder="1" applyAlignment="1">
      <alignment vertical="center"/>
    </xf>
    <xf numFmtId="39" fontId="2" fillId="0" borderId="10" xfId="0" applyNumberFormat="1" applyFont="1" applyFill="1" applyBorder="1" applyAlignment="1">
      <alignment horizontal="center" vertical="center"/>
    </xf>
    <xf numFmtId="9" fontId="2" fillId="0" borderId="10" xfId="10" applyFont="1" applyFill="1" applyBorder="1" applyAlignment="1" applyProtection="1">
      <alignment horizontal="center" vertical="center"/>
    </xf>
    <xf numFmtId="0" fontId="2" fillId="0" borderId="11" xfId="0" applyFont="1" applyFill="1" applyBorder="1" applyAlignment="1">
      <alignment horizontal="center"/>
    </xf>
    <xf numFmtId="0" fontId="3" fillId="0" borderId="6" xfId="0" applyFont="1" applyFill="1" applyBorder="1" applyAlignment="1">
      <alignment horizontal="center" vertical="center"/>
    </xf>
    <xf numFmtId="0" fontId="69" fillId="0" borderId="10" xfId="0" applyFont="1" applyFill="1" applyBorder="1" applyAlignment="1">
      <alignment horizontal="center" vertical="center" wrapText="1"/>
    </xf>
    <xf numFmtId="171" fontId="2" fillId="0" borderId="7" xfId="11" applyNumberFormat="1" applyFont="1" applyFill="1" applyBorder="1" applyAlignment="1" applyProtection="1">
      <alignment horizontal="center" vertical="center" wrapText="1"/>
    </xf>
    <xf numFmtId="2" fontId="3" fillId="0" borderId="7" xfId="0" applyNumberFormat="1" applyFont="1" applyFill="1" applyBorder="1" applyAlignment="1">
      <alignment vertical="center"/>
    </xf>
    <xf numFmtId="2" fontId="3" fillId="0" borderId="7" xfId="9" applyNumberFormat="1" applyFont="1" applyFill="1" applyBorder="1" applyAlignment="1" applyProtection="1">
      <alignment vertical="center"/>
    </xf>
    <xf numFmtId="39" fontId="2" fillId="0" borderId="7" xfId="0" applyNumberFormat="1" applyFont="1" applyFill="1" applyBorder="1" applyAlignment="1">
      <alignment vertical="center"/>
    </xf>
    <xf numFmtId="39" fontId="2" fillId="0" borderId="7" xfId="0" applyNumberFormat="1" applyFont="1" applyFill="1" applyBorder="1" applyAlignment="1">
      <alignment horizontal="center" vertical="center"/>
    </xf>
    <xf numFmtId="9" fontId="2" fillId="0" borderId="7" xfId="10" applyFont="1" applyFill="1" applyBorder="1" applyAlignment="1" applyProtection="1">
      <alignment horizontal="center" vertical="center"/>
    </xf>
    <xf numFmtId="0" fontId="2" fillId="0" borderId="8" xfId="0" applyFont="1" applyFill="1" applyBorder="1" applyAlignment="1">
      <alignment horizontal="center"/>
    </xf>
    <xf numFmtId="0" fontId="2" fillId="0" borderId="0" xfId="0" applyFont="1" applyFill="1" applyAlignment="1">
      <alignment horizontal="left" vertical="center"/>
    </xf>
    <xf numFmtId="167" fontId="2" fillId="0" borderId="0" xfId="0" applyNumberFormat="1" applyFont="1" applyFill="1"/>
    <xf numFmtId="2" fontId="3" fillId="0" borderId="0" xfId="0" applyNumberFormat="1" applyFont="1" applyFill="1"/>
    <xf numFmtId="10" fontId="2" fillId="0" borderId="0" xfId="10" applyNumberFormat="1" applyFont="1" applyFill="1" applyBorder="1" applyProtection="1"/>
    <xf numFmtId="39" fontId="2" fillId="0" borderId="0" xfId="0" applyNumberFormat="1" applyFont="1" applyFill="1"/>
    <xf numFmtId="167" fontId="3" fillId="0" borderId="50" xfId="0" applyNumberFormat="1" applyFont="1" applyFill="1" applyBorder="1" applyAlignment="1">
      <alignment vertical="center"/>
    </xf>
    <xf numFmtId="0" fontId="3" fillId="0" borderId="3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167" fontId="3" fillId="0" borderId="32" xfId="0" applyNumberFormat="1" applyFont="1" applyFill="1" applyBorder="1" applyAlignment="1">
      <alignment horizontal="center" vertical="top"/>
    </xf>
    <xf numFmtId="167" fontId="3" fillId="0" borderId="30" xfId="0" applyNumberFormat="1" applyFont="1" applyFill="1" applyBorder="1" applyAlignment="1">
      <alignment horizontal="center" vertical="top"/>
    </xf>
    <xf numFmtId="167" fontId="2" fillId="0" borderId="37" xfId="0" applyNumberFormat="1" applyFont="1" applyFill="1" applyBorder="1" applyAlignment="1">
      <alignment vertical="top"/>
    </xf>
    <xf numFmtId="2" fontId="3" fillId="0" borderId="36" xfId="0" applyNumberFormat="1" applyFont="1" applyFill="1" applyBorder="1" applyAlignment="1">
      <alignment horizontal="left" vertical="center"/>
    </xf>
    <xf numFmtId="2" fontId="3" fillId="0" borderId="4" xfId="0" applyNumberFormat="1" applyFont="1" applyFill="1" applyBorder="1" applyAlignment="1">
      <alignment horizontal="left" vertical="center"/>
    </xf>
    <xf numFmtId="2" fontId="3" fillId="0" borderId="5" xfId="0" applyNumberFormat="1" applyFont="1" applyFill="1" applyBorder="1" applyAlignment="1">
      <alignment horizontal="left" vertical="center"/>
    </xf>
    <xf numFmtId="0" fontId="2" fillId="0" borderId="23"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57" xfId="0" applyFont="1" applyFill="1" applyBorder="1" applyAlignment="1">
      <alignment horizontal="left" vertical="top" wrapText="1"/>
    </xf>
    <xf numFmtId="0" fontId="2" fillId="0" borderId="38"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12" xfId="0" applyFont="1" applyFill="1" applyBorder="1" applyAlignment="1">
      <alignment horizontal="left" vertical="center" wrapText="1"/>
    </xf>
    <xf numFmtId="185" fontId="2" fillId="0" borderId="1" xfId="0" applyNumberFormat="1" applyFont="1" applyFill="1" applyBorder="1" applyAlignment="1">
      <alignment vertical="top"/>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41" xfId="0" applyFont="1" applyFill="1" applyBorder="1" applyAlignment="1">
      <alignment horizontal="left" vertical="top" wrapText="1"/>
    </xf>
    <xf numFmtId="0" fontId="3" fillId="0" borderId="1" xfId="0" applyFont="1" applyFill="1" applyBorder="1" applyAlignment="1">
      <alignment horizontal="left" vertical="top"/>
    </xf>
    <xf numFmtId="169" fontId="2" fillId="0" borderId="1" xfId="0" applyNumberFormat="1" applyFont="1" applyFill="1" applyBorder="1" applyAlignment="1">
      <alignment horizontal="left" vertical="top"/>
    </xf>
    <xf numFmtId="169" fontId="2" fillId="0" borderId="14" xfId="0" applyNumberFormat="1" applyFont="1" applyFill="1" applyBorder="1" applyAlignment="1">
      <alignment horizontal="left" vertical="top"/>
    </xf>
    <xf numFmtId="184" fontId="2" fillId="0" borderId="39" xfId="9" applyNumberFormat="1" applyFont="1" applyFill="1" applyBorder="1" applyAlignment="1" applyProtection="1">
      <alignment vertical="top"/>
    </xf>
    <xf numFmtId="2" fontId="3" fillId="0" borderId="3" xfId="0" applyNumberFormat="1" applyFont="1" applyFill="1" applyBorder="1" applyAlignment="1">
      <alignment horizontal="left" vertical="center"/>
    </xf>
    <xf numFmtId="167" fontId="2" fillId="0" borderId="39" xfId="0" applyNumberFormat="1" applyFont="1" applyFill="1" applyBorder="1" applyAlignment="1">
      <alignment vertical="top"/>
    </xf>
    <xf numFmtId="0" fontId="2" fillId="0" borderId="43" xfId="0" applyFont="1" applyFill="1" applyBorder="1" applyAlignment="1">
      <alignment vertical="top" wrapText="1"/>
    </xf>
    <xf numFmtId="0" fontId="2" fillId="0" borderId="31" xfId="0" applyFont="1" applyFill="1" applyBorder="1" applyAlignment="1">
      <alignment vertical="top" wrapText="1"/>
    </xf>
    <xf numFmtId="0" fontId="2" fillId="0" borderId="44" xfId="0" applyFont="1" applyFill="1" applyBorder="1" applyAlignment="1">
      <alignment vertical="top" wrapText="1"/>
    </xf>
    <xf numFmtId="0" fontId="3" fillId="0" borderId="58"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8" xfId="0" applyFont="1" applyFill="1" applyBorder="1" applyAlignment="1">
      <alignment horizontal="left" vertical="top" wrapText="1"/>
    </xf>
    <xf numFmtId="169" fontId="2" fillId="0" borderId="13" xfId="0" applyNumberFormat="1" applyFont="1" applyFill="1" applyBorder="1" applyAlignment="1">
      <alignment horizontal="left" vertical="top"/>
    </xf>
    <xf numFmtId="0" fontId="3" fillId="0" borderId="59" xfId="0" applyFont="1" applyFill="1" applyBorder="1" applyAlignment="1">
      <alignment horizontal="left" vertical="top" wrapText="1"/>
    </xf>
    <xf numFmtId="0" fontId="3" fillId="0" borderId="28" xfId="0" applyFont="1" applyFill="1" applyBorder="1" applyAlignment="1">
      <alignment horizontal="left" vertical="top" wrapText="1"/>
    </xf>
    <xf numFmtId="0" fontId="3" fillId="0" borderId="60" xfId="0" applyFont="1" applyFill="1" applyBorder="1" applyAlignment="1">
      <alignment horizontal="left" vertical="top" wrapText="1"/>
    </xf>
    <xf numFmtId="169" fontId="2" fillId="0" borderId="6" xfId="0" applyNumberFormat="1" applyFont="1" applyFill="1" applyBorder="1" applyAlignment="1">
      <alignment horizontal="left" vertical="top"/>
    </xf>
    <xf numFmtId="169" fontId="2" fillId="0" borderId="7" xfId="0" applyNumberFormat="1" applyFont="1" applyFill="1" applyBorder="1" applyAlignment="1">
      <alignment horizontal="left" vertical="top"/>
    </xf>
    <xf numFmtId="169" fontId="2" fillId="0" borderId="8" xfId="0" applyNumberFormat="1" applyFont="1" applyFill="1" applyBorder="1" applyAlignment="1">
      <alignment horizontal="left" vertical="top"/>
    </xf>
    <xf numFmtId="169" fontId="2" fillId="0" borderId="0" xfId="0" applyNumberFormat="1" applyFont="1" applyFill="1" applyAlignment="1">
      <alignment horizontal="left" vertical="top"/>
    </xf>
    <xf numFmtId="43" fontId="3" fillId="0" borderId="0" xfId="9" applyFont="1" applyFill="1"/>
    <xf numFmtId="43" fontId="2" fillId="0" borderId="0" xfId="9" applyFont="1" applyFill="1"/>
    <xf numFmtId="0" fontId="3" fillId="0" borderId="0" xfId="0" applyFont="1" applyFill="1" applyAlignment="1">
      <alignment horizontal="left" vertical="top" wrapText="1"/>
    </xf>
    <xf numFmtId="186" fontId="2" fillId="0" borderId="0" xfId="0" applyNumberFormat="1" applyFont="1" applyFill="1"/>
    <xf numFmtId="10" fontId="2" fillId="0" borderId="0" xfId="10" applyNumberFormat="1" applyFont="1" applyFill="1"/>
    <xf numFmtId="0" fontId="70" fillId="0" borderId="0" xfId="0" applyFont="1" applyFill="1" applyAlignment="1">
      <alignment horizontal="left" vertical="top"/>
    </xf>
    <xf numFmtId="14" fontId="2" fillId="0" borderId="0" xfId="0" applyNumberFormat="1" applyFont="1" applyFill="1" applyAlignment="1">
      <alignment horizontal="center" vertical="center"/>
    </xf>
    <xf numFmtId="3" fontId="2" fillId="0" borderId="0" xfId="0" applyNumberFormat="1" applyFont="1" applyFill="1" applyAlignment="1">
      <alignment horizontal="center" vertical="center" wrapText="1"/>
    </xf>
    <xf numFmtId="1" fontId="2" fillId="0" borderId="0" xfId="0" applyNumberFormat="1" applyFont="1" applyFill="1" applyAlignment="1">
      <alignment horizontal="center" vertical="center" wrapText="1"/>
    </xf>
    <xf numFmtId="0" fontId="67" fillId="0" borderId="0" xfId="0" applyFont="1" applyFill="1" applyAlignment="1">
      <alignment horizontal="left" vertical="center" wrapText="1"/>
    </xf>
    <xf numFmtId="0" fontId="2" fillId="0" borderId="0" xfId="0" applyFont="1" applyFill="1" applyAlignment="1">
      <alignment horizontal="center" vertical="center"/>
    </xf>
    <xf numFmtId="3" fontId="2" fillId="0" borderId="0" xfId="0" applyNumberFormat="1" applyFont="1" applyFill="1" applyAlignment="1">
      <alignment horizontal="center" vertical="center"/>
    </xf>
    <xf numFmtId="181" fontId="2" fillId="0" borderId="0" xfId="0" applyNumberFormat="1" applyFont="1" applyFill="1"/>
    <xf numFmtId="0" fontId="19" fillId="0" borderId="1" xfId="0"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1" fontId="19" fillId="0" borderId="1" xfId="0" applyNumberFormat="1" applyFont="1" applyFill="1" applyBorder="1" applyAlignment="1">
      <alignment horizontal="center" vertical="center" wrapText="1"/>
    </xf>
    <xf numFmtId="3" fontId="19" fillId="0" borderId="1" xfId="0" applyNumberFormat="1" applyFont="1" applyFill="1" applyBorder="1" applyAlignment="1">
      <alignment horizontal="center" vertical="center"/>
    </xf>
    <xf numFmtId="42" fontId="18" fillId="0" borderId="1" xfId="3" applyFont="1" applyFill="1" applyBorder="1" applyAlignment="1">
      <alignment horizontal="center" vertical="center" wrapText="1"/>
    </xf>
    <xf numFmtId="166" fontId="18" fillId="0" borderId="1" xfId="3" applyNumberFormat="1" applyFont="1" applyFill="1" applyBorder="1" applyAlignment="1">
      <alignment horizontal="center" vertical="center" wrapText="1"/>
    </xf>
    <xf numFmtId="43" fontId="3" fillId="0" borderId="0" xfId="9" applyFont="1" applyFill="1" applyAlignment="1">
      <alignment vertical="center"/>
    </xf>
    <xf numFmtId="3" fontId="18" fillId="0" borderId="1" xfId="0" applyNumberFormat="1" applyFont="1" applyFill="1" applyBorder="1" applyAlignment="1">
      <alignment horizontal="center" vertical="center" wrapText="1"/>
    </xf>
    <xf numFmtId="182" fontId="18" fillId="0" borderId="1" xfId="0" applyNumberFormat="1" applyFont="1" applyFill="1" applyBorder="1" applyAlignment="1">
      <alignment horizontal="center" vertical="center"/>
    </xf>
    <xf numFmtId="3" fontId="2" fillId="0" borderId="0" xfId="0" quotePrefix="1" applyNumberFormat="1" applyFont="1" applyFill="1" applyAlignment="1">
      <alignment horizontal="center" vertical="center" wrapText="1"/>
    </xf>
    <xf numFmtId="0" fontId="18" fillId="0" borderId="0" xfId="0" applyFont="1" applyFill="1" applyAlignment="1">
      <alignment horizontal="center" vertical="center"/>
    </xf>
    <xf numFmtId="14" fontId="18" fillId="0" borderId="0" xfId="0" applyNumberFormat="1" applyFont="1" applyFill="1" applyAlignment="1">
      <alignment horizontal="center" vertical="center"/>
    </xf>
    <xf numFmtId="3" fontId="18" fillId="0" borderId="0" xfId="0" applyNumberFormat="1" applyFont="1" applyFill="1" applyAlignment="1">
      <alignment horizontal="center" vertical="center" wrapText="1"/>
    </xf>
    <xf numFmtId="1" fontId="18" fillId="0" borderId="0" xfId="0" applyNumberFormat="1" applyFont="1" applyFill="1" applyAlignment="1">
      <alignment horizontal="center" vertical="center" wrapText="1"/>
    </xf>
    <xf numFmtId="3" fontId="18" fillId="0" borderId="0" xfId="0" applyNumberFormat="1" applyFont="1" applyFill="1" applyAlignment="1">
      <alignment horizontal="left" vertical="center" wrapText="1"/>
    </xf>
    <xf numFmtId="166" fontId="18" fillId="0" borderId="0" xfId="0" applyNumberFormat="1" applyFont="1" applyFill="1" applyAlignment="1">
      <alignment horizontal="center" vertical="center"/>
    </xf>
    <xf numFmtId="14" fontId="2" fillId="0" borderId="0" xfId="0" applyNumberFormat="1" applyFont="1" applyFill="1" applyAlignment="1">
      <alignment vertical="center"/>
    </xf>
    <xf numFmtId="0" fontId="2" fillId="0" borderId="0" xfId="0" applyFont="1" applyFill="1" applyAlignment="1">
      <alignment vertical="center"/>
    </xf>
    <xf numFmtId="3" fontId="18" fillId="0" borderId="0" xfId="0" applyNumberFormat="1" applyFont="1" applyFill="1" applyAlignment="1">
      <alignment vertical="center"/>
    </xf>
    <xf numFmtId="0" fontId="18" fillId="0" borderId="0" xfId="0" applyFont="1" applyFill="1" applyAlignment="1">
      <alignment horizontal="left" vertical="top"/>
    </xf>
    <xf numFmtId="0" fontId="19" fillId="0" borderId="0" xfId="0" applyFont="1" applyFill="1" applyAlignment="1">
      <alignment horizontal="left" vertical="top"/>
    </xf>
    <xf numFmtId="14" fontId="19" fillId="0" borderId="0" xfId="0" applyNumberFormat="1" applyFont="1" applyFill="1" applyAlignment="1">
      <alignment horizontal="center" vertical="center"/>
    </xf>
    <xf numFmtId="3" fontId="19" fillId="0" borderId="0" xfId="0" applyNumberFormat="1" applyFont="1" applyFill="1" applyAlignment="1">
      <alignment horizontal="center" vertical="center" wrapText="1"/>
    </xf>
    <xf numFmtId="166" fontId="18" fillId="0" borderId="1" xfId="1" applyNumberFormat="1" applyFont="1" applyFill="1" applyBorder="1" applyAlignment="1">
      <alignment horizontal="center" vertical="center" wrapText="1"/>
    </xf>
    <xf numFmtId="166" fontId="18" fillId="0" borderId="1"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xf>
    <xf numFmtId="166" fontId="18" fillId="0" borderId="1" xfId="0" applyNumberFormat="1" applyFont="1" applyFill="1" applyBorder="1" applyAlignment="1">
      <alignment horizontal="center" vertical="center"/>
    </xf>
    <xf numFmtId="0" fontId="18" fillId="0" borderId="0" xfId="0" applyFont="1" applyFill="1"/>
    <xf numFmtId="0" fontId="18" fillId="0" borderId="0" xfId="0" applyFont="1" applyFill="1" applyAlignment="1">
      <alignment horizontal="left"/>
    </xf>
    <xf numFmtId="182" fontId="18" fillId="0" borderId="0" xfId="0" applyNumberFormat="1" applyFont="1" applyFill="1" applyAlignment="1">
      <alignment horizontal="center" vertical="center"/>
    </xf>
    <xf numFmtId="3" fontId="18" fillId="0" borderId="0" xfId="0" applyNumberFormat="1" applyFont="1" applyFill="1"/>
    <xf numFmtId="0" fontId="19" fillId="0" borderId="0" xfId="0" applyFont="1" applyFill="1" applyAlignment="1">
      <alignment vertical="top"/>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66" fontId="49" fillId="0" borderId="1" xfId="1" applyNumberFormat="1" applyFont="1" applyFill="1" applyBorder="1" applyAlignment="1">
      <alignment horizontal="center" vertical="center" wrapText="1"/>
    </xf>
    <xf numFmtId="3" fontId="49" fillId="0" borderId="1" xfId="0" applyNumberFormat="1" applyFont="1" applyFill="1" applyBorder="1" applyAlignment="1">
      <alignment horizontal="center" vertical="center" wrapText="1"/>
    </xf>
    <xf numFmtId="166" fontId="49" fillId="0" borderId="1" xfId="0" applyNumberFormat="1" applyFont="1" applyFill="1" applyBorder="1" applyAlignment="1">
      <alignment horizontal="center" vertical="center" wrapText="1"/>
    </xf>
    <xf numFmtId="3" fontId="49" fillId="0" borderId="1" xfId="0" applyNumberFormat="1" applyFont="1" applyFill="1" applyBorder="1" applyAlignment="1">
      <alignment horizontal="center" vertical="center"/>
    </xf>
    <xf numFmtId="3" fontId="71" fillId="0" borderId="1" xfId="0" applyNumberFormat="1" applyFont="1" applyFill="1" applyBorder="1" applyAlignment="1">
      <alignment horizontal="center" vertical="center"/>
    </xf>
    <xf numFmtId="41" fontId="49" fillId="0" borderId="1" xfId="1" applyFont="1" applyFill="1" applyBorder="1" applyAlignment="1">
      <alignment horizontal="center" vertical="center" wrapText="1"/>
    </xf>
    <xf numFmtId="182" fontId="49" fillId="0" borderId="1" xfId="0" applyNumberFormat="1" applyFont="1" applyFill="1" applyBorder="1" applyAlignment="1">
      <alignment horizontal="center" vertical="center"/>
    </xf>
    <xf numFmtId="0" fontId="18" fillId="0" borderId="0" xfId="0" applyFont="1" applyFill="1" applyAlignment="1">
      <alignment horizontal="center" vertical="center" wrapText="1"/>
    </xf>
    <xf numFmtId="182" fontId="49" fillId="0" borderId="0" xfId="0" applyNumberFormat="1" applyFont="1" applyFill="1" applyAlignment="1">
      <alignment horizontal="center" vertical="center" wrapText="1"/>
    </xf>
    <xf numFmtId="182" fontId="49" fillId="0" borderId="0" xfId="0" applyNumberFormat="1" applyFont="1" applyFill="1" applyAlignment="1">
      <alignment horizontal="center" vertical="center"/>
    </xf>
    <xf numFmtId="0" fontId="49" fillId="0" borderId="0" xfId="0" applyFont="1" applyFill="1"/>
    <xf numFmtId="182" fontId="2" fillId="0" borderId="0" xfId="0" applyNumberFormat="1" applyFont="1" applyFill="1" applyAlignment="1">
      <alignment horizontal="center" vertical="center" wrapText="1"/>
    </xf>
    <xf numFmtId="182" fontId="2" fillId="0" borderId="0" xfId="0" applyNumberFormat="1" applyFont="1" applyFill="1" applyAlignment="1">
      <alignment horizontal="center" vertical="center"/>
    </xf>
    <xf numFmtId="0" fontId="19" fillId="0" borderId="1" xfId="0" applyFont="1" applyFill="1" applyBorder="1" applyAlignment="1">
      <alignment horizontal="center" vertical="center"/>
    </xf>
    <xf numFmtId="3" fontId="3" fillId="0" borderId="1" xfId="0" applyNumberFormat="1" applyFont="1" applyFill="1" applyBorder="1" applyAlignment="1">
      <alignment horizontal="center" vertical="center"/>
    </xf>
    <xf numFmtId="0" fontId="2" fillId="0" borderId="1" xfId="0" applyFont="1" applyFill="1" applyBorder="1"/>
    <xf numFmtId="2" fontId="2" fillId="0" borderId="1" xfId="0" applyNumberFormat="1" applyFont="1" applyFill="1" applyBorder="1" applyAlignment="1">
      <alignment horizontal="left" vertical="center" wrapText="1"/>
    </xf>
    <xf numFmtId="182" fontId="49" fillId="0" borderId="1" xfId="0" applyNumberFormat="1" applyFont="1" applyFill="1" applyBorder="1" applyAlignment="1">
      <alignment horizontal="center" vertical="center" wrapText="1"/>
    </xf>
    <xf numFmtId="182" fontId="2" fillId="0" borderId="1" xfId="0" applyNumberFormat="1" applyFont="1" applyFill="1" applyBorder="1" applyAlignment="1">
      <alignment horizontal="center" vertical="center"/>
    </xf>
    <xf numFmtId="182" fontId="2" fillId="0" borderId="1" xfId="0" applyNumberFormat="1" applyFont="1" applyFill="1" applyBorder="1" applyAlignment="1">
      <alignment horizontal="center" vertical="center" wrapText="1"/>
    </xf>
    <xf numFmtId="0" fontId="49" fillId="0" borderId="1" xfId="0" applyFont="1" applyFill="1" applyBorder="1" applyAlignment="1">
      <alignment horizontal="center" wrapText="1"/>
    </xf>
    <xf numFmtId="0" fontId="49" fillId="0" borderId="1" xfId="0" applyFont="1" applyFill="1" applyBorder="1" applyAlignment="1">
      <alignment horizontal="center" vertical="center" wrapText="1"/>
    </xf>
    <xf numFmtId="0" fontId="49" fillId="0" borderId="1" xfId="0" applyFont="1" applyFill="1" applyBorder="1"/>
    <xf numFmtId="0" fontId="19" fillId="0" borderId="23" xfId="0" applyFont="1" applyFill="1" applyBorder="1" applyAlignment="1">
      <alignment vertical="center"/>
    </xf>
    <xf numFmtId="0" fontId="19" fillId="0" borderId="38" xfId="0" applyFont="1" applyFill="1" applyBorder="1" applyAlignment="1">
      <alignment vertical="center"/>
    </xf>
    <xf numFmtId="166" fontId="18" fillId="0" borderId="1" xfId="9" applyNumberFormat="1" applyFont="1" applyFill="1" applyBorder="1" applyAlignment="1">
      <alignment horizontal="center" vertical="center"/>
    </xf>
    <xf numFmtId="182" fontId="18" fillId="0" borderId="0" xfId="0" applyNumberFormat="1" applyFont="1" applyFill="1" applyAlignment="1">
      <alignment horizontal="center" vertical="center" wrapText="1"/>
    </xf>
    <xf numFmtId="182" fontId="2" fillId="0" borderId="0" xfId="0" applyNumberFormat="1" applyFont="1" applyFill="1"/>
    <xf numFmtId="0" fontId="19" fillId="0" borderId="0" xfId="0" applyFont="1" applyFill="1"/>
    <xf numFmtId="0" fontId="19" fillId="0" borderId="0" xfId="0" applyFont="1" applyFill="1" applyAlignment="1">
      <alignment horizontal="center" vertical="center" wrapText="1"/>
    </xf>
    <xf numFmtId="3" fontId="19" fillId="0" borderId="0" xfId="0" applyNumberFormat="1" applyFont="1" applyFill="1" applyAlignment="1">
      <alignment horizontal="left" vertical="center" wrapText="1"/>
    </xf>
    <xf numFmtId="1" fontId="19" fillId="0" borderId="0" xfId="0" applyNumberFormat="1" applyFont="1" applyFill="1" applyAlignment="1">
      <alignment horizontal="center" vertical="center" wrapText="1"/>
    </xf>
    <xf numFmtId="3" fontId="19" fillId="0" borderId="0" xfId="0" applyNumberFormat="1" applyFont="1" applyFill="1" applyAlignment="1">
      <alignment horizontal="center" vertical="center"/>
    </xf>
    <xf numFmtId="3" fontId="3" fillId="0" borderId="0" xfId="0" applyNumberFormat="1" applyFont="1" applyFill="1" applyAlignment="1">
      <alignment horizontal="center" vertical="center"/>
    </xf>
    <xf numFmtId="166" fontId="18" fillId="0" borderId="0" xfId="9" applyNumberFormat="1" applyFont="1" applyFill="1" applyBorder="1" applyAlignment="1">
      <alignment horizontal="center" vertical="center"/>
    </xf>
    <xf numFmtId="182" fontId="18" fillId="0" borderId="0" xfId="0" applyNumberFormat="1" applyFont="1" applyFill="1" applyAlignment="1">
      <alignment horizontal="center"/>
    </xf>
    <xf numFmtId="0" fontId="19" fillId="0" borderId="0" xfId="0" applyFont="1" applyFill="1" applyAlignment="1">
      <alignment horizontal="left" vertical="top" wrapText="1"/>
    </xf>
    <xf numFmtId="3" fontId="19" fillId="0" borderId="2" xfId="0" applyNumberFormat="1" applyFont="1" applyFill="1" applyBorder="1" applyAlignment="1">
      <alignment horizontal="left" vertical="center" wrapText="1"/>
    </xf>
    <xf numFmtId="14" fontId="18" fillId="0" borderId="1" xfId="0" applyNumberFormat="1" applyFont="1" applyFill="1" applyBorder="1" applyAlignment="1">
      <alignment horizontal="center" vertical="center" wrapText="1"/>
    </xf>
    <xf numFmtId="3" fontId="18" fillId="0" borderId="2" xfId="0" applyNumberFormat="1" applyFont="1" applyFill="1" applyBorder="1" applyAlignment="1">
      <alignment horizontal="left" vertical="center" wrapText="1"/>
    </xf>
    <xf numFmtId="176" fontId="18" fillId="0" borderId="1" xfId="9" applyNumberFormat="1" applyFont="1" applyFill="1" applyBorder="1" applyAlignment="1">
      <alignment horizontal="center" vertical="center" wrapText="1"/>
    </xf>
    <xf numFmtId="0" fontId="18" fillId="0" borderId="1" xfId="0" applyFont="1" applyFill="1" applyBorder="1" applyAlignment="1">
      <alignment horizontal="center" vertical="center"/>
    </xf>
    <xf numFmtId="166" fontId="2" fillId="0" borderId="1" xfId="0" applyNumberFormat="1" applyFont="1" applyFill="1" applyBorder="1" applyAlignment="1">
      <alignment horizontal="center" vertical="center"/>
    </xf>
    <xf numFmtId="166" fontId="2" fillId="0" borderId="0" xfId="0" applyNumberFormat="1" applyFont="1" applyFill="1" applyAlignment="1">
      <alignment horizontal="center" vertical="center"/>
    </xf>
    <xf numFmtId="0" fontId="18" fillId="0" borderId="0" xfId="0" applyFont="1" applyFill="1" applyAlignment="1">
      <alignment horizontal="left" vertical="top" wrapText="1"/>
    </xf>
    <xf numFmtId="0" fontId="18" fillId="0" borderId="0" xfId="0" applyFont="1" applyFill="1" applyAlignment="1">
      <alignment vertical="top"/>
    </xf>
    <xf numFmtId="0" fontId="3" fillId="0" borderId="19"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20" xfId="0" applyFont="1" applyFill="1" applyBorder="1" applyAlignment="1">
      <alignment horizontal="center" vertical="center" wrapText="1"/>
    </xf>
    <xf numFmtId="0" fontId="78" fillId="0" borderId="1" xfId="0" applyFont="1" applyFill="1" applyBorder="1" applyAlignment="1">
      <alignment horizontal="center" vertical="center"/>
    </xf>
    <xf numFmtId="0" fontId="3" fillId="0" borderId="7" xfId="0" applyFont="1" applyFill="1" applyBorder="1" applyAlignment="1">
      <alignment horizontal="center" vertical="center" wrapText="1"/>
    </xf>
    <xf numFmtId="166" fontId="18" fillId="0" borderId="1" xfId="3" applyNumberFormat="1" applyFont="1" applyFill="1" applyBorder="1" applyAlignment="1">
      <alignment vertical="center"/>
    </xf>
    <xf numFmtId="42" fontId="18" fillId="0" borderId="1" xfId="3" applyFont="1" applyFill="1" applyBorder="1" applyAlignment="1">
      <alignment vertical="center"/>
    </xf>
    <xf numFmtId="14" fontId="78" fillId="0" borderId="1" xfId="0" applyNumberFormat="1" applyFont="1" applyFill="1" applyBorder="1" applyAlignment="1">
      <alignment horizontal="center" vertical="center"/>
    </xf>
    <xf numFmtId="0" fontId="79" fillId="0" borderId="1" xfId="0" applyFont="1" applyFill="1" applyBorder="1" applyAlignment="1">
      <alignment horizontal="left" vertical="top" wrapText="1"/>
    </xf>
    <xf numFmtId="166" fontId="18" fillId="0" borderId="1" xfId="0" applyNumberFormat="1" applyFont="1" applyFill="1" applyBorder="1" applyAlignment="1">
      <alignment vertical="center"/>
    </xf>
    <xf numFmtId="0" fontId="67" fillId="0" borderId="0" xfId="0" applyFont="1" applyFill="1" applyAlignment="1">
      <alignment horizontal="left" vertical="top" wrapText="1"/>
    </xf>
    <xf numFmtId="0" fontId="18" fillId="0" borderId="1" xfId="0" applyFont="1" applyFill="1" applyBorder="1" applyAlignment="1">
      <alignment horizontal="left" vertical="center" wrapText="1"/>
    </xf>
    <xf numFmtId="41" fontId="18" fillId="0" borderId="1" xfId="1" applyFont="1" applyFill="1" applyBorder="1" applyAlignment="1">
      <alignment horizontal="center" vertical="center"/>
    </xf>
    <xf numFmtId="0" fontId="49" fillId="0" borderId="0" xfId="0" applyFont="1" applyFill="1" applyAlignment="1">
      <alignment horizontal="center" vertical="center"/>
    </xf>
    <xf numFmtId="0" fontId="67" fillId="0" borderId="1" xfId="0" applyFont="1" applyFill="1" applyBorder="1" applyAlignment="1">
      <alignment horizontal="left" vertical="top" wrapText="1"/>
    </xf>
    <xf numFmtId="0" fontId="49" fillId="0" borderId="1" xfId="0" applyFont="1" applyFill="1" applyBorder="1" applyAlignment="1">
      <alignment horizontal="center" vertical="center"/>
    </xf>
    <xf numFmtId="14" fontId="18" fillId="0" borderId="1" xfId="0" applyNumberFormat="1" applyFont="1" applyFill="1" applyBorder="1" applyAlignment="1">
      <alignment horizontal="left" vertical="top" wrapText="1"/>
    </xf>
    <xf numFmtId="0" fontId="49" fillId="0" borderId="1" xfId="0" applyFont="1" applyFill="1" applyBorder="1" applyAlignment="1">
      <alignment horizontal="left" vertical="top" wrapText="1"/>
    </xf>
    <xf numFmtId="0" fontId="18" fillId="0" borderId="0" xfId="0" applyFont="1" applyFill="1" applyAlignment="1">
      <alignment horizontal="left" vertical="top" wrapText="1"/>
    </xf>
    <xf numFmtId="0" fontId="49" fillId="0" borderId="0" xfId="0" applyFont="1" applyFill="1" applyAlignment="1">
      <alignment horizontal="center" vertical="center" wrapText="1"/>
    </xf>
    <xf numFmtId="0" fontId="79" fillId="0" borderId="0" xfId="0" applyFont="1" applyFill="1" applyAlignment="1">
      <alignment horizontal="left" vertical="top" wrapText="1"/>
    </xf>
    <xf numFmtId="0" fontId="18" fillId="0" borderId="0" xfId="0" applyFont="1" applyFill="1" applyAlignment="1">
      <alignment horizontal="left" vertical="center" wrapText="1"/>
    </xf>
    <xf numFmtId="175" fontId="18" fillId="0" borderId="1" xfId="0" applyNumberFormat="1" applyFont="1" applyFill="1" applyBorder="1" applyAlignment="1">
      <alignment horizontal="left" vertical="center" wrapText="1"/>
    </xf>
    <xf numFmtId="0" fontId="18" fillId="0" borderId="1" xfId="0" applyFont="1" applyFill="1" applyBorder="1" applyAlignment="1">
      <alignment vertical="center" wrapText="1"/>
    </xf>
    <xf numFmtId="175" fontId="18" fillId="0" borderId="0" xfId="0" applyNumberFormat="1" applyFont="1" applyFill="1" applyAlignment="1">
      <alignment horizontal="left" vertical="center" wrapText="1"/>
    </xf>
    <xf numFmtId="0" fontId="18" fillId="0" borderId="0" xfId="0" applyFont="1" applyFill="1" applyAlignment="1">
      <alignment vertical="center" wrapText="1"/>
    </xf>
    <xf numFmtId="0" fontId="3" fillId="0" borderId="2" xfId="0" applyFont="1" applyFill="1" applyBorder="1" applyAlignment="1">
      <alignment vertical="center" wrapText="1"/>
    </xf>
    <xf numFmtId="0" fontId="3" fillId="0" borderId="43" xfId="0" applyFont="1" applyFill="1" applyBorder="1" applyAlignment="1">
      <alignment vertical="center" wrapText="1"/>
    </xf>
    <xf numFmtId="10" fontId="55" fillId="0" borderId="39" xfId="10" applyNumberFormat="1" applyFont="1" applyFill="1" applyBorder="1" applyAlignment="1">
      <alignment vertical="top" wrapText="1"/>
    </xf>
    <xf numFmtId="10" fontId="55" fillId="0" borderId="31" xfId="10" applyNumberFormat="1" applyFont="1" applyFill="1" applyBorder="1" applyAlignment="1">
      <alignment vertical="top" wrapText="1"/>
    </xf>
    <xf numFmtId="10" fontId="55" fillId="0" borderId="15" xfId="10" applyNumberFormat="1" applyFont="1" applyFill="1" applyBorder="1" applyAlignment="1">
      <alignment vertical="top" wrapText="1"/>
    </xf>
    <xf numFmtId="2" fontId="3" fillId="0" borderId="0" xfId="0" applyNumberFormat="1" applyFont="1" applyFill="1" applyAlignment="1">
      <alignment horizontal="center" vertical="center"/>
    </xf>
    <xf numFmtId="0" fontId="3" fillId="0" borderId="47" xfId="0" applyFont="1" applyFill="1" applyBorder="1" applyAlignment="1">
      <alignment horizontal="left" vertical="center"/>
    </xf>
    <xf numFmtId="2" fontId="2" fillId="0" borderId="16" xfId="0" applyNumberFormat="1" applyFont="1" applyFill="1" applyBorder="1" applyAlignment="1">
      <alignment horizontal="left" vertical="top" wrapText="1"/>
    </xf>
    <xf numFmtId="2" fontId="2" fillId="0" borderId="17" xfId="0" applyNumberFormat="1" applyFont="1" applyFill="1" applyBorder="1" applyAlignment="1">
      <alignment horizontal="left" vertical="top" wrapText="1"/>
    </xf>
    <xf numFmtId="2" fontId="2" fillId="0" borderId="18" xfId="0" applyNumberFormat="1" applyFont="1" applyFill="1" applyBorder="1" applyAlignment="1">
      <alignment horizontal="left" vertical="top" wrapText="1"/>
    </xf>
    <xf numFmtId="0" fontId="3"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13" xfId="0" applyFont="1" applyFill="1" applyBorder="1" applyAlignment="1">
      <alignment horizontal="center" vertical="center"/>
    </xf>
    <xf numFmtId="0" fontId="3" fillId="0" borderId="47" xfId="0" applyFont="1" applyFill="1" applyBorder="1" applyAlignment="1">
      <alignment horizontal="center" vertical="center"/>
    </xf>
    <xf numFmtId="10" fontId="3" fillId="0" borderId="2" xfId="10" applyNumberFormat="1" applyFont="1" applyFill="1" applyBorder="1" applyAlignment="1">
      <alignment horizontal="center" vertical="center"/>
    </xf>
    <xf numFmtId="2" fontId="2" fillId="0" borderId="4"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xf>
    <xf numFmtId="9" fontId="2" fillId="0" borderId="4" xfId="0" applyNumberFormat="1" applyFont="1" applyFill="1" applyBorder="1" applyAlignment="1">
      <alignment horizontal="center" vertical="center"/>
    </xf>
    <xf numFmtId="2"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39"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0" fontId="2" fillId="0" borderId="13" xfId="0" applyFont="1" applyFill="1" applyBorder="1" applyAlignment="1">
      <alignment horizontal="left" vertical="top" wrapText="1"/>
    </xf>
    <xf numFmtId="42" fontId="3" fillId="0" borderId="1" xfId="3" applyFont="1" applyFill="1" applyBorder="1" applyAlignment="1" applyProtection="1">
      <alignment horizontal="center" vertical="center"/>
    </xf>
    <xf numFmtId="42" fontId="2" fillId="0" borderId="1" xfId="3" applyFont="1" applyFill="1" applyBorder="1" applyAlignment="1" applyProtection="1">
      <alignment horizontal="center" vertical="center"/>
    </xf>
    <xf numFmtId="39" fontId="2" fillId="0" borderId="1" xfId="0" applyNumberFormat="1" applyFont="1" applyFill="1" applyBorder="1" applyAlignment="1">
      <alignment horizontal="center" vertical="center"/>
    </xf>
    <xf numFmtId="42" fontId="2" fillId="0" borderId="7" xfId="3" applyFont="1" applyFill="1" applyBorder="1" applyAlignment="1" applyProtection="1">
      <alignment horizontal="center" vertical="center" wrapText="1"/>
    </xf>
    <xf numFmtId="2" fontId="3" fillId="0" borderId="7" xfId="0" applyNumberFormat="1" applyFont="1" applyFill="1" applyBorder="1" applyAlignment="1">
      <alignment horizontal="center" vertical="center"/>
    </xf>
    <xf numFmtId="2" fontId="3" fillId="0" borderId="7" xfId="9" applyNumberFormat="1" applyFont="1" applyFill="1" applyBorder="1" applyAlignment="1" applyProtection="1">
      <alignment horizontal="center" vertical="center"/>
    </xf>
    <xf numFmtId="39" fontId="2" fillId="0" borderId="7" xfId="0" applyNumberFormat="1" applyFont="1" applyFill="1" applyBorder="1" applyAlignment="1">
      <alignment horizontal="center" vertical="center"/>
    </xf>
    <xf numFmtId="2" fontId="2" fillId="0" borderId="8" xfId="0" applyNumberFormat="1" applyFont="1" applyFill="1" applyBorder="1" applyAlignment="1">
      <alignment horizontal="center" vertical="center"/>
    </xf>
    <xf numFmtId="0" fontId="3" fillId="0" borderId="1" xfId="0" applyFont="1" applyFill="1" applyBorder="1" applyAlignment="1">
      <alignment horizontal="left" vertical="top" wrapText="1"/>
    </xf>
    <xf numFmtId="0" fontId="2" fillId="0" borderId="58"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57" xfId="0" applyFont="1" applyFill="1" applyBorder="1" applyAlignment="1">
      <alignment horizontal="center" vertical="top" wrapText="1"/>
    </xf>
    <xf numFmtId="0" fontId="2" fillId="0" borderId="42"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40" xfId="0" applyFont="1" applyFill="1" applyBorder="1" applyAlignment="1">
      <alignment horizontal="center" vertical="top" wrapText="1"/>
    </xf>
    <xf numFmtId="0" fontId="2" fillId="0" borderId="59"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62" xfId="0" applyFont="1" applyFill="1" applyBorder="1" applyAlignment="1">
      <alignment horizontal="center" vertical="top" wrapText="1"/>
    </xf>
    <xf numFmtId="3" fontId="2" fillId="0" borderId="0" xfId="0" applyNumberFormat="1" applyFont="1" applyFill="1" applyAlignment="1">
      <alignment vertical="center"/>
    </xf>
    <xf numFmtId="0" fontId="3" fillId="0" borderId="0" xfId="0" applyFont="1" applyFill="1" applyAlignment="1">
      <alignment horizontal="left" vertical="top"/>
    </xf>
    <xf numFmtId="14" fontId="3" fillId="0" borderId="0" xfId="0" applyNumberFormat="1" applyFont="1" applyFill="1" applyAlignment="1">
      <alignment horizontal="center" vertical="center"/>
    </xf>
    <xf numFmtId="3" fontId="3"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3" fontId="2" fillId="0" borderId="0" xfId="0" applyNumberFormat="1" applyFont="1" applyFill="1"/>
    <xf numFmtId="0" fontId="3" fillId="0" borderId="0" xfId="0" applyFont="1" applyFill="1" applyAlignment="1">
      <alignment vertical="top"/>
    </xf>
    <xf numFmtId="0" fontId="2" fillId="0" borderId="2" xfId="0" applyFont="1" applyFill="1" applyBorder="1" applyAlignment="1">
      <alignment horizontal="center" vertical="center"/>
    </xf>
    <xf numFmtId="14" fontId="2" fillId="0" borderId="2" xfId="0" applyNumberFormat="1" applyFont="1" applyFill="1" applyBorder="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1" fontId="3" fillId="0" borderId="0" xfId="0" applyNumberFormat="1" applyFont="1" applyFill="1" applyAlignment="1">
      <alignment horizontal="center" vertical="center" wrapText="1"/>
    </xf>
    <xf numFmtId="166" fontId="2" fillId="0" borderId="0" xfId="9" applyNumberFormat="1" applyFont="1" applyFill="1" applyBorder="1" applyAlignment="1">
      <alignment horizontal="center" vertical="center"/>
    </xf>
    <xf numFmtId="182" fontId="2" fillId="0" borderId="0" xfId="0" applyNumberFormat="1" applyFont="1" applyFill="1" applyAlignment="1">
      <alignment horizontal="center"/>
    </xf>
    <xf numFmtId="3" fontId="2" fillId="0" borderId="0" xfId="0" applyNumberFormat="1" applyFont="1" applyFill="1" applyAlignment="1">
      <alignment horizontal="left" vertical="center" wrapText="1"/>
    </xf>
    <xf numFmtId="176" fontId="2" fillId="0" borderId="0" xfId="9" applyNumberFormat="1" applyFont="1" applyFill="1" applyBorder="1" applyAlignment="1">
      <alignment horizontal="center" vertical="center" wrapText="1"/>
    </xf>
    <xf numFmtId="0" fontId="2" fillId="0" borderId="0" xfId="0" applyFont="1" applyFill="1" applyAlignment="1">
      <alignment horizontal="left" vertical="top" wrapText="1"/>
    </xf>
    <xf numFmtId="0" fontId="2" fillId="0" borderId="0" xfId="0" applyFont="1" applyFill="1" applyAlignment="1">
      <alignment vertical="top"/>
    </xf>
    <xf numFmtId="0" fontId="67" fillId="0" borderId="15" xfId="0" applyFont="1" applyFill="1" applyBorder="1" applyAlignment="1">
      <alignment horizontal="center" vertical="center"/>
    </xf>
    <xf numFmtId="180" fontId="55" fillId="0" borderId="1" xfId="3" applyNumberFormat="1" applyFont="1" applyFill="1" applyBorder="1" applyAlignment="1">
      <alignment horizontal="center" vertical="center"/>
    </xf>
    <xf numFmtId="0" fontId="67" fillId="0" borderId="0" xfId="0" applyFont="1" applyFill="1" applyAlignment="1">
      <alignment horizontal="center" vertical="center"/>
    </xf>
    <xf numFmtId="0" fontId="55" fillId="0" borderId="0" xfId="0" applyFont="1" applyFill="1" applyAlignment="1">
      <alignment horizontal="center" vertical="center"/>
    </xf>
    <xf numFmtId="0" fontId="3" fillId="0" borderId="6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60" xfId="0" applyFont="1" applyFill="1" applyBorder="1" applyAlignment="1">
      <alignment horizontal="center" vertical="center" wrapText="1"/>
    </xf>
    <xf numFmtId="42" fontId="55" fillId="0" borderId="2" xfId="3" applyFont="1" applyFill="1" applyBorder="1" applyAlignment="1">
      <alignment horizontal="right" vertical="center"/>
    </xf>
    <xf numFmtId="2" fontId="3" fillId="0" borderId="1" xfId="0" applyNumberFormat="1" applyFont="1" applyFill="1" applyBorder="1" applyAlignment="1">
      <alignment horizontal="center" vertical="center" wrapText="1"/>
    </xf>
    <xf numFmtId="2" fontId="3" fillId="0" borderId="7" xfId="0" applyNumberFormat="1" applyFont="1" applyFill="1" applyBorder="1" applyAlignment="1">
      <alignment horizontal="center" vertical="center" wrapText="1"/>
    </xf>
    <xf numFmtId="41" fontId="2" fillId="0" borderId="1" xfId="1" applyFont="1" applyFill="1" applyBorder="1" applyAlignment="1">
      <alignment horizontal="center" vertical="center"/>
    </xf>
    <xf numFmtId="14" fontId="67" fillId="0" borderId="1" xfId="0" applyNumberFormat="1" applyFont="1" applyFill="1" applyBorder="1" applyAlignment="1">
      <alignment horizontal="center" vertical="center"/>
    </xf>
    <xf numFmtId="0" fontId="72" fillId="0" borderId="1" xfId="12" applyFont="1" applyFill="1" applyBorder="1" applyAlignment="1">
      <alignment horizontal="left" vertical="top" wrapText="1"/>
    </xf>
    <xf numFmtId="166" fontId="2" fillId="0" borderId="1" xfId="3" applyNumberFormat="1" applyFont="1" applyFill="1" applyBorder="1" applyAlignment="1">
      <alignment horizontal="center" vertical="center"/>
    </xf>
    <xf numFmtId="0" fontId="2" fillId="0" borderId="1" xfId="0" applyFont="1" applyFill="1" applyBorder="1" applyAlignment="1">
      <alignment horizontal="center" vertical="center"/>
    </xf>
    <xf numFmtId="41" fontId="2" fillId="0" borderId="0" xfId="1" applyFont="1" applyFill="1" applyBorder="1" applyAlignment="1">
      <alignment horizontal="center" vertical="center"/>
    </xf>
    <xf numFmtId="0" fontId="72"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0" xfId="0" applyFont="1" applyFill="1" applyAlignment="1">
      <alignment horizontal="left" vertical="top" wrapText="1"/>
    </xf>
    <xf numFmtId="0" fontId="2" fillId="0" borderId="0" xfId="0" applyFont="1" applyFill="1" applyAlignment="1">
      <alignment horizontal="left" vertical="center" wrapText="1"/>
    </xf>
    <xf numFmtId="175" fontId="2" fillId="0" borderId="0" xfId="0" applyNumberFormat="1" applyFont="1" applyFill="1" applyAlignment="1">
      <alignment vertical="center" wrapText="1"/>
    </xf>
    <xf numFmtId="0" fontId="2" fillId="0" borderId="0" xfId="0" applyFont="1" applyFill="1" applyAlignment="1">
      <alignment vertical="center" wrapText="1"/>
    </xf>
    <xf numFmtId="0" fontId="3" fillId="0" borderId="32" xfId="12" applyFont="1" applyFill="1" applyBorder="1" applyAlignment="1">
      <alignment horizontal="center" vertical="center"/>
    </xf>
    <xf numFmtId="0" fontId="3" fillId="0" borderId="30" xfId="12" applyFont="1" applyFill="1" applyBorder="1" applyAlignment="1">
      <alignment horizontal="center" vertical="center"/>
    </xf>
    <xf numFmtId="0" fontId="3" fillId="0" borderId="33" xfId="12" applyFont="1" applyFill="1" applyBorder="1" applyAlignment="1">
      <alignment horizontal="center" vertical="center"/>
    </xf>
    <xf numFmtId="0" fontId="3" fillId="0" borderId="21" xfId="12" applyFont="1" applyFill="1" applyBorder="1" applyAlignment="1">
      <alignment horizontal="center" vertical="center"/>
    </xf>
    <xf numFmtId="0" fontId="3" fillId="0" borderId="22" xfId="12" applyFont="1" applyFill="1" applyBorder="1" applyAlignment="1">
      <alignment horizontal="center" vertical="center"/>
    </xf>
    <xf numFmtId="0" fontId="3" fillId="0" borderId="12" xfId="12" applyFont="1" applyFill="1" applyBorder="1" applyAlignment="1">
      <alignment horizontal="center" vertical="center"/>
    </xf>
    <xf numFmtId="0" fontId="3" fillId="0" borderId="16" xfId="12" applyFont="1" applyFill="1" applyBorder="1" applyAlignment="1">
      <alignment horizontal="center" vertical="center"/>
    </xf>
    <xf numFmtId="0" fontId="3" fillId="0" borderId="17" xfId="12" applyFont="1" applyFill="1" applyBorder="1" applyAlignment="1">
      <alignment horizontal="center" vertical="center"/>
    </xf>
    <xf numFmtId="0" fontId="3" fillId="0" borderId="18" xfId="12" applyFont="1" applyFill="1" applyBorder="1" applyAlignment="1">
      <alignment horizontal="center" vertical="center"/>
    </xf>
    <xf numFmtId="0" fontId="3" fillId="0" borderId="61" xfId="12" applyFont="1" applyFill="1" applyBorder="1" applyAlignment="1">
      <alignment horizontal="center" vertical="center"/>
    </xf>
    <xf numFmtId="0" fontId="3" fillId="0" borderId="28" xfId="12" applyFont="1" applyFill="1" applyBorder="1" applyAlignment="1">
      <alignment horizontal="center" vertical="center"/>
    </xf>
    <xf numFmtId="0" fontId="3" fillId="0" borderId="60" xfId="12" applyFont="1" applyFill="1" applyBorder="1" applyAlignment="1">
      <alignment horizontal="center" vertical="center"/>
    </xf>
    <xf numFmtId="0" fontId="3" fillId="0" borderId="42" xfId="0" applyFont="1" applyFill="1" applyBorder="1"/>
    <xf numFmtId="0" fontId="2" fillId="0" borderId="19"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20" xfId="0" applyFont="1" applyFill="1" applyBorder="1" applyAlignment="1">
      <alignment horizontal="left" vertical="center" wrapText="1"/>
    </xf>
    <xf numFmtId="0" fontId="72" fillId="0" borderId="1" xfId="0" applyFont="1" applyFill="1" applyBorder="1" applyAlignment="1">
      <alignment horizontal="center" vertical="center"/>
    </xf>
    <xf numFmtId="10" fontId="55" fillId="0" borderId="39" xfId="10" applyNumberFormat="1" applyFont="1" applyFill="1" applyBorder="1" applyAlignment="1">
      <alignment horizontal="left" vertical="top" wrapText="1"/>
    </xf>
    <xf numFmtId="10" fontId="55" fillId="0" borderId="31" xfId="10" applyNumberFormat="1" applyFont="1" applyFill="1" applyBorder="1" applyAlignment="1">
      <alignment horizontal="left" vertical="top" wrapText="1"/>
    </xf>
    <xf numFmtId="10" fontId="55" fillId="0" borderId="15" xfId="10" applyNumberFormat="1" applyFont="1" applyFill="1" applyBorder="1" applyAlignment="1">
      <alignment horizontal="left" vertical="top" wrapText="1"/>
    </xf>
    <xf numFmtId="180" fontId="55" fillId="0" borderId="1" xfId="0" applyNumberFormat="1" applyFont="1" applyFill="1" applyBorder="1" applyAlignment="1">
      <alignment horizontal="center" vertical="center" wrapText="1"/>
    </xf>
    <xf numFmtId="0" fontId="3" fillId="0" borderId="16" xfId="0" applyFont="1" applyFill="1" applyBorder="1" applyAlignment="1">
      <alignment horizontal="left" vertical="top" wrapText="1"/>
    </xf>
    <xf numFmtId="2" fontId="67" fillId="0" borderId="39" xfId="0" applyNumberFormat="1" applyFont="1" applyFill="1" applyBorder="1" applyAlignment="1">
      <alignment vertical="top" wrapText="1"/>
    </xf>
    <xf numFmtId="2" fontId="67" fillId="0" borderId="31" xfId="0" applyNumberFormat="1" applyFont="1" applyFill="1" applyBorder="1" applyAlignment="1">
      <alignment vertical="top" wrapText="1"/>
    </xf>
    <xf numFmtId="2" fontId="67" fillId="0" borderId="15" xfId="0" applyNumberFormat="1" applyFont="1" applyFill="1" applyBorder="1" applyAlignment="1">
      <alignment vertical="top" wrapText="1"/>
    </xf>
    <xf numFmtId="2" fontId="2" fillId="0" borderId="39" xfId="0" applyNumberFormat="1" applyFont="1" applyFill="1" applyBorder="1" applyAlignment="1">
      <alignment horizontal="left" vertical="top" wrapText="1"/>
    </xf>
    <xf numFmtId="2" fontId="2" fillId="0" borderId="31" xfId="0" applyNumberFormat="1" applyFont="1" applyFill="1" applyBorder="1" applyAlignment="1">
      <alignment horizontal="left" vertical="top" wrapText="1"/>
    </xf>
    <xf numFmtId="2" fontId="2" fillId="0" borderId="15" xfId="0" applyNumberFormat="1" applyFont="1" applyFill="1" applyBorder="1" applyAlignment="1">
      <alignment horizontal="left" vertical="top" wrapText="1"/>
    </xf>
    <xf numFmtId="0" fontId="4" fillId="0" borderId="34"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2" fillId="0" borderId="4" xfId="0" applyFont="1" applyFill="1" applyBorder="1" applyAlignment="1">
      <alignment horizontal="center" vertical="center" wrapText="1"/>
    </xf>
    <xf numFmtId="178" fontId="2" fillId="0" borderId="4" xfId="0" applyNumberFormat="1" applyFont="1" applyFill="1" applyBorder="1" applyAlignment="1">
      <alignment horizontal="center" vertical="center" wrapText="1"/>
    </xf>
    <xf numFmtId="39" fontId="2" fillId="0" borderId="4" xfId="0" applyNumberFormat="1" applyFont="1" applyFill="1" applyBorder="1" applyAlignment="1">
      <alignment horizontal="center" vertical="center"/>
    </xf>
    <xf numFmtId="2" fontId="2" fillId="0" borderId="5" xfId="0" applyNumberFormat="1" applyFont="1" applyFill="1" applyBorder="1" applyAlignment="1">
      <alignment horizontal="center"/>
    </xf>
    <xf numFmtId="0" fontId="2" fillId="0" borderId="1" xfId="0" applyFont="1" applyFill="1" applyBorder="1" applyAlignment="1">
      <alignment horizontal="center" vertical="center" wrapText="1"/>
    </xf>
    <xf numFmtId="39" fontId="2" fillId="0" borderId="1" xfId="0" applyNumberFormat="1" applyFont="1" applyFill="1" applyBorder="1" applyAlignment="1">
      <alignment vertical="center"/>
    </xf>
    <xf numFmtId="2" fontId="2" fillId="0" borderId="14" xfId="0" applyNumberFormat="1" applyFont="1" applyFill="1" applyBorder="1" applyAlignment="1">
      <alignment horizontal="center"/>
    </xf>
    <xf numFmtId="178" fontId="2" fillId="0" borderId="1" xfId="0" applyNumberFormat="1" applyFont="1" applyFill="1" applyBorder="1" applyAlignment="1">
      <alignment horizontal="center" vertical="center" wrapText="1"/>
    </xf>
    <xf numFmtId="171" fontId="3" fillId="0" borderId="1" xfId="11" applyNumberFormat="1" applyFont="1" applyFill="1" applyBorder="1" applyAlignment="1">
      <alignment horizontal="center" vertical="center" wrapText="1"/>
    </xf>
    <xf numFmtId="0" fontId="2" fillId="0" borderId="14" xfId="0" applyFont="1" applyFill="1" applyBorder="1" applyAlignment="1">
      <alignment horizontal="center"/>
    </xf>
    <xf numFmtId="171" fontId="3" fillId="0" borderId="7" xfId="11" applyNumberFormat="1" applyFont="1" applyFill="1" applyBorder="1" applyAlignment="1" applyProtection="1">
      <alignment horizontal="center" vertical="center" wrapText="1"/>
    </xf>
    <xf numFmtId="42" fontId="3" fillId="0" borderId="7" xfId="3" applyFont="1" applyFill="1" applyBorder="1" applyAlignment="1" applyProtection="1">
      <alignment vertical="center"/>
    </xf>
    <xf numFmtId="2" fontId="2" fillId="0" borderId="7" xfId="0" applyNumberFormat="1" applyFont="1" applyFill="1" applyBorder="1" applyAlignment="1">
      <alignment horizontal="center" vertical="center"/>
    </xf>
    <xf numFmtId="2" fontId="2" fillId="0" borderId="7" xfId="9" applyNumberFormat="1" applyFont="1" applyFill="1" applyBorder="1" applyAlignment="1" applyProtection="1">
      <alignment horizontal="center" vertical="center"/>
    </xf>
    <xf numFmtId="0" fontId="71" fillId="0" borderId="0" xfId="0" applyFont="1" applyFill="1" applyAlignment="1">
      <alignment horizontal="left" vertical="top"/>
    </xf>
    <xf numFmtId="3" fontId="18" fillId="0" borderId="0" xfId="0" applyNumberFormat="1" applyFont="1" applyFill="1" applyAlignment="1">
      <alignment horizontal="center" vertical="center"/>
    </xf>
    <xf numFmtId="0" fontId="19" fillId="0" borderId="15" xfId="0" applyFont="1" applyFill="1" applyBorder="1" applyAlignment="1">
      <alignment horizontal="center" vertical="center" wrapText="1"/>
    </xf>
    <xf numFmtId="180" fontId="2" fillId="0" borderId="1" xfId="0" applyNumberFormat="1" applyFont="1" applyFill="1" applyBorder="1" applyAlignment="1">
      <alignment horizontal="center" vertical="center"/>
    </xf>
    <xf numFmtId="3" fontId="18" fillId="0" borderId="1" xfId="0" applyNumberFormat="1" applyFont="1" applyFill="1" applyBorder="1" applyAlignment="1">
      <alignment horizontal="left" vertical="center" wrapText="1"/>
    </xf>
    <xf numFmtId="166" fontId="49" fillId="0" borderId="1" xfId="9" applyNumberFormat="1" applyFont="1" applyFill="1" applyBorder="1" applyAlignment="1">
      <alignment horizontal="center" vertical="center" wrapText="1"/>
    </xf>
    <xf numFmtId="0" fontId="71" fillId="0" borderId="26" xfId="0" applyFont="1" applyFill="1" applyBorder="1" applyAlignment="1">
      <alignment horizontal="left" vertical="top"/>
    </xf>
    <xf numFmtId="0" fontId="18" fillId="0" borderId="2" xfId="0" applyFont="1" applyFill="1" applyBorder="1" applyAlignment="1">
      <alignment horizontal="center" vertical="center"/>
    </xf>
    <xf numFmtId="182" fontId="18" fillId="0" borderId="1" xfId="0" applyNumberFormat="1" applyFont="1" applyFill="1" applyBorder="1" applyAlignment="1">
      <alignment horizontal="center" vertical="center" wrapText="1"/>
    </xf>
    <xf numFmtId="2" fontId="18" fillId="0" borderId="0" xfId="0" applyNumberFormat="1" applyFont="1" applyFill="1" applyAlignment="1">
      <alignment horizontal="left" vertical="center" wrapText="1"/>
    </xf>
    <xf numFmtId="0" fontId="71" fillId="0" borderId="47" xfId="0" applyFont="1" applyFill="1" applyBorder="1" applyAlignment="1">
      <alignment horizontal="left" vertical="top"/>
    </xf>
    <xf numFmtId="14" fontId="72" fillId="0" borderId="1" xfId="0" applyNumberFormat="1" applyFont="1" applyFill="1" applyBorder="1" applyAlignment="1">
      <alignment horizontal="center" vertical="center"/>
    </xf>
    <xf numFmtId="182" fontId="18" fillId="0" borderId="0" xfId="0" applyNumberFormat="1" applyFont="1" applyFill="1"/>
    <xf numFmtId="42" fontId="67" fillId="0" borderId="1" xfId="3" applyFont="1" applyFill="1" applyBorder="1" applyAlignment="1">
      <alignment horizontal="right" vertical="center"/>
    </xf>
    <xf numFmtId="42" fontId="2" fillId="0" borderId="2" xfId="3" applyFont="1" applyFill="1" applyBorder="1" applyAlignment="1">
      <alignment horizontal="right" vertical="center"/>
    </xf>
    <xf numFmtId="175" fontId="2"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top" wrapText="1"/>
    </xf>
    <xf numFmtId="0" fontId="49" fillId="0" borderId="0" xfId="0" applyFont="1" applyFill="1" applyAlignment="1">
      <alignment horizontal="left" vertical="top" wrapText="1"/>
    </xf>
    <xf numFmtId="0" fontId="2" fillId="0" borderId="126" xfId="0" applyFont="1" applyFill="1" applyBorder="1" applyAlignment="1">
      <alignment horizontal="center" vertical="center"/>
    </xf>
    <xf numFmtId="0" fontId="2" fillId="0" borderId="131" xfId="0" applyFont="1" applyFill="1" applyBorder="1" applyAlignment="1">
      <alignment horizontal="center" vertical="center"/>
    </xf>
    <xf numFmtId="0" fontId="2" fillId="0" borderId="132" xfId="0" applyFont="1" applyFill="1" applyBorder="1" applyAlignment="1">
      <alignment horizontal="center" vertical="center"/>
    </xf>
    <xf numFmtId="0" fontId="3" fillId="0" borderId="32"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20" xfId="0" applyFont="1" applyFill="1" applyBorder="1" applyAlignment="1">
      <alignment horizontal="left" vertical="center" wrapText="1"/>
    </xf>
    <xf numFmtId="2" fontId="3" fillId="0" borderId="16" xfId="0" applyNumberFormat="1" applyFont="1" applyFill="1" applyBorder="1" applyAlignment="1">
      <alignment horizontal="center" vertical="center"/>
    </xf>
    <xf numFmtId="2" fontId="3" fillId="0" borderId="17" xfId="0" applyNumberFormat="1" applyFont="1" applyFill="1" applyBorder="1" applyAlignment="1">
      <alignment horizontal="center" vertical="center"/>
    </xf>
    <xf numFmtId="2" fontId="3" fillId="0" borderId="18" xfId="0" applyNumberFormat="1" applyFont="1" applyFill="1" applyBorder="1" applyAlignment="1">
      <alignment horizontal="center" vertical="center"/>
    </xf>
    <xf numFmtId="180" fontId="49" fillId="0" borderId="1" xfId="9" applyNumberFormat="1" applyFont="1" applyFill="1" applyBorder="1" applyAlignment="1">
      <alignment horizontal="center" vertical="center" wrapText="1"/>
    </xf>
    <xf numFmtId="2" fontId="73" fillId="0" borderId="21" xfId="0" applyNumberFormat="1" applyFont="1" applyFill="1" applyBorder="1" applyAlignment="1">
      <alignment vertical="top" wrapText="1"/>
    </xf>
    <xf numFmtId="2" fontId="73" fillId="0" borderId="22" xfId="0" applyNumberFormat="1" applyFont="1" applyFill="1" applyBorder="1" applyAlignment="1">
      <alignment vertical="top" wrapText="1"/>
    </xf>
    <xf numFmtId="2" fontId="73" fillId="0" borderId="12" xfId="0" applyNumberFormat="1" applyFont="1" applyFill="1" applyBorder="1" applyAlignment="1">
      <alignment vertical="top" wrapText="1"/>
    </xf>
    <xf numFmtId="0" fontId="3" fillId="0" borderId="26" xfId="0" applyFont="1" applyFill="1" applyBorder="1" applyAlignment="1">
      <alignment vertical="center" wrapText="1"/>
    </xf>
    <xf numFmtId="2" fontId="67" fillId="0" borderId="39" xfId="0" applyNumberFormat="1" applyFont="1" applyFill="1" applyBorder="1" applyAlignment="1">
      <alignment horizontal="left" vertical="top" wrapText="1"/>
    </xf>
    <xf numFmtId="2" fontId="67" fillId="0" borderId="31" xfId="0" applyNumberFormat="1" applyFont="1" applyFill="1" applyBorder="1" applyAlignment="1">
      <alignment horizontal="left" vertical="top" wrapText="1"/>
    </xf>
    <xf numFmtId="2" fontId="67" fillId="0" borderId="15" xfId="0" applyNumberFormat="1" applyFont="1" applyFill="1" applyBorder="1" applyAlignment="1">
      <alignment horizontal="left" vertical="top" wrapText="1"/>
    </xf>
    <xf numFmtId="2" fontId="2" fillId="0" borderId="4" xfId="0" applyNumberFormat="1" applyFont="1" applyFill="1" applyBorder="1" applyAlignment="1">
      <alignment vertical="center" wrapText="1"/>
    </xf>
    <xf numFmtId="42" fontId="2" fillId="0" borderId="4" xfId="3" applyFont="1" applyFill="1" applyBorder="1" applyAlignment="1">
      <alignment vertical="center" wrapText="1"/>
    </xf>
    <xf numFmtId="9" fontId="2" fillId="0" borderId="4" xfId="4" applyFont="1" applyFill="1" applyBorder="1" applyAlignment="1" applyProtection="1">
      <alignment horizontal="center" vertical="center" wrapText="1"/>
    </xf>
    <xf numFmtId="9" fontId="2" fillId="0" borderId="4" xfId="4" applyFont="1" applyFill="1" applyBorder="1" applyAlignment="1" applyProtection="1">
      <alignment horizontal="center" vertical="center"/>
    </xf>
    <xf numFmtId="2" fontId="2" fillId="0" borderId="1" xfId="0" applyNumberFormat="1" applyFont="1" applyFill="1" applyBorder="1" applyAlignment="1">
      <alignment vertical="center" wrapText="1"/>
    </xf>
    <xf numFmtId="9" fontId="2" fillId="0" borderId="1" xfId="4" applyFont="1" applyFill="1" applyBorder="1" applyAlignment="1" applyProtection="1">
      <alignment horizontal="center" vertical="center" wrapText="1"/>
    </xf>
    <xf numFmtId="9" fontId="2" fillId="0" borderId="1" xfId="4" applyFont="1" applyFill="1" applyBorder="1" applyAlignment="1" applyProtection="1">
      <alignment horizontal="center" vertical="center"/>
    </xf>
    <xf numFmtId="0" fontId="2" fillId="0" borderId="47" xfId="0" applyFont="1" applyFill="1" applyBorder="1" applyAlignment="1">
      <alignment horizontal="center" vertical="center" wrapText="1"/>
    </xf>
    <xf numFmtId="0" fontId="2" fillId="0" borderId="9" xfId="0" applyFont="1" applyFill="1" applyBorder="1" applyAlignment="1">
      <alignment horizontal="center" vertical="center" wrapText="1"/>
    </xf>
    <xf numFmtId="9" fontId="2" fillId="0" borderId="1" xfId="10" applyFont="1" applyFill="1" applyBorder="1" applyAlignment="1">
      <alignment vertical="center" wrapText="1"/>
    </xf>
    <xf numFmtId="14" fontId="2" fillId="0" borderId="2" xfId="0" applyNumberFormat="1" applyFont="1" applyFill="1" applyBorder="1" applyAlignment="1">
      <alignment horizontal="center" vertical="center"/>
    </xf>
    <xf numFmtId="9" fontId="2" fillId="0" borderId="1" xfId="4" applyFont="1" applyFill="1" applyBorder="1" applyAlignment="1">
      <alignment horizontal="center" vertical="center"/>
    </xf>
    <xf numFmtId="14" fontId="2" fillId="0" borderId="10" xfId="0" applyNumberFormat="1" applyFont="1" applyFill="1" applyBorder="1" applyAlignment="1">
      <alignment horizontal="center" vertical="center"/>
    </xf>
    <xf numFmtId="2" fontId="2" fillId="0" borderId="1" xfId="0" applyNumberFormat="1" applyFont="1" applyFill="1" applyBorder="1" applyAlignment="1">
      <alignment vertical="center"/>
    </xf>
    <xf numFmtId="2" fontId="3" fillId="0" borderId="1" xfId="0" applyNumberFormat="1" applyFont="1" applyFill="1" applyBorder="1" applyAlignment="1">
      <alignment vertical="center"/>
    </xf>
    <xf numFmtId="42" fontId="3" fillId="0" borderId="7" xfId="3" applyFont="1" applyFill="1" applyBorder="1" applyAlignment="1" applyProtection="1">
      <alignment horizontal="center" vertical="center" wrapText="1"/>
    </xf>
    <xf numFmtId="0" fontId="2" fillId="0" borderId="19" xfId="0" applyFont="1" applyFill="1" applyBorder="1" applyAlignment="1">
      <alignment horizontal="left" vertical="top" wrapText="1"/>
    </xf>
    <xf numFmtId="0" fontId="2" fillId="0" borderId="40" xfId="0" applyFont="1" applyFill="1" applyBorder="1" applyAlignment="1">
      <alignment horizontal="left" vertical="top" wrapText="1"/>
    </xf>
    <xf numFmtId="169" fontId="2" fillId="0" borderId="0" xfId="0" applyNumberFormat="1" applyFont="1" applyFill="1" applyAlignment="1">
      <alignment horizontal="center" vertical="top"/>
    </xf>
    <xf numFmtId="169" fontId="3" fillId="0" borderId="39" xfId="0" applyNumberFormat="1" applyFont="1" applyFill="1" applyBorder="1" applyAlignment="1">
      <alignment horizontal="left" vertical="top"/>
    </xf>
    <xf numFmtId="169" fontId="3" fillId="0" borderId="31" xfId="0" applyNumberFormat="1" applyFont="1" applyFill="1" applyBorder="1" applyAlignment="1">
      <alignment horizontal="left" vertical="top"/>
    </xf>
    <xf numFmtId="169" fontId="3" fillId="0" borderId="15" xfId="0" applyNumberFormat="1" applyFont="1" applyFill="1" applyBorder="1" applyAlignment="1">
      <alignment horizontal="left" vertical="top"/>
    </xf>
    <xf numFmtId="0" fontId="2" fillId="0" borderId="43"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44" xfId="0" applyFont="1" applyFill="1" applyBorder="1" applyAlignment="1">
      <alignment horizontal="left" vertical="top" wrapText="1"/>
    </xf>
    <xf numFmtId="180" fontId="49" fillId="0" borderId="1" xfId="0" applyNumberFormat="1" applyFont="1" applyFill="1" applyBorder="1" applyAlignment="1">
      <alignment horizontal="center" vertical="center" wrapText="1"/>
    </xf>
    <xf numFmtId="180" fontId="49" fillId="0" borderId="1" xfId="0" applyNumberFormat="1" applyFont="1" applyFill="1" applyBorder="1" applyAlignment="1">
      <alignment horizontal="center" vertical="center"/>
    </xf>
    <xf numFmtId="14" fontId="49" fillId="0" borderId="0" xfId="0" applyNumberFormat="1" applyFont="1" applyFill="1" applyAlignment="1">
      <alignment horizontal="center" vertical="center"/>
    </xf>
    <xf numFmtId="3" fontId="49" fillId="0" borderId="0" xfId="0" applyNumberFormat="1" applyFont="1" applyFill="1" applyAlignment="1">
      <alignment horizontal="center" vertical="center" wrapText="1"/>
    </xf>
    <xf numFmtId="1" fontId="49" fillId="0" borderId="0" xfId="0" applyNumberFormat="1" applyFont="1" applyFill="1" applyAlignment="1">
      <alignment horizontal="center" vertical="center" wrapText="1"/>
    </xf>
    <xf numFmtId="166" fontId="49" fillId="0" borderId="0" xfId="0" applyNumberFormat="1" applyFont="1" applyFill="1" applyAlignment="1">
      <alignment horizontal="center" vertical="center"/>
    </xf>
    <xf numFmtId="3" fontId="49" fillId="0" borderId="0" xfId="0" applyNumberFormat="1" applyFont="1" applyFill="1" applyAlignment="1">
      <alignment vertical="center"/>
    </xf>
    <xf numFmtId="14" fontId="71" fillId="0" borderId="0" xfId="0" applyNumberFormat="1" applyFont="1" applyFill="1" applyAlignment="1">
      <alignment horizontal="center" vertical="center"/>
    </xf>
    <xf numFmtId="3" fontId="71" fillId="0" borderId="0" xfId="0" applyNumberFormat="1" applyFont="1" applyFill="1" applyAlignment="1">
      <alignment horizontal="center" vertical="center" wrapText="1"/>
    </xf>
    <xf numFmtId="0" fontId="71" fillId="0" borderId="1" xfId="0" applyFont="1" applyFill="1" applyBorder="1" applyAlignment="1">
      <alignment horizontal="center" vertical="center" wrapText="1"/>
    </xf>
    <xf numFmtId="3" fontId="71" fillId="0" borderId="1" xfId="0" applyNumberFormat="1" applyFont="1" applyFill="1" applyBorder="1" applyAlignment="1">
      <alignment horizontal="center" vertical="center" wrapText="1"/>
    </xf>
    <xf numFmtId="1" fontId="71" fillId="0" borderId="1" xfId="0" applyNumberFormat="1" applyFont="1" applyFill="1" applyBorder="1" applyAlignment="1">
      <alignment horizontal="center" vertical="center" wrapText="1"/>
    </xf>
    <xf numFmtId="3" fontId="49" fillId="0" borderId="1" xfId="0" applyNumberFormat="1" applyFont="1" applyFill="1" applyBorder="1" applyAlignment="1">
      <alignment horizontal="left" vertical="center" wrapText="1"/>
    </xf>
    <xf numFmtId="176" fontId="49" fillId="0" borderId="1" xfId="9" applyNumberFormat="1" applyFont="1" applyFill="1" applyBorder="1" applyAlignment="1">
      <alignment horizontal="center" vertical="center" wrapText="1"/>
    </xf>
    <xf numFmtId="3" fontId="49" fillId="0" borderId="0" xfId="0" applyNumberFormat="1" applyFont="1" applyFill="1"/>
    <xf numFmtId="0" fontId="49" fillId="0" borderId="0" xfId="0" applyFont="1" applyFill="1" applyAlignment="1">
      <alignment horizontal="left" vertical="center"/>
    </xf>
    <xf numFmtId="166" fontId="49" fillId="0" borderId="1" xfId="0" applyNumberFormat="1" applyFont="1" applyFill="1" applyBorder="1" applyAlignment="1">
      <alignment horizontal="center" vertical="center"/>
    </xf>
    <xf numFmtId="3" fontId="18" fillId="0" borderId="1" xfId="0" applyNumberFormat="1" applyFont="1" applyFill="1" applyBorder="1"/>
    <xf numFmtId="3" fontId="49" fillId="0" borderId="1" xfId="0" applyNumberFormat="1" applyFont="1" applyFill="1" applyBorder="1"/>
    <xf numFmtId="2" fontId="49" fillId="0" borderId="0" xfId="0" applyNumberFormat="1" applyFont="1" applyFill="1" applyAlignment="1">
      <alignment horizontal="left" vertical="center" wrapText="1"/>
    </xf>
    <xf numFmtId="0" fontId="71" fillId="0" borderId="0" xfId="0" applyFont="1" applyFill="1" applyAlignment="1">
      <alignment vertical="top"/>
    </xf>
    <xf numFmtId="0" fontId="71" fillId="0" borderId="0" xfId="0" applyFont="1" applyFill="1" applyAlignment="1">
      <alignment horizontal="center" vertical="center" wrapText="1"/>
    </xf>
    <xf numFmtId="1" fontId="71" fillId="0" borderId="0" xfId="0" applyNumberFormat="1" applyFont="1" applyFill="1" applyAlignment="1">
      <alignment horizontal="center" vertical="center" wrapText="1"/>
    </xf>
    <xf numFmtId="3" fontId="71" fillId="0" borderId="0" xfId="0" applyNumberFormat="1" applyFont="1" applyFill="1" applyAlignment="1">
      <alignment horizontal="center" vertical="center"/>
    </xf>
    <xf numFmtId="0" fontId="71" fillId="0" borderId="0" xfId="0" applyFont="1" applyFill="1" applyAlignment="1">
      <alignment horizontal="center" vertical="center"/>
    </xf>
    <xf numFmtId="166" fontId="49" fillId="0" borderId="0" xfId="9" applyNumberFormat="1" applyFont="1" applyFill="1" applyBorder="1" applyAlignment="1">
      <alignment horizontal="center" vertical="center"/>
    </xf>
    <xf numFmtId="0" fontId="49" fillId="0" borderId="2" xfId="0" applyFont="1" applyFill="1" applyBorder="1" applyAlignment="1">
      <alignment horizontal="center" vertical="center"/>
    </xf>
    <xf numFmtId="0" fontId="49" fillId="0" borderId="0" xfId="0" applyFont="1" applyFill="1" applyAlignment="1">
      <alignment horizontal="left" vertical="top" wrapText="1"/>
    </xf>
    <xf numFmtId="0" fontId="49" fillId="0" borderId="0" xfId="0" applyFont="1" applyFill="1" applyAlignment="1">
      <alignment vertical="top"/>
    </xf>
    <xf numFmtId="0" fontId="3" fillId="0" borderId="32"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33"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0" xfId="0" applyFont="1" applyFill="1" applyBorder="1" applyAlignment="1">
      <alignment horizontal="left" vertical="top" wrapText="1"/>
    </xf>
    <xf numFmtId="0" fontId="73" fillId="0" borderId="1" xfId="0" applyFont="1" applyFill="1" applyBorder="1" applyAlignment="1">
      <alignment horizontal="left" vertical="top" wrapText="1"/>
    </xf>
    <xf numFmtId="42" fontId="80" fillId="0" borderId="2" xfId="3" applyFont="1" applyFill="1" applyBorder="1" applyAlignment="1">
      <alignment horizontal="right" vertical="center"/>
    </xf>
    <xf numFmtId="0" fontId="67" fillId="0" borderId="2" xfId="0" applyFont="1" applyFill="1" applyBorder="1" applyAlignment="1">
      <alignment horizontal="center" vertical="center"/>
    </xf>
    <xf numFmtId="42" fontId="67" fillId="0" borderId="2" xfId="3" applyFont="1" applyFill="1" applyBorder="1" applyAlignment="1">
      <alignment horizontal="right" vertical="center"/>
    </xf>
    <xf numFmtId="0" fontId="72" fillId="0" borderId="1" xfId="0" applyFont="1" applyFill="1" applyBorder="1" applyAlignment="1">
      <alignment horizontal="center" vertical="center" wrapText="1"/>
    </xf>
    <xf numFmtId="0" fontId="55" fillId="0" borderId="1" xfId="0" applyFont="1" applyFill="1" applyBorder="1" applyAlignment="1">
      <alignment horizontal="left" vertical="top" wrapText="1"/>
    </xf>
    <xf numFmtId="0" fontId="55" fillId="0" borderId="0" xfId="0" applyFont="1" applyFill="1" applyAlignment="1">
      <alignment horizontal="left" vertical="top" wrapText="1"/>
    </xf>
    <xf numFmtId="180" fontId="49" fillId="0" borderId="1" xfId="16" applyNumberFormat="1" applyFont="1" applyFill="1" applyBorder="1" applyAlignment="1">
      <alignment horizontal="center" vertical="center" wrapText="1"/>
    </xf>
    <xf numFmtId="180" fontId="67" fillId="0" borderId="0" xfId="17" applyNumberFormat="1" applyFont="1" applyFill="1" applyAlignment="1">
      <alignment horizontal="center" vertical="center"/>
    </xf>
    <xf numFmtId="0" fontId="78" fillId="0" borderId="2" xfId="0" applyFont="1" applyFill="1" applyBorder="1" applyAlignment="1">
      <alignment horizontal="center" vertical="center"/>
    </xf>
    <xf numFmtId="180" fontId="49" fillId="0" borderId="1" xfId="16" applyNumberFormat="1" applyFont="1" applyFill="1" applyBorder="1" applyAlignment="1">
      <alignment horizontal="center" vertical="center"/>
    </xf>
    <xf numFmtId="0" fontId="55" fillId="0" borderId="1" xfId="0" applyFont="1" applyFill="1" applyBorder="1" applyAlignment="1">
      <alignment horizontal="left" wrapText="1"/>
    </xf>
    <xf numFmtId="0" fontId="49" fillId="0" borderId="0" xfId="0" applyFont="1" applyFill="1" applyAlignment="1">
      <alignment horizontal="left" vertical="center" wrapText="1"/>
    </xf>
    <xf numFmtId="175" fontId="49" fillId="0" borderId="1" xfId="0" applyNumberFormat="1" applyFont="1" applyFill="1" applyBorder="1" applyAlignment="1">
      <alignment horizontal="center" vertical="center" wrapText="1"/>
    </xf>
    <xf numFmtId="175" fontId="49" fillId="0" borderId="0" xfId="0" applyNumberFormat="1" applyFont="1" applyFill="1" applyAlignment="1">
      <alignment vertical="center" wrapText="1"/>
    </xf>
    <xf numFmtId="0" fontId="49" fillId="0" borderId="0" xfId="0" applyFont="1" applyFill="1" applyAlignment="1">
      <alignment vertical="center" wrapText="1"/>
    </xf>
    <xf numFmtId="0" fontId="3" fillId="0" borderId="55" xfId="0" applyFont="1" applyFill="1" applyBorder="1" applyAlignment="1">
      <alignment horizontal="left"/>
    </xf>
    <xf numFmtId="0" fontId="3" fillId="0" borderId="35" xfId="0" applyFont="1" applyFill="1" applyBorder="1" applyAlignment="1">
      <alignment horizontal="left"/>
    </xf>
    <xf numFmtId="0" fontId="3" fillId="0" borderId="56" xfId="0" applyFont="1" applyFill="1" applyBorder="1" applyAlignment="1">
      <alignment horizontal="left"/>
    </xf>
    <xf numFmtId="42" fontId="2" fillId="0" borderId="1" xfId="3" applyFont="1" applyFill="1" applyBorder="1" applyAlignment="1">
      <alignment horizontal="center" vertical="center" wrapText="1"/>
    </xf>
    <xf numFmtId="42" fontId="55" fillId="0" borderId="1" xfId="3" applyFont="1" applyFill="1" applyBorder="1" applyAlignment="1">
      <alignment horizontal="center" vertical="center" wrapText="1"/>
    </xf>
    <xf numFmtId="0" fontId="2" fillId="0" borderId="28" xfId="0" applyFont="1" applyFill="1" applyBorder="1" applyAlignment="1">
      <alignment horizontal="center"/>
    </xf>
    <xf numFmtId="0" fontId="2" fillId="0" borderId="23"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9" xfId="0" applyFont="1" applyFill="1" applyBorder="1" applyAlignment="1">
      <alignment horizontal="left" vertical="center" wrapText="1"/>
    </xf>
    <xf numFmtId="166" fontId="2" fillId="0" borderId="15" xfId="6"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66" fontId="2" fillId="0" borderId="1" xfId="3"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0" fontId="2" fillId="0" borderId="1" xfId="14"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left" vertical="center" wrapText="1"/>
    </xf>
    <xf numFmtId="176" fontId="2" fillId="0" borderId="1" xfId="9" applyNumberFormat="1" applyFont="1" applyFill="1" applyBorder="1" applyAlignment="1">
      <alignment horizontal="center" vertical="center" wrapText="1"/>
    </xf>
    <xf numFmtId="0" fontId="3" fillId="0" borderId="0" xfId="0" applyFont="1" applyFill="1" applyAlignment="1">
      <alignment horizontal="center" vertical="center"/>
    </xf>
    <xf numFmtId="0" fontId="55" fillId="0" borderId="2" xfId="0" applyFont="1" applyFill="1" applyBorder="1" applyAlignment="1">
      <alignment horizontal="center" vertical="center"/>
    </xf>
    <xf numFmtId="0" fontId="2" fillId="0" borderId="10" xfId="14" applyFont="1" applyFill="1" applyBorder="1" applyAlignment="1">
      <alignment horizontal="center" vertical="center" wrapText="1"/>
    </xf>
    <xf numFmtId="175" fontId="2" fillId="0" borderId="0" xfId="0" applyNumberFormat="1" applyFont="1" applyFill="1" applyAlignment="1">
      <alignment horizontal="center" vertical="center" wrapText="1"/>
    </xf>
    <xf numFmtId="0" fontId="3" fillId="0" borderId="30" xfId="0" applyFont="1" applyFill="1" applyBorder="1" applyAlignment="1">
      <alignment horizontal="left"/>
    </xf>
    <xf numFmtId="0" fontId="3" fillId="0" borderId="37" xfId="0" applyFont="1" applyFill="1" applyBorder="1" applyAlignment="1">
      <alignment horizontal="left"/>
    </xf>
    <xf numFmtId="0" fontId="3" fillId="0" borderId="59" xfId="0" applyFont="1" applyFill="1" applyBorder="1" applyAlignment="1">
      <alignment horizontal="left" vertical="center"/>
    </xf>
    <xf numFmtId="0" fontId="2" fillId="0" borderId="31" xfId="0" applyFont="1" applyFill="1" applyBorder="1" applyAlignment="1">
      <alignment horizontal="center"/>
    </xf>
    <xf numFmtId="0" fontId="2" fillId="0" borderId="44" xfId="0" applyFont="1" applyFill="1" applyBorder="1" applyAlignment="1">
      <alignment horizontal="center"/>
    </xf>
    <xf numFmtId="0" fontId="3" fillId="0" borderId="64" xfId="0" applyFont="1" applyFill="1" applyBorder="1" applyAlignment="1">
      <alignment horizontal="left" vertical="center" wrapText="1"/>
    </xf>
    <xf numFmtId="2" fontId="3" fillId="0" borderId="21" xfId="0" applyNumberFormat="1" applyFont="1" applyFill="1" applyBorder="1" applyAlignment="1">
      <alignment horizontal="center" vertical="center" wrapText="1"/>
    </xf>
    <xf numFmtId="2" fontId="3" fillId="0" borderId="22" xfId="0" applyNumberFormat="1" applyFont="1" applyFill="1" applyBorder="1" applyAlignment="1">
      <alignment horizontal="center" vertical="center" wrapText="1"/>
    </xf>
    <xf numFmtId="2" fontId="3" fillId="0" borderId="41" xfId="0" applyNumberFormat="1" applyFont="1" applyFill="1" applyBorder="1" applyAlignment="1">
      <alignment horizontal="center" vertical="center" wrapText="1"/>
    </xf>
    <xf numFmtId="0" fontId="3" fillId="0" borderId="47" xfId="0" applyFont="1" applyFill="1" applyBorder="1" applyAlignment="1">
      <alignment vertical="center" wrapText="1"/>
    </xf>
    <xf numFmtId="166" fontId="67" fillId="0" borderId="1" xfId="0" applyNumberFormat="1" applyFont="1" applyFill="1" applyBorder="1" applyAlignment="1">
      <alignment horizontal="center" vertical="center" wrapText="1"/>
    </xf>
    <xf numFmtId="0" fontId="3" fillId="0" borderId="31" xfId="0" applyFont="1" applyFill="1" applyBorder="1" applyAlignment="1">
      <alignment horizontal="center" vertical="center" wrapText="1"/>
    </xf>
    <xf numFmtId="2" fontId="55" fillId="0" borderId="21" xfId="0" applyNumberFormat="1" applyFont="1" applyFill="1" applyBorder="1" applyAlignment="1">
      <alignment horizontal="left" vertical="top" wrapText="1"/>
    </xf>
    <xf numFmtId="2" fontId="55" fillId="0" borderId="22" xfId="0" applyNumberFormat="1" applyFont="1" applyFill="1" applyBorder="1" applyAlignment="1">
      <alignment horizontal="left" vertical="top" wrapText="1"/>
    </xf>
    <xf numFmtId="2" fontId="55" fillId="0" borderId="12" xfId="0" applyNumberFormat="1" applyFont="1" applyFill="1" applyBorder="1" applyAlignment="1">
      <alignment horizontal="left" vertical="top" wrapText="1"/>
    </xf>
    <xf numFmtId="166" fontId="67" fillId="0" borderId="1" xfId="9" applyNumberFormat="1" applyFont="1" applyFill="1" applyBorder="1" applyAlignment="1">
      <alignment horizontal="center" vertical="center" wrapText="1"/>
    </xf>
    <xf numFmtId="0" fontId="3" fillId="0" borderId="126" xfId="0" applyFont="1" applyFill="1" applyBorder="1" applyAlignment="1">
      <alignment horizontal="left" vertical="center" wrapText="1"/>
    </xf>
    <xf numFmtId="0" fontId="3" fillId="0" borderId="131"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61" xfId="0" applyFont="1" applyFill="1" applyBorder="1" applyAlignment="1">
      <alignment horizontal="left" vertical="top" wrapText="1"/>
    </xf>
    <xf numFmtId="2" fontId="55" fillId="0" borderId="126" xfId="0" applyNumberFormat="1" applyFont="1" applyFill="1" applyBorder="1" applyAlignment="1">
      <alignment horizontal="left" vertical="center" wrapText="1"/>
    </xf>
    <xf numFmtId="2" fontId="55" fillId="0" borderId="131" xfId="0" applyNumberFormat="1" applyFont="1" applyFill="1" applyBorder="1" applyAlignment="1">
      <alignment horizontal="left" vertical="center" wrapText="1"/>
    </xf>
    <xf numFmtId="2" fontId="55" fillId="0" borderId="45" xfId="0" applyNumberFormat="1" applyFont="1" applyFill="1" applyBorder="1" applyAlignment="1">
      <alignment horizontal="left" vertical="center" wrapText="1"/>
    </xf>
    <xf numFmtId="166" fontId="67" fillId="0" borderId="7" xfId="9" applyNumberFormat="1" applyFont="1" applyFill="1" applyBorder="1" applyAlignment="1">
      <alignment horizontal="right" vertical="center"/>
    </xf>
    <xf numFmtId="2" fontId="3" fillId="0" borderId="0" xfId="0" applyNumberFormat="1" applyFont="1" applyFill="1" applyAlignment="1">
      <alignment vertical="center" wrapText="1"/>
    </xf>
    <xf numFmtId="164" fontId="2" fillId="0" borderId="0" xfId="11" applyFont="1" applyFill="1" applyBorder="1" applyAlignment="1" applyProtection="1">
      <alignment vertical="center" wrapText="1"/>
    </xf>
    <xf numFmtId="2" fontId="2" fillId="0" borderId="0" xfId="0" applyNumberFormat="1" applyFont="1" applyFill="1" applyAlignment="1">
      <alignment wrapText="1"/>
    </xf>
    <xf numFmtId="164" fontId="2" fillId="0" borderId="0" xfId="11" applyFont="1" applyFill="1" applyBorder="1" applyAlignment="1">
      <alignment wrapText="1"/>
    </xf>
    <xf numFmtId="165" fontId="2" fillId="0" borderId="0" xfId="0" applyNumberFormat="1" applyFont="1" applyFill="1" applyAlignment="1">
      <alignment wrapText="1"/>
    </xf>
    <xf numFmtId="0" fontId="3" fillId="0" borderId="48" xfId="0" applyFont="1" applyFill="1" applyBorder="1" applyAlignment="1">
      <alignment horizontal="center" vertical="center"/>
    </xf>
    <xf numFmtId="0" fontId="4" fillId="0" borderId="1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center"/>
    </xf>
    <xf numFmtId="0" fontId="3" fillId="0" borderId="11" xfId="0" applyFont="1" applyFill="1" applyBorder="1" applyAlignment="1">
      <alignment horizont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74" fillId="0" borderId="4" xfId="0" applyFont="1" applyFill="1" applyBorder="1" applyAlignment="1">
      <alignment horizontal="center" vertical="center" wrapText="1"/>
    </xf>
    <xf numFmtId="2" fontId="3" fillId="0" borderId="4" xfId="0" applyNumberFormat="1" applyFont="1" applyFill="1" applyBorder="1" applyAlignment="1">
      <alignment vertical="center"/>
    </xf>
    <xf numFmtId="0" fontId="2" fillId="0" borderId="5" xfId="0" applyFont="1" applyFill="1" applyBorder="1" applyAlignment="1">
      <alignment horizontal="center"/>
    </xf>
    <xf numFmtId="0" fontId="74" fillId="0" borderId="1" xfId="0" applyFont="1" applyFill="1" applyBorder="1" applyAlignment="1">
      <alignment horizontal="center" vertical="center" wrapText="1"/>
    </xf>
    <xf numFmtId="171" fontId="2" fillId="0" borderId="0" xfId="0" applyNumberFormat="1" applyFont="1" applyFill="1"/>
    <xf numFmtId="171" fontId="2" fillId="0" borderId="7" xfId="11" applyNumberFormat="1" applyFont="1" applyFill="1" applyBorder="1" applyAlignment="1" applyProtection="1">
      <alignment vertical="center"/>
    </xf>
    <xf numFmtId="178" fontId="2" fillId="0" borderId="0" xfId="0" applyNumberFormat="1" applyFont="1" applyFill="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167" fontId="3" fillId="0" borderId="51" xfId="0" applyNumberFormat="1" applyFont="1" applyFill="1" applyBorder="1" applyAlignment="1">
      <alignment horizontal="center" vertical="top"/>
    </xf>
    <xf numFmtId="167" fontId="3" fillId="0" borderId="52" xfId="0" applyNumberFormat="1" applyFont="1" applyFill="1" applyBorder="1" applyAlignment="1">
      <alignment horizontal="center" vertical="top"/>
    </xf>
    <xf numFmtId="167" fontId="2" fillId="0" borderId="54" xfId="0" applyNumberFormat="1" applyFont="1" applyFill="1" applyBorder="1" applyAlignment="1">
      <alignment vertical="top"/>
    </xf>
    <xf numFmtId="187" fontId="2" fillId="0" borderId="1" xfId="0" applyNumberFormat="1" applyFont="1" applyFill="1" applyBorder="1" applyAlignment="1">
      <alignment horizontal="center" vertical="center"/>
    </xf>
    <xf numFmtId="0" fontId="3" fillId="0" borderId="21"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12" xfId="0" applyFont="1" applyFill="1" applyBorder="1" applyAlignment="1">
      <alignment horizontal="left" vertical="top" wrapText="1"/>
    </xf>
    <xf numFmtId="167" fontId="2" fillId="0" borderId="1" xfId="0" applyNumberFormat="1" applyFont="1" applyFill="1" applyBorder="1" applyAlignment="1">
      <alignment horizontal="center" vertical="center"/>
    </xf>
    <xf numFmtId="0" fontId="3" fillId="0" borderId="19" xfId="0" applyFont="1" applyFill="1" applyBorder="1" applyAlignment="1">
      <alignment horizontal="left" vertical="top"/>
    </xf>
    <xf numFmtId="0" fontId="3" fillId="0" borderId="0" xfId="0" applyFont="1" applyFill="1" applyAlignment="1">
      <alignment horizontal="left" vertical="top"/>
    </xf>
    <xf numFmtId="0" fontId="3" fillId="0" borderId="20" xfId="0" applyFont="1" applyFill="1" applyBorder="1" applyAlignment="1">
      <alignment horizontal="left" vertical="top"/>
    </xf>
    <xf numFmtId="0" fontId="2" fillId="0" borderId="32"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33" xfId="0" applyFont="1" applyFill="1" applyBorder="1" applyAlignment="1">
      <alignment horizontal="left" vertical="top" wrapText="1"/>
    </xf>
    <xf numFmtId="37" fontId="2" fillId="0" borderId="10" xfId="0" applyNumberFormat="1" applyFont="1" applyFill="1" applyBorder="1" applyAlignment="1">
      <alignment horizontal="center" vertical="center"/>
    </xf>
    <xf numFmtId="0" fontId="3" fillId="0" borderId="21" xfId="0" applyFont="1" applyFill="1" applyBorder="1" applyAlignment="1">
      <alignment horizontal="left" vertical="top"/>
    </xf>
    <xf numFmtId="0" fontId="3" fillId="0" borderId="22" xfId="0" applyFont="1" applyFill="1" applyBorder="1" applyAlignment="1">
      <alignment horizontal="left" vertical="top"/>
    </xf>
    <xf numFmtId="0" fontId="3" fillId="0" borderId="12" xfId="0" applyFont="1" applyFill="1" applyBorder="1" applyAlignment="1">
      <alignment horizontal="left" vertical="top"/>
    </xf>
    <xf numFmtId="0" fontId="2" fillId="0" borderId="12" xfId="0" applyFont="1" applyFill="1" applyBorder="1" applyAlignment="1">
      <alignment horizontal="left" vertical="top" wrapText="1"/>
    </xf>
    <xf numFmtId="37" fontId="2" fillId="0" borderId="1" xfId="0" applyNumberFormat="1" applyFont="1" applyFill="1" applyBorder="1" applyAlignment="1">
      <alignment horizontal="center" vertical="center"/>
    </xf>
    <xf numFmtId="0" fontId="3" fillId="0" borderId="16" xfId="0" applyFont="1" applyFill="1" applyBorder="1" applyAlignment="1">
      <alignment horizontal="center" vertical="top"/>
    </xf>
    <xf numFmtId="0" fontId="3" fillId="0" borderId="17" xfId="0" applyFont="1" applyFill="1" applyBorder="1" applyAlignment="1">
      <alignment horizontal="center" vertical="top"/>
    </xf>
    <xf numFmtId="0" fontId="3" fillId="0" borderId="18" xfId="0" applyFont="1" applyFill="1" applyBorder="1" applyAlignment="1">
      <alignment horizontal="center" vertical="top"/>
    </xf>
    <xf numFmtId="0" fontId="2" fillId="0" borderId="16" xfId="0" applyFont="1" applyFill="1" applyBorder="1" applyAlignment="1">
      <alignment horizontal="center" vertical="top" wrapText="1"/>
    </xf>
    <xf numFmtId="0" fontId="2" fillId="0" borderId="18" xfId="0" applyFont="1" applyFill="1" applyBorder="1" applyAlignment="1">
      <alignment horizontal="center" vertical="top" wrapText="1"/>
    </xf>
    <xf numFmtId="167" fontId="2" fillId="0" borderId="1" xfId="0" applyNumberFormat="1" applyFont="1" applyFill="1" applyBorder="1" applyAlignment="1">
      <alignment vertical="top"/>
    </xf>
    <xf numFmtId="0" fontId="3" fillId="0" borderId="0" xfId="0" applyFont="1" applyFill="1" applyAlignment="1">
      <alignment vertical="center"/>
    </xf>
    <xf numFmtId="0" fontId="3" fillId="0" borderId="0" xfId="0" applyFont="1" applyFill="1" applyAlignment="1">
      <alignment horizontal="center" vertical="center"/>
    </xf>
    <xf numFmtId="10" fontId="2" fillId="0" borderId="0" xfId="10" applyNumberFormat="1" applyFont="1" applyFill="1" applyBorder="1"/>
    <xf numFmtId="0" fontId="18" fillId="0" borderId="0" xfId="0" applyFont="1" applyFill="1" applyAlignment="1">
      <alignment vertical="center"/>
    </xf>
    <xf numFmtId="0" fontId="19" fillId="0" borderId="0" xfId="0" applyFont="1" applyFill="1" applyAlignment="1">
      <alignment horizontal="center" vertical="center"/>
    </xf>
    <xf numFmtId="0" fontId="18" fillId="0" borderId="0" xfId="0" applyFont="1" applyFill="1" applyAlignment="1">
      <alignment horizontal="right" wrapText="1"/>
    </xf>
    <xf numFmtId="166" fontId="18" fillId="0" borderId="0" xfId="9" applyNumberFormat="1" applyFont="1" applyFill="1" applyBorder="1" applyAlignment="1">
      <alignment horizontal="center" vertical="center" wrapText="1"/>
    </xf>
    <xf numFmtId="188" fontId="18" fillId="0" borderId="0" xfId="0" applyNumberFormat="1" applyFont="1" applyFill="1" applyAlignment="1">
      <alignment horizontal="center" vertical="center" wrapText="1"/>
    </xf>
    <xf numFmtId="14" fontId="18" fillId="0" borderId="0" xfId="0" applyNumberFormat="1" applyFont="1" applyFill="1" applyAlignment="1">
      <alignment horizontal="center" vertical="center" wrapText="1"/>
    </xf>
    <xf numFmtId="0" fontId="18" fillId="0" borderId="0" xfId="0" applyFont="1" applyFill="1" applyAlignment="1">
      <alignment horizontal="left" vertical="center"/>
    </xf>
    <xf numFmtId="14" fontId="18" fillId="0" borderId="0" xfId="0" applyNumberFormat="1" applyFont="1" applyFill="1" applyAlignment="1">
      <alignment vertical="center"/>
    </xf>
    <xf numFmtId="14" fontId="19" fillId="0" borderId="1" xfId="0" applyNumberFormat="1" applyFont="1" applyFill="1" applyBorder="1" applyAlignment="1">
      <alignment horizontal="center" vertical="center"/>
    </xf>
    <xf numFmtId="166" fontId="18" fillId="0" borderId="0" xfId="0" applyNumberFormat="1" applyFont="1" applyFill="1" applyAlignment="1">
      <alignment horizontal="center" vertical="center" wrapText="1"/>
    </xf>
    <xf numFmtId="0" fontId="18" fillId="0" borderId="1" xfId="0" applyFont="1" applyFill="1" applyBorder="1" applyAlignment="1">
      <alignment horizontal="right" wrapText="1"/>
    </xf>
    <xf numFmtId="166" fontId="18" fillId="0" borderId="1" xfId="9" applyNumberFormat="1" applyFont="1" applyFill="1" applyBorder="1" applyAlignment="1">
      <alignment horizontal="center" vertical="center" wrapText="1"/>
    </xf>
    <xf numFmtId="180" fontId="18" fillId="0" borderId="1" xfId="1" applyNumberFormat="1" applyFont="1" applyFill="1" applyBorder="1" applyAlignment="1">
      <alignment horizontal="center" vertical="center"/>
    </xf>
    <xf numFmtId="180" fontId="18" fillId="0" borderId="1" xfId="3" applyNumberFormat="1" applyFont="1" applyFill="1" applyBorder="1" applyAlignment="1">
      <alignment horizontal="center" vertical="center"/>
    </xf>
    <xf numFmtId="0" fontId="2" fillId="0" borderId="0" xfId="0" applyFont="1" applyFill="1" applyAlignment="1">
      <alignment horizontal="right" wrapText="1"/>
    </xf>
    <xf numFmtId="14" fontId="2" fillId="0" borderId="0" xfId="0" applyNumberFormat="1" applyFont="1" applyFill="1" applyAlignment="1">
      <alignment horizontal="center" vertical="center" wrapText="1"/>
    </xf>
    <xf numFmtId="2" fontId="2" fillId="0" borderId="0" xfId="0" applyNumberFormat="1" applyFont="1" applyFill="1" applyAlignment="1">
      <alignment horizontal="center" vertical="center" wrapText="1"/>
    </xf>
    <xf numFmtId="0" fontId="55" fillId="0" borderId="39" xfId="0" applyFont="1" applyFill="1" applyBorder="1" applyAlignment="1">
      <alignment horizontal="left" vertical="top" wrapText="1"/>
    </xf>
    <xf numFmtId="0" fontId="55" fillId="0" borderId="31" xfId="0" applyFont="1" applyFill="1" applyBorder="1" applyAlignment="1">
      <alignment horizontal="left" vertical="top" wrapText="1"/>
    </xf>
    <xf numFmtId="0" fontId="55" fillId="0" borderId="15" xfId="0" applyFont="1" applyFill="1" applyBorder="1" applyAlignment="1">
      <alignment horizontal="left" vertical="top" wrapText="1"/>
    </xf>
    <xf numFmtId="0" fontId="55" fillId="0" borderId="1" xfId="0" applyFont="1" applyFill="1" applyBorder="1" applyAlignment="1">
      <alignment horizontal="left" vertical="center" wrapText="1"/>
    </xf>
    <xf numFmtId="0" fontId="78" fillId="0" borderId="0" xfId="0" applyFont="1" applyFill="1" applyAlignment="1">
      <alignment horizontal="center" vertical="center"/>
    </xf>
    <xf numFmtId="180" fontId="18" fillId="0" borderId="0" xfId="1" applyNumberFormat="1" applyFont="1" applyFill="1" applyBorder="1" applyAlignment="1">
      <alignment horizontal="center" vertical="center"/>
    </xf>
    <xf numFmtId="182" fontId="18" fillId="0" borderId="0" xfId="0" applyNumberFormat="1" applyFont="1" applyFill="1" applyAlignment="1">
      <alignment horizontal="right" vertical="top"/>
    </xf>
    <xf numFmtId="0" fontId="18" fillId="0" borderId="0" xfId="0" applyFont="1" applyFill="1" applyAlignment="1">
      <alignment horizontal="left" wrapText="1"/>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39" xfId="0" applyFont="1" applyFill="1" applyBorder="1" applyAlignment="1">
      <alignment vertical="center" wrapText="1"/>
    </xf>
    <xf numFmtId="0" fontId="3" fillId="0" borderId="31" xfId="0" applyFont="1" applyFill="1" applyBorder="1" applyAlignment="1">
      <alignment vertical="center" wrapText="1"/>
    </xf>
    <xf numFmtId="0" fontId="3" fillId="0" borderId="15" xfId="0" applyFont="1" applyFill="1" applyBorder="1" applyAlignment="1">
      <alignment vertical="center" wrapText="1"/>
    </xf>
    <xf numFmtId="0" fontId="3" fillId="0" borderId="1" xfId="0" applyFont="1" applyFill="1" applyBorder="1" applyAlignment="1">
      <alignment vertical="center" wrapText="1"/>
    </xf>
    <xf numFmtId="0" fontId="3" fillId="0" borderId="126" xfId="0" applyFont="1" applyFill="1" applyBorder="1" applyAlignment="1">
      <alignment vertical="center" wrapText="1"/>
    </xf>
    <xf numFmtId="0" fontId="3" fillId="0" borderId="131" xfId="0" applyFont="1" applyFill="1" applyBorder="1" applyAlignment="1">
      <alignment vertical="center" wrapText="1"/>
    </xf>
    <xf numFmtId="0" fontId="3" fillId="0" borderId="45" xfId="0" applyFont="1" applyFill="1" applyBorder="1" applyAlignment="1">
      <alignment vertical="center" wrapText="1"/>
    </xf>
    <xf numFmtId="0" fontId="2" fillId="0" borderId="0" xfId="0" applyFont="1" applyFill="1" applyBorder="1" applyAlignment="1">
      <alignment vertical="center"/>
    </xf>
    <xf numFmtId="0" fontId="2" fillId="0" borderId="39" xfId="0" applyFont="1" applyFill="1" applyBorder="1" applyAlignment="1">
      <alignment horizontal="left" vertical="top" wrapText="1"/>
    </xf>
    <xf numFmtId="0" fontId="2" fillId="0" borderId="15" xfId="0" applyFont="1" applyFill="1" applyBorder="1" applyAlignment="1">
      <alignment horizontal="left" vertical="top" wrapText="1"/>
    </xf>
    <xf numFmtId="0" fontId="3" fillId="0" borderId="39"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67" fillId="0" borderId="1" xfId="0" applyFont="1" applyFill="1" applyBorder="1" applyAlignment="1">
      <alignment horizontal="center" vertical="center" wrapText="1"/>
    </xf>
    <xf numFmtId="0" fontId="3" fillId="0" borderId="42" xfId="0" applyFont="1" applyFill="1" applyBorder="1" applyAlignment="1">
      <alignment horizontal="left" vertical="center"/>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38" xfId="0" applyFont="1" applyFill="1" applyBorder="1" applyAlignment="1">
      <alignment vertical="center" wrapText="1"/>
    </xf>
    <xf numFmtId="0" fontId="2" fillId="0" borderId="40" xfId="0" applyFont="1" applyFill="1" applyBorder="1" applyAlignment="1">
      <alignment horizontal="center" vertical="center" wrapText="1"/>
    </xf>
    <xf numFmtId="0" fontId="2" fillId="0" borderId="134" xfId="0" applyFont="1" applyFill="1" applyBorder="1" applyAlignment="1">
      <alignment horizontal="left" vertical="center" wrapText="1"/>
    </xf>
    <xf numFmtId="0" fontId="2" fillId="0" borderId="36" xfId="0" applyFont="1" applyFill="1" applyBorder="1" applyAlignment="1">
      <alignment horizontal="left" vertical="center"/>
    </xf>
    <xf numFmtId="0" fontId="74" fillId="0" borderId="24" xfId="0" applyFont="1" applyFill="1" applyBorder="1" applyAlignment="1">
      <alignment horizontal="center" vertical="center" wrapText="1"/>
    </xf>
    <xf numFmtId="2" fontId="2" fillId="0" borderId="24" xfId="0" applyNumberFormat="1" applyFont="1" applyFill="1" applyBorder="1" applyAlignment="1">
      <alignment horizontal="center" vertical="center" wrapText="1"/>
    </xf>
    <xf numFmtId="2" fontId="2" fillId="0" borderId="25" xfId="0" applyNumberFormat="1" applyFont="1" applyFill="1" applyBorder="1" applyAlignment="1">
      <alignment horizontal="center" vertical="center"/>
    </xf>
    <xf numFmtId="0" fontId="2" fillId="0" borderId="68" xfId="0" applyFont="1" applyFill="1" applyBorder="1" applyAlignment="1">
      <alignment horizontal="left" vertical="center" wrapText="1"/>
    </xf>
    <xf numFmtId="0" fontId="2" fillId="0" borderId="15" xfId="0" applyFont="1" applyFill="1" applyBorder="1" applyAlignment="1">
      <alignment horizontal="left" vertical="center"/>
    </xf>
    <xf numFmtId="0" fontId="74" fillId="0" borderId="21" xfId="0" applyFont="1" applyFill="1" applyBorder="1" applyAlignment="1">
      <alignment horizontal="center" vertical="center" wrapText="1"/>
    </xf>
    <xf numFmtId="2" fontId="2" fillId="0" borderId="11" xfId="0" applyNumberFormat="1" applyFont="1" applyFill="1" applyBorder="1" applyAlignment="1">
      <alignment horizontal="center" vertical="center"/>
    </xf>
    <xf numFmtId="0" fontId="3" fillId="0" borderId="68" xfId="0" applyFont="1" applyFill="1" applyBorder="1" applyAlignment="1">
      <alignment horizontal="center" vertical="center"/>
    </xf>
    <xf numFmtId="0" fontId="2" fillId="0" borderId="12" xfId="0" applyFont="1" applyFill="1" applyBorder="1" applyAlignment="1">
      <alignment horizontal="left" vertical="center"/>
    </xf>
    <xf numFmtId="171" fontId="2" fillId="0" borderId="10" xfId="11" applyNumberFormat="1" applyFont="1" applyFill="1" applyBorder="1" applyAlignment="1">
      <alignment horizontal="center" vertical="center" wrapText="1"/>
    </xf>
    <xf numFmtId="0" fontId="2" fillId="0" borderId="11" xfId="0" applyFont="1" applyFill="1" applyBorder="1" applyAlignment="1">
      <alignment horizontal="center" vertical="center"/>
    </xf>
    <xf numFmtId="0" fontId="3" fillId="0" borderId="49" xfId="0" applyFont="1" applyFill="1" applyBorder="1" applyAlignment="1">
      <alignment horizontal="center" vertical="center"/>
    </xf>
    <xf numFmtId="0" fontId="2" fillId="0" borderId="45" xfId="0" applyFont="1" applyFill="1" applyBorder="1" applyAlignment="1">
      <alignment horizontal="left" vertical="center"/>
    </xf>
    <xf numFmtId="0" fontId="2" fillId="0" borderId="8" xfId="0" applyFont="1" applyFill="1" applyBorder="1" applyAlignment="1">
      <alignment horizontal="center" vertical="center"/>
    </xf>
    <xf numFmtId="0" fontId="55" fillId="0" borderId="1" xfId="0" applyFont="1" applyFill="1" applyBorder="1" applyAlignment="1">
      <alignment horizontal="center" vertical="center" wrapText="1"/>
    </xf>
  </cellXfs>
  <cellStyles count="18">
    <cellStyle name="Hipervínculo" xfId="15" builtinId="8"/>
    <cellStyle name="Millares" xfId="9" builtinId="3"/>
    <cellStyle name="Millares [0]" xfId="1" builtinId="6"/>
    <cellStyle name="Millares [0] 2" xfId="8"/>
    <cellStyle name="Millares 2" xfId="6"/>
    <cellStyle name="Millares 5" xfId="16"/>
    <cellStyle name="Millares 6" xfId="17"/>
    <cellStyle name="Moneda" xfId="2" builtinId="4"/>
    <cellStyle name="Moneda [0]" xfId="3" builtinId="7"/>
    <cellStyle name="Moneda 2 2" xfId="11"/>
    <cellStyle name="Moneda 3" xfId="7"/>
    <cellStyle name="Normal" xfId="0" builtinId="0"/>
    <cellStyle name="Normal 2" xfId="12"/>
    <cellStyle name="Normal 2 2" xfId="5"/>
    <cellStyle name="Normal 3" xfId="13"/>
    <cellStyle name="Normal 4" xfId="14"/>
    <cellStyle name="Porcentaje" xfId="4" builtinId="5"/>
    <cellStyle name="Porcentaje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419100</xdr:colOff>
          <xdr:row>1</xdr:row>
          <xdr:rowOff>76200</xdr:rowOff>
        </xdr:from>
        <xdr:to>
          <xdr:col>2</xdr:col>
          <xdr:colOff>0</xdr:colOff>
          <xdr:row>4</xdr:row>
          <xdr:rowOff>238125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563880</xdr:colOff>
      <xdr:row>1</xdr:row>
      <xdr:rowOff>7620</xdr:rowOff>
    </xdr:from>
    <xdr:to>
      <xdr:col>14</xdr:col>
      <xdr:colOff>815340</xdr:colOff>
      <xdr:row>4</xdr:row>
      <xdr:rowOff>259080</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65830" y="198120"/>
          <a:ext cx="1546860" cy="937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419100</xdr:colOff>
          <xdr:row>0</xdr:row>
          <xdr:rowOff>76200</xdr:rowOff>
        </xdr:from>
        <xdr:to>
          <xdr:col>1</xdr:col>
          <xdr:colOff>0</xdr:colOff>
          <xdr:row>4</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419100</xdr:colOff>
      <xdr:row>0</xdr:row>
      <xdr:rowOff>15240</xdr:rowOff>
    </xdr:from>
    <xdr:to>
      <xdr:col>13</xdr:col>
      <xdr:colOff>670560</xdr:colOff>
      <xdr:row>3</xdr:row>
      <xdr:rowOff>266700</xdr:rowOff>
    </xdr:to>
    <xdr:pic>
      <xdr:nvPicPr>
        <xdr:cNvPr id="3" name="Imagen 1" descr="CAPIT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11225" y="15240"/>
          <a:ext cx="114681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2" name="Imagen 1" descr="CAPIT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86068" y="14883"/>
          <a:ext cx="1405533" cy="824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419100</xdr:colOff>
          <xdr:row>0</xdr:row>
          <xdr:rowOff>76200</xdr:rowOff>
        </xdr:from>
        <xdr:to>
          <xdr:col>1</xdr:col>
          <xdr:colOff>5000625</xdr:colOff>
          <xdr:row>3</xdr:row>
          <xdr:rowOff>238125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xdr:col>
      <xdr:colOff>209550</xdr:colOff>
      <xdr:row>1</xdr:row>
      <xdr:rowOff>19050</xdr:rowOff>
    </xdr:from>
    <xdr:ext cx="1028700" cy="819150"/>
    <xdr:sp macro="" textlink="">
      <xdr:nvSpPr>
        <xdr:cNvPr id="2" name="Object 1" hidden="1">
          <a:extLst>
            <a:ext uri="{FF2B5EF4-FFF2-40B4-BE49-F238E27FC236}">
              <a16:creationId xmlns:a16="http://schemas.microsoft.com/office/drawing/2014/main" id="{00000000-0008-0000-0500-000002000000}"/>
            </a:ext>
          </a:extLst>
        </xdr:cNvPr>
        <xdr:cNvSpPr/>
      </xdr:nvSpPr>
      <xdr:spPr bwMode="auto">
        <a:xfrm>
          <a:off x="561975" y="209550"/>
          <a:ext cx="1028700" cy="819150"/>
        </a:xfrm>
        <a:prstGeom prst="rect">
          <a:avLst/>
        </a:prstGeom>
        <a:noFill/>
      </xdr:spPr>
    </xdr:sp>
    <xdr:clientData fLocksWithSheet="0"/>
  </xdr:oneCellAnchor>
  <xdr:oneCellAnchor>
    <xdr:from>
      <xdr:col>1</xdr:col>
      <xdr:colOff>209550</xdr:colOff>
      <xdr:row>1</xdr:row>
      <xdr:rowOff>19050</xdr:rowOff>
    </xdr:from>
    <xdr:ext cx="1028700" cy="819150"/>
    <xdr:sp macro="" textlink="">
      <xdr:nvSpPr>
        <xdr:cNvPr id="3" name="Object 2" hidden="1">
          <a:extLst>
            <a:ext uri="{FF2B5EF4-FFF2-40B4-BE49-F238E27FC236}">
              <a16:creationId xmlns:a16="http://schemas.microsoft.com/office/drawing/2014/main" id="{00000000-0008-0000-0500-000003000000}"/>
            </a:ext>
          </a:extLst>
        </xdr:cNvPr>
        <xdr:cNvSpPr/>
      </xdr:nvSpPr>
      <xdr:spPr bwMode="auto">
        <a:xfrm>
          <a:off x="561975" y="209550"/>
          <a:ext cx="1028700" cy="819150"/>
        </a:xfrm>
        <a:prstGeom prst="rect">
          <a:avLst/>
        </a:prstGeom>
        <a:noFill/>
      </xdr:spPr>
    </xdr:sp>
    <xdr:clientData fLocksWithSheet="0"/>
  </xdr:oneCellAnchor>
  <xdr:oneCellAnchor>
    <xdr:from>
      <xdr:col>13</xdr:col>
      <xdr:colOff>419100</xdr:colOff>
      <xdr:row>1</xdr:row>
      <xdr:rowOff>9525</xdr:rowOff>
    </xdr:from>
    <xdr:ext cx="1219200" cy="847725"/>
    <xdr:pic>
      <xdr:nvPicPr>
        <xdr:cNvPr id="4" name="image1.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1" cstate="print"/>
        <a:stretch>
          <a:fillRect/>
        </a:stretch>
      </xdr:blipFill>
      <xdr:spPr>
        <a:xfrm>
          <a:off x="14897100" y="200025"/>
          <a:ext cx="1219200" cy="847725"/>
        </a:xfrm>
        <a:prstGeom prst="rect">
          <a:avLst/>
        </a:prstGeom>
        <a:noFill/>
      </xdr:spPr>
    </xdr:pic>
    <xdr:clientData fLocksWithSheet="0"/>
  </xdr:oneCellAnchor>
  <xdr:oneCellAnchor>
    <xdr:from>
      <xdr:col>13</xdr:col>
      <xdr:colOff>419100</xdr:colOff>
      <xdr:row>1</xdr:row>
      <xdr:rowOff>9525</xdr:rowOff>
    </xdr:from>
    <xdr:ext cx="1219200" cy="847725"/>
    <xdr:pic>
      <xdr:nvPicPr>
        <xdr:cNvPr id="5" name="image2.png">
          <a:extLst>
            <a:ext uri="{FF2B5EF4-FFF2-40B4-BE49-F238E27FC236}">
              <a16:creationId xmlns:a16="http://schemas.microsoft.com/office/drawing/2014/main" id="{00000000-0008-0000-0500-000005000000}"/>
            </a:ext>
          </a:extLst>
        </xdr:cNvPr>
        <xdr:cNvPicPr preferRelativeResize="0"/>
      </xdr:nvPicPr>
      <xdr:blipFill>
        <a:blip xmlns:r="http://schemas.openxmlformats.org/officeDocument/2006/relationships" r:embed="rId1" cstate="print"/>
        <a:stretch>
          <a:fillRect/>
        </a:stretch>
      </xdr:blipFill>
      <xdr:spPr>
        <a:xfrm>
          <a:off x="14897100" y="200025"/>
          <a:ext cx="1219200" cy="8477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xdr:from>
      <xdr:col>0</xdr:col>
      <xdr:colOff>352425</xdr:colOff>
      <xdr:row>1</xdr:row>
      <xdr:rowOff>114300</xdr:rowOff>
    </xdr:from>
    <xdr:to>
      <xdr:col>1</xdr:col>
      <xdr:colOff>0</xdr:colOff>
      <xdr:row>5</xdr:row>
      <xdr:rowOff>123825</xdr:rowOff>
    </xdr:to>
    <xdr:sp macro="" textlink="">
      <xdr:nvSpPr>
        <xdr:cNvPr id="2" name="Object 1" hidden="1">
          <a:extLst>
            <a:ext uri="{FF2B5EF4-FFF2-40B4-BE49-F238E27FC236}">
              <a16:creationId xmlns:a16="http://schemas.microsoft.com/office/drawing/2014/main" id="{00000000-0008-0000-0900-000002000000}"/>
            </a:ext>
          </a:extLst>
        </xdr:cNvPr>
        <xdr:cNvSpPr>
          <a:spLocks noChangeArrowheads="1"/>
        </xdr:cNvSpPr>
      </xdr:nvSpPr>
      <xdr:spPr bwMode="auto">
        <a:xfrm>
          <a:off x="352425" y="304800"/>
          <a:ext cx="20193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409575</xdr:colOff>
      <xdr:row>1</xdr:row>
      <xdr:rowOff>19050</xdr:rowOff>
    </xdr:from>
    <xdr:to>
      <xdr:col>13</xdr:col>
      <xdr:colOff>657225</xdr:colOff>
      <xdr:row>5</xdr:row>
      <xdr:rowOff>85725</xdr:rowOff>
    </xdr:to>
    <xdr:pic>
      <xdr:nvPicPr>
        <xdr:cNvPr id="3" name="Imagen 1" descr="CAPITAL">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75" y="209550"/>
          <a:ext cx="10287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285750</xdr:colOff>
      <xdr:row>1</xdr:row>
      <xdr:rowOff>85725</xdr:rowOff>
    </xdr:from>
    <xdr:to>
      <xdr:col>1</xdr:col>
      <xdr:colOff>0</xdr:colOff>
      <xdr:row>5</xdr:row>
      <xdr:rowOff>114300</xdr:rowOff>
    </xdr:to>
    <xdr:pic>
      <xdr:nvPicPr>
        <xdr:cNvPr id="4" name="Picture 1">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276225"/>
          <a:ext cx="20859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333375</xdr:colOff>
          <xdr:row>0</xdr:row>
          <xdr:rowOff>57150</xdr:rowOff>
        </xdr:from>
        <xdr:to>
          <xdr:col>2</xdr:col>
          <xdr:colOff>0</xdr:colOff>
          <xdr:row>3</xdr:row>
          <xdr:rowOff>219075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C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3" name="Imagen 1" descr="CAPITAL">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56693" y="14883"/>
          <a:ext cx="1072158"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333375</xdr:colOff>
          <xdr:row>0</xdr:row>
          <xdr:rowOff>57150</xdr:rowOff>
        </xdr:from>
        <xdr:to>
          <xdr:col>1</xdr:col>
          <xdr:colOff>3905250</xdr:colOff>
          <xdr:row>3</xdr:row>
          <xdr:rowOff>171450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D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3" name="Imagen 1" descr="CAPITAL">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61468" y="14883"/>
          <a:ext cx="1043583" cy="1186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333375</xdr:colOff>
          <xdr:row>0</xdr:row>
          <xdr:rowOff>57150</xdr:rowOff>
        </xdr:from>
        <xdr:to>
          <xdr:col>1</xdr:col>
          <xdr:colOff>3905250</xdr:colOff>
          <xdr:row>3</xdr:row>
          <xdr:rowOff>171450</xdr:rowOff>
        </xdr:to>
        <xdr:sp macro="" textlink="">
          <xdr:nvSpPr>
            <xdr:cNvPr id="8194" name="Object 2" hidden="1">
              <a:extLst>
                <a:ext uri="{63B3BB69-23CF-44E3-9099-C40C66FF867C}">
                  <a14:compatExt spid="_x0000_s8194"/>
                </a:ext>
                <a:ext uri="{FF2B5EF4-FFF2-40B4-BE49-F238E27FC236}">
                  <a16:creationId xmlns:a16="http://schemas.microsoft.com/office/drawing/2014/main" id="{00000000-0008-0000-0D00-000002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5" name="Imagen 1" descr="CAPITAL">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61468" y="14883"/>
          <a:ext cx="1043583" cy="1186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333375</xdr:colOff>
          <xdr:row>0</xdr:row>
          <xdr:rowOff>57150</xdr:rowOff>
        </xdr:from>
        <xdr:to>
          <xdr:col>2</xdr:col>
          <xdr:colOff>0</xdr:colOff>
          <xdr:row>3</xdr:row>
          <xdr:rowOff>219075</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E00-000001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3" name="Imagen 1" descr="CAPITAL">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66193" y="14883"/>
          <a:ext cx="1110258"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333375</xdr:colOff>
          <xdr:row>0</xdr:row>
          <xdr:rowOff>57150</xdr:rowOff>
        </xdr:from>
        <xdr:to>
          <xdr:col>2</xdr:col>
          <xdr:colOff>0</xdr:colOff>
          <xdr:row>3</xdr:row>
          <xdr:rowOff>219075</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E00-000002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5" name="Imagen 1" descr="CAPITAL">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66193" y="14883"/>
          <a:ext cx="1110258"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333375</xdr:colOff>
          <xdr:row>0</xdr:row>
          <xdr:rowOff>57150</xdr:rowOff>
        </xdr:from>
        <xdr:to>
          <xdr:col>2</xdr:col>
          <xdr:colOff>0</xdr:colOff>
          <xdr:row>3</xdr:row>
          <xdr:rowOff>219075</xdr:rowOff>
        </xdr:to>
        <xdr:sp macro="" textlink="">
          <xdr:nvSpPr>
            <xdr:cNvPr id="9219" name="Object 3" hidden="1">
              <a:extLst>
                <a:ext uri="{63B3BB69-23CF-44E3-9099-C40C66FF867C}">
                  <a14:compatExt spid="_x0000_s9219"/>
                </a:ext>
                <a:ext uri="{FF2B5EF4-FFF2-40B4-BE49-F238E27FC236}">
                  <a16:creationId xmlns:a16="http://schemas.microsoft.com/office/drawing/2014/main" id="{00000000-0008-0000-0E00-000003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7" name="Imagen 1" descr="CAPITAL">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66193" y="14883"/>
          <a:ext cx="1110258"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333375</xdr:colOff>
          <xdr:row>0</xdr:row>
          <xdr:rowOff>57150</xdr:rowOff>
        </xdr:from>
        <xdr:to>
          <xdr:col>2</xdr:col>
          <xdr:colOff>0</xdr:colOff>
          <xdr:row>3</xdr:row>
          <xdr:rowOff>219075</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F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3" name="Imagen 1" descr="CAPITAL">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5743" y="14883"/>
          <a:ext cx="1129308"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333375</xdr:colOff>
          <xdr:row>0</xdr:row>
          <xdr:rowOff>57150</xdr:rowOff>
        </xdr:from>
        <xdr:to>
          <xdr:col>2</xdr:col>
          <xdr:colOff>0</xdr:colOff>
          <xdr:row>3</xdr:row>
          <xdr:rowOff>219075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F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5" name="Imagen 1" descr="CAPITAL">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5743" y="14883"/>
          <a:ext cx="1129308"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333375</xdr:colOff>
          <xdr:row>0</xdr:row>
          <xdr:rowOff>57150</xdr:rowOff>
        </xdr:from>
        <xdr:to>
          <xdr:col>2</xdr:col>
          <xdr:colOff>0</xdr:colOff>
          <xdr:row>3</xdr:row>
          <xdr:rowOff>219075</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F00-000003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7" name="Imagen 1" descr="CAPITAL">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5743" y="14883"/>
          <a:ext cx="1129308"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333375</xdr:colOff>
          <xdr:row>0</xdr:row>
          <xdr:rowOff>57150</xdr:rowOff>
        </xdr:from>
        <xdr:to>
          <xdr:col>2</xdr:col>
          <xdr:colOff>0</xdr:colOff>
          <xdr:row>3</xdr:row>
          <xdr:rowOff>219075</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F00-000004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9" name="Imagen 1" descr="CAPITAL">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5743" y="14883"/>
          <a:ext cx="1129308"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333375</xdr:colOff>
          <xdr:row>0</xdr:row>
          <xdr:rowOff>57150</xdr:rowOff>
        </xdr:from>
        <xdr:to>
          <xdr:col>1</xdr:col>
          <xdr:colOff>4591050</xdr:colOff>
          <xdr:row>3</xdr:row>
          <xdr:rowOff>209550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10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3" name="Imagen 1" descr="CAPITAL">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80518" y="14883"/>
          <a:ext cx="1081683"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333375</xdr:colOff>
          <xdr:row>0</xdr:row>
          <xdr:rowOff>57150</xdr:rowOff>
        </xdr:from>
        <xdr:to>
          <xdr:col>1</xdr:col>
          <xdr:colOff>4591050</xdr:colOff>
          <xdr:row>3</xdr:row>
          <xdr:rowOff>209550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1000-000002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5" name="Imagen 1" descr="CAPITAL">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80518" y="14883"/>
          <a:ext cx="1081683"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333375</xdr:colOff>
          <xdr:row>0</xdr:row>
          <xdr:rowOff>57150</xdr:rowOff>
        </xdr:from>
        <xdr:to>
          <xdr:col>1</xdr:col>
          <xdr:colOff>4591050</xdr:colOff>
          <xdr:row>3</xdr:row>
          <xdr:rowOff>209550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1000-000003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7" name="Imagen 1" descr="CAPITAL">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80518" y="14883"/>
          <a:ext cx="1081683"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333375</xdr:colOff>
          <xdr:row>0</xdr:row>
          <xdr:rowOff>57150</xdr:rowOff>
        </xdr:from>
        <xdr:to>
          <xdr:col>1</xdr:col>
          <xdr:colOff>4591050</xdr:colOff>
          <xdr:row>3</xdr:row>
          <xdr:rowOff>209550</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1000-000004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9" name="Imagen 1" descr="CAPITAL">
          <a:extLst>
            <a:ext uri="{FF2B5EF4-FFF2-40B4-BE49-F238E27FC236}">
              <a16:creationId xmlns:a16="http://schemas.microsoft.com/office/drawing/2014/main" id="{00000000-0008-0000-1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80518" y="14883"/>
          <a:ext cx="1081683"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416718</xdr:colOff>
      <xdr:row>0</xdr:row>
      <xdr:rowOff>14883</xdr:rowOff>
    </xdr:from>
    <xdr:to>
      <xdr:col>14</xdr:col>
      <xdr:colOff>669726</xdr:colOff>
      <xdr:row>3</xdr:row>
      <xdr:rowOff>267891</xdr:rowOff>
    </xdr:to>
    <xdr:pic>
      <xdr:nvPicPr>
        <xdr:cNvPr id="10" name="Imagen 1" descr="CAPITAL">
          <a:extLst>
            <a:ext uri="{FF2B5EF4-FFF2-40B4-BE49-F238E27FC236}">
              <a16:creationId xmlns:a16="http://schemas.microsoft.com/office/drawing/2014/main" id="{00000000-0008-0000-1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80518" y="14883"/>
          <a:ext cx="1081683"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333375</xdr:colOff>
          <xdr:row>0</xdr:row>
          <xdr:rowOff>57150</xdr:rowOff>
        </xdr:from>
        <xdr:to>
          <xdr:col>1</xdr:col>
          <xdr:colOff>4419600</xdr:colOff>
          <xdr:row>3</xdr:row>
          <xdr:rowOff>219075</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1100-000001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3" name="Imagen 1" descr="CAPITAL">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75693" y="14883"/>
          <a:ext cx="1043583"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333375</xdr:colOff>
          <xdr:row>0</xdr:row>
          <xdr:rowOff>57150</xdr:rowOff>
        </xdr:from>
        <xdr:to>
          <xdr:col>1</xdr:col>
          <xdr:colOff>4419600</xdr:colOff>
          <xdr:row>3</xdr:row>
          <xdr:rowOff>219075</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1200-000001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3" name="Imagen 1" descr="CAPITAL">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99518" y="14883"/>
          <a:ext cx="1043583"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333375</xdr:colOff>
          <xdr:row>0</xdr:row>
          <xdr:rowOff>57150</xdr:rowOff>
        </xdr:from>
        <xdr:to>
          <xdr:col>1</xdr:col>
          <xdr:colOff>4419600</xdr:colOff>
          <xdr:row>3</xdr:row>
          <xdr:rowOff>219075</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55E32EF0-7482-48F6-86B2-0BB9E02F87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2" name="Imagen 1" descr="CAPITAL">
          <a:extLst>
            <a:ext uri="{FF2B5EF4-FFF2-40B4-BE49-F238E27FC236}">
              <a16:creationId xmlns:a16="http://schemas.microsoft.com/office/drawing/2014/main" id="{10A61447-23A3-40D5-8061-D6FE8A4C0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04318" y="14883"/>
          <a:ext cx="1068348" cy="1213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333375</xdr:colOff>
          <xdr:row>0</xdr:row>
          <xdr:rowOff>57150</xdr:rowOff>
        </xdr:from>
        <xdr:to>
          <xdr:col>1</xdr:col>
          <xdr:colOff>4419600</xdr:colOff>
          <xdr:row>3</xdr:row>
          <xdr:rowOff>219075</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1400-0000013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416718</xdr:colOff>
      <xdr:row>0</xdr:row>
      <xdr:rowOff>14883</xdr:rowOff>
    </xdr:from>
    <xdr:to>
      <xdr:col>14</xdr:col>
      <xdr:colOff>669726</xdr:colOff>
      <xdr:row>3</xdr:row>
      <xdr:rowOff>267891</xdr:rowOff>
    </xdr:to>
    <xdr:pic>
      <xdr:nvPicPr>
        <xdr:cNvPr id="3" name="Imagen 1" descr="CAPITAL">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75693" y="14883"/>
          <a:ext cx="1043583" cy="1224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image" Target="../media/image1.emf"/></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oleObject" Target="../embeddings/oleObject9.bin"/><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oleObject" Target="../embeddings/oleObject8.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16.xml.rels><?xml version="1.0" encoding="UTF-8" standalone="yes"?>
<Relationships xmlns="http://schemas.openxmlformats.org/package/2006/relationships"><Relationship Id="rId3" Type="http://schemas.openxmlformats.org/officeDocument/2006/relationships/oleObject" Target="../embeddings/oleObject10.bin"/><Relationship Id="rId7" Type="http://schemas.openxmlformats.org/officeDocument/2006/relationships/oleObject" Target="../embeddings/oleObject13.bin"/><Relationship Id="rId2" Type="http://schemas.openxmlformats.org/officeDocument/2006/relationships/vmlDrawing" Target="../drawings/vmlDrawing7.vml"/><Relationship Id="rId1" Type="http://schemas.openxmlformats.org/officeDocument/2006/relationships/drawing" Target="../drawings/drawing9.xml"/><Relationship Id="rId6" Type="http://schemas.openxmlformats.org/officeDocument/2006/relationships/oleObject" Target="../embeddings/oleObject12.bin"/><Relationship Id="rId5" Type="http://schemas.openxmlformats.org/officeDocument/2006/relationships/oleObject" Target="../embeddings/oleObject11.bin"/><Relationship Id="rId4" Type="http://schemas.openxmlformats.org/officeDocument/2006/relationships/image" Target="../media/image1.emf"/></Relationships>
</file>

<file path=xl/worksheets/_rels/sheet17.xml.rels><?xml version="1.0" encoding="UTF-8" standalone="yes"?>
<Relationships xmlns="http://schemas.openxmlformats.org/package/2006/relationships"><Relationship Id="rId3" Type="http://schemas.openxmlformats.org/officeDocument/2006/relationships/oleObject" Target="../embeddings/oleObject14.bin"/><Relationship Id="rId7" Type="http://schemas.openxmlformats.org/officeDocument/2006/relationships/oleObject" Target="../embeddings/oleObject17.bin"/><Relationship Id="rId2" Type="http://schemas.openxmlformats.org/officeDocument/2006/relationships/vmlDrawing" Target="../drawings/vmlDrawing8.vml"/><Relationship Id="rId1" Type="http://schemas.openxmlformats.org/officeDocument/2006/relationships/drawing" Target="../drawings/drawing10.xml"/><Relationship Id="rId6" Type="http://schemas.openxmlformats.org/officeDocument/2006/relationships/oleObject" Target="../embeddings/oleObject16.bin"/><Relationship Id="rId5" Type="http://schemas.openxmlformats.org/officeDocument/2006/relationships/oleObject" Target="../embeddings/oleObject15.bin"/><Relationship Id="rId4" Type="http://schemas.openxmlformats.org/officeDocument/2006/relationships/image" Target="../media/image1.emf"/></Relationships>
</file>

<file path=xl/worksheets/_rels/sheet18.xml.rels><?xml version="1.0" encoding="UTF-8" standalone="yes"?>
<Relationships xmlns="http://schemas.openxmlformats.org/package/2006/relationships"><Relationship Id="rId3" Type="http://schemas.openxmlformats.org/officeDocument/2006/relationships/oleObject" Target="../embeddings/oleObject18.bin"/><Relationship Id="rId2" Type="http://schemas.openxmlformats.org/officeDocument/2006/relationships/vmlDrawing" Target="../drawings/vmlDrawing9.vml"/><Relationship Id="rId1" Type="http://schemas.openxmlformats.org/officeDocument/2006/relationships/drawing" Target="../drawings/drawing11.xml"/><Relationship Id="rId4" Type="http://schemas.openxmlformats.org/officeDocument/2006/relationships/image" Target="../media/image1.emf"/></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oleObject19.bin"/></Relationships>
</file>

<file path=xl/worksheets/_rels/sheet20.xml.rels><?xml version="1.0" encoding="UTF-8" standalone="yes"?>
<Relationships xmlns="http://schemas.openxmlformats.org/package/2006/relationships"><Relationship Id="rId3" Type="http://schemas.openxmlformats.org/officeDocument/2006/relationships/oleObject" Target="../embeddings/oleObject20.bin"/><Relationship Id="rId2" Type="http://schemas.openxmlformats.org/officeDocument/2006/relationships/vmlDrawing" Target="../drawings/vmlDrawing11.vml"/><Relationship Id="rId1" Type="http://schemas.openxmlformats.org/officeDocument/2006/relationships/drawing" Target="../drawings/drawing13.xml"/><Relationship Id="rId4" Type="http://schemas.openxmlformats.org/officeDocument/2006/relationships/image" Target="../media/image1.emf"/></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oleObject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99"/>
  <sheetViews>
    <sheetView topLeftCell="H21" workbookViewId="0">
      <selection activeCell="K39" sqref="K39:O40"/>
    </sheetView>
  </sheetViews>
  <sheetFormatPr baseColWidth="10" defaultColWidth="12.42578125" defaultRowHeight="12.75"/>
  <cols>
    <col min="1" max="1" width="3.5703125" style="4" customWidth="1"/>
    <col min="2" max="2" width="59.28515625" style="4" customWidth="1"/>
    <col min="3" max="3" width="10.28515625" style="4" customWidth="1"/>
    <col min="4" max="4" width="17" style="4" customWidth="1"/>
    <col min="5" max="5" width="12.5703125" style="4" customWidth="1"/>
    <col min="6" max="6" width="22.5703125" style="4" customWidth="1"/>
    <col min="7" max="7" width="22.28515625" style="4" customWidth="1"/>
    <col min="8" max="8" width="9.28515625" style="4" customWidth="1"/>
    <col min="9" max="9" width="21.140625" style="4" customWidth="1"/>
    <col min="10" max="10" width="9.140625" style="4" customWidth="1"/>
    <col min="11" max="11" width="12.42578125" style="97"/>
    <col min="12" max="12" width="16" style="97" customWidth="1"/>
    <col min="13" max="13" width="18.42578125" style="4" customWidth="1"/>
    <col min="14" max="14" width="19.42578125" style="4" customWidth="1"/>
    <col min="15" max="15" width="17.42578125" style="14" customWidth="1"/>
    <col min="16" max="16" width="3.85546875" style="4" customWidth="1"/>
    <col min="17" max="17" width="12.42578125" style="4"/>
    <col min="18" max="18" width="46.5703125" style="4" customWidth="1"/>
    <col min="19" max="19" width="17" style="4" customWidth="1"/>
    <col min="20" max="20" width="62.85546875" style="4" customWidth="1"/>
    <col min="21" max="21" width="33.85546875" style="4" customWidth="1"/>
    <col min="22" max="22" width="12.42578125" style="4" hidden="1" customWidth="1"/>
    <col min="23" max="23" width="24.28515625" style="4" customWidth="1"/>
    <col min="24" max="24" width="22.42578125" style="4" customWidth="1"/>
    <col min="25" max="26" width="12.42578125" style="4"/>
    <col min="27" max="27" width="16.85546875" style="4" customWidth="1"/>
    <col min="28" max="28" width="12.42578125" style="4"/>
    <col min="29" max="29" width="30.140625" style="4" customWidth="1"/>
    <col min="30" max="30" width="15.42578125" style="4" customWidth="1"/>
    <col min="31" max="31" width="15.85546875" style="4" customWidth="1"/>
    <col min="32" max="32" width="24.42578125" style="4" customWidth="1"/>
    <col min="33" max="33" width="17.140625" style="4" customWidth="1"/>
    <col min="34" max="257" width="12.42578125" style="4"/>
    <col min="258" max="258" width="3.5703125" style="4" customWidth="1"/>
    <col min="259" max="259" width="59.28515625" style="4" customWidth="1"/>
    <col min="260" max="260" width="10.28515625" style="4" customWidth="1"/>
    <col min="261" max="261" width="16.85546875" style="4" customWidth="1"/>
    <col min="262" max="262" width="8.5703125" style="4" customWidth="1"/>
    <col min="263" max="263" width="19" style="4" customWidth="1"/>
    <col min="264" max="264" width="18" style="4" customWidth="1"/>
    <col min="265" max="265" width="9.28515625" style="4" customWidth="1"/>
    <col min="266" max="266" width="9" style="4" customWidth="1"/>
    <col min="267" max="267" width="9.140625" style="4" customWidth="1"/>
    <col min="268" max="268" width="12.42578125" style="4"/>
    <col min="269" max="269" width="16" style="4" customWidth="1"/>
    <col min="270" max="270" width="9.28515625" style="4" customWidth="1"/>
    <col min="271" max="271" width="9.85546875" style="4" customWidth="1"/>
    <col min="272" max="272" width="14.28515625" style="4" customWidth="1"/>
    <col min="273" max="273" width="16.42578125" style="4" customWidth="1"/>
    <col min="274" max="274" width="12.42578125" style="4"/>
    <col min="275" max="275" width="14.42578125" style="4" customWidth="1"/>
    <col min="276" max="276" width="18.42578125" style="4" customWidth="1"/>
    <col min="277" max="277" width="33.85546875" style="4" customWidth="1"/>
    <col min="278" max="278" width="0" style="4" hidden="1" customWidth="1"/>
    <col min="279" max="279" width="24.28515625" style="4" customWidth="1"/>
    <col min="280" max="280" width="22.42578125" style="4" customWidth="1"/>
    <col min="281" max="282" width="12.42578125" style="4"/>
    <col min="283" max="283" width="16.85546875" style="4" customWidth="1"/>
    <col min="284" max="284" width="12.42578125" style="4"/>
    <col min="285" max="285" width="30.140625" style="4" customWidth="1"/>
    <col min="286" max="286" width="15.42578125" style="4" customWidth="1"/>
    <col min="287" max="287" width="15.85546875" style="4" customWidth="1"/>
    <col min="288" max="288" width="24.42578125" style="4" customWidth="1"/>
    <col min="289" max="289" width="17.140625" style="4" customWidth="1"/>
    <col min="290" max="513" width="12.42578125" style="4"/>
    <col min="514" max="514" width="3.5703125" style="4" customWidth="1"/>
    <col min="515" max="515" width="59.28515625" style="4" customWidth="1"/>
    <col min="516" max="516" width="10.28515625" style="4" customWidth="1"/>
    <col min="517" max="517" width="16.85546875" style="4" customWidth="1"/>
    <col min="518" max="518" width="8.5703125" style="4" customWidth="1"/>
    <col min="519" max="519" width="19" style="4" customWidth="1"/>
    <col min="520" max="520" width="18" style="4" customWidth="1"/>
    <col min="521" max="521" width="9.28515625" style="4" customWidth="1"/>
    <col min="522" max="522" width="9" style="4" customWidth="1"/>
    <col min="523" max="523" width="9.140625" style="4" customWidth="1"/>
    <col min="524" max="524" width="12.42578125" style="4"/>
    <col min="525" max="525" width="16" style="4" customWidth="1"/>
    <col min="526" max="526" width="9.28515625" style="4" customWidth="1"/>
    <col min="527" max="527" width="9.85546875" style="4" customWidth="1"/>
    <col min="528" max="528" width="14.28515625" style="4" customWidth="1"/>
    <col min="529" max="529" width="16.42578125" style="4" customWidth="1"/>
    <col min="530" max="530" width="12.42578125" style="4"/>
    <col min="531" max="531" width="14.42578125" style="4" customWidth="1"/>
    <col min="532" max="532" width="18.42578125" style="4" customWidth="1"/>
    <col min="533" max="533" width="33.85546875" style="4" customWidth="1"/>
    <col min="534" max="534" width="0" style="4" hidden="1" customWidth="1"/>
    <col min="535" max="535" width="24.28515625" style="4" customWidth="1"/>
    <col min="536" max="536" width="22.42578125" style="4" customWidth="1"/>
    <col min="537" max="538" width="12.42578125" style="4"/>
    <col min="539" max="539" width="16.85546875" style="4" customWidth="1"/>
    <col min="540" max="540" width="12.42578125" style="4"/>
    <col min="541" max="541" width="30.140625" style="4" customWidth="1"/>
    <col min="542" max="542" width="15.42578125" style="4" customWidth="1"/>
    <col min="543" max="543" width="15.85546875" style="4" customWidth="1"/>
    <col min="544" max="544" width="24.42578125" style="4" customWidth="1"/>
    <col min="545" max="545" width="17.140625" style="4" customWidth="1"/>
    <col min="546" max="769" width="12.42578125" style="4"/>
    <col min="770" max="770" width="3.5703125" style="4" customWidth="1"/>
    <col min="771" max="771" width="59.28515625" style="4" customWidth="1"/>
    <col min="772" max="772" width="10.28515625" style="4" customWidth="1"/>
    <col min="773" max="773" width="16.85546875" style="4" customWidth="1"/>
    <col min="774" max="774" width="8.5703125" style="4" customWidth="1"/>
    <col min="775" max="775" width="19" style="4" customWidth="1"/>
    <col min="776" max="776" width="18" style="4" customWidth="1"/>
    <col min="777" max="777" width="9.28515625" style="4" customWidth="1"/>
    <col min="778" max="778" width="9" style="4" customWidth="1"/>
    <col min="779" max="779" width="9.140625" style="4" customWidth="1"/>
    <col min="780" max="780" width="12.42578125" style="4"/>
    <col min="781" max="781" width="16" style="4" customWidth="1"/>
    <col min="782" max="782" width="9.28515625" style="4" customWidth="1"/>
    <col min="783" max="783" width="9.85546875" style="4" customWidth="1"/>
    <col min="784" max="784" width="14.28515625" style="4" customWidth="1"/>
    <col min="785" max="785" width="16.42578125" style="4" customWidth="1"/>
    <col min="786" max="786" width="12.42578125" style="4"/>
    <col min="787" max="787" width="14.42578125" style="4" customWidth="1"/>
    <col min="788" max="788" width="18.42578125" style="4" customWidth="1"/>
    <col min="789" max="789" width="33.85546875" style="4" customWidth="1"/>
    <col min="790" max="790" width="0" style="4" hidden="1" customWidth="1"/>
    <col min="791" max="791" width="24.28515625" style="4" customWidth="1"/>
    <col min="792" max="792" width="22.42578125" style="4" customWidth="1"/>
    <col min="793" max="794" width="12.42578125" style="4"/>
    <col min="795" max="795" width="16.85546875" style="4" customWidth="1"/>
    <col min="796" max="796" width="12.42578125" style="4"/>
    <col min="797" max="797" width="30.140625" style="4" customWidth="1"/>
    <col min="798" max="798" width="15.42578125" style="4" customWidth="1"/>
    <col min="799" max="799" width="15.85546875" style="4" customWidth="1"/>
    <col min="800" max="800" width="24.42578125" style="4" customWidth="1"/>
    <col min="801" max="801" width="17.140625" style="4" customWidth="1"/>
    <col min="802" max="1025" width="12.42578125" style="4"/>
    <col min="1026" max="1026" width="3.5703125" style="4" customWidth="1"/>
    <col min="1027" max="1027" width="59.28515625" style="4" customWidth="1"/>
    <col min="1028" max="1028" width="10.28515625" style="4" customWidth="1"/>
    <col min="1029" max="1029" width="16.85546875" style="4" customWidth="1"/>
    <col min="1030" max="1030" width="8.5703125" style="4" customWidth="1"/>
    <col min="1031" max="1031" width="19" style="4" customWidth="1"/>
    <col min="1032" max="1032" width="18" style="4" customWidth="1"/>
    <col min="1033" max="1033" width="9.28515625" style="4" customWidth="1"/>
    <col min="1034" max="1034" width="9" style="4" customWidth="1"/>
    <col min="1035" max="1035" width="9.140625" style="4" customWidth="1"/>
    <col min="1036" max="1036" width="12.42578125" style="4"/>
    <col min="1037" max="1037" width="16" style="4" customWidth="1"/>
    <col min="1038" max="1038" width="9.28515625" style="4" customWidth="1"/>
    <col min="1039" max="1039" width="9.85546875" style="4" customWidth="1"/>
    <col min="1040" max="1040" width="14.28515625" style="4" customWidth="1"/>
    <col min="1041" max="1041" width="16.42578125" style="4" customWidth="1"/>
    <col min="1042" max="1042" width="12.42578125" style="4"/>
    <col min="1043" max="1043" width="14.42578125" style="4" customWidth="1"/>
    <col min="1044" max="1044" width="18.42578125" style="4" customWidth="1"/>
    <col min="1045" max="1045" width="33.85546875" style="4" customWidth="1"/>
    <col min="1046" max="1046" width="0" style="4" hidden="1" customWidth="1"/>
    <col min="1047" max="1047" width="24.28515625" style="4" customWidth="1"/>
    <col min="1048" max="1048" width="22.42578125" style="4" customWidth="1"/>
    <col min="1049" max="1050" width="12.42578125" style="4"/>
    <col min="1051" max="1051" width="16.85546875" style="4" customWidth="1"/>
    <col min="1052" max="1052" width="12.42578125" style="4"/>
    <col min="1053" max="1053" width="30.140625" style="4" customWidth="1"/>
    <col min="1054" max="1054" width="15.42578125" style="4" customWidth="1"/>
    <col min="1055" max="1055" width="15.85546875" style="4" customWidth="1"/>
    <col min="1056" max="1056" width="24.42578125" style="4" customWidth="1"/>
    <col min="1057" max="1057" width="17.140625" style="4" customWidth="1"/>
    <col min="1058" max="1281" width="12.42578125" style="4"/>
    <col min="1282" max="1282" width="3.5703125" style="4" customWidth="1"/>
    <col min="1283" max="1283" width="59.28515625" style="4" customWidth="1"/>
    <col min="1284" max="1284" width="10.28515625" style="4" customWidth="1"/>
    <col min="1285" max="1285" width="16.85546875" style="4" customWidth="1"/>
    <col min="1286" max="1286" width="8.5703125" style="4" customWidth="1"/>
    <col min="1287" max="1287" width="19" style="4" customWidth="1"/>
    <col min="1288" max="1288" width="18" style="4" customWidth="1"/>
    <col min="1289" max="1289" width="9.28515625" style="4" customWidth="1"/>
    <col min="1290" max="1290" width="9" style="4" customWidth="1"/>
    <col min="1291" max="1291" width="9.140625" style="4" customWidth="1"/>
    <col min="1292" max="1292" width="12.42578125" style="4"/>
    <col min="1293" max="1293" width="16" style="4" customWidth="1"/>
    <col min="1294" max="1294" width="9.28515625" style="4" customWidth="1"/>
    <col min="1295" max="1295" width="9.85546875" style="4" customWidth="1"/>
    <col min="1296" max="1296" width="14.28515625" style="4" customWidth="1"/>
    <col min="1297" max="1297" width="16.42578125" style="4" customWidth="1"/>
    <col min="1298" max="1298" width="12.42578125" style="4"/>
    <col min="1299" max="1299" width="14.42578125" style="4" customWidth="1"/>
    <col min="1300" max="1300" width="18.42578125" style="4" customWidth="1"/>
    <col min="1301" max="1301" width="33.85546875" style="4" customWidth="1"/>
    <col min="1302" max="1302" width="0" style="4" hidden="1" customWidth="1"/>
    <col min="1303" max="1303" width="24.28515625" style="4" customWidth="1"/>
    <col min="1304" max="1304" width="22.42578125" style="4" customWidth="1"/>
    <col min="1305" max="1306" width="12.42578125" style="4"/>
    <col min="1307" max="1307" width="16.85546875" style="4" customWidth="1"/>
    <col min="1308" max="1308" width="12.42578125" style="4"/>
    <col min="1309" max="1309" width="30.140625" style="4" customWidth="1"/>
    <col min="1310" max="1310" width="15.42578125" style="4" customWidth="1"/>
    <col min="1311" max="1311" width="15.85546875" style="4" customWidth="1"/>
    <col min="1312" max="1312" width="24.42578125" style="4" customWidth="1"/>
    <col min="1313" max="1313" width="17.140625" style="4" customWidth="1"/>
    <col min="1314" max="1537" width="12.42578125" style="4"/>
    <col min="1538" max="1538" width="3.5703125" style="4" customWidth="1"/>
    <col min="1539" max="1539" width="59.28515625" style="4" customWidth="1"/>
    <col min="1540" max="1540" width="10.28515625" style="4" customWidth="1"/>
    <col min="1541" max="1541" width="16.85546875" style="4" customWidth="1"/>
    <col min="1542" max="1542" width="8.5703125" style="4" customWidth="1"/>
    <col min="1543" max="1543" width="19" style="4" customWidth="1"/>
    <col min="1544" max="1544" width="18" style="4" customWidth="1"/>
    <col min="1545" max="1545" width="9.28515625" style="4" customWidth="1"/>
    <col min="1546" max="1546" width="9" style="4" customWidth="1"/>
    <col min="1547" max="1547" width="9.140625" style="4" customWidth="1"/>
    <col min="1548" max="1548" width="12.42578125" style="4"/>
    <col min="1549" max="1549" width="16" style="4" customWidth="1"/>
    <col min="1550" max="1550" width="9.28515625" style="4" customWidth="1"/>
    <col min="1551" max="1551" width="9.85546875" style="4" customWidth="1"/>
    <col min="1552" max="1552" width="14.28515625" style="4" customWidth="1"/>
    <col min="1553" max="1553" width="16.42578125" style="4" customWidth="1"/>
    <col min="1554" max="1554" width="12.42578125" style="4"/>
    <col min="1555" max="1555" width="14.42578125" style="4" customWidth="1"/>
    <col min="1556" max="1556" width="18.42578125" style="4" customWidth="1"/>
    <col min="1557" max="1557" width="33.85546875" style="4" customWidth="1"/>
    <col min="1558" max="1558" width="0" style="4" hidden="1" customWidth="1"/>
    <col min="1559" max="1559" width="24.28515625" style="4" customWidth="1"/>
    <col min="1560" max="1560" width="22.42578125" style="4" customWidth="1"/>
    <col min="1561" max="1562" width="12.42578125" style="4"/>
    <col min="1563" max="1563" width="16.85546875" style="4" customWidth="1"/>
    <col min="1564" max="1564" width="12.42578125" style="4"/>
    <col min="1565" max="1565" width="30.140625" style="4" customWidth="1"/>
    <col min="1566" max="1566" width="15.42578125" style="4" customWidth="1"/>
    <col min="1567" max="1567" width="15.85546875" style="4" customWidth="1"/>
    <col min="1568" max="1568" width="24.42578125" style="4" customWidth="1"/>
    <col min="1569" max="1569" width="17.140625" style="4" customWidth="1"/>
    <col min="1570" max="1793" width="12.42578125" style="4"/>
    <col min="1794" max="1794" width="3.5703125" style="4" customWidth="1"/>
    <col min="1795" max="1795" width="59.28515625" style="4" customWidth="1"/>
    <col min="1796" max="1796" width="10.28515625" style="4" customWidth="1"/>
    <col min="1797" max="1797" width="16.85546875" style="4" customWidth="1"/>
    <col min="1798" max="1798" width="8.5703125" style="4" customWidth="1"/>
    <col min="1799" max="1799" width="19" style="4" customWidth="1"/>
    <col min="1800" max="1800" width="18" style="4" customWidth="1"/>
    <col min="1801" max="1801" width="9.28515625" style="4" customWidth="1"/>
    <col min="1802" max="1802" width="9" style="4" customWidth="1"/>
    <col min="1803" max="1803" width="9.140625" style="4" customWidth="1"/>
    <col min="1804" max="1804" width="12.42578125" style="4"/>
    <col min="1805" max="1805" width="16" style="4" customWidth="1"/>
    <col min="1806" max="1806" width="9.28515625" style="4" customWidth="1"/>
    <col min="1807" max="1807" width="9.85546875" style="4" customWidth="1"/>
    <col min="1808" max="1808" width="14.28515625" style="4" customWidth="1"/>
    <col min="1809" max="1809" width="16.42578125" style="4" customWidth="1"/>
    <col min="1810" max="1810" width="12.42578125" style="4"/>
    <col min="1811" max="1811" width="14.42578125" style="4" customWidth="1"/>
    <col min="1812" max="1812" width="18.42578125" style="4" customWidth="1"/>
    <col min="1813" max="1813" width="33.85546875" style="4" customWidth="1"/>
    <col min="1814" max="1814" width="0" style="4" hidden="1" customWidth="1"/>
    <col min="1815" max="1815" width="24.28515625" style="4" customWidth="1"/>
    <col min="1816" max="1816" width="22.42578125" style="4" customWidth="1"/>
    <col min="1817" max="1818" width="12.42578125" style="4"/>
    <col min="1819" max="1819" width="16.85546875" style="4" customWidth="1"/>
    <col min="1820" max="1820" width="12.42578125" style="4"/>
    <col min="1821" max="1821" width="30.140625" style="4" customWidth="1"/>
    <col min="1822" max="1822" width="15.42578125" style="4" customWidth="1"/>
    <col min="1823" max="1823" width="15.85546875" style="4" customWidth="1"/>
    <col min="1824" max="1824" width="24.42578125" style="4" customWidth="1"/>
    <col min="1825" max="1825" width="17.140625" style="4" customWidth="1"/>
    <col min="1826" max="2049" width="12.42578125" style="4"/>
    <col min="2050" max="2050" width="3.5703125" style="4" customWidth="1"/>
    <col min="2051" max="2051" width="59.28515625" style="4" customWidth="1"/>
    <col min="2052" max="2052" width="10.28515625" style="4" customWidth="1"/>
    <col min="2053" max="2053" width="16.85546875" style="4" customWidth="1"/>
    <col min="2054" max="2054" width="8.5703125" style="4" customWidth="1"/>
    <col min="2055" max="2055" width="19" style="4" customWidth="1"/>
    <col min="2056" max="2056" width="18" style="4" customWidth="1"/>
    <col min="2057" max="2057" width="9.28515625" style="4" customWidth="1"/>
    <col min="2058" max="2058" width="9" style="4" customWidth="1"/>
    <col min="2059" max="2059" width="9.140625" style="4" customWidth="1"/>
    <col min="2060" max="2060" width="12.42578125" style="4"/>
    <col min="2061" max="2061" width="16" style="4" customWidth="1"/>
    <col min="2062" max="2062" width="9.28515625" style="4" customWidth="1"/>
    <col min="2063" max="2063" width="9.85546875" style="4" customWidth="1"/>
    <col min="2064" max="2064" width="14.28515625" style="4" customWidth="1"/>
    <col min="2065" max="2065" width="16.42578125" style="4" customWidth="1"/>
    <col min="2066" max="2066" width="12.42578125" style="4"/>
    <col min="2067" max="2067" width="14.42578125" style="4" customWidth="1"/>
    <col min="2068" max="2068" width="18.42578125" style="4" customWidth="1"/>
    <col min="2069" max="2069" width="33.85546875" style="4" customWidth="1"/>
    <col min="2070" max="2070" width="0" style="4" hidden="1" customWidth="1"/>
    <col min="2071" max="2071" width="24.28515625" style="4" customWidth="1"/>
    <col min="2072" max="2072" width="22.42578125" style="4" customWidth="1"/>
    <col min="2073" max="2074" width="12.42578125" style="4"/>
    <col min="2075" max="2075" width="16.85546875" style="4" customWidth="1"/>
    <col min="2076" max="2076" width="12.42578125" style="4"/>
    <col min="2077" max="2077" width="30.140625" style="4" customWidth="1"/>
    <col min="2078" max="2078" width="15.42578125" style="4" customWidth="1"/>
    <col min="2079" max="2079" width="15.85546875" style="4" customWidth="1"/>
    <col min="2080" max="2080" width="24.42578125" style="4" customWidth="1"/>
    <col min="2081" max="2081" width="17.140625" style="4" customWidth="1"/>
    <col min="2082" max="2305" width="12.42578125" style="4"/>
    <col min="2306" max="2306" width="3.5703125" style="4" customWidth="1"/>
    <col min="2307" max="2307" width="59.28515625" style="4" customWidth="1"/>
    <col min="2308" max="2308" width="10.28515625" style="4" customWidth="1"/>
    <col min="2309" max="2309" width="16.85546875" style="4" customWidth="1"/>
    <col min="2310" max="2310" width="8.5703125" style="4" customWidth="1"/>
    <col min="2311" max="2311" width="19" style="4" customWidth="1"/>
    <col min="2312" max="2312" width="18" style="4" customWidth="1"/>
    <col min="2313" max="2313" width="9.28515625" style="4" customWidth="1"/>
    <col min="2314" max="2314" width="9" style="4" customWidth="1"/>
    <col min="2315" max="2315" width="9.140625" style="4" customWidth="1"/>
    <col min="2316" max="2316" width="12.42578125" style="4"/>
    <col min="2317" max="2317" width="16" style="4" customWidth="1"/>
    <col min="2318" max="2318" width="9.28515625" style="4" customWidth="1"/>
    <col min="2319" max="2319" width="9.85546875" style="4" customWidth="1"/>
    <col min="2320" max="2320" width="14.28515625" style="4" customWidth="1"/>
    <col min="2321" max="2321" width="16.42578125" style="4" customWidth="1"/>
    <col min="2322" max="2322" width="12.42578125" style="4"/>
    <col min="2323" max="2323" width="14.42578125" style="4" customWidth="1"/>
    <col min="2324" max="2324" width="18.42578125" style="4" customWidth="1"/>
    <col min="2325" max="2325" width="33.85546875" style="4" customWidth="1"/>
    <col min="2326" max="2326" width="0" style="4" hidden="1" customWidth="1"/>
    <col min="2327" max="2327" width="24.28515625" style="4" customWidth="1"/>
    <col min="2328" max="2328" width="22.42578125" style="4" customWidth="1"/>
    <col min="2329" max="2330" width="12.42578125" style="4"/>
    <col min="2331" max="2331" width="16.85546875" style="4" customWidth="1"/>
    <col min="2332" max="2332" width="12.42578125" style="4"/>
    <col min="2333" max="2333" width="30.140625" style="4" customWidth="1"/>
    <col min="2334" max="2334" width="15.42578125" style="4" customWidth="1"/>
    <col min="2335" max="2335" width="15.85546875" style="4" customWidth="1"/>
    <col min="2336" max="2336" width="24.42578125" style="4" customWidth="1"/>
    <col min="2337" max="2337" width="17.140625" style="4" customWidth="1"/>
    <col min="2338" max="2561" width="12.42578125" style="4"/>
    <col min="2562" max="2562" width="3.5703125" style="4" customWidth="1"/>
    <col min="2563" max="2563" width="59.28515625" style="4" customWidth="1"/>
    <col min="2564" max="2564" width="10.28515625" style="4" customWidth="1"/>
    <col min="2565" max="2565" width="16.85546875" style="4" customWidth="1"/>
    <col min="2566" max="2566" width="8.5703125" style="4" customWidth="1"/>
    <col min="2567" max="2567" width="19" style="4" customWidth="1"/>
    <col min="2568" max="2568" width="18" style="4" customWidth="1"/>
    <col min="2569" max="2569" width="9.28515625" style="4" customWidth="1"/>
    <col min="2570" max="2570" width="9" style="4" customWidth="1"/>
    <col min="2571" max="2571" width="9.140625" style="4" customWidth="1"/>
    <col min="2572" max="2572" width="12.42578125" style="4"/>
    <col min="2573" max="2573" width="16" style="4" customWidth="1"/>
    <col min="2574" max="2574" width="9.28515625" style="4" customWidth="1"/>
    <col min="2575" max="2575" width="9.85546875" style="4" customWidth="1"/>
    <col min="2576" max="2576" width="14.28515625" style="4" customWidth="1"/>
    <col min="2577" max="2577" width="16.42578125" style="4" customWidth="1"/>
    <col min="2578" max="2578" width="12.42578125" style="4"/>
    <col min="2579" max="2579" width="14.42578125" style="4" customWidth="1"/>
    <col min="2580" max="2580" width="18.42578125" style="4" customWidth="1"/>
    <col min="2581" max="2581" width="33.85546875" style="4" customWidth="1"/>
    <col min="2582" max="2582" width="0" style="4" hidden="1" customWidth="1"/>
    <col min="2583" max="2583" width="24.28515625" style="4" customWidth="1"/>
    <col min="2584" max="2584" width="22.42578125" style="4" customWidth="1"/>
    <col min="2585" max="2586" width="12.42578125" style="4"/>
    <col min="2587" max="2587" width="16.85546875" style="4" customWidth="1"/>
    <col min="2588" max="2588" width="12.42578125" style="4"/>
    <col min="2589" max="2589" width="30.140625" style="4" customWidth="1"/>
    <col min="2590" max="2590" width="15.42578125" style="4" customWidth="1"/>
    <col min="2591" max="2591" width="15.85546875" style="4" customWidth="1"/>
    <col min="2592" max="2592" width="24.42578125" style="4" customWidth="1"/>
    <col min="2593" max="2593" width="17.140625" style="4" customWidth="1"/>
    <col min="2594" max="2817" width="12.42578125" style="4"/>
    <col min="2818" max="2818" width="3.5703125" style="4" customWidth="1"/>
    <col min="2819" max="2819" width="59.28515625" style="4" customWidth="1"/>
    <col min="2820" max="2820" width="10.28515625" style="4" customWidth="1"/>
    <col min="2821" max="2821" width="16.85546875" style="4" customWidth="1"/>
    <col min="2822" max="2822" width="8.5703125" style="4" customWidth="1"/>
    <col min="2823" max="2823" width="19" style="4" customWidth="1"/>
    <col min="2824" max="2824" width="18" style="4" customWidth="1"/>
    <col min="2825" max="2825" width="9.28515625" style="4" customWidth="1"/>
    <col min="2826" max="2826" width="9" style="4" customWidth="1"/>
    <col min="2827" max="2827" width="9.140625" style="4" customWidth="1"/>
    <col min="2828" max="2828" width="12.42578125" style="4"/>
    <col min="2829" max="2829" width="16" style="4" customWidth="1"/>
    <col min="2830" max="2830" width="9.28515625" style="4" customWidth="1"/>
    <col min="2831" max="2831" width="9.85546875" style="4" customWidth="1"/>
    <col min="2832" max="2832" width="14.28515625" style="4" customWidth="1"/>
    <col min="2833" max="2833" width="16.42578125" style="4" customWidth="1"/>
    <col min="2834" max="2834" width="12.42578125" style="4"/>
    <col min="2835" max="2835" width="14.42578125" style="4" customWidth="1"/>
    <col min="2836" max="2836" width="18.42578125" style="4" customWidth="1"/>
    <col min="2837" max="2837" width="33.85546875" style="4" customWidth="1"/>
    <col min="2838" max="2838" width="0" style="4" hidden="1" customWidth="1"/>
    <col min="2839" max="2839" width="24.28515625" style="4" customWidth="1"/>
    <col min="2840" max="2840" width="22.42578125" style="4" customWidth="1"/>
    <col min="2841" max="2842" width="12.42578125" style="4"/>
    <col min="2843" max="2843" width="16.85546875" style="4" customWidth="1"/>
    <col min="2844" max="2844" width="12.42578125" style="4"/>
    <col min="2845" max="2845" width="30.140625" style="4" customWidth="1"/>
    <col min="2846" max="2846" width="15.42578125" style="4" customWidth="1"/>
    <col min="2847" max="2847" width="15.85546875" style="4" customWidth="1"/>
    <col min="2848" max="2848" width="24.42578125" style="4" customWidth="1"/>
    <col min="2849" max="2849" width="17.140625" style="4" customWidth="1"/>
    <col min="2850" max="3073" width="12.42578125" style="4"/>
    <col min="3074" max="3074" width="3.5703125" style="4" customWidth="1"/>
    <col min="3075" max="3075" width="59.28515625" style="4" customWidth="1"/>
    <col min="3076" max="3076" width="10.28515625" style="4" customWidth="1"/>
    <col min="3077" max="3077" width="16.85546875" style="4" customWidth="1"/>
    <col min="3078" max="3078" width="8.5703125" style="4" customWidth="1"/>
    <col min="3079" max="3079" width="19" style="4" customWidth="1"/>
    <col min="3080" max="3080" width="18" style="4" customWidth="1"/>
    <col min="3081" max="3081" width="9.28515625" style="4" customWidth="1"/>
    <col min="3082" max="3082" width="9" style="4" customWidth="1"/>
    <col min="3083" max="3083" width="9.140625" style="4" customWidth="1"/>
    <col min="3084" max="3084" width="12.42578125" style="4"/>
    <col min="3085" max="3085" width="16" style="4" customWidth="1"/>
    <col min="3086" max="3086" width="9.28515625" style="4" customWidth="1"/>
    <col min="3087" max="3087" width="9.85546875" style="4" customWidth="1"/>
    <col min="3088" max="3088" width="14.28515625" style="4" customWidth="1"/>
    <col min="3089" max="3089" width="16.42578125" style="4" customWidth="1"/>
    <col min="3090" max="3090" width="12.42578125" style="4"/>
    <col min="3091" max="3091" width="14.42578125" style="4" customWidth="1"/>
    <col min="3092" max="3092" width="18.42578125" style="4" customWidth="1"/>
    <col min="3093" max="3093" width="33.85546875" style="4" customWidth="1"/>
    <col min="3094" max="3094" width="0" style="4" hidden="1" customWidth="1"/>
    <col min="3095" max="3095" width="24.28515625" style="4" customWidth="1"/>
    <col min="3096" max="3096" width="22.42578125" style="4" customWidth="1"/>
    <col min="3097" max="3098" width="12.42578125" style="4"/>
    <col min="3099" max="3099" width="16.85546875" style="4" customWidth="1"/>
    <col min="3100" max="3100" width="12.42578125" style="4"/>
    <col min="3101" max="3101" width="30.140625" style="4" customWidth="1"/>
    <col min="3102" max="3102" width="15.42578125" style="4" customWidth="1"/>
    <col min="3103" max="3103" width="15.85546875" style="4" customWidth="1"/>
    <col min="3104" max="3104" width="24.42578125" style="4" customWidth="1"/>
    <col min="3105" max="3105" width="17.140625" style="4" customWidth="1"/>
    <col min="3106" max="3329" width="12.42578125" style="4"/>
    <col min="3330" max="3330" width="3.5703125" style="4" customWidth="1"/>
    <col min="3331" max="3331" width="59.28515625" style="4" customWidth="1"/>
    <col min="3332" max="3332" width="10.28515625" style="4" customWidth="1"/>
    <col min="3333" max="3333" width="16.85546875" style="4" customWidth="1"/>
    <col min="3334" max="3334" width="8.5703125" style="4" customWidth="1"/>
    <col min="3335" max="3335" width="19" style="4" customWidth="1"/>
    <col min="3336" max="3336" width="18" style="4" customWidth="1"/>
    <col min="3337" max="3337" width="9.28515625" style="4" customWidth="1"/>
    <col min="3338" max="3338" width="9" style="4" customWidth="1"/>
    <col min="3339" max="3339" width="9.140625" style="4" customWidth="1"/>
    <col min="3340" max="3340" width="12.42578125" style="4"/>
    <col min="3341" max="3341" width="16" style="4" customWidth="1"/>
    <col min="3342" max="3342" width="9.28515625" style="4" customWidth="1"/>
    <col min="3343" max="3343" width="9.85546875" style="4" customWidth="1"/>
    <col min="3344" max="3344" width="14.28515625" style="4" customWidth="1"/>
    <col min="3345" max="3345" width="16.42578125" style="4" customWidth="1"/>
    <col min="3346" max="3346" width="12.42578125" style="4"/>
    <col min="3347" max="3347" width="14.42578125" style="4" customWidth="1"/>
    <col min="3348" max="3348" width="18.42578125" style="4" customWidth="1"/>
    <col min="3349" max="3349" width="33.85546875" style="4" customWidth="1"/>
    <col min="3350" max="3350" width="0" style="4" hidden="1" customWidth="1"/>
    <col min="3351" max="3351" width="24.28515625" style="4" customWidth="1"/>
    <col min="3352" max="3352" width="22.42578125" style="4" customWidth="1"/>
    <col min="3353" max="3354" width="12.42578125" style="4"/>
    <col min="3355" max="3355" width="16.85546875" style="4" customWidth="1"/>
    <col min="3356" max="3356" width="12.42578125" style="4"/>
    <col min="3357" max="3357" width="30.140625" style="4" customWidth="1"/>
    <col min="3358" max="3358" width="15.42578125" style="4" customWidth="1"/>
    <col min="3359" max="3359" width="15.85546875" style="4" customWidth="1"/>
    <col min="3360" max="3360" width="24.42578125" style="4" customWidth="1"/>
    <col min="3361" max="3361" width="17.140625" style="4" customWidth="1"/>
    <col min="3362" max="3585" width="12.42578125" style="4"/>
    <col min="3586" max="3586" width="3.5703125" style="4" customWidth="1"/>
    <col min="3587" max="3587" width="59.28515625" style="4" customWidth="1"/>
    <col min="3588" max="3588" width="10.28515625" style="4" customWidth="1"/>
    <col min="3589" max="3589" width="16.85546875" style="4" customWidth="1"/>
    <col min="3590" max="3590" width="8.5703125" style="4" customWidth="1"/>
    <col min="3591" max="3591" width="19" style="4" customWidth="1"/>
    <col min="3592" max="3592" width="18" style="4" customWidth="1"/>
    <col min="3593" max="3593" width="9.28515625" style="4" customWidth="1"/>
    <col min="3594" max="3594" width="9" style="4" customWidth="1"/>
    <col min="3595" max="3595" width="9.140625" style="4" customWidth="1"/>
    <col min="3596" max="3596" width="12.42578125" style="4"/>
    <col min="3597" max="3597" width="16" style="4" customWidth="1"/>
    <col min="3598" max="3598" width="9.28515625" style="4" customWidth="1"/>
    <col min="3599" max="3599" width="9.85546875" style="4" customWidth="1"/>
    <col min="3600" max="3600" width="14.28515625" style="4" customWidth="1"/>
    <col min="3601" max="3601" width="16.42578125" style="4" customWidth="1"/>
    <col min="3602" max="3602" width="12.42578125" style="4"/>
    <col min="3603" max="3603" width="14.42578125" style="4" customWidth="1"/>
    <col min="3604" max="3604" width="18.42578125" style="4" customWidth="1"/>
    <col min="3605" max="3605" width="33.85546875" style="4" customWidth="1"/>
    <col min="3606" max="3606" width="0" style="4" hidden="1" customWidth="1"/>
    <col min="3607" max="3607" width="24.28515625" style="4" customWidth="1"/>
    <col min="3608" max="3608" width="22.42578125" style="4" customWidth="1"/>
    <col min="3609" max="3610" width="12.42578125" style="4"/>
    <col min="3611" max="3611" width="16.85546875" style="4" customWidth="1"/>
    <col min="3612" max="3612" width="12.42578125" style="4"/>
    <col min="3613" max="3613" width="30.140625" style="4" customWidth="1"/>
    <col min="3614" max="3614" width="15.42578125" style="4" customWidth="1"/>
    <col min="3615" max="3615" width="15.85546875" style="4" customWidth="1"/>
    <col min="3616" max="3616" width="24.42578125" style="4" customWidth="1"/>
    <col min="3617" max="3617" width="17.140625" style="4" customWidth="1"/>
    <col min="3618" max="3841" width="12.42578125" style="4"/>
    <col min="3842" max="3842" width="3.5703125" style="4" customWidth="1"/>
    <col min="3843" max="3843" width="59.28515625" style="4" customWidth="1"/>
    <col min="3844" max="3844" width="10.28515625" style="4" customWidth="1"/>
    <col min="3845" max="3845" width="16.85546875" style="4" customWidth="1"/>
    <col min="3846" max="3846" width="8.5703125" style="4" customWidth="1"/>
    <col min="3847" max="3847" width="19" style="4" customWidth="1"/>
    <col min="3848" max="3848" width="18" style="4" customWidth="1"/>
    <col min="3849" max="3849" width="9.28515625" style="4" customWidth="1"/>
    <col min="3850" max="3850" width="9" style="4" customWidth="1"/>
    <col min="3851" max="3851" width="9.140625" style="4" customWidth="1"/>
    <col min="3852" max="3852" width="12.42578125" style="4"/>
    <col min="3853" max="3853" width="16" style="4" customWidth="1"/>
    <col min="3854" max="3854" width="9.28515625" style="4" customWidth="1"/>
    <col min="3855" max="3855" width="9.85546875" style="4" customWidth="1"/>
    <col min="3856" max="3856" width="14.28515625" style="4" customWidth="1"/>
    <col min="3857" max="3857" width="16.42578125" style="4" customWidth="1"/>
    <col min="3858" max="3858" width="12.42578125" style="4"/>
    <col min="3859" max="3859" width="14.42578125" style="4" customWidth="1"/>
    <col min="3860" max="3860" width="18.42578125" style="4" customWidth="1"/>
    <col min="3861" max="3861" width="33.85546875" style="4" customWidth="1"/>
    <col min="3862" max="3862" width="0" style="4" hidden="1" customWidth="1"/>
    <col min="3863" max="3863" width="24.28515625" style="4" customWidth="1"/>
    <col min="3864" max="3864" width="22.42578125" style="4" customWidth="1"/>
    <col min="3865" max="3866" width="12.42578125" style="4"/>
    <col min="3867" max="3867" width="16.85546875" style="4" customWidth="1"/>
    <col min="3868" max="3868" width="12.42578125" style="4"/>
    <col min="3869" max="3869" width="30.140625" style="4" customWidth="1"/>
    <col min="3870" max="3870" width="15.42578125" style="4" customWidth="1"/>
    <col min="3871" max="3871" width="15.85546875" style="4" customWidth="1"/>
    <col min="3872" max="3872" width="24.42578125" style="4" customWidth="1"/>
    <col min="3873" max="3873" width="17.140625" style="4" customWidth="1"/>
    <col min="3874" max="4097" width="12.42578125" style="4"/>
    <col min="4098" max="4098" width="3.5703125" style="4" customWidth="1"/>
    <col min="4099" max="4099" width="59.28515625" style="4" customWidth="1"/>
    <col min="4100" max="4100" width="10.28515625" style="4" customWidth="1"/>
    <col min="4101" max="4101" width="16.85546875" style="4" customWidth="1"/>
    <col min="4102" max="4102" width="8.5703125" style="4" customWidth="1"/>
    <col min="4103" max="4103" width="19" style="4" customWidth="1"/>
    <col min="4104" max="4104" width="18" style="4" customWidth="1"/>
    <col min="4105" max="4105" width="9.28515625" style="4" customWidth="1"/>
    <col min="4106" max="4106" width="9" style="4" customWidth="1"/>
    <col min="4107" max="4107" width="9.140625" style="4" customWidth="1"/>
    <col min="4108" max="4108" width="12.42578125" style="4"/>
    <col min="4109" max="4109" width="16" style="4" customWidth="1"/>
    <col min="4110" max="4110" width="9.28515625" style="4" customWidth="1"/>
    <col min="4111" max="4111" width="9.85546875" style="4" customWidth="1"/>
    <col min="4112" max="4112" width="14.28515625" style="4" customWidth="1"/>
    <col min="4113" max="4113" width="16.42578125" style="4" customWidth="1"/>
    <col min="4114" max="4114" width="12.42578125" style="4"/>
    <col min="4115" max="4115" width="14.42578125" style="4" customWidth="1"/>
    <col min="4116" max="4116" width="18.42578125" style="4" customWidth="1"/>
    <col min="4117" max="4117" width="33.85546875" style="4" customWidth="1"/>
    <col min="4118" max="4118" width="0" style="4" hidden="1" customWidth="1"/>
    <col min="4119" max="4119" width="24.28515625" style="4" customWidth="1"/>
    <col min="4120" max="4120" width="22.42578125" style="4" customWidth="1"/>
    <col min="4121" max="4122" width="12.42578125" style="4"/>
    <col min="4123" max="4123" width="16.85546875" style="4" customWidth="1"/>
    <col min="4124" max="4124" width="12.42578125" style="4"/>
    <col min="4125" max="4125" width="30.140625" style="4" customWidth="1"/>
    <col min="4126" max="4126" width="15.42578125" style="4" customWidth="1"/>
    <col min="4127" max="4127" width="15.85546875" style="4" customWidth="1"/>
    <col min="4128" max="4128" width="24.42578125" style="4" customWidth="1"/>
    <col min="4129" max="4129" width="17.140625" style="4" customWidth="1"/>
    <col min="4130" max="4353" width="12.42578125" style="4"/>
    <col min="4354" max="4354" width="3.5703125" style="4" customWidth="1"/>
    <col min="4355" max="4355" width="59.28515625" style="4" customWidth="1"/>
    <col min="4356" max="4356" width="10.28515625" style="4" customWidth="1"/>
    <col min="4357" max="4357" width="16.85546875" style="4" customWidth="1"/>
    <col min="4358" max="4358" width="8.5703125" style="4" customWidth="1"/>
    <col min="4359" max="4359" width="19" style="4" customWidth="1"/>
    <col min="4360" max="4360" width="18" style="4" customWidth="1"/>
    <col min="4361" max="4361" width="9.28515625" style="4" customWidth="1"/>
    <col min="4362" max="4362" width="9" style="4" customWidth="1"/>
    <col min="4363" max="4363" width="9.140625" style="4" customWidth="1"/>
    <col min="4364" max="4364" width="12.42578125" style="4"/>
    <col min="4365" max="4365" width="16" style="4" customWidth="1"/>
    <col min="4366" max="4366" width="9.28515625" style="4" customWidth="1"/>
    <col min="4367" max="4367" width="9.85546875" style="4" customWidth="1"/>
    <col min="4368" max="4368" width="14.28515625" style="4" customWidth="1"/>
    <col min="4369" max="4369" width="16.42578125" style="4" customWidth="1"/>
    <col min="4370" max="4370" width="12.42578125" style="4"/>
    <col min="4371" max="4371" width="14.42578125" style="4" customWidth="1"/>
    <col min="4372" max="4372" width="18.42578125" style="4" customWidth="1"/>
    <col min="4373" max="4373" width="33.85546875" style="4" customWidth="1"/>
    <col min="4374" max="4374" width="0" style="4" hidden="1" customWidth="1"/>
    <col min="4375" max="4375" width="24.28515625" style="4" customWidth="1"/>
    <col min="4376" max="4376" width="22.42578125" style="4" customWidth="1"/>
    <col min="4377" max="4378" width="12.42578125" style="4"/>
    <col min="4379" max="4379" width="16.85546875" style="4" customWidth="1"/>
    <col min="4380" max="4380" width="12.42578125" style="4"/>
    <col min="4381" max="4381" width="30.140625" style="4" customWidth="1"/>
    <col min="4382" max="4382" width="15.42578125" style="4" customWidth="1"/>
    <col min="4383" max="4383" width="15.85546875" style="4" customWidth="1"/>
    <col min="4384" max="4384" width="24.42578125" style="4" customWidth="1"/>
    <col min="4385" max="4385" width="17.140625" style="4" customWidth="1"/>
    <col min="4386" max="4609" width="12.42578125" style="4"/>
    <col min="4610" max="4610" width="3.5703125" style="4" customWidth="1"/>
    <col min="4611" max="4611" width="59.28515625" style="4" customWidth="1"/>
    <col min="4612" max="4612" width="10.28515625" style="4" customWidth="1"/>
    <col min="4613" max="4613" width="16.85546875" style="4" customWidth="1"/>
    <col min="4614" max="4614" width="8.5703125" style="4" customWidth="1"/>
    <col min="4615" max="4615" width="19" style="4" customWidth="1"/>
    <col min="4616" max="4616" width="18" style="4" customWidth="1"/>
    <col min="4617" max="4617" width="9.28515625" style="4" customWidth="1"/>
    <col min="4618" max="4618" width="9" style="4" customWidth="1"/>
    <col min="4619" max="4619" width="9.140625" style="4" customWidth="1"/>
    <col min="4620" max="4620" width="12.42578125" style="4"/>
    <col min="4621" max="4621" width="16" style="4" customWidth="1"/>
    <col min="4622" max="4622" width="9.28515625" style="4" customWidth="1"/>
    <col min="4623" max="4623" width="9.85546875" style="4" customWidth="1"/>
    <col min="4624" max="4624" width="14.28515625" style="4" customWidth="1"/>
    <col min="4625" max="4625" width="16.42578125" style="4" customWidth="1"/>
    <col min="4626" max="4626" width="12.42578125" style="4"/>
    <col min="4627" max="4627" width="14.42578125" style="4" customWidth="1"/>
    <col min="4628" max="4628" width="18.42578125" style="4" customWidth="1"/>
    <col min="4629" max="4629" width="33.85546875" style="4" customWidth="1"/>
    <col min="4630" max="4630" width="0" style="4" hidden="1" customWidth="1"/>
    <col min="4631" max="4631" width="24.28515625" style="4" customWidth="1"/>
    <col min="4632" max="4632" width="22.42578125" style="4" customWidth="1"/>
    <col min="4633" max="4634" width="12.42578125" style="4"/>
    <col min="4635" max="4635" width="16.85546875" style="4" customWidth="1"/>
    <col min="4636" max="4636" width="12.42578125" style="4"/>
    <col min="4637" max="4637" width="30.140625" style="4" customWidth="1"/>
    <col min="4638" max="4638" width="15.42578125" style="4" customWidth="1"/>
    <col min="4639" max="4639" width="15.85546875" style="4" customWidth="1"/>
    <col min="4640" max="4640" width="24.42578125" style="4" customWidth="1"/>
    <col min="4641" max="4641" width="17.140625" style="4" customWidth="1"/>
    <col min="4642" max="4865" width="12.42578125" style="4"/>
    <col min="4866" max="4866" width="3.5703125" style="4" customWidth="1"/>
    <col min="4867" max="4867" width="59.28515625" style="4" customWidth="1"/>
    <col min="4868" max="4868" width="10.28515625" style="4" customWidth="1"/>
    <col min="4869" max="4869" width="16.85546875" style="4" customWidth="1"/>
    <col min="4870" max="4870" width="8.5703125" style="4" customWidth="1"/>
    <col min="4871" max="4871" width="19" style="4" customWidth="1"/>
    <col min="4872" max="4872" width="18" style="4" customWidth="1"/>
    <col min="4873" max="4873" width="9.28515625" style="4" customWidth="1"/>
    <col min="4874" max="4874" width="9" style="4" customWidth="1"/>
    <col min="4875" max="4875" width="9.140625" style="4" customWidth="1"/>
    <col min="4876" max="4876" width="12.42578125" style="4"/>
    <col min="4877" max="4877" width="16" style="4" customWidth="1"/>
    <col min="4878" max="4878" width="9.28515625" style="4" customWidth="1"/>
    <col min="4879" max="4879" width="9.85546875" style="4" customWidth="1"/>
    <col min="4880" max="4880" width="14.28515625" style="4" customWidth="1"/>
    <col min="4881" max="4881" width="16.42578125" style="4" customWidth="1"/>
    <col min="4882" max="4882" width="12.42578125" style="4"/>
    <col min="4883" max="4883" width="14.42578125" style="4" customWidth="1"/>
    <col min="4884" max="4884" width="18.42578125" style="4" customWidth="1"/>
    <col min="4885" max="4885" width="33.85546875" style="4" customWidth="1"/>
    <col min="4886" max="4886" width="0" style="4" hidden="1" customWidth="1"/>
    <col min="4887" max="4887" width="24.28515625" style="4" customWidth="1"/>
    <col min="4888" max="4888" width="22.42578125" style="4" customWidth="1"/>
    <col min="4889" max="4890" width="12.42578125" style="4"/>
    <col min="4891" max="4891" width="16.85546875" style="4" customWidth="1"/>
    <col min="4892" max="4892" width="12.42578125" style="4"/>
    <col min="4893" max="4893" width="30.140625" style="4" customWidth="1"/>
    <col min="4894" max="4894" width="15.42578125" style="4" customWidth="1"/>
    <col min="4895" max="4895" width="15.85546875" style="4" customWidth="1"/>
    <col min="4896" max="4896" width="24.42578125" style="4" customWidth="1"/>
    <col min="4897" max="4897" width="17.140625" style="4" customWidth="1"/>
    <col min="4898" max="5121" width="12.42578125" style="4"/>
    <col min="5122" max="5122" width="3.5703125" style="4" customWidth="1"/>
    <col min="5123" max="5123" width="59.28515625" style="4" customWidth="1"/>
    <col min="5124" max="5124" width="10.28515625" style="4" customWidth="1"/>
    <col min="5125" max="5125" width="16.85546875" style="4" customWidth="1"/>
    <col min="5126" max="5126" width="8.5703125" style="4" customWidth="1"/>
    <col min="5127" max="5127" width="19" style="4" customWidth="1"/>
    <col min="5128" max="5128" width="18" style="4" customWidth="1"/>
    <col min="5129" max="5129" width="9.28515625" style="4" customWidth="1"/>
    <col min="5130" max="5130" width="9" style="4" customWidth="1"/>
    <col min="5131" max="5131" width="9.140625" style="4" customWidth="1"/>
    <col min="5132" max="5132" width="12.42578125" style="4"/>
    <col min="5133" max="5133" width="16" style="4" customWidth="1"/>
    <col min="5134" max="5134" width="9.28515625" style="4" customWidth="1"/>
    <col min="5135" max="5135" width="9.85546875" style="4" customWidth="1"/>
    <col min="5136" max="5136" width="14.28515625" style="4" customWidth="1"/>
    <col min="5137" max="5137" width="16.42578125" style="4" customWidth="1"/>
    <col min="5138" max="5138" width="12.42578125" style="4"/>
    <col min="5139" max="5139" width="14.42578125" style="4" customWidth="1"/>
    <col min="5140" max="5140" width="18.42578125" style="4" customWidth="1"/>
    <col min="5141" max="5141" width="33.85546875" style="4" customWidth="1"/>
    <col min="5142" max="5142" width="0" style="4" hidden="1" customWidth="1"/>
    <col min="5143" max="5143" width="24.28515625" style="4" customWidth="1"/>
    <col min="5144" max="5144" width="22.42578125" style="4" customWidth="1"/>
    <col min="5145" max="5146" width="12.42578125" style="4"/>
    <col min="5147" max="5147" width="16.85546875" style="4" customWidth="1"/>
    <col min="5148" max="5148" width="12.42578125" style="4"/>
    <col min="5149" max="5149" width="30.140625" style="4" customWidth="1"/>
    <col min="5150" max="5150" width="15.42578125" style="4" customWidth="1"/>
    <col min="5151" max="5151" width="15.85546875" style="4" customWidth="1"/>
    <col min="5152" max="5152" width="24.42578125" style="4" customWidth="1"/>
    <col min="5153" max="5153" width="17.140625" style="4" customWidth="1"/>
    <col min="5154" max="5377" width="12.42578125" style="4"/>
    <col min="5378" max="5378" width="3.5703125" style="4" customWidth="1"/>
    <col min="5379" max="5379" width="59.28515625" style="4" customWidth="1"/>
    <col min="5380" max="5380" width="10.28515625" style="4" customWidth="1"/>
    <col min="5381" max="5381" width="16.85546875" style="4" customWidth="1"/>
    <col min="5382" max="5382" width="8.5703125" style="4" customWidth="1"/>
    <col min="5383" max="5383" width="19" style="4" customWidth="1"/>
    <col min="5384" max="5384" width="18" style="4" customWidth="1"/>
    <col min="5385" max="5385" width="9.28515625" style="4" customWidth="1"/>
    <col min="5386" max="5386" width="9" style="4" customWidth="1"/>
    <col min="5387" max="5387" width="9.140625" style="4" customWidth="1"/>
    <col min="5388" max="5388" width="12.42578125" style="4"/>
    <col min="5389" max="5389" width="16" style="4" customWidth="1"/>
    <col min="5390" max="5390" width="9.28515625" style="4" customWidth="1"/>
    <col min="5391" max="5391" width="9.85546875" style="4" customWidth="1"/>
    <col min="5392" max="5392" width="14.28515625" style="4" customWidth="1"/>
    <col min="5393" max="5393" width="16.42578125" style="4" customWidth="1"/>
    <col min="5394" max="5394" width="12.42578125" style="4"/>
    <col min="5395" max="5395" width="14.42578125" style="4" customWidth="1"/>
    <col min="5396" max="5396" width="18.42578125" style="4" customWidth="1"/>
    <col min="5397" max="5397" width="33.85546875" style="4" customWidth="1"/>
    <col min="5398" max="5398" width="0" style="4" hidden="1" customWidth="1"/>
    <col min="5399" max="5399" width="24.28515625" style="4" customWidth="1"/>
    <col min="5400" max="5400" width="22.42578125" style="4" customWidth="1"/>
    <col min="5401" max="5402" width="12.42578125" style="4"/>
    <col min="5403" max="5403" width="16.85546875" style="4" customWidth="1"/>
    <col min="5404" max="5404" width="12.42578125" style="4"/>
    <col min="5405" max="5405" width="30.140625" style="4" customWidth="1"/>
    <col min="5406" max="5406" width="15.42578125" style="4" customWidth="1"/>
    <col min="5407" max="5407" width="15.85546875" style="4" customWidth="1"/>
    <col min="5408" max="5408" width="24.42578125" style="4" customWidth="1"/>
    <col min="5409" max="5409" width="17.140625" style="4" customWidth="1"/>
    <col min="5410" max="5633" width="12.42578125" style="4"/>
    <col min="5634" max="5634" width="3.5703125" style="4" customWidth="1"/>
    <col min="5635" max="5635" width="59.28515625" style="4" customWidth="1"/>
    <col min="5636" max="5636" width="10.28515625" style="4" customWidth="1"/>
    <col min="5637" max="5637" width="16.85546875" style="4" customWidth="1"/>
    <col min="5638" max="5638" width="8.5703125" style="4" customWidth="1"/>
    <col min="5639" max="5639" width="19" style="4" customWidth="1"/>
    <col min="5640" max="5640" width="18" style="4" customWidth="1"/>
    <col min="5641" max="5641" width="9.28515625" style="4" customWidth="1"/>
    <col min="5642" max="5642" width="9" style="4" customWidth="1"/>
    <col min="5643" max="5643" width="9.140625" style="4" customWidth="1"/>
    <col min="5644" max="5644" width="12.42578125" style="4"/>
    <col min="5645" max="5645" width="16" style="4" customWidth="1"/>
    <col min="5646" max="5646" width="9.28515625" style="4" customWidth="1"/>
    <col min="5647" max="5647" width="9.85546875" style="4" customWidth="1"/>
    <col min="5648" max="5648" width="14.28515625" style="4" customWidth="1"/>
    <col min="5649" max="5649" width="16.42578125" style="4" customWidth="1"/>
    <col min="5650" max="5650" width="12.42578125" style="4"/>
    <col min="5651" max="5651" width="14.42578125" style="4" customWidth="1"/>
    <col min="5652" max="5652" width="18.42578125" style="4" customWidth="1"/>
    <col min="5653" max="5653" width="33.85546875" style="4" customWidth="1"/>
    <col min="5654" max="5654" width="0" style="4" hidden="1" customWidth="1"/>
    <col min="5655" max="5655" width="24.28515625" style="4" customWidth="1"/>
    <col min="5656" max="5656" width="22.42578125" style="4" customWidth="1"/>
    <col min="5657" max="5658" width="12.42578125" style="4"/>
    <col min="5659" max="5659" width="16.85546875" style="4" customWidth="1"/>
    <col min="5660" max="5660" width="12.42578125" style="4"/>
    <col min="5661" max="5661" width="30.140625" style="4" customWidth="1"/>
    <col min="5662" max="5662" width="15.42578125" style="4" customWidth="1"/>
    <col min="5663" max="5663" width="15.85546875" style="4" customWidth="1"/>
    <col min="5664" max="5664" width="24.42578125" style="4" customWidth="1"/>
    <col min="5665" max="5665" width="17.140625" style="4" customWidth="1"/>
    <col min="5666" max="5889" width="12.42578125" style="4"/>
    <col min="5890" max="5890" width="3.5703125" style="4" customWidth="1"/>
    <col min="5891" max="5891" width="59.28515625" style="4" customWidth="1"/>
    <col min="5892" max="5892" width="10.28515625" style="4" customWidth="1"/>
    <col min="5893" max="5893" width="16.85546875" style="4" customWidth="1"/>
    <col min="5894" max="5894" width="8.5703125" style="4" customWidth="1"/>
    <col min="5895" max="5895" width="19" style="4" customWidth="1"/>
    <col min="5896" max="5896" width="18" style="4" customWidth="1"/>
    <col min="5897" max="5897" width="9.28515625" style="4" customWidth="1"/>
    <col min="5898" max="5898" width="9" style="4" customWidth="1"/>
    <col min="5899" max="5899" width="9.140625" style="4" customWidth="1"/>
    <col min="5900" max="5900" width="12.42578125" style="4"/>
    <col min="5901" max="5901" width="16" style="4" customWidth="1"/>
    <col min="5902" max="5902" width="9.28515625" style="4" customWidth="1"/>
    <col min="5903" max="5903" width="9.85546875" style="4" customWidth="1"/>
    <col min="5904" max="5904" width="14.28515625" style="4" customWidth="1"/>
    <col min="5905" max="5905" width="16.42578125" style="4" customWidth="1"/>
    <col min="5906" max="5906" width="12.42578125" style="4"/>
    <col min="5907" max="5907" width="14.42578125" style="4" customWidth="1"/>
    <col min="5908" max="5908" width="18.42578125" style="4" customWidth="1"/>
    <col min="5909" max="5909" width="33.85546875" style="4" customWidth="1"/>
    <col min="5910" max="5910" width="0" style="4" hidden="1" customWidth="1"/>
    <col min="5911" max="5911" width="24.28515625" style="4" customWidth="1"/>
    <col min="5912" max="5912" width="22.42578125" style="4" customWidth="1"/>
    <col min="5913" max="5914" width="12.42578125" style="4"/>
    <col min="5915" max="5915" width="16.85546875" style="4" customWidth="1"/>
    <col min="5916" max="5916" width="12.42578125" style="4"/>
    <col min="5917" max="5917" width="30.140625" style="4" customWidth="1"/>
    <col min="5918" max="5918" width="15.42578125" style="4" customWidth="1"/>
    <col min="5919" max="5919" width="15.85546875" style="4" customWidth="1"/>
    <col min="5920" max="5920" width="24.42578125" style="4" customWidth="1"/>
    <col min="5921" max="5921" width="17.140625" style="4" customWidth="1"/>
    <col min="5922" max="6145" width="12.42578125" style="4"/>
    <col min="6146" max="6146" width="3.5703125" style="4" customWidth="1"/>
    <col min="6147" max="6147" width="59.28515625" style="4" customWidth="1"/>
    <col min="6148" max="6148" width="10.28515625" style="4" customWidth="1"/>
    <col min="6149" max="6149" width="16.85546875" style="4" customWidth="1"/>
    <col min="6150" max="6150" width="8.5703125" style="4" customWidth="1"/>
    <col min="6151" max="6151" width="19" style="4" customWidth="1"/>
    <col min="6152" max="6152" width="18" style="4" customWidth="1"/>
    <col min="6153" max="6153" width="9.28515625" style="4" customWidth="1"/>
    <col min="6154" max="6154" width="9" style="4" customWidth="1"/>
    <col min="6155" max="6155" width="9.140625" style="4" customWidth="1"/>
    <col min="6156" max="6156" width="12.42578125" style="4"/>
    <col min="6157" max="6157" width="16" style="4" customWidth="1"/>
    <col min="6158" max="6158" width="9.28515625" style="4" customWidth="1"/>
    <col min="6159" max="6159" width="9.85546875" style="4" customWidth="1"/>
    <col min="6160" max="6160" width="14.28515625" style="4" customWidth="1"/>
    <col min="6161" max="6161" width="16.42578125" style="4" customWidth="1"/>
    <col min="6162" max="6162" width="12.42578125" style="4"/>
    <col min="6163" max="6163" width="14.42578125" style="4" customWidth="1"/>
    <col min="6164" max="6164" width="18.42578125" style="4" customWidth="1"/>
    <col min="6165" max="6165" width="33.85546875" style="4" customWidth="1"/>
    <col min="6166" max="6166" width="0" style="4" hidden="1" customWidth="1"/>
    <col min="6167" max="6167" width="24.28515625" style="4" customWidth="1"/>
    <col min="6168" max="6168" width="22.42578125" style="4" customWidth="1"/>
    <col min="6169" max="6170" width="12.42578125" style="4"/>
    <col min="6171" max="6171" width="16.85546875" style="4" customWidth="1"/>
    <col min="6172" max="6172" width="12.42578125" style="4"/>
    <col min="6173" max="6173" width="30.140625" style="4" customWidth="1"/>
    <col min="6174" max="6174" width="15.42578125" style="4" customWidth="1"/>
    <col min="6175" max="6175" width="15.85546875" style="4" customWidth="1"/>
    <col min="6176" max="6176" width="24.42578125" style="4" customWidth="1"/>
    <col min="6177" max="6177" width="17.140625" style="4" customWidth="1"/>
    <col min="6178" max="6401" width="12.42578125" style="4"/>
    <col min="6402" max="6402" width="3.5703125" style="4" customWidth="1"/>
    <col min="6403" max="6403" width="59.28515625" style="4" customWidth="1"/>
    <col min="6404" max="6404" width="10.28515625" style="4" customWidth="1"/>
    <col min="6405" max="6405" width="16.85546875" style="4" customWidth="1"/>
    <col min="6406" max="6406" width="8.5703125" style="4" customWidth="1"/>
    <col min="6407" max="6407" width="19" style="4" customWidth="1"/>
    <col min="6408" max="6408" width="18" style="4" customWidth="1"/>
    <col min="6409" max="6409" width="9.28515625" style="4" customWidth="1"/>
    <col min="6410" max="6410" width="9" style="4" customWidth="1"/>
    <col min="6411" max="6411" width="9.140625" style="4" customWidth="1"/>
    <col min="6412" max="6412" width="12.42578125" style="4"/>
    <col min="6413" max="6413" width="16" style="4" customWidth="1"/>
    <col min="6414" max="6414" width="9.28515625" style="4" customWidth="1"/>
    <col min="6415" max="6415" width="9.85546875" style="4" customWidth="1"/>
    <col min="6416" max="6416" width="14.28515625" style="4" customWidth="1"/>
    <col min="6417" max="6417" width="16.42578125" style="4" customWidth="1"/>
    <col min="6418" max="6418" width="12.42578125" style="4"/>
    <col min="6419" max="6419" width="14.42578125" style="4" customWidth="1"/>
    <col min="6420" max="6420" width="18.42578125" style="4" customWidth="1"/>
    <col min="6421" max="6421" width="33.85546875" style="4" customWidth="1"/>
    <col min="6422" max="6422" width="0" style="4" hidden="1" customWidth="1"/>
    <col min="6423" max="6423" width="24.28515625" style="4" customWidth="1"/>
    <col min="6424" max="6424" width="22.42578125" style="4" customWidth="1"/>
    <col min="6425" max="6426" width="12.42578125" style="4"/>
    <col min="6427" max="6427" width="16.85546875" style="4" customWidth="1"/>
    <col min="6428" max="6428" width="12.42578125" style="4"/>
    <col min="6429" max="6429" width="30.140625" style="4" customWidth="1"/>
    <col min="6430" max="6430" width="15.42578125" style="4" customWidth="1"/>
    <col min="6431" max="6431" width="15.85546875" style="4" customWidth="1"/>
    <col min="6432" max="6432" width="24.42578125" style="4" customWidth="1"/>
    <col min="6433" max="6433" width="17.140625" style="4" customWidth="1"/>
    <col min="6434" max="6657" width="12.42578125" style="4"/>
    <col min="6658" max="6658" width="3.5703125" style="4" customWidth="1"/>
    <col min="6659" max="6659" width="59.28515625" style="4" customWidth="1"/>
    <col min="6660" max="6660" width="10.28515625" style="4" customWidth="1"/>
    <col min="6661" max="6661" width="16.85546875" style="4" customWidth="1"/>
    <col min="6662" max="6662" width="8.5703125" style="4" customWidth="1"/>
    <col min="6663" max="6663" width="19" style="4" customWidth="1"/>
    <col min="6664" max="6664" width="18" style="4" customWidth="1"/>
    <col min="6665" max="6665" width="9.28515625" style="4" customWidth="1"/>
    <col min="6666" max="6666" width="9" style="4" customWidth="1"/>
    <col min="6667" max="6667" width="9.140625" style="4" customWidth="1"/>
    <col min="6668" max="6668" width="12.42578125" style="4"/>
    <col min="6669" max="6669" width="16" style="4" customWidth="1"/>
    <col min="6670" max="6670" width="9.28515625" style="4" customWidth="1"/>
    <col min="6671" max="6671" width="9.85546875" style="4" customWidth="1"/>
    <col min="6672" max="6672" width="14.28515625" style="4" customWidth="1"/>
    <col min="6673" max="6673" width="16.42578125" style="4" customWidth="1"/>
    <col min="6674" max="6674" width="12.42578125" style="4"/>
    <col min="6675" max="6675" width="14.42578125" style="4" customWidth="1"/>
    <col min="6676" max="6676" width="18.42578125" style="4" customWidth="1"/>
    <col min="6677" max="6677" width="33.85546875" style="4" customWidth="1"/>
    <col min="6678" max="6678" width="0" style="4" hidden="1" customWidth="1"/>
    <col min="6679" max="6679" width="24.28515625" style="4" customWidth="1"/>
    <col min="6680" max="6680" width="22.42578125" style="4" customWidth="1"/>
    <col min="6681" max="6682" width="12.42578125" style="4"/>
    <col min="6683" max="6683" width="16.85546875" style="4" customWidth="1"/>
    <col min="6684" max="6684" width="12.42578125" style="4"/>
    <col min="6685" max="6685" width="30.140625" style="4" customWidth="1"/>
    <col min="6686" max="6686" width="15.42578125" style="4" customWidth="1"/>
    <col min="6687" max="6687" width="15.85546875" style="4" customWidth="1"/>
    <col min="6688" max="6688" width="24.42578125" style="4" customWidth="1"/>
    <col min="6689" max="6689" width="17.140625" style="4" customWidth="1"/>
    <col min="6690" max="6913" width="12.42578125" style="4"/>
    <col min="6914" max="6914" width="3.5703125" style="4" customWidth="1"/>
    <col min="6915" max="6915" width="59.28515625" style="4" customWidth="1"/>
    <col min="6916" max="6916" width="10.28515625" style="4" customWidth="1"/>
    <col min="6917" max="6917" width="16.85546875" style="4" customWidth="1"/>
    <col min="6918" max="6918" width="8.5703125" style="4" customWidth="1"/>
    <col min="6919" max="6919" width="19" style="4" customWidth="1"/>
    <col min="6920" max="6920" width="18" style="4" customWidth="1"/>
    <col min="6921" max="6921" width="9.28515625" style="4" customWidth="1"/>
    <col min="6922" max="6922" width="9" style="4" customWidth="1"/>
    <col min="6923" max="6923" width="9.140625" style="4" customWidth="1"/>
    <col min="6924" max="6924" width="12.42578125" style="4"/>
    <col min="6925" max="6925" width="16" style="4" customWidth="1"/>
    <col min="6926" max="6926" width="9.28515625" style="4" customWidth="1"/>
    <col min="6927" max="6927" width="9.85546875" style="4" customWidth="1"/>
    <col min="6928" max="6928" width="14.28515625" style="4" customWidth="1"/>
    <col min="6929" max="6929" width="16.42578125" style="4" customWidth="1"/>
    <col min="6930" max="6930" width="12.42578125" style="4"/>
    <col min="6931" max="6931" width="14.42578125" style="4" customWidth="1"/>
    <col min="6932" max="6932" width="18.42578125" style="4" customWidth="1"/>
    <col min="6933" max="6933" width="33.85546875" style="4" customWidth="1"/>
    <col min="6934" max="6934" width="0" style="4" hidden="1" customWidth="1"/>
    <col min="6935" max="6935" width="24.28515625" style="4" customWidth="1"/>
    <col min="6936" max="6936" width="22.42578125" style="4" customWidth="1"/>
    <col min="6937" max="6938" width="12.42578125" style="4"/>
    <col min="6939" max="6939" width="16.85546875" style="4" customWidth="1"/>
    <col min="6940" max="6940" width="12.42578125" style="4"/>
    <col min="6941" max="6941" width="30.140625" style="4" customWidth="1"/>
    <col min="6942" max="6942" width="15.42578125" style="4" customWidth="1"/>
    <col min="6943" max="6943" width="15.85546875" style="4" customWidth="1"/>
    <col min="6944" max="6944" width="24.42578125" style="4" customWidth="1"/>
    <col min="6945" max="6945" width="17.140625" style="4" customWidth="1"/>
    <col min="6946" max="7169" width="12.42578125" style="4"/>
    <col min="7170" max="7170" width="3.5703125" style="4" customWidth="1"/>
    <col min="7171" max="7171" width="59.28515625" style="4" customWidth="1"/>
    <col min="7172" max="7172" width="10.28515625" style="4" customWidth="1"/>
    <col min="7173" max="7173" width="16.85546875" style="4" customWidth="1"/>
    <col min="7174" max="7174" width="8.5703125" style="4" customWidth="1"/>
    <col min="7175" max="7175" width="19" style="4" customWidth="1"/>
    <col min="7176" max="7176" width="18" style="4" customWidth="1"/>
    <col min="7177" max="7177" width="9.28515625" style="4" customWidth="1"/>
    <col min="7178" max="7178" width="9" style="4" customWidth="1"/>
    <col min="7179" max="7179" width="9.140625" style="4" customWidth="1"/>
    <col min="7180" max="7180" width="12.42578125" style="4"/>
    <col min="7181" max="7181" width="16" style="4" customWidth="1"/>
    <col min="7182" max="7182" width="9.28515625" style="4" customWidth="1"/>
    <col min="7183" max="7183" width="9.85546875" style="4" customWidth="1"/>
    <col min="7184" max="7184" width="14.28515625" style="4" customWidth="1"/>
    <col min="7185" max="7185" width="16.42578125" style="4" customWidth="1"/>
    <col min="7186" max="7186" width="12.42578125" style="4"/>
    <col min="7187" max="7187" width="14.42578125" style="4" customWidth="1"/>
    <col min="7188" max="7188" width="18.42578125" style="4" customWidth="1"/>
    <col min="7189" max="7189" width="33.85546875" style="4" customWidth="1"/>
    <col min="7190" max="7190" width="0" style="4" hidden="1" customWidth="1"/>
    <col min="7191" max="7191" width="24.28515625" style="4" customWidth="1"/>
    <col min="7192" max="7192" width="22.42578125" style="4" customWidth="1"/>
    <col min="7193" max="7194" width="12.42578125" style="4"/>
    <col min="7195" max="7195" width="16.85546875" style="4" customWidth="1"/>
    <col min="7196" max="7196" width="12.42578125" style="4"/>
    <col min="7197" max="7197" width="30.140625" style="4" customWidth="1"/>
    <col min="7198" max="7198" width="15.42578125" style="4" customWidth="1"/>
    <col min="7199" max="7199" width="15.85546875" style="4" customWidth="1"/>
    <col min="7200" max="7200" width="24.42578125" style="4" customWidth="1"/>
    <col min="7201" max="7201" width="17.140625" style="4" customWidth="1"/>
    <col min="7202" max="7425" width="12.42578125" style="4"/>
    <col min="7426" max="7426" width="3.5703125" style="4" customWidth="1"/>
    <col min="7427" max="7427" width="59.28515625" style="4" customWidth="1"/>
    <col min="7428" max="7428" width="10.28515625" style="4" customWidth="1"/>
    <col min="7429" max="7429" width="16.85546875" style="4" customWidth="1"/>
    <col min="7430" max="7430" width="8.5703125" style="4" customWidth="1"/>
    <col min="7431" max="7431" width="19" style="4" customWidth="1"/>
    <col min="7432" max="7432" width="18" style="4" customWidth="1"/>
    <col min="7433" max="7433" width="9.28515625" style="4" customWidth="1"/>
    <col min="7434" max="7434" width="9" style="4" customWidth="1"/>
    <col min="7435" max="7435" width="9.140625" style="4" customWidth="1"/>
    <col min="7436" max="7436" width="12.42578125" style="4"/>
    <col min="7437" max="7437" width="16" style="4" customWidth="1"/>
    <col min="7438" max="7438" width="9.28515625" style="4" customWidth="1"/>
    <col min="7439" max="7439" width="9.85546875" style="4" customWidth="1"/>
    <col min="7440" max="7440" width="14.28515625" style="4" customWidth="1"/>
    <col min="7441" max="7441" width="16.42578125" style="4" customWidth="1"/>
    <col min="7442" max="7442" width="12.42578125" style="4"/>
    <col min="7443" max="7443" width="14.42578125" style="4" customWidth="1"/>
    <col min="7444" max="7444" width="18.42578125" style="4" customWidth="1"/>
    <col min="7445" max="7445" width="33.85546875" style="4" customWidth="1"/>
    <col min="7446" max="7446" width="0" style="4" hidden="1" customWidth="1"/>
    <col min="7447" max="7447" width="24.28515625" style="4" customWidth="1"/>
    <col min="7448" max="7448" width="22.42578125" style="4" customWidth="1"/>
    <col min="7449" max="7450" width="12.42578125" style="4"/>
    <col min="7451" max="7451" width="16.85546875" style="4" customWidth="1"/>
    <col min="7452" max="7452" width="12.42578125" style="4"/>
    <col min="7453" max="7453" width="30.140625" style="4" customWidth="1"/>
    <col min="7454" max="7454" width="15.42578125" style="4" customWidth="1"/>
    <col min="7455" max="7455" width="15.85546875" style="4" customWidth="1"/>
    <col min="7456" max="7456" width="24.42578125" style="4" customWidth="1"/>
    <col min="7457" max="7457" width="17.140625" style="4" customWidth="1"/>
    <col min="7458" max="7681" width="12.42578125" style="4"/>
    <col min="7682" max="7682" width="3.5703125" style="4" customWidth="1"/>
    <col min="7683" max="7683" width="59.28515625" style="4" customWidth="1"/>
    <col min="7684" max="7684" width="10.28515625" style="4" customWidth="1"/>
    <col min="7685" max="7685" width="16.85546875" style="4" customWidth="1"/>
    <col min="7686" max="7686" width="8.5703125" style="4" customWidth="1"/>
    <col min="7687" max="7687" width="19" style="4" customWidth="1"/>
    <col min="7688" max="7688" width="18" style="4" customWidth="1"/>
    <col min="7689" max="7689" width="9.28515625" style="4" customWidth="1"/>
    <col min="7690" max="7690" width="9" style="4" customWidth="1"/>
    <col min="7691" max="7691" width="9.140625" style="4" customWidth="1"/>
    <col min="7692" max="7692" width="12.42578125" style="4"/>
    <col min="7693" max="7693" width="16" style="4" customWidth="1"/>
    <col min="7694" max="7694" width="9.28515625" style="4" customWidth="1"/>
    <col min="7695" max="7695" width="9.85546875" style="4" customWidth="1"/>
    <col min="7696" max="7696" width="14.28515625" style="4" customWidth="1"/>
    <col min="7697" max="7697" width="16.42578125" style="4" customWidth="1"/>
    <col min="7698" max="7698" width="12.42578125" style="4"/>
    <col min="7699" max="7699" width="14.42578125" style="4" customWidth="1"/>
    <col min="7700" max="7700" width="18.42578125" style="4" customWidth="1"/>
    <col min="7701" max="7701" width="33.85546875" style="4" customWidth="1"/>
    <col min="7702" max="7702" width="0" style="4" hidden="1" customWidth="1"/>
    <col min="7703" max="7703" width="24.28515625" style="4" customWidth="1"/>
    <col min="7704" max="7704" width="22.42578125" style="4" customWidth="1"/>
    <col min="7705" max="7706" width="12.42578125" style="4"/>
    <col min="7707" max="7707" width="16.85546875" style="4" customWidth="1"/>
    <col min="7708" max="7708" width="12.42578125" style="4"/>
    <col min="7709" max="7709" width="30.140625" style="4" customWidth="1"/>
    <col min="7710" max="7710" width="15.42578125" style="4" customWidth="1"/>
    <col min="7711" max="7711" width="15.85546875" style="4" customWidth="1"/>
    <col min="7712" max="7712" width="24.42578125" style="4" customWidth="1"/>
    <col min="7713" max="7713" width="17.140625" style="4" customWidth="1"/>
    <col min="7714" max="7937" width="12.42578125" style="4"/>
    <col min="7938" max="7938" width="3.5703125" style="4" customWidth="1"/>
    <col min="7939" max="7939" width="59.28515625" style="4" customWidth="1"/>
    <col min="7940" max="7940" width="10.28515625" style="4" customWidth="1"/>
    <col min="7941" max="7941" width="16.85546875" style="4" customWidth="1"/>
    <col min="7942" max="7942" width="8.5703125" style="4" customWidth="1"/>
    <col min="7943" max="7943" width="19" style="4" customWidth="1"/>
    <col min="7944" max="7944" width="18" style="4" customWidth="1"/>
    <col min="7945" max="7945" width="9.28515625" style="4" customWidth="1"/>
    <col min="7946" max="7946" width="9" style="4" customWidth="1"/>
    <col min="7947" max="7947" width="9.140625" style="4" customWidth="1"/>
    <col min="7948" max="7948" width="12.42578125" style="4"/>
    <col min="7949" max="7949" width="16" style="4" customWidth="1"/>
    <col min="7950" max="7950" width="9.28515625" style="4" customWidth="1"/>
    <col min="7951" max="7951" width="9.85546875" style="4" customWidth="1"/>
    <col min="7952" max="7952" width="14.28515625" style="4" customWidth="1"/>
    <col min="7953" max="7953" width="16.42578125" style="4" customWidth="1"/>
    <col min="7954" max="7954" width="12.42578125" style="4"/>
    <col min="7955" max="7955" width="14.42578125" style="4" customWidth="1"/>
    <col min="7956" max="7956" width="18.42578125" style="4" customWidth="1"/>
    <col min="7957" max="7957" width="33.85546875" style="4" customWidth="1"/>
    <col min="7958" max="7958" width="0" style="4" hidden="1" customWidth="1"/>
    <col min="7959" max="7959" width="24.28515625" style="4" customWidth="1"/>
    <col min="7960" max="7960" width="22.42578125" style="4" customWidth="1"/>
    <col min="7961" max="7962" width="12.42578125" style="4"/>
    <col min="7963" max="7963" width="16.85546875" style="4" customWidth="1"/>
    <col min="7964" max="7964" width="12.42578125" style="4"/>
    <col min="7965" max="7965" width="30.140625" style="4" customWidth="1"/>
    <col min="7966" max="7966" width="15.42578125" style="4" customWidth="1"/>
    <col min="7967" max="7967" width="15.85546875" style="4" customWidth="1"/>
    <col min="7968" max="7968" width="24.42578125" style="4" customWidth="1"/>
    <col min="7969" max="7969" width="17.140625" style="4" customWidth="1"/>
    <col min="7970" max="8193" width="12.42578125" style="4"/>
    <col min="8194" max="8194" width="3.5703125" style="4" customWidth="1"/>
    <col min="8195" max="8195" width="59.28515625" style="4" customWidth="1"/>
    <col min="8196" max="8196" width="10.28515625" style="4" customWidth="1"/>
    <col min="8197" max="8197" width="16.85546875" style="4" customWidth="1"/>
    <col min="8198" max="8198" width="8.5703125" style="4" customWidth="1"/>
    <col min="8199" max="8199" width="19" style="4" customWidth="1"/>
    <col min="8200" max="8200" width="18" style="4" customWidth="1"/>
    <col min="8201" max="8201" width="9.28515625" style="4" customWidth="1"/>
    <col min="8202" max="8202" width="9" style="4" customWidth="1"/>
    <col min="8203" max="8203" width="9.140625" style="4" customWidth="1"/>
    <col min="8204" max="8204" width="12.42578125" style="4"/>
    <col min="8205" max="8205" width="16" style="4" customWidth="1"/>
    <col min="8206" max="8206" width="9.28515625" style="4" customWidth="1"/>
    <col min="8207" max="8207" width="9.85546875" style="4" customWidth="1"/>
    <col min="8208" max="8208" width="14.28515625" style="4" customWidth="1"/>
    <col min="8209" max="8209" width="16.42578125" style="4" customWidth="1"/>
    <col min="8210" max="8210" width="12.42578125" style="4"/>
    <col min="8211" max="8211" width="14.42578125" style="4" customWidth="1"/>
    <col min="8212" max="8212" width="18.42578125" style="4" customWidth="1"/>
    <col min="8213" max="8213" width="33.85546875" style="4" customWidth="1"/>
    <col min="8214" max="8214" width="0" style="4" hidden="1" customWidth="1"/>
    <col min="8215" max="8215" width="24.28515625" style="4" customWidth="1"/>
    <col min="8216" max="8216" width="22.42578125" style="4" customWidth="1"/>
    <col min="8217" max="8218" width="12.42578125" style="4"/>
    <col min="8219" max="8219" width="16.85546875" style="4" customWidth="1"/>
    <col min="8220" max="8220" width="12.42578125" style="4"/>
    <col min="8221" max="8221" width="30.140625" style="4" customWidth="1"/>
    <col min="8222" max="8222" width="15.42578125" style="4" customWidth="1"/>
    <col min="8223" max="8223" width="15.85546875" style="4" customWidth="1"/>
    <col min="8224" max="8224" width="24.42578125" style="4" customWidth="1"/>
    <col min="8225" max="8225" width="17.140625" style="4" customWidth="1"/>
    <col min="8226" max="8449" width="12.42578125" style="4"/>
    <col min="8450" max="8450" width="3.5703125" style="4" customWidth="1"/>
    <col min="8451" max="8451" width="59.28515625" style="4" customWidth="1"/>
    <col min="8452" max="8452" width="10.28515625" style="4" customWidth="1"/>
    <col min="8453" max="8453" width="16.85546875" style="4" customWidth="1"/>
    <col min="8454" max="8454" width="8.5703125" style="4" customWidth="1"/>
    <col min="8455" max="8455" width="19" style="4" customWidth="1"/>
    <col min="8456" max="8456" width="18" style="4" customWidth="1"/>
    <col min="8457" max="8457" width="9.28515625" style="4" customWidth="1"/>
    <col min="8458" max="8458" width="9" style="4" customWidth="1"/>
    <col min="8459" max="8459" width="9.140625" style="4" customWidth="1"/>
    <col min="8460" max="8460" width="12.42578125" style="4"/>
    <col min="8461" max="8461" width="16" style="4" customWidth="1"/>
    <col min="8462" max="8462" width="9.28515625" style="4" customWidth="1"/>
    <col min="8463" max="8463" width="9.85546875" style="4" customWidth="1"/>
    <col min="8464" max="8464" width="14.28515625" style="4" customWidth="1"/>
    <col min="8465" max="8465" width="16.42578125" style="4" customWidth="1"/>
    <col min="8466" max="8466" width="12.42578125" style="4"/>
    <col min="8467" max="8467" width="14.42578125" style="4" customWidth="1"/>
    <col min="8468" max="8468" width="18.42578125" style="4" customWidth="1"/>
    <col min="8469" max="8469" width="33.85546875" style="4" customWidth="1"/>
    <col min="8470" max="8470" width="0" style="4" hidden="1" customWidth="1"/>
    <col min="8471" max="8471" width="24.28515625" style="4" customWidth="1"/>
    <col min="8472" max="8472" width="22.42578125" style="4" customWidth="1"/>
    <col min="8473" max="8474" width="12.42578125" style="4"/>
    <col min="8475" max="8475" width="16.85546875" style="4" customWidth="1"/>
    <col min="8476" max="8476" width="12.42578125" style="4"/>
    <col min="8477" max="8477" width="30.140625" style="4" customWidth="1"/>
    <col min="8478" max="8478" width="15.42578125" style="4" customWidth="1"/>
    <col min="8479" max="8479" width="15.85546875" style="4" customWidth="1"/>
    <col min="8480" max="8480" width="24.42578125" style="4" customWidth="1"/>
    <col min="8481" max="8481" width="17.140625" style="4" customWidth="1"/>
    <col min="8482" max="8705" width="12.42578125" style="4"/>
    <col min="8706" max="8706" width="3.5703125" style="4" customWidth="1"/>
    <col min="8707" max="8707" width="59.28515625" style="4" customWidth="1"/>
    <col min="8708" max="8708" width="10.28515625" style="4" customWidth="1"/>
    <col min="8709" max="8709" width="16.85546875" style="4" customWidth="1"/>
    <col min="8710" max="8710" width="8.5703125" style="4" customWidth="1"/>
    <col min="8711" max="8711" width="19" style="4" customWidth="1"/>
    <col min="8712" max="8712" width="18" style="4" customWidth="1"/>
    <col min="8713" max="8713" width="9.28515625" style="4" customWidth="1"/>
    <col min="8714" max="8714" width="9" style="4" customWidth="1"/>
    <col min="8715" max="8715" width="9.140625" style="4" customWidth="1"/>
    <col min="8716" max="8716" width="12.42578125" style="4"/>
    <col min="8717" max="8717" width="16" style="4" customWidth="1"/>
    <col min="8718" max="8718" width="9.28515625" style="4" customWidth="1"/>
    <col min="8719" max="8719" width="9.85546875" style="4" customWidth="1"/>
    <col min="8720" max="8720" width="14.28515625" style="4" customWidth="1"/>
    <col min="8721" max="8721" width="16.42578125" style="4" customWidth="1"/>
    <col min="8722" max="8722" width="12.42578125" style="4"/>
    <col min="8723" max="8723" width="14.42578125" style="4" customWidth="1"/>
    <col min="8724" max="8724" width="18.42578125" style="4" customWidth="1"/>
    <col min="8725" max="8725" width="33.85546875" style="4" customWidth="1"/>
    <col min="8726" max="8726" width="0" style="4" hidden="1" customWidth="1"/>
    <col min="8727" max="8727" width="24.28515625" style="4" customWidth="1"/>
    <col min="8728" max="8728" width="22.42578125" style="4" customWidth="1"/>
    <col min="8729" max="8730" width="12.42578125" style="4"/>
    <col min="8731" max="8731" width="16.85546875" style="4" customWidth="1"/>
    <col min="8732" max="8732" width="12.42578125" style="4"/>
    <col min="8733" max="8733" width="30.140625" style="4" customWidth="1"/>
    <col min="8734" max="8734" width="15.42578125" style="4" customWidth="1"/>
    <col min="8735" max="8735" width="15.85546875" style="4" customWidth="1"/>
    <col min="8736" max="8736" width="24.42578125" style="4" customWidth="1"/>
    <col min="8737" max="8737" width="17.140625" style="4" customWidth="1"/>
    <col min="8738" max="8961" width="12.42578125" style="4"/>
    <col min="8962" max="8962" width="3.5703125" style="4" customWidth="1"/>
    <col min="8963" max="8963" width="59.28515625" style="4" customWidth="1"/>
    <col min="8964" max="8964" width="10.28515625" style="4" customWidth="1"/>
    <col min="8965" max="8965" width="16.85546875" style="4" customWidth="1"/>
    <col min="8966" max="8966" width="8.5703125" style="4" customWidth="1"/>
    <col min="8967" max="8967" width="19" style="4" customWidth="1"/>
    <col min="8968" max="8968" width="18" style="4" customWidth="1"/>
    <col min="8969" max="8969" width="9.28515625" style="4" customWidth="1"/>
    <col min="8970" max="8970" width="9" style="4" customWidth="1"/>
    <col min="8971" max="8971" width="9.140625" style="4" customWidth="1"/>
    <col min="8972" max="8972" width="12.42578125" style="4"/>
    <col min="8973" max="8973" width="16" style="4" customWidth="1"/>
    <col min="8974" max="8974" width="9.28515625" style="4" customWidth="1"/>
    <col min="8975" max="8975" width="9.85546875" style="4" customWidth="1"/>
    <col min="8976" max="8976" width="14.28515625" style="4" customWidth="1"/>
    <col min="8977" max="8977" width="16.42578125" style="4" customWidth="1"/>
    <col min="8978" max="8978" width="12.42578125" style="4"/>
    <col min="8979" max="8979" width="14.42578125" style="4" customWidth="1"/>
    <col min="8980" max="8980" width="18.42578125" style="4" customWidth="1"/>
    <col min="8981" max="8981" width="33.85546875" style="4" customWidth="1"/>
    <col min="8982" max="8982" width="0" style="4" hidden="1" customWidth="1"/>
    <col min="8983" max="8983" width="24.28515625" style="4" customWidth="1"/>
    <col min="8984" max="8984" width="22.42578125" style="4" customWidth="1"/>
    <col min="8985" max="8986" width="12.42578125" style="4"/>
    <col min="8987" max="8987" width="16.85546875" style="4" customWidth="1"/>
    <col min="8988" max="8988" width="12.42578125" style="4"/>
    <col min="8989" max="8989" width="30.140625" style="4" customWidth="1"/>
    <col min="8990" max="8990" width="15.42578125" style="4" customWidth="1"/>
    <col min="8991" max="8991" width="15.85546875" style="4" customWidth="1"/>
    <col min="8992" max="8992" width="24.42578125" style="4" customWidth="1"/>
    <col min="8993" max="8993" width="17.140625" style="4" customWidth="1"/>
    <col min="8994" max="9217" width="12.42578125" style="4"/>
    <col min="9218" max="9218" width="3.5703125" style="4" customWidth="1"/>
    <col min="9219" max="9219" width="59.28515625" style="4" customWidth="1"/>
    <col min="9220" max="9220" width="10.28515625" style="4" customWidth="1"/>
    <col min="9221" max="9221" width="16.85546875" style="4" customWidth="1"/>
    <col min="9222" max="9222" width="8.5703125" style="4" customWidth="1"/>
    <col min="9223" max="9223" width="19" style="4" customWidth="1"/>
    <col min="9224" max="9224" width="18" style="4" customWidth="1"/>
    <col min="9225" max="9225" width="9.28515625" style="4" customWidth="1"/>
    <col min="9226" max="9226" width="9" style="4" customWidth="1"/>
    <col min="9227" max="9227" width="9.140625" style="4" customWidth="1"/>
    <col min="9228" max="9228" width="12.42578125" style="4"/>
    <col min="9229" max="9229" width="16" style="4" customWidth="1"/>
    <col min="9230" max="9230" width="9.28515625" style="4" customWidth="1"/>
    <col min="9231" max="9231" width="9.85546875" style="4" customWidth="1"/>
    <col min="9232" max="9232" width="14.28515625" style="4" customWidth="1"/>
    <col min="9233" max="9233" width="16.42578125" style="4" customWidth="1"/>
    <col min="9234" max="9234" width="12.42578125" style="4"/>
    <col min="9235" max="9235" width="14.42578125" style="4" customWidth="1"/>
    <col min="9236" max="9236" width="18.42578125" style="4" customWidth="1"/>
    <col min="9237" max="9237" width="33.85546875" style="4" customWidth="1"/>
    <col min="9238" max="9238" width="0" style="4" hidden="1" customWidth="1"/>
    <col min="9239" max="9239" width="24.28515625" style="4" customWidth="1"/>
    <col min="9240" max="9240" width="22.42578125" style="4" customWidth="1"/>
    <col min="9241" max="9242" width="12.42578125" style="4"/>
    <col min="9243" max="9243" width="16.85546875" style="4" customWidth="1"/>
    <col min="9244" max="9244" width="12.42578125" style="4"/>
    <col min="9245" max="9245" width="30.140625" style="4" customWidth="1"/>
    <col min="9246" max="9246" width="15.42578125" style="4" customWidth="1"/>
    <col min="9247" max="9247" width="15.85546875" style="4" customWidth="1"/>
    <col min="9248" max="9248" width="24.42578125" style="4" customWidth="1"/>
    <col min="9249" max="9249" width="17.140625" style="4" customWidth="1"/>
    <col min="9250" max="9473" width="12.42578125" style="4"/>
    <col min="9474" max="9474" width="3.5703125" style="4" customWidth="1"/>
    <col min="9475" max="9475" width="59.28515625" style="4" customWidth="1"/>
    <col min="9476" max="9476" width="10.28515625" style="4" customWidth="1"/>
    <col min="9477" max="9477" width="16.85546875" style="4" customWidth="1"/>
    <col min="9478" max="9478" width="8.5703125" style="4" customWidth="1"/>
    <col min="9479" max="9479" width="19" style="4" customWidth="1"/>
    <col min="9480" max="9480" width="18" style="4" customWidth="1"/>
    <col min="9481" max="9481" width="9.28515625" style="4" customWidth="1"/>
    <col min="9482" max="9482" width="9" style="4" customWidth="1"/>
    <col min="9483" max="9483" width="9.140625" style="4" customWidth="1"/>
    <col min="9484" max="9484" width="12.42578125" style="4"/>
    <col min="9485" max="9485" width="16" style="4" customWidth="1"/>
    <col min="9486" max="9486" width="9.28515625" style="4" customWidth="1"/>
    <col min="9487" max="9487" width="9.85546875" style="4" customWidth="1"/>
    <col min="9488" max="9488" width="14.28515625" style="4" customWidth="1"/>
    <col min="9489" max="9489" width="16.42578125" style="4" customWidth="1"/>
    <col min="9490" max="9490" width="12.42578125" style="4"/>
    <col min="9491" max="9491" width="14.42578125" style="4" customWidth="1"/>
    <col min="9492" max="9492" width="18.42578125" style="4" customWidth="1"/>
    <col min="9493" max="9493" width="33.85546875" style="4" customWidth="1"/>
    <col min="9494" max="9494" width="0" style="4" hidden="1" customWidth="1"/>
    <col min="9495" max="9495" width="24.28515625" style="4" customWidth="1"/>
    <col min="9496" max="9496" width="22.42578125" style="4" customWidth="1"/>
    <col min="9497" max="9498" width="12.42578125" style="4"/>
    <col min="9499" max="9499" width="16.85546875" style="4" customWidth="1"/>
    <col min="9500" max="9500" width="12.42578125" style="4"/>
    <col min="9501" max="9501" width="30.140625" style="4" customWidth="1"/>
    <col min="9502" max="9502" width="15.42578125" style="4" customWidth="1"/>
    <col min="9503" max="9503" width="15.85546875" style="4" customWidth="1"/>
    <col min="9504" max="9504" width="24.42578125" style="4" customWidth="1"/>
    <col min="9505" max="9505" width="17.140625" style="4" customWidth="1"/>
    <col min="9506" max="9729" width="12.42578125" style="4"/>
    <col min="9730" max="9730" width="3.5703125" style="4" customWidth="1"/>
    <col min="9731" max="9731" width="59.28515625" style="4" customWidth="1"/>
    <col min="9732" max="9732" width="10.28515625" style="4" customWidth="1"/>
    <col min="9733" max="9733" width="16.85546875" style="4" customWidth="1"/>
    <col min="9734" max="9734" width="8.5703125" style="4" customWidth="1"/>
    <col min="9735" max="9735" width="19" style="4" customWidth="1"/>
    <col min="9736" max="9736" width="18" style="4" customWidth="1"/>
    <col min="9737" max="9737" width="9.28515625" style="4" customWidth="1"/>
    <col min="9738" max="9738" width="9" style="4" customWidth="1"/>
    <col min="9739" max="9739" width="9.140625" style="4" customWidth="1"/>
    <col min="9740" max="9740" width="12.42578125" style="4"/>
    <col min="9741" max="9741" width="16" style="4" customWidth="1"/>
    <col min="9742" max="9742" width="9.28515625" style="4" customWidth="1"/>
    <col min="9743" max="9743" width="9.85546875" style="4" customWidth="1"/>
    <col min="9744" max="9744" width="14.28515625" style="4" customWidth="1"/>
    <col min="9745" max="9745" width="16.42578125" style="4" customWidth="1"/>
    <col min="9746" max="9746" width="12.42578125" style="4"/>
    <col min="9747" max="9747" width="14.42578125" style="4" customWidth="1"/>
    <col min="9748" max="9748" width="18.42578125" style="4" customWidth="1"/>
    <col min="9749" max="9749" width="33.85546875" style="4" customWidth="1"/>
    <col min="9750" max="9750" width="0" style="4" hidden="1" customWidth="1"/>
    <col min="9751" max="9751" width="24.28515625" style="4" customWidth="1"/>
    <col min="9752" max="9752" width="22.42578125" style="4" customWidth="1"/>
    <col min="9753" max="9754" width="12.42578125" style="4"/>
    <col min="9755" max="9755" width="16.85546875" style="4" customWidth="1"/>
    <col min="9756" max="9756" width="12.42578125" style="4"/>
    <col min="9757" max="9757" width="30.140625" style="4" customWidth="1"/>
    <col min="9758" max="9758" width="15.42578125" style="4" customWidth="1"/>
    <col min="9759" max="9759" width="15.85546875" style="4" customWidth="1"/>
    <col min="9760" max="9760" width="24.42578125" style="4" customWidth="1"/>
    <col min="9761" max="9761" width="17.140625" style="4" customWidth="1"/>
    <col min="9762" max="9985" width="12.42578125" style="4"/>
    <col min="9986" max="9986" width="3.5703125" style="4" customWidth="1"/>
    <col min="9987" max="9987" width="59.28515625" style="4" customWidth="1"/>
    <col min="9988" max="9988" width="10.28515625" style="4" customWidth="1"/>
    <col min="9989" max="9989" width="16.85546875" style="4" customWidth="1"/>
    <col min="9990" max="9990" width="8.5703125" style="4" customWidth="1"/>
    <col min="9991" max="9991" width="19" style="4" customWidth="1"/>
    <col min="9992" max="9992" width="18" style="4" customWidth="1"/>
    <col min="9993" max="9993" width="9.28515625" style="4" customWidth="1"/>
    <col min="9994" max="9994" width="9" style="4" customWidth="1"/>
    <col min="9995" max="9995" width="9.140625" style="4" customWidth="1"/>
    <col min="9996" max="9996" width="12.42578125" style="4"/>
    <col min="9997" max="9997" width="16" style="4" customWidth="1"/>
    <col min="9998" max="9998" width="9.28515625" style="4" customWidth="1"/>
    <col min="9999" max="9999" width="9.85546875" style="4" customWidth="1"/>
    <col min="10000" max="10000" width="14.28515625" style="4" customWidth="1"/>
    <col min="10001" max="10001" width="16.42578125" style="4" customWidth="1"/>
    <col min="10002" max="10002" width="12.42578125" style="4"/>
    <col min="10003" max="10003" width="14.42578125" style="4" customWidth="1"/>
    <col min="10004" max="10004" width="18.42578125" style="4" customWidth="1"/>
    <col min="10005" max="10005" width="33.85546875" style="4" customWidth="1"/>
    <col min="10006" max="10006" width="0" style="4" hidden="1" customWidth="1"/>
    <col min="10007" max="10007" width="24.28515625" style="4" customWidth="1"/>
    <col min="10008" max="10008" width="22.42578125" style="4" customWidth="1"/>
    <col min="10009" max="10010" width="12.42578125" style="4"/>
    <col min="10011" max="10011" width="16.85546875" style="4" customWidth="1"/>
    <col min="10012" max="10012" width="12.42578125" style="4"/>
    <col min="10013" max="10013" width="30.140625" style="4" customWidth="1"/>
    <col min="10014" max="10014" width="15.42578125" style="4" customWidth="1"/>
    <col min="10015" max="10015" width="15.85546875" style="4" customWidth="1"/>
    <col min="10016" max="10016" width="24.42578125" style="4" customWidth="1"/>
    <col min="10017" max="10017" width="17.140625" style="4" customWidth="1"/>
    <col min="10018" max="10241" width="12.42578125" style="4"/>
    <col min="10242" max="10242" width="3.5703125" style="4" customWidth="1"/>
    <col min="10243" max="10243" width="59.28515625" style="4" customWidth="1"/>
    <col min="10244" max="10244" width="10.28515625" style="4" customWidth="1"/>
    <col min="10245" max="10245" width="16.85546875" style="4" customWidth="1"/>
    <col min="10246" max="10246" width="8.5703125" style="4" customWidth="1"/>
    <col min="10247" max="10247" width="19" style="4" customWidth="1"/>
    <col min="10248" max="10248" width="18" style="4" customWidth="1"/>
    <col min="10249" max="10249" width="9.28515625" style="4" customWidth="1"/>
    <col min="10250" max="10250" width="9" style="4" customWidth="1"/>
    <col min="10251" max="10251" width="9.140625" style="4" customWidth="1"/>
    <col min="10252" max="10252" width="12.42578125" style="4"/>
    <col min="10253" max="10253" width="16" style="4" customWidth="1"/>
    <col min="10254" max="10254" width="9.28515625" style="4" customWidth="1"/>
    <col min="10255" max="10255" width="9.85546875" style="4" customWidth="1"/>
    <col min="10256" max="10256" width="14.28515625" style="4" customWidth="1"/>
    <col min="10257" max="10257" width="16.42578125" style="4" customWidth="1"/>
    <col min="10258" max="10258" width="12.42578125" style="4"/>
    <col min="10259" max="10259" width="14.42578125" style="4" customWidth="1"/>
    <col min="10260" max="10260" width="18.42578125" style="4" customWidth="1"/>
    <col min="10261" max="10261" width="33.85546875" style="4" customWidth="1"/>
    <col min="10262" max="10262" width="0" style="4" hidden="1" customWidth="1"/>
    <col min="10263" max="10263" width="24.28515625" style="4" customWidth="1"/>
    <col min="10264" max="10264" width="22.42578125" style="4" customWidth="1"/>
    <col min="10265" max="10266" width="12.42578125" style="4"/>
    <col min="10267" max="10267" width="16.85546875" style="4" customWidth="1"/>
    <col min="10268" max="10268" width="12.42578125" style="4"/>
    <col min="10269" max="10269" width="30.140625" style="4" customWidth="1"/>
    <col min="10270" max="10270" width="15.42578125" style="4" customWidth="1"/>
    <col min="10271" max="10271" width="15.85546875" style="4" customWidth="1"/>
    <col min="10272" max="10272" width="24.42578125" style="4" customWidth="1"/>
    <col min="10273" max="10273" width="17.140625" style="4" customWidth="1"/>
    <col min="10274" max="10497" width="12.42578125" style="4"/>
    <col min="10498" max="10498" width="3.5703125" style="4" customWidth="1"/>
    <col min="10499" max="10499" width="59.28515625" style="4" customWidth="1"/>
    <col min="10500" max="10500" width="10.28515625" style="4" customWidth="1"/>
    <col min="10501" max="10501" width="16.85546875" style="4" customWidth="1"/>
    <col min="10502" max="10502" width="8.5703125" style="4" customWidth="1"/>
    <col min="10503" max="10503" width="19" style="4" customWidth="1"/>
    <col min="10504" max="10504" width="18" style="4" customWidth="1"/>
    <col min="10505" max="10505" width="9.28515625" style="4" customWidth="1"/>
    <col min="10506" max="10506" width="9" style="4" customWidth="1"/>
    <col min="10507" max="10507" width="9.140625" style="4" customWidth="1"/>
    <col min="10508" max="10508" width="12.42578125" style="4"/>
    <col min="10509" max="10509" width="16" style="4" customWidth="1"/>
    <col min="10510" max="10510" width="9.28515625" style="4" customWidth="1"/>
    <col min="10511" max="10511" width="9.85546875" style="4" customWidth="1"/>
    <col min="10512" max="10512" width="14.28515625" style="4" customWidth="1"/>
    <col min="10513" max="10513" width="16.42578125" style="4" customWidth="1"/>
    <col min="10514" max="10514" width="12.42578125" style="4"/>
    <col min="10515" max="10515" width="14.42578125" style="4" customWidth="1"/>
    <col min="10516" max="10516" width="18.42578125" style="4" customWidth="1"/>
    <col min="10517" max="10517" width="33.85546875" style="4" customWidth="1"/>
    <col min="10518" max="10518" width="0" style="4" hidden="1" customWidth="1"/>
    <col min="10519" max="10519" width="24.28515625" style="4" customWidth="1"/>
    <col min="10520" max="10520" width="22.42578125" style="4" customWidth="1"/>
    <col min="10521" max="10522" width="12.42578125" style="4"/>
    <col min="10523" max="10523" width="16.85546875" style="4" customWidth="1"/>
    <col min="10524" max="10524" width="12.42578125" style="4"/>
    <col min="10525" max="10525" width="30.140625" style="4" customWidth="1"/>
    <col min="10526" max="10526" width="15.42578125" style="4" customWidth="1"/>
    <col min="10527" max="10527" width="15.85546875" style="4" customWidth="1"/>
    <col min="10528" max="10528" width="24.42578125" style="4" customWidth="1"/>
    <col min="10529" max="10529" width="17.140625" style="4" customWidth="1"/>
    <col min="10530" max="10753" width="12.42578125" style="4"/>
    <col min="10754" max="10754" width="3.5703125" style="4" customWidth="1"/>
    <col min="10755" max="10755" width="59.28515625" style="4" customWidth="1"/>
    <col min="10756" max="10756" width="10.28515625" style="4" customWidth="1"/>
    <col min="10757" max="10757" width="16.85546875" style="4" customWidth="1"/>
    <col min="10758" max="10758" width="8.5703125" style="4" customWidth="1"/>
    <col min="10759" max="10759" width="19" style="4" customWidth="1"/>
    <col min="10760" max="10760" width="18" style="4" customWidth="1"/>
    <col min="10761" max="10761" width="9.28515625" style="4" customWidth="1"/>
    <col min="10762" max="10762" width="9" style="4" customWidth="1"/>
    <col min="10763" max="10763" width="9.140625" style="4" customWidth="1"/>
    <col min="10764" max="10764" width="12.42578125" style="4"/>
    <col min="10765" max="10765" width="16" style="4" customWidth="1"/>
    <col min="10766" max="10766" width="9.28515625" style="4" customWidth="1"/>
    <col min="10767" max="10767" width="9.85546875" style="4" customWidth="1"/>
    <col min="10768" max="10768" width="14.28515625" style="4" customWidth="1"/>
    <col min="10769" max="10769" width="16.42578125" style="4" customWidth="1"/>
    <col min="10770" max="10770" width="12.42578125" style="4"/>
    <col min="10771" max="10771" width="14.42578125" style="4" customWidth="1"/>
    <col min="10772" max="10772" width="18.42578125" style="4" customWidth="1"/>
    <col min="10773" max="10773" width="33.85546875" style="4" customWidth="1"/>
    <col min="10774" max="10774" width="0" style="4" hidden="1" customWidth="1"/>
    <col min="10775" max="10775" width="24.28515625" style="4" customWidth="1"/>
    <col min="10776" max="10776" width="22.42578125" style="4" customWidth="1"/>
    <col min="10777" max="10778" width="12.42578125" style="4"/>
    <col min="10779" max="10779" width="16.85546875" style="4" customWidth="1"/>
    <col min="10780" max="10780" width="12.42578125" style="4"/>
    <col min="10781" max="10781" width="30.140625" style="4" customWidth="1"/>
    <col min="10782" max="10782" width="15.42578125" style="4" customWidth="1"/>
    <col min="10783" max="10783" width="15.85546875" style="4" customWidth="1"/>
    <col min="10784" max="10784" width="24.42578125" style="4" customWidth="1"/>
    <col min="10785" max="10785" width="17.140625" style="4" customWidth="1"/>
    <col min="10786" max="11009" width="12.42578125" style="4"/>
    <col min="11010" max="11010" width="3.5703125" style="4" customWidth="1"/>
    <col min="11011" max="11011" width="59.28515625" style="4" customWidth="1"/>
    <col min="11012" max="11012" width="10.28515625" style="4" customWidth="1"/>
    <col min="11013" max="11013" width="16.85546875" style="4" customWidth="1"/>
    <col min="11014" max="11014" width="8.5703125" style="4" customWidth="1"/>
    <col min="11015" max="11015" width="19" style="4" customWidth="1"/>
    <col min="11016" max="11016" width="18" style="4" customWidth="1"/>
    <col min="11017" max="11017" width="9.28515625" style="4" customWidth="1"/>
    <col min="11018" max="11018" width="9" style="4" customWidth="1"/>
    <col min="11019" max="11019" width="9.140625" style="4" customWidth="1"/>
    <col min="11020" max="11020" width="12.42578125" style="4"/>
    <col min="11021" max="11021" width="16" style="4" customWidth="1"/>
    <col min="11022" max="11022" width="9.28515625" style="4" customWidth="1"/>
    <col min="11023" max="11023" width="9.85546875" style="4" customWidth="1"/>
    <col min="11024" max="11024" width="14.28515625" style="4" customWidth="1"/>
    <col min="11025" max="11025" width="16.42578125" style="4" customWidth="1"/>
    <col min="11026" max="11026" width="12.42578125" style="4"/>
    <col min="11027" max="11027" width="14.42578125" style="4" customWidth="1"/>
    <col min="11028" max="11028" width="18.42578125" style="4" customWidth="1"/>
    <col min="11029" max="11029" width="33.85546875" style="4" customWidth="1"/>
    <col min="11030" max="11030" width="0" style="4" hidden="1" customWidth="1"/>
    <col min="11031" max="11031" width="24.28515625" style="4" customWidth="1"/>
    <col min="11032" max="11032" width="22.42578125" style="4" customWidth="1"/>
    <col min="11033" max="11034" width="12.42578125" style="4"/>
    <col min="11035" max="11035" width="16.85546875" style="4" customWidth="1"/>
    <col min="11036" max="11036" width="12.42578125" style="4"/>
    <col min="11037" max="11037" width="30.140625" style="4" customWidth="1"/>
    <col min="11038" max="11038" width="15.42578125" style="4" customWidth="1"/>
    <col min="11039" max="11039" width="15.85546875" style="4" customWidth="1"/>
    <col min="11040" max="11040" width="24.42578125" style="4" customWidth="1"/>
    <col min="11041" max="11041" width="17.140625" style="4" customWidth="1"/>
    <col min="11042" max="11265" width="12.42578125" style="4"/>
    <col min="11266" max="11266" width="3.5703125" style="4" customWidth="1"/>
    <col min="11267" max="11267" width="59.28515625" style="4" customWidth="1"/>
    <col min="11268" max="11268" width="10.28515625" style="4" customWidth="1"/>
    <col min="11269" max="11269" width="16.85546875" style="4" customWidth="1"/>
    <col min="11270" max="11270" width="8.5703125" style="4" customWidth="1"/>
    <col min="11271" max="11271" width="19" style="4" customWidth="1"/>
    <col min="11272" max="11272" width="18" style="4" customWidth="1"/>
    <col min="11273" max="11273" width="9.28515625" style="4" customWidth="1"/>
    <col min="11274" max="11274" width="9" style="4" customWidth="1"/>
    <col min="11275" max="11275" width="9.140625" style="4" customWidth="1"/>
    <col min="11276" max="11276" width="12.42578125" style="4"/>
    <col min="11277" max="11277" width="16" style="4" customWidth="1"/>
    <col min="11278" max="11278" width="9.28515625" style="4" customWidth="1"/>
    <col min="11279" max="11279" width="9.85546875" style="4" customWidth="1"/>
    <col min="11280" max="11280" width="14.28515625" style="4" customWidth="1"/>
    <col min="11281" max="11281" width="16.42578125" style="4" customWidth="1"/>
    <col min="11282" max="11282" width="12.42578125" style="4"/>
    <col min="11283" max="11283" width="14.42578125" style="4" customWidth="1"/>
    <col min="11284" max="11284" width="18.42578125" style="4" customWidth="1"/>
    <col min="11285" max="11285" width="33.85546875" style="4" customWidth="1"/>
    <col min="11286" max="11286" width="0" style="4" hidden="1" customWidth="1"/>
    <col min="11287" max="11287" width="24.28515625" style="4" customWidth="1"/>
    <col min="11288" max="11288" width="22.42578125" style="4" customWidth="1"/>
    <col min="11289" max="11290" width="12.42578125" style="4"/>
    <col min="11291" max="11291" width="16.85546875" style="4" customWidth="1"/>
    <col min="11292" max="11292" width="12.42578125" style="4"/>
    <col min="11293" max="11293" width="30.140625" style="4" customWidth="1"/>
    <col min="11294" max="11294" width="15.42578125" style="4" customWidth="1"/>
    <col min="11295" max="11295" width="15.85546875" style="4" customWidth="1"/>
    <col min="11296" max="11296" width="24.42578125" style="4" customWidth="1"/>
    <col min="11297" max="11297" width="17.140625" style="4" customWidth="1"/>
    <col min="11298" max="11521" width="12.42578125" style="4"/>
    <col min="11522" max="11522" width="3.5703125" style="4" customWidth="1"/>
    <col min="11523" max="11523" width="59.28515625" style="4" customWidth="1"/>
    <col min="11524" max="11524" width="10.28515625" style="4" customWidth="1"/>
    <col min="11525" max="11525" width="16.85546875" style="4" customWidth="1"/>
    <col min="11526" max="11526" width="8.5703125" style="4" customWidth="1"/>
    <col min="11527" max="11527" width="19" style="4" customWidth="1"/>
    <col min="11528" max="11528" width="18" style="4" customWidth="1"/>
    <col min="11529" max="11529" width="9.28515625" style="4" customWidth="1"/>
    <col min="11530" max="11530" width="9" style="4" customWidth="1"/>
    <col min="11531" max="11531" width="9.140625" style="4" customWidth="1"/>
    <col min="11532" max="11532" width="12.42578125" style="4"/>
    <col min="11533" max="11533" width="16" style="4" customWidth="1"/>
    <col min="11534" max="11534" width="9.28515625" style="4" customWidth="1"/>
    <col min="11535" max="11535" width="9.85546875" style="4" customWidth="1"/>
    <col min="11536" max="11536" width="14.28515625" style="4" customWidth="1"/>
    <col min="11537" max="11537" width="16.42578125" style="4" customWidth="1"/>
    <col min="11538" max="11538" width="12.42578125" style="4"/>
    <col min="11539" max="11539" width="14.42578125" style="4" customWidth="1"/>
    <col min="11540" max="11540" width="18.42578125" style="4" customWidth="1"/>
    <col min="11541" max="11541" width="33.85546875" style="4" customWidth="1"/>
    <col min="11542" max="11542" width="0" style="4" hidden="1" customWidth="1"/>
    <col min="11543" max="11543" width="24.28515625" style="4" customWidth="1"/>
    <col min="11544" max="11544" width="22.42578125" style="4" customWidth="1"/>
    <col min="11545" max="11546" width="12.42578125" style="4"/>
    <col min="11547" max="11547" width="16.85546875" style="4" customWidth="1"/>
    <col min="11548" max="11548" width="12.42578125" style="4"/>
    <col min="11549" max="11549" width="30.140625" style="4" customWidth="1"/>
    <col min="11550" max="11550" width="15.42578125" style="4" customWidth="1"/>
    <col min="11551" max="11551" width="15.85546875" style="4" customWidth="1"/>
    <col min="11552" max="11552" width="24.42578125" style="4" customWidth="1"/>
    <col min="11553" max="11553" width="17.140625" style="4" customWidth="1"/>
    <col min="11554" max="11777" width="12.42578125" style="4"/>
    <col min="11778" max="11778" width="3.5703125" style="4" customWidth="1"/>
    <col min="11779" max="11779" width="59.28515625" style="4" customWidth="1"/>
    <col min="11780" max="11780" width="10.28515625" style="4" customWidth="1"/>
    <col min="11781" max="11781" width="16.85546875" style="4" customWidth="1"/>
    <col min="11782" max="11782" width="8.5703125" style="4" customWidth="1"/>
    <col min="11783" max="11783" width="19" style="4" customWidth="1"/>
    <col min="11784" max="11784" width="18" style="4" customWidth="1"/>
    <col min="11785" max="11785" width="9.28515625" style="4" customWidth="1"/>
    <col min="11786" max="11786" width="9" style="4" customWidth="1"/>
    <col min="11787" max="11787" width="9.140625" style="4" customWidth="1"/>
    <col min="11788" max="11788" width="12.42578125" style="4"/>
    <col min="11789" max="11789" width="16" style="4" customWidth="1"/>
    <col min="11790" max="11790" width="9.28515625" style="4" customWidth="1"/>
    <col min="11791" max="11791" width="9.85546875" style="4" customWidth="1"/>
    <col min="11792" max="11792" width="14.28515625" style="4" customWidth="1"/>
    <col min="11793" max="11793" width="16.42578125" style="4" customWidth="1"/>
    <col min="11794" max="11794" width="12.42578125" style="4"/>
    <col min="11795" max="11795" width="14.42578125" style="4" customWidth="1"/>
    <col min="11796" max="11796" width="18.42578125" style="4" customWidth="1"/>
    <col min="11797" max="11797" width="33.85546875" style="4" customWidth="1"/>
    <col min="11798" max="11798" width="0" style="4" hidden="1" customWidth="1"/>
    <col min="11799" max="11799" width="24.28515625" style="4" customWidth="1"/>
    <col min="11800" max="11800" width="22.42578125" style="4" customWidth="1"/>
    <col min="11801" max="11802" width="12.42578125" style="4"/>
    <col min="11803" max="11803" width="16.85546875" style="4" customWidth="1"/>
    <col min="11804" max="11804" width="12.42578125" style="4"/>
    <col min="11805" max="11805" width="30.140625" style="4" customWidth="1"/>
    <col min="11806" max="11806" width="15.42578125" style="4" customWidth="1"/>
    <col min="11807" max="11807" width="15.85546875" style="4" customWidth="1"/>
    <col min="11808" max="11808" width="24.42578125" style="4" customWidth="1"/>
    <col min="11809" max="11809" width="17.140625" style="4" customWidth="1"/>
    <col min="11810" max="12033" width="12.42578125" style="4"/>
    <col min="12034" max="12034" width="3.5703125" style="4" customWidth="1"/>
    <col min="12035" max="12035" width="59.28515625" style="4" customWidth="1"/>
    <col min="12036" max="12036" width="10.28515625" style="4" customWidth="1"/>
    <col min="12037" max="12037" width="16.85546875" style="4" customWidth="1"/>
    <col min="12038" max="12038" width="8.5703125" style="4" customWidth="1"/>
    <col min="12039" max="12039" width="19" style="4" customWidth="1"/>
    <col min="12040" max="12040" width="18" style="4" customWidth="1"/>
    <col min="12041" max="12041" width="9.28515625" style="4" customWidth="1"/>
    <col min="12042" max="12042" width="9" style="4" customWidth="1"/>
    <col min="12043" max="12043" width="9.140625" style="4" customWidth="1"/>
    <col min="12044" max="12044" width="12.42578125" style="4"/>
    <col min="12045" max="12045" width="16" style="4" customWidth="1"/>
    <col min="12046" max="12046" width="9.28515625" style="4" customWidth="1"/>
    <col min="12047" max="12047" width="9.85546875" style="4" customWidth="1"/>
    <col min="12048" max="12048" width="14.28515625" style="4" customWidth="1"/>
    <col min="12049" max="12049" width="16.42578125" style="4" customWidth="1"/>
    <col min="12050" max="12050" width="12.42578125" style="4"/>
    <col min="12051" max="12051" width="14.42578125" style="4" customWidth="1"/>
    <col min="12052" max="12052" width="18.42578125" style="4" customWidth="1"/>
    <col min="12053" max="12053" width="33.85546875" style="4" customWidth="1"/>
    <col min="12054" max="12054" width="0" style="4" hidden="1" customWidth="1"/>
    <col min="12055" max="12055" width="24.28515625" style="4" customWidth="1"/>
    <col min="12056" max="12056" width="22.42578125" style="4" customWidth="1"/>
    <col min="12057" max="12058" width="12.42578125" style="4"/>
    <col min="12059" max="12059" width="16.85546875" style="4" customWidth="1"/>
    <col min="12060" max="12060" width="12.42578125" style="4"/>
    <col min="12061" max="12061" width="30.140625" style="4" customWidth="1"/>
    <col min="12062" max="12062" width="15.42578125" style="4" customWidth="1"/>
    <col min="12063" max="12063" width="15.85546875" style="4" customWidth="1"/>
    <col min="12064" max="12064" width="24.42578125" style="4" customWidth="1"/>
    <col min="12065" max="12065" width="17.140625" style="4" customWidth="1"/>
    <col min="12066" max="12289" width="12.42578125" style="4"/>
    <col min="12290" max="12290" width="3.5703125" style="4" customWidth="1"/>
    <col min="12291" max="12291" width="59.28515625" style="4" customWidth="1"/>
    <col min="12292" max="12292" width="10.28515625" style="4" customWidth="1"/>
    <col min="12293" max="12293" width="16.85546875" style="4" customWidth="1"/>
    <col min="12294" max="12294" width="8.5703125" style="4" customWidth="1"/>
    <col min="12295" max="12295" width="19" style="4" customWidth="1"/>
    <col min="12296" max="12296" width="18" style="4" customWidth="1"/>
    <col min="12297" max="12297" width="9.28515625" style="4" customWidth="1"/>
    <col min="12298" max="12298" width="9" style="4" customWidth="1"/>
    <col min="12299" max="12299" width="9.140625" style="4" customWidth="1"/>
    <col min="12300" max="12300" width="12.42578125" style="4"/>
    <col min="12301" max="12301" width="16" style="4" customWidth="1"/>
    <col min="12302" max="12302" width="9.28515625" style="4" customWidth="1"/>
    <col min="12303" max="12303" width="9.85546875" style="4" customWidth="1"/>
    <col min="12304" max="12304" width="14.28515625" style="4" customWidth="1"/>
    <col min="12305" max="12305" width="16.42578125" style="4" customWidth="1"/>
    <col min="12306" max="12306" width="12.42578125" style="4"/>
    <col min="12307" max="12307" width="14.42578125" style="4" customWidth="1"/>
    <col min="12308" max="12308" width="18.42578125" style="4" customWidth="1"/>
    <col min="12309" max="12309" width="33.85546875" style="4" customWidth="1"/>
    <col min="12310" max="12310" width="0" style="4" hidden="1" customWidth="1"/>
    <col min="12311" max="12311" width="24.28515625" style="4" customWidth="1"/>
    <col min="12312" max="12312" width="22.42578125" style="4" customWidth="1"/>
    <col min="12313" max="12314" width="12.42578125" style="4"/>
    <col min="12315" max="12315" width="16.85546875" style="4" customWidth="1"/>
    <col min="12316" max="12316" width="12.42578125" style="4"/>
    <col min="12317" max="12317" width="30.140625" style="4" customWidth="1"/>
    <col min="12318" max="12318" width="15.42578125" style="4" customWidth="1"/>
    <col min="12319" max="12319" width="15.85546875" style="4" customWidth="1"/>
    <col min="12320" max="12320" width="24.42578125" style="4" customWidth="1"/>
    <col min="12321" max="12321" width="17.140625" style="4" customWidth="1"/>
    <col min="12322" max="12545" width="12.42578125" style="4"/>
    <col min="12546" max="12546" width="3.5703125" style="4" customWidth="1"/>
    <col min="12547" max="12547" width="59.28515625" style="4" customWidth="1"/>
    <col min="12548" max="12548" width="10.28515625" style="4" customWidth="1"/>
    <col min="12549" max="12549" width="16.85546875" style="4" customWidth="1"/>
    <col min="12550" max="12550" width="8.5703125" style="4" customWidth="1"/>
    <col min="12551" max="12551" width="19" style="4" customWidth="1"/>
    <col min="12552" max="12552" width="18" style="4" customWidth="1"/>
    <col min="12553" max="12553" width="9.28515625" style="4" customWidth="1"/>
    <col min="12554" max="12554" width="9" style="4" customWidth="1"/>
    <col min="12555" max="12555" width="9.140625" style="4" customWidth="1"/>
    <col min="12556" max="12556" width="12.42578125" style="4"/>
    <col min="12557" max="12557" width="16" style="4" customWidth="1"/>
    <col min="12558" max="12558" width="9.28515625" style="4" customWidth="1"/>
    <col min="12559" max="12559" width="9.85546875" style="4" customWidth="1"/>
    <col min="12560" max="12560" width="14.28515625" style="4" customWidth="1"/>
    <col min="12561" max="12561" width="16.42578125" style="4" customWidth="1"/>
    <col min="12562" max="12562" width="12.42578125" style="4"/>
    <col min="12563" max="12563" width="14.42578125" style="4" customWidth="1"/>
    <col min="12564" max="12564" width="18.42578125" style="4" customWidth="1"/>
    <col min="12565" max="12565" width="33.85546875" style="4" customWidth="1"/>
    <col min="12566" max="12566" width="0" style="4" hidden="1" customWidth="1"/>
    <col min="12567" max="12567" width="24.28515625" style="4" customWidth="1"/>
    <col min="12568" max="12568" width="22.42578125" style="4" customWidth="1"/>
    <col min="12569" max="12570" width="12.42578125" style="4"/>
    <col min="12571" max="12571" width="16.85546875" style="4" customWidth="1"/>
    <col min="12572" max="12572" width="12.42578125" style="4"/>
    <col min="12573" max="12573" width="30.140625" style="4" customWidth="1"/>
    <col min="12574" max="12574" width="15.42578125" style="4" customWidth="1"/>
    <col min="12575" max="12575" width="15.85546875" style="4" customWidth="1"/>
    <col min="12576" max="12576" width="24.42578125" style="4" customWidth="1"/>
    <col min="12577" max="12577" width="17.140625" style="4" customWidth="1"/>
    <col min="12578" max="12801" width="12.42578125" style="4"/>
    <col min="12802" max="12802" width="3.5703125" style="4" customWidth="1"/>
    <col min="12803" max="12803" width="59.28515625" style="4" customWidth="1"/>
    <col min="12804" max="12804" width="10.28515625" style="4" customWidth="1"/>
    <col min="12805" max="12805" width="16.85546875" style="4" customWidth="1"/>
    <col min="12806" max="12806" width="8.5703125" style="4" customWidth="1"/>
    <col min="12807" max="12807" width="19" style="4" customWidth="1"/>
    <col min="12808" max="12808" width="18" style="4" customWidth="1"/>
    <col min="12809" max="12809" width="9.28515625" style="4" customWidth="1"/>
    <col min="12810" max="12810" width="9" style="4" customWidth="1"/>
    <col min="12811" max="12811" width="9.140625" style="4" customWidth="1"/>
    <col min="12812" max="12812" width="12.42578125" style="4"/>
    <col min="12813" max="12813" width="16" style="4" customWidth="1"/>
    <col min="12814" max="12814" width="9.28515625" style="4" customWidth="1"/>
    <col min="12815" max="12815" width="9.85546875" style="4" customWidth="1"/>
    <col min="12816" max="12816" width="14.28515625" style="4" customWidth="1"/>
    <col min="12817" max="12817" width="16.42578125" style="4" customWidth="1"/>
    <col min="12818" max="12818" width="12.42578125" style="4"/>
    <col min="12819" max="12819" width="14.42578125" style="4" customWidth="1"/>
    <col min="12820" max="12820" width="18.42578125" style="4" customWidth="1"/>
    <col min="12821" max="12821" width="33.85546875" style="4" customWidth="1"/>
    <col min="12822" max="12822" width="0" style="4" hidden="1" customWidth="1"/>
    <col min="12823" max="12823" width="24.28515625" style="4" customWidth="1"/>
    <col min="12824" max="12824" width="22.42578125" style="4" customWidth="1"/>
    <col min="12825" max="12826" width="12.42578125" style="4"/>
    <col min="12827" max="12827" width="16.85546875" style="4" customWidth="1"/>
    <col min="12828" max="12828" width="12.42578125" style="4"/>
    <col min="12829" max="12829" width="30.140625" style="4" customWidth="1"/>
    <col min="12830" max="12830" width="15.42578125" style="4" customWidth="1"/>
    <col min="12831" max="12831" width="15.85546875" style="4" customWidth="1"/>
    <col min="12832" max="12832" width="24.42578125" style="4" customWidth="1"/>
    <col min="12833" max="12833" width="17.140625" style="4" customWidth="1"/>
    <col min="12834" max="13057" width="12.42578125" style="4"/>
    <col min="13058" max="13058" width="3.5703125" style="4" customWidth="1"/>
    <col min="13059" max="13059" width="59.28515625" style="4" customWidth="1"/>
    <col min="13060" max="13060" width="10.28515625" style="4" customWidth="1"/>
    <col min="13061" max="13061" width="16.85546875" style="4" customWidth="1"/>
    <col min="13062" max="13062" width="8.5703125" style="4" customWidth="1"/>
    <col min="13063" max="13063" width="19" style="4" customWidth="1"/>
    <col min="13064" max="13064" width="18" style="4" customWidth="1"/>
    <col min="13065" max="13065" width="9.28515625" style="4" customWidth="1"/>
    <col min="13066" max="13066" width="9" style="4" customWidth="1"/>
    <col min="13067" max="13067" width="9.140625" style="4" customWidth="1"/>
    <col min="13068" max="13068" width="12.42578125" style="4"/>
    <col min="13069" max="13069" width="16" style="4" customWidth="1"/>
    <col min="13070" max="13070" width="9.28515625" style="4" customWidth="1"/>
    <col min="13071" max="13071" width="9.85546875" style="4" customWidth="1"/>
    <col min="13072" max="13072" width="14.28515625" style="4" customWidth="1"/>
    <col min="13073" max="13073" width="16.42578125" style="4" customWidth="1"/>
    <col min="13074" max="13074" width="12.42578125" style="4"/>
    <col min="13075" max="13075" width="14.42578125" style="4" customWidth="1"/>
    <col min="13076" max="13076" width="18.42578125" style="4" customWidth="1"/>
    <col min="13077" max="13077" width="33.85546875" style="4" customWidth="1"/>
    <col min="13078" max="13078" width="0" style="4" hidden="1" customWidth="1"/>
    <col min="13079" max="13079" width="24.28515625" style="4" customWidth="1"/>
    <col min="13080" max="13080" width="22.42578125" style="4" customWidth="1"/>
    <col min="13081" max="13082" width="12.42578125" style="4"/>
    <col min="13083" max="13083" width="16.85546875" style="4" customWidth="1"/>
    <col min="13084" max="13084" width="12.42578125" style="4"/>
    <col min="13085" max="13085" width="30.140625" style="4" customWidth="1"/>
    <col min="13086" max="13086" width="15.42578125" style="4" customWidth="1"/>
    <col min="13087" max="13087" width="15.85546875" style="4" customWidth="1"/>
    <col min="13088" max="13088" width="24.42578125" style="4" customWidth="1"/>
    <col min="13089" max="13089" width="17.140625" style="4" customWidth="1"/>
    <col min="13090" max="13313" width="12.42578125" style="4"/>
    <col min="13314" max="13314" width="3.5703125" style="4" customWidth="1"/>
    <col min="13315" max="13315" width="59.28515625" style="4" customWidth="1"/>
    <col min="13316" max="13316" width="10.28515625" style="4" customWidth="1"/>
    <col min="13317" max="13317" width="16.85546875" style="4" customWidth="1"/>
    <col min="13318" max="13318" width="8.5703125" style="4" customWidth="1"/>
    <col min="13319" max="13319" width="19" style="4" customWidth="1"/>
    <col min="13320" max="13320" width="18" style="4" customWidth="1"/>
    <col min="13321" max="13321" width="9.28515625" style="4" customWidth="1"/>
    <col min="13322" max="13322" width="9" style="4" customWidth="1"/>
    <col min="13323" max="13323" width="9.140625" style="4" customWidth="1"/>
    <col min="13324" max="13324" width="12.42578125" style="4"/>
    <col min="13325" max="13325" width="16" style="4" customWidth="1"/>
    <col min="13326" max="13326" width="9.28515625" style="4" customWidth="1"/>
    <col min="13327" max="13327" width="9.85546875" style="4" customWidth="1"/>
    <col min="13328" max="13328" width="14.28515625" style="4" customWidth="1"/>
    <col min="13329" max="13329" width="16.42578125" style="4" customWidth="1"/>
    <col min="13330" max="13330" width="12.42578125" style="4"/>
    <col min="13331" max="13331" width="14.42578125" style="4" customWidth="1"/>
    <col min="13332" max="13332" width="18.42578125" style="4" customWidth="1"/>
    <col min="13333" max="13333" width="33.85546875" style="4" customWidth="1"/>
    <col min="13334" max="13334" width="0" style="4" hidden="1" customWidth="1"/>
    <col min="13335" max="13335" width="24.28515625" style="4" customWidth="1"/>
    <col min="13336" max="13336" width="22.42578125" style="4" customWidth="1"/>
    <col min="13337" max="13338" width="12.42578125" style="4"/>
    <col min="13339" max="13339" width="16.85546875" style="4" customWidth="1"/>
    <col min="13340" max="13340" width="12.42578125" style="4"/>
    <col min="13341" max="13341" width="30.140625" style="4" customWidth="1"/>
    <col min="13342" max="13342" width="15.42578125" style="4" customWidth="1"/>
    <col min="13343" max="13343" width="15.85546875" style="4" customWidth="1"/>
    <col min="13344" max="13344" width="24.42578125" style="4" customWidth="1"/>
    <col min="13345" max="13345" width="17.140625" style="4" customWidth="1"/>
    <col min="13346" max="13569" width="12.42578125" style="4"/>
    <col min="13570" max="13570" width="3.5703125" style="4" customWidth="1"/>
    <col min="13571" max="13571" width="59.28515625" style="4" customWidth="1"/>
    <col min="13572" max="13572" width="10.28515625" style="4" customWidth="1"/>
    <col min="13573" max="13573" width="16.85546875" style="4" customWidth="1"/>
    <col min="13574" max="13574" width="8.5703125" style="4" customWidth="1"/>
    <col min="13575" max="13575" width="19" style="4" customWidth="1"/>
    <col min="13576" max="13576" width="18" style="4" customWidth="1"/>
    <col min="13577" max="13577" width="9.28515625" style="4" customWidth="1"/>
    <col min="13578" max="13578" width="9" style="4" customWidth="1"/>
    <col min="13579" max="13579" width="9.140625" style="4" customWidth="1"/>
    <col min="13580" max="13580" width="12.42578125" style="4"/>
    <col min="13581" max="13581" width="16" style="4" customWidth="1"/>
    <col min="13582" max="13582" width="9.28515625" style="4" customWidth="1"/>
    <col min="13583" max="13583" width="9.85546875" style="4" customWidth="1"/>
    <col min="13584" max="13584" width="14.28515625" style="4" customWidth="1"/>
    <col min="13585" max="13585" width="16.42578125" style="4" customWidth="1"/>
    <col min="13586" max="13586" width="12.42578125" style="4"/>
    <col min="13587" max="13587" width="14.42578125" style="4" customWidth="1"/>
    <col min="13588" max="13588" width="18.42578125" style="4" customWidth="1"/>
    <col min="13589" max="13589" width="33.85546875" style="4" customWidth="1"/>
    <col min="13590" max="13590" width="0" style="4" hidden="1" customWidth="1"/>
    <col min="13591" max="13591" width="24.28515625" style="4" customWidth="1"/>
    <col min="13592" max="13592" width="22.42578125" style="4" customWidth="1"/>
    <col min="13593" max="13594" width="12.42578125" style="4"/>
    <col min="13595" max="13595" width="16.85546875" style="4" customWidth="1"/>
    <col min="13596" max="13596" width="12.42578125" style="4"/>
    <col min="13597" max="13597" width="30.140625" style="4" customWidth="1"/>
    <col min="13598" max="13598" width="15.42578125" style="4" customWidth="1"/>
    <col min="13599" max="13599" width="15.85546875" style="4" customWidth="1"/>
    <col min="13600" max="13600" width="24.42578125" style="4" customWidth="1"/>
    <col min="13601" max="13601" width="17.140625" style="4" customWidth="1"/>
    <col min="13602" max="13825" width="12.42578125" style="4"/>
    <col min="13826" max="13826" width="3.5703125" style="4" customWidth="1"/>
    <col min="13827" max="13827" width="59.28515625" style="4" customWidth="1"/>
    <col min="13828" max="13828" width="10.28515625" style="4" customWidth="1"/>
    <col min="13829" max="13829" width="16.85546875" style="4" customWidth="1"/>
    <col min="13830" max="13830" width="8.5703125" style="4" customWidth="1"/>
    <col min="13831" max="13831" width="19" style="4" customWidth="1"/>
    <col min="13832" max="13832" width="18" style="4" customWidth="1"/>
    <col min="13833" max="13833" width="9.28515625" style="4" customWidth="1"/>
    <col min="13834" max="13834" width="9" style="4" customWidth="1"/>
    <col min="13835" max="13835" width="9.140625" style="4" customWidth="1"/>
    <col min="13836" max="13836" width="12.42578125" style="4"/>
    <col min="13837" max="13837" width="16" style="4" customWidth="1"/>
    <col min="13838" max="13838" width="9.28515625" style="4" customWidth="1"/>
    <col min="13839" max="13839" width="9.85546875" style="4" customWidth="1"/>
    <col min="13840" max="13840" width="14.28515625" style="4" customWidth="1"/>
    <col min="13841" max="13841" width="16.42578125" style="4" customWidth="1"/>
    <col min="13842" max="13842" width="12.42578125" style="4"/>
    <col min="13843" max="13843" width="14.42578125" style="4" customWidth="1"/>
    <col min="13844" max="13844" width="18.42578125" style="4" customWidth="1"/>
    <col min="13845" max="13845" width="33.85546875" style="4" customWidth="1"/>
    <col min="13846" max="13846" width="0" style="4" hidden="1" customWidth="1"/>
    <col min="13847" max="13847" width="24.28515625" style="4" customWidth="1"/>
    <col min="13848" max="13848" width="22.42578125" style="4" customWidth="1"/>
    <col min="13849" max="13850" width="12.42578125" style="4"/>
    <col min="13851" max="13851" width="16.85546875" style="4" customWidth="1"/>
    <col min="13852" max="13852" width="12.42578125" style="4"/>
    <col min="13853" max="13853" width="30.140625" style="4" customWidth="1"/>
    <col min="13854" max="13854" width="15.42578125" style="4" customWidth="1"/>
    <col min="13855" max="13855" width="15.85546875" style="4" customWidth="1"/>
    <col min="13856" max="13856" width="24.42578125" style="4" customWidth="1"/>
    <col min="13857" max="13857" width="17.140625" style="4" customWidth="1"/>
    <col min="13858" max="14081" width="12.42578125" style="4"/>
    <col min="14082" max="14082" width="3.5703125" style="4" customWidth="1"/>
    <col min="14083" max="14083" width="59.28515625" style="4" customWidth="1"/>
    <col min="14084" max="14084" width="10.28515625" style="4" customWidth="1"/>
    <col min="14085" max="14085" width="16.85546875" style="4" customWidth="1"/>
    <col min="14086" max="14086" width="8.5703125" style="4" customWidth="1"/>
    <col min="14087" max="14087" width="19" style="4" customWidth="1"/>
    <col min="14088" max="14088" width="18" style="4" customWidth="1"/>
    <col min="14089" max="14089" width="9.28515625" style="4" customWidth="1"/>
    <col min="14090" max="14090" width="9" style="4" customWidth="1"/>
    <col min="14091" max="14091" width="9.140625" style="4" customWidth="1"/>
    <col min="14092" max="14092" width="12.42578125" style="4"/>
    <col min="14093" max="14093" width="16" style="4" customWidth="1"/>
    <col min="14094" max="14094" width="9.28515625" style="4" customWidth="1"/>
    <col min="14095" max="14095" width="9.85546875" style="4" customWidth="1"/>
    <col min="14096" max="14096" width="14.28515625" style="4" customWidth="1"/>
    <col min="14097" max="14097" width="16.42578125" style="4" customWidth="1"/>
    <col min="14098" max="14098" width="12.42578125" style="4"/>
    <col min="14099" max="14099" width="14.42578125" style="4" customWidth="1"/>
    <col min="14100" max="14100" width="18.42578125" style="4" customWidth="1"/>
    <col min="14101" max="14101" width="33.85546875" style="4" customWidth="1"/>
    <col min="14102" max="14102" width="0" style="4" hidden="1" customWidth="1"/>
    <col min="14103" max="14103" width="24.28515625" style="4" customWidth="1"/>
    <col min="14104" max="14104" width="22.42578125" style="4" customWidth="1"/>
    <col min="14105" max="14106" width="12.42578125" style="4"/>
    <col min="14107" max="14107" width="16.85546875" style="4" customWidth="1"/>
    <col min="14108" max="14108" width="12.42578125" style="4"/>
    <col min="14109" max="14109" width="30.140625" style="4" customWidth="1"/>
    <col min="14110" max="14110" width="15.42578125" style="4" customWidth="1"/>
    <col min="14111" max="14111" width="15.85546875" style="4" customWidth="1"/>
    <col min="14112" max="14112" width="24.42578125" style="4" customWidth="1"/>
    <col min="14113" max="14113" width="17.140625" style="4" customWidth="1"/>
    <col min="14114" max="14337" width="12.42578125" style="4"/>
    <col min="14338" max="14338" width="3.5703125" style="4" customWidth="1"/>
    <col min="14339" max="14339" width="59.28515625" style="4" customWidth="1"/>
    <col min="14340" max="14340" width="10.28515625" style="4" customWidth="1"/>
    <col min="14341" max="14341" width="16.85546875" style="4" customWidth="1"/>
    <col min="14342" max="14342" width="8.5703125" style="4" customWidth="1"/>
    <col min="14343" max="14343" width="19" style="4" customWidth="1"/>
    <col min="14344" max="14344" width="18" style="4" customWidth="1"/>
    <col min="14345" max="14345" width="9.28515625" style="4" customWidth="1"/>
    <col min="14346" max="14346" width="9" style="4" customWidth="1"/>
    <col min="14347" max="14347" width="9.140625" style="4" customWidth="1"/>
    <col min="14348" max="14348" width="12.42578125" style="4"/>
    <col min="14349" max="14349" width="16" style="4" customWidth="1"/>
    <col min="14350" max="14350" width="9.28515625" style="4" customWidth="1"/>
    <col min="14351" max="14351" width="9.85546875" style="4" customWidth="1"/>
    <col min="14352" max="14352" width="14.28515625" style="4" customWidth="1"/>
    <col min="14353" max="14353" width="16.42578125" style="4" customWidth="1"/>
    <col min="14354" max="14354" width="12.42578125" style="4"/>
    <col min="14355" max="14355" width="14.42578125" style="4" customWidth="1"/>
    <col min="14356" max="14356" width="18.42578125" style="4" customWidth="1"/>
    <col min="14357" max="14357" width="33.85546875" style="4" customWidth="1"/>
    <col min="14358" max="14358" width="0" style="4" hidden="1" customWidth="1"/>
    <col min="14359" max="14359" width="24.28515625" style="4" customWidth="1"/>
    <col min="14360" max="14360" width="22.42578125" style="4" customWidth="1"/>
    <col min="14361" max="14362" width="12.42578125" style="4"/>
    <col min="14363" max="14363" width="16.85546875" style="4" customWidth="1"/>
    <col min="14364" max="14364" width="12.42578125" style="4"/>
    <col min="14365" max="14365" width="30.140625" style="4" customWidth="1"/>
    <col min="14366" max="14366" width="15.42578125" style="4" customWidth="1"/>
    <col min="14367" max="14367" width="15.85546875" style="4" customWidth="1"/>
    <col min="14368" max="14368" width="24.42578125" style="4" customWidth="1"/>
    <col min="14369" max="14369" width="17.140625" style="4" customWidth="1"/>
    <col min="14370" max="14593" width="12.42578125" style="4"/>
    <col min="14594" max="14594" width="3.5703125" style="4" customWidth="1"/>
    <col min="14595" max="14595" width="59.28515625" style="4" customWidth="1"/>
    <col min="14596" max="14596" width="10.28515625" style="4" customWidth="1"/>
    <col min="14597" max="14597" width="16.85546875" style="4" customWidth="1"/>
    <col min="14598" max="14598" width="8.5703125" style="4" customWidth="1"/>
    <col min="14599" max="14599" width="19" style="4" customWidth="1"/>
    <col min="14600" max="14600" width="18" style="4" customWidth="1"/>
    <col min="14601" max="14601" width="9.28515625" style="4" customWidth="1"/>
    <col min="14602" max="14602" width="9" style="4" customWidth="1"/>
    <col min="14603" max="14603" width="9.140625" style="4" customWidth="1"/>
    <col min="14604" max="14604" width="12.42578125" style="4"/>
    <col min="14605" max="14605" width="16" style="4" customWidth="1"/>
    <col min="14606" max="14606" width="9.28515625" style="4" customWidth="1"/>
    <col min="14607" max="14607" width="9.85546875" style="4" customWidth="1"/>
    <col min="14608" max="14608" width="14.28515625" style="4" customWidth="1"/>
    <col min="14609" max="14609" width="16.42578125" style="4" customWidth="1"/>
    <col min="14610" max="14610" width="12.42578125" style="4"/>
    <col min="14611" max="14611" width="14.42578125" style="4" customWidth="1"/>
    <col min="14612" max="14612" width="18.42578125" style="4" customWidth="1"/>
    <col min="14613" max="14613" width="33.85546875" style="4" customWidth="1"/>
    <col min="14614" max="14614" width="0" style="4" hidden="1" customWidth="1"/>
    <col min="14615" max="14615" width="24.28515625" style="4" customWidth="1"/>
    <col min="14616" max="14616" width="22.42578125" style="4" customWidth="1"/>
    <col min="14617" max="14618" width="12.42578125" style="4"/>
    <col min="14619" max="14619" width="16.85546875" style="4" customWidth="1"/>
    <col min="14620" max="14620" width="12.42578125" style="4"/>
    <col min="14621" max="14621" width="30.140625" style="4" customWidth="1"/>
    <col min="14622" max="14622" width="15.42578125" style="4" customWidth="1"/>
    <col min="14623" max="14623" width="15.85546875" style="4" customWidth="1"/>
    <col min="14624" max="14624" width="24.42578125" style="4" customWidth="1"/>
    <col min="14625" max="14625" width="17.140625" style="4" customWidth="1"/>
    <col min="14626" max="14849" width="12.42578125" style="4"/>
    <col min="14850" max="14850" width="3.5703125" style="4" customWidth="1"/>
    <col min="14851" max="14851" width="59.28515625" style="4" customWidth="1"/>
    <col min="14852" max="14852" width="10.28515625" style="4" customWidth="1"/>
    <col min="14853" max="14853" width="16.85546875" style="4" customWidth="1"/>
    <col min="14854" max="14854" width="8.5703125" style="4" customWidth="1"/>
    <col min="14855" max="14855" width="19" style="4" customWidth="1"/>
    <col min="14856" max="14856" width="18" style="4" customWidth="1"/>
    <col min="14857" max="14857" width="9.28515625" style="4" customWidth="1"/>
    <col min="14858" max="14858" width="9" style="4" customWidth="1"/>
    <col min="14859" max="14859" width="9.140625" style="4" customWidth="1"/>
    <col min="14860" max="14860" width="12.42578125" style="4"/>
    <col min="14861" max="14861" width="16" style="4" customWidth="1"/>
    <col min="14862" max="14862" width="9.28515625" style="4" customWidth="1"/>
    <col min="14863" max="14863" width="9.85546875" style="4" customWidth="1"/>
    <col min="14864" max="14864" width="14.28515625" style="4" customWidth="1"/>
    <col min="14865" max="14865" width="16.42578125" style="4" customWidth="1"/>
    <col min="14866" max="14866" width="12.42578125" style="4"/>
    <col min="14867" max="14867" width="14.42578125" style="4" customWidth="1"/>
    <col min="14868" max="14868" width="18.42578125" style="4" customWidth="1"/>
    <col min="14869" max="14869" width="33.85546875" style="4" customWidth="1"/>
    <col min="14870" max="14870" width="0" style="4" hidden="1" customWidth="1"/>
    <col min="14871" max="14871" width="24.28515625" style="4" customWidth="1"/>
    <col min="14872" max="14872" width="22.42578125" style="4" customWidth="1"/>
    <col min="14873" max="14874" width="12.42578125" style="4"/>
    <col min="14875" max="14875" width="16.85546875" style="4" customWidth="1"/>
    <col min="14876" max="14876" width="12.42578125" style="4"/>
    <col min="14877" max="14877" width="30.140625" style="4" customWidth="1"/>
    <col min="14878" max="14878" width="15.42578125" style="4" customWidth="1"/>
    <col min="14879" max="14879" width="15.85546875" style="4" customWidth="1"/>
    <col min="14880" max="14880" width="24.42578125" style="4" customWidth="1"/>
    <col min="14881" max="14881" width="17.140625" style="4" customWidth="1"/>
    <col min="14882" max="15105" width="12.42578125" style="4"/>
    <col min="15106" max="15106" width="3.5703125" style="4" customWidth="1"/>
    <col min="15107" max="15107" width="59.28515625" style="4" customWidth="1"/>
    <col min="15108" max="15108" width="10.28515625" style="4" customWidth="1"/>
    <col min="15109" max="15109" width="16.85546875" style="4" customWidth="1"/>
    <col min="15110" max="15110" width="8.5703125" style="4" customWidth="1"/>
    <col min="15111" max="15111" width="19" style="4" customWidth="1"/>
    <col min="15112" max="15112" width="18" style="4" customWidth="1"/>
    <col min="15113" max="15113" width="9.28515625" style="4" customWidth="1"/>
    <col min="15114" max="15114" width="9" style="4" customWidth="1"/>
    <col min="15115" max="15115" width="9.140625" style="4" customWidth="1"/>
    <col min="15116" max="15116" width="12.42578125" style="4"/>
    <col min="15117" max="15117" width="16" style="4" customWidth="1"/>
    <col min="15118" max="15118" width="9.28515625" style="4" customWidth="1"/>
    <col min="15119" max="15119" width="9.85546875" style="4" customWidth="1"/>
    <col min="15120" max="15120" width="14.28515625" style="4" customWidth="1"/>
    <col min="15121" max="15121" width="16.42578125" style="4" customWidth="1"/>
    <col min="15122" max="15122" width="12.42578125" style="4"/>
    <col min="15123" max="15123" width="14.42578125" style="4" customWidth="1"/>
    <col min="15124" max="15124" width="18.42578125" style="4" customWidth="1"/>
    <col min="15125" max="15125" width="33.85546875" style="4" customWidth="1"/>
    <col min="15126" max="15126" width="0" style="4" hidden="1" customWidth="1"/>
    <col min="15127" max="15127" width="24.28515625" style="4" customWidth="1"/>
    <col min="15128" max="15128" width="22.42578125" style="4" customWidth="1"/>
    <col min="15129" max="15130" width="12.42578125" style="4"/>
    <col min="15131" max="15131" width="16.85546875" style="4" customWidth="1"/>
    <col min="15132" max="15132" width="12.42578125" style="4"/>
    <col min="15133" max="15133" width="30.140625" style="4" customWidth="1"/>
    <col min="15134" max="15134" width="15.42578125" style="4" customWidth="1"/>
    <col min="15135" max="15135" width="15.85546875" style="4" customWidth="1"/>
    <col min="15136" max="15136" width="24.42578125" style="4" customWidth="1"/>
    <col min="15137" max="15137" width="17.140625" style="4" customWidth="1"/>
    <col min="15138" max="15361" width="12.42578125" style="4"/>
    <col min="15362" max="15362" width="3.5703125" style="4" customWidth="1"/>
    <col min="15363" max="15363" width="59.28515625" style="4" customWidth="1"/>
    <col min="15364" max="15364" width="10.28515625" style="4" customWidth="1"/>
    <col min="15365" max="15365" width="16.85546875" style="4" customWidth="1"/>
    <col min="15366" max="15366" width="8.5703125" style="4" customWidth="1"/>
    <col min="15367" max="15367" width="19" style="4" customWidth="1"/>
    <col min="15368" max="15368" width="18" style="4" customWidth="1"/>
    <col min="15369" max="15369" width="9.28515625" style="4" customWidth="1"/>
    <col min="15370" max="15370" width="9" style="4" customWidth="1"/>
    <col min="15371" max="15371" width="9.140625" style="4" customWidth="1"/>
    <col min="15372" max="15372" width="12.42578125" style="4"/>
    <col min="15373" max="15373" width="16" style="4" customWidth="1"/>
    <col min="15374" max="15374" width="9.28515625" style="4" customWidth="1"/>
    <col min="15375" max="15375" width="9.85546875" style="4" customWidth="1"/>
    <col min="15376" max="15376" width="14.28515625" style="4" customWidth="1"/>
    <col min="15377" max="15377" width="16.42578125" style="4" customWidth="1"/>
    <col min="15378" max="15378" width="12.42578125" style="4"/>
    <col min="15379" max="15379" width="14.42578125" style="4" customWidth="1"/>
    <col min="15380" max="15380" width="18.42578125" style="4" customWidth="1"/>
    <col min="15381" max="15381" width="33.85546875" style="4" customWidth="1"/>
    <col min="15382" max="15382" width="0" style="4" hidden="1" customWidth="1"/>
    <col min="15383" max="15383" width="24.28515625" style="4" customWidth="1"/>
    <col min="15384" max="15384" width="22.42578125" style="4" customWidth="1"/>
    <col min="15385" max="15386" width="12.42578125" style="4"/>
    <col min="15387" max="15387" width="16.85546875" style="4" customWidth="1"/>
    <col min="15388" max="15388" width="12.42578125" style="4"/>
    <col min="15389" max="15389" width="30.140625" style="4" customWidth="1"/>
    <col min="15390" max="15390" width="15.42578125" style="4" customWidth="1"/>
    <col min="15391" max="15391" width="15.85546875" style="4" customWidth="1"/>
    <col min="15392" max="15392" width="24.42578125" style="4" customWidth="1"/>
    <col min="15393" max="15393" width="17.140625" style="4" customWidth="1"/>
    <col min="15394" max="15617" width="12.42578125" style="4"/>
    <col min="15618" max="15618" width="3.5703125" style="4" customWidth="1"/>
    <col min="15619" max="15619" width="59.28515625" style="4" customWidth="1"/>
    <col min="15620" max="15620" width="10.28515625" style="4" customWidth="1"/>
    <col min="15621" max="15621" width="16.85546875" style="4" customWidth="1"/>
    <col min="15622" max="15622" width="8.5703125" style="4" customWidth="1"/>
    <col min="15623" max="15623" width="19" style="4" customWidth="1"/>
    <col min="15624" max="15624" width="18" style="4" customWidth="1"/>
    <col min="15625" max="15625" width="9.28515625" style="4" customWidth="1"/>
    <col min="15626" max="15626" width="9" style="4" customWidth="1"/>
    <col min="15627" max="15627" width="9.140625" style="4" customWidth="1"/>
    <col min="15628" max="15628" width="12.42578125" style="4"/>
    <col min="15629" max="15629" width="16" style="4" customWidth="1"/>
    <col min="15630" max="15630" width="9.28515625" style="4" customWidth="1"/>
    <col min="15631" max="15631" width="9.85546875" style="4" customWidth="1"/>
    <col min="15632" max="15632" width="14.28515625" style="4" customWidth="1"/>
    <col min="15633" max="15633" width="16.42578125" style="4" customWidth="1"/>
    <col min="15634" max="15634" width="12.42578125" style="4"/>
    <col min="15635" max="15635" width="14.42578125" style="4" customWidth="1"/>
    <col min="15636" max="15636" width="18.42578125" style="4" customWidth="1"/>
    <col min="15637" max="15637" width="33.85546875" style="4" customWidth="1"/>
    <col min="15638" max="15638" width="0" style="4" hidden="1" customWidth="1"/>
    <col min="15639" max="15639" width="24.28515625" style="4" customWidth="1"/>
    <col min="15640" max="15640" width="22.42578125" style="4" customWidth="1"/>
    <col min="15641" max="15642" width="12.42578125" style="4"/>
    <col min="15643" max="15643" width="16.85546875" style="4" customWidth="1"/>
    <col min="15644" max="15644" width="12.42578125" style="4"/>
    <col min="15645" max="15645" width="30.140625" style="4" customWidth="1"/>
    <col min="15646" max="15646" width="15.42578125" style="4" customWidth="1"/>
    <col min="15647" max="15647" width="15.85546875" style="4" customWidth="1"/>
    <col min="15648" max="15648" width="24.42578125" style="4" customWidth="1"/>
    <col min="15649" max="15649" width="17.140625" style="4" customWidth="1"/>
    <col min="15650" max="15873" width="12.42578125" style="4"/>
    <col min="15874" max="15874" width="3.5703125" style="4" customWidth="1"/>
    <col min="15875" max="15875" width="59.28515625" style="4" customWidth="1"/>
    <col min="15876" max="15876" width="10.28515625" style="4" customWidth="1"/>
    <col min="15877" max="15877" width="16.85546875" style="4" customWidth="1"/>
    <col min="15878" max="15878" width="8.5703125" style="4" customWidth="1"/>
    <col min="15879" max="15879" width="19" style="4" customWidth="1"/>
    <col min="15880" max="15880" width="18" style="4" customWidth="1"/>
    <col min="15881" max="15881" width="9.28515625" style="4" customWidth="1"/>
    <col min="15882" max="15882" width="9" style="4" customWidth="1"/>
    <col min="15883" max="15883" width="9.140625" style="4" customWidth="1"/>
    <col min="15884" max="15884" width="12.42578125" style="4"/>
    <col min="15885" max="15885" width="16" style="4" customWidth="1"/>
    <col min="15886" max="15886" width="9.28515625" style="4" customWidth="1"/>
    <col min="15887" max="15887" width="9.85546875" style="4" customWidth="1"/>
    <col min="15888" max="15888" width="14.28515625" style="4" customWidth="1"/>
    <col min="15889" max="15889" width="16.42578125" style="4" customWidth="1"/>
    <col min="15890" max="15890" width="12.42578125" style="4"/>
    <col min="15891" max="15891" width="14.42578125" style="4" customWidth="1"/>
    <col min="15892" max="15892" width="18.42578125" style="4" customWidth="1"/>
    <col min="15893" max="15893" width="33.85546875" style="4" customWidth="1"/>
    <col min="15894" max="15894" width="0" style="4" hidden="1" customWidth="1"/>
    <col min="15895" max="15895" width="24.28515625" style="4" customWidth="1"/>
    <col min="15896" max="15896" width="22.42578125" style="4" customWidth="1"/>
    <col min="15897" max="15898" width="12.42578125" style="4"/>
    <col min="15899" max="15899" width="16.85546875" style="4" customWidth="1"/>
    <col min="15900" max="15900" width="12.42578125" style="4"/>
    <col min="15901" max="15901" width="30.140625" style="4" customWidth="1"/>
    <col min="15902" max="15902" width="15.42578125" style="4" customWidth="1"/>
    <col min="15903" max="15903" width="15.85546875" style="4" customWidth="1"/>
    <col min="15904" max="15904" width="24.42578125" style="4" customWidth="1"/>
    <col min="15905" max="15905" width="17.140625" style="4" customWidth="1"/>
    <col min="15906" max="16129" width="12.42578125" style="4"/>
    <col min="16130" max="16130" width="3.5703125" style="4" customWidth="1"/>
    <col min="16131" max="16131" width="59.28515625" style="4" customWidth="1"/>
    <col min="16132" max="16132" width="10.28515625" style="4" customWidth="1"/>
    <col min="16133" max="16133" width="16.85546875" style="4" customWidth="1"/>
    <col min="16134" max="16134" width="8.5703125" style="4" customWidth="1"/>
    <col min="16135" max="16135" width="19" style="4" customWidth="1"/>
    <col min="16136" max="16136" width="18" style="4" customWidth="1"/>
    <col min="16137" max="16137" width="9.28515625" style="4" customWidth="1"/>
    <col min="16138" max="16138" width="9" style="4" customWidth="1"/>
    <col min="16139" max="16139" width="9.140625" style="4" customWidth="1"/>
    <col min="16140" max="16140" width="12.42578125" style="4"/>
    <col min="16141" max="16141" width="16" style="4" customWidth="1"/>
    <col min="16142" max="16142" width="9.28515625" style="4" customWidth="1"/>
    <col min="16143" max="16143" width="9.85546875" style="4" customWidth="1"/>
    <col min="16144" max="16144" width="14.28515625" style="4" customWidth="1"/>
    <col min="16145" max="16145" width="16.42578125" style="4" customWidth="1"/>
    <col min="16146" max="16146" width="12.42578125" style="4"/>
    <col min="16147" max="16147" width="14.42578125" style="4" customWidth="1"/>
    <col min="16148" max="16148" width="18.42578125" style="4" customWidth="1"/>
    <col min="16149" max="16149" width="33.85546875" style="4" customWidth="1"/>
    <col min="16150" max="16150" width="0" style="4" hidden="1" customWidth="1"/>
    <col min="16151" max="16151" width="24.28515625" style="4" customWidth="1"/>
    <col min="16152" max="16152" width="22.42578125" style="4" customWidth="1"/>
    <col min="16153" max="16154" width="12.42578125" style="4"/>
    <col min="16155" max="16155" width="16.85546875" style="4" customWidth="1"/>
    <col min="16156" max="16156" width="12.42578125" style="4"/>
    <col min="16157" max="16157" width="30.140625" style="4" customWidth="1"/>
    <col min="16158" max="16158" width="15.42578125" style="4" customWidth="1"/>
    <col min="16159" max="16159" width="15.85546875" style="4" customWidth="1"/>
    <col min="16160" max="16160" width="24.42578125" style="4" customWidth="1"/>
    <col min="16161" max="16161" width="17.140625" style="4" customWidth="1"/>
    <col min="16162" max="16384" width="12.42578125" style="4"/>
  </cols>
  <sheetData>
    <row r="1" spans="2:27" ht="15" customHeight="1">
      <c r="B1" s="1"/>
      <c r="C1" s="1"/>
      <c r="D1" s="1"/>
      <c r="E1" s="1"/>
      <c r="F1" s="1"/>
      <c r="G1" s="1"/>
      <c r="H1" s="1"/>
      <c r="I1" s="1"/>
      <c r="J1" s="1"/>
      <c r="K1" s="2"/>
      <c r="L1" s="2"/>
      <c r="M1" s="1"/>
      <c r="N1" s="1"/>
      <c r="O1" s="3"/>
    </row>
    <row r="2" spans="2:27" ht="18" customHeight="1">
      <c r="B2" s="546"/>
      <c r="C2" s="548" t="s">
        <v>0</v>
      </c>
      <c r="D2" s="548"/>
      <c r="E2" s="548"/>
      <c r="F2" s="548"/>
      <c r="G2" s="548"/>
      <c r="H2" s="548"/>
      <c r="I2" s="548"/>
      <c r="J2" s="549" t="s">
        <v>1</v>
      </c>
      <c r="K2" s="549"/>
      <c r="L2" s="549"/>
      <c r="M2" s="549"/>
      <c r="N2" s="546"/>
      <c r="O2" s="546"/>
      <c r="P2" s="5"/>
    </row>
    <row r="3" spans="2:27" ht="18" customHeight="1">
      <c r="B3" s="546"/>
      <c r="C3" s="548"/>
      <c r="D3" s="548"/>
      <c r="E3" s="548"/>
      <c r="F3" s="548"/>
      <c r="G3" s="548"/>
      <c r="H3" s="548"/>
      <c r="I3" s="548"/>
      <c r="J3" s="549" t="s">
        <v>2</v>
      </c>
      <c r="K3" s="549"/>
      <c r="L3" s="549"/>
      <c r="M3" s="549"/>
      <c r="N3" s="546"/>
      <c r="O3" s="546"/>
      <c r="P3" s="5"/>
    </row>
    <row r="4" spans="2:27" ht="18" customHeight="1">
      <c r="B4" s="546"/>
      <c r="C4" s="548" t="s">
        <v>3</v>
      </c>
      <c r="D4" s="548"/>
      <c r="E4" s="548"/>
      <c r="F4" s="548"/>
      <c r="G4" s="548"/>
      <c r="H4" s="548"/>
      <c r="I4" s="548"/>
      <c r="J4" s="549" t="s">
        <v>4</v>
      </c>
      <c r="K4" s="549"/>
      <c r="L4" s="549"/>
      <c r="M4" s="549"/>
      <c r="N4" s="546"/>
      <c r="O4" s="546"/>
      <c r="P4" s="5"/>
    </row>
    <row r="5" spans="2:27" ht="21.75" customHeight="1" thickBot="1">
      <c r="B5" s="547"/>
      <c r="C5" s="550"/>
      <c r="D5" s="550"/>
      <c r="E5" s="550"/>
      <c r="F5" s="550"/>
      <c r="G5" s="550"/>
      <c r="H5" s="550"/>
      <c r="I5" s="550"/>
      <c r="J5" s="551" t="s">
        <v>5</v>
      </c>
      <c r="K5" s="551"/>
      <c r="L5" s="551"/>
      <c r="M5" s="551"/>
      <c r="N5" s="547"/>
      <c r="O5" s="547"/>
      <c r="P5" s="5"/>
    </row>
    <row r="6" spans="2:27" ht="21.75" customHeight="1">
      <c r="B6" s="552" t="s">
        <v>6</v>
      </c>
      <c r="C6" s="553"/>
      <c r="D6" s="553"/>
      <c r="E6" s="553"/>
      <c r="F6" s="553"/>
      <c r="G6" s="553"/>
      <c r="H6" s="553"/>
      <c r="I6" s="553"/>
      <c r="J6" s="553"/>
      <c r="K6" s="553"/>
      <c r="L6" s="553"/>
      <c r="M6" s="553"/>
      <c r="N6" s="553"/>
      <c r="O6" s="554"/>
      <c r="P6" s="6"/>
      <c r="S6" s="7"/>
      <c r="T6" s="555"/>
      <c r="U6" s="555"/>
      <c r="V6" s="555"/>
      <c r="W6" s="7"/>
      <c r="Y6" s="8"/>
      <c r="Z6" s="8"/>
    </row>
    <row r="7" spans="2:27" ht="21.75" customHeight="1" thickBot="1">
      <c r="B7" s="9" t="s">
        <v>104</v>
      </c>
      <c r="C7" s="556" t="s">
        <v>103</v>
      </c>
      <c r="D7" s="556"/>
      <c r="E7" s="556"/>
      <c r="F7" s="556"/>
      <c r="G7" s="556"/>
      <c r="H7" s="10"/>
      <c r="I7" s="10"/>
      <c r="J7" s="10"/>
      <c r="K7" s="10"/>
      <c r="L7" s="10"/>
      <c r="M7" s="10"/>
      <c r="N7" s="10"/>
      <c r="O7" s="11"/>
      <c r="P7" s="6"/>
      <c r="S7" s="12"/>
      <c r="T7" s="557"/>
      <c r="U7" s="557"/>
      <c r="V7" s="557"/>
      <c r="W7" s="13"/>
      <c r="Y7" s="14"/>
      <c r="Z7" s="15"/>
      <c r="AA7" s="16"/>
    </row>
    <row r="8" spans="2:27" ht="27" customHeight="1">
      <c r="B8" s="558" t="s">
        <v>7</v>
      </c>
      <c r="C8" s="559"/>
      <c r="D8" s="559"/>
      <c r="E8" s="559"/>
      <c r="F8" s="559"/>
      <c r="G8" s="560"/>
      <c r="H8" s="561" t="s">
        <v>8</v>
      </c>
      <c r="I8" s="562"/>
      <c r="J8" s="562"/>
      <c r="K8" s="565" t="s">
        <v>9</v>
      </c>
      <c r="L8" s="565"/>
      <c r="M8" s="565"/>
      <c r="N8" s="565"/>
      <c r="O8" s="565"/>
      <c r="P8" s="6"/>
      <c r="S8" s="12"/>
      <c r="T8" s="557"/>
      <c r="U8" s="557"/>
      <c r="V8" s="557"/>
      <c r="W8" s="13"/>
      <c r="Y8" s="14"/>
      <c r="Z8" s="15"/>
      <c r="AA8" s="16"/>
    </row>
    <row r="9" spans="2:27" ht="23.45" customHeight="1">
      <c r="B9" s="17" t="s">
        <v>10</v>
      </c>
      <c r="C9" s="566"/>
      <c r="D9" s="566"/>
      <c r="E9" s="566"/>
      <c r="F9" s="566"/>
      <c r="G9" s="567"/>
      <c r="H9" s="563"/>
      <c r="I9" s="564"/>
      <c r="J9" s="564"/>
      <c r="K9" s="18" t="s">
        <v>11</v>
      </c>
      <c r="L9" s="568" t="s">
        <v>12</v>
      </c>
      <c r="M9" s="568"/>
      <c r="N9" s="568"/>
      <c r="O9" s="18" t="s">
        <v>13</v>
      </c>
      <c r="P9" s="6"/>
      <c r="S9" s="19"/>
      <c r="T9" s="557"/>
      <c r="U9" s="557"/>
      <c r="V9" s="20"/>
      <c r="W9" s="13"/>
      <c r="X9" s="21"/>
      <c r="Y9" s="14"/>
      <c r="Z9" s="15"/>
      <c r="AA9" s="16"/>
    </row>
    <row r="10" spans="2:27" ht="32.450000000000003" customHeight="1">
      <c r="B10" s="569" t="s">
        <v>14</v>
      </c>
      <c r="C10" s="570"/>
      <c r="D10" s="570"/>
      <c r="E10" s="570"/>
      <c r="F10" s="570"/>
      <c r="G10" s="571"/>
      <c r="H10" s="563"/>
      <c r="I10" s="564"/>
      <c r="J10" s="564"/>
      <c r="K10" s="2"/>
      <c r="L10" s="572" t="s">
        <v>15</v>
      </c>
      <c r="M10" s="573"/>
      <c r="N10" s="574"/>
      <c r="O10" s="3"/>
      <c r="S10" s="22"/>
      <c r="T10" s="581"/>
      <c r="U10" s="581"/>
      <c r="W10" s="13"/>
      <c r="Y10" s="14"/>
      <c r="Z10" s="15"/>
      <c r="AA10" s="16"/>
    </row>
    <row r="11" spans="2:27" ht="32.450000000000003" customHeight="1">
      <c r="B11" s="569" t="s">
        <v>16</v>
      </c>
      <c r="C11" s="570"/>
      <c r="D11" s="570"/>
      <c r="E11" s="570"/>
      <c r="F11" s="570"/>
      <c r="G11" s="571"/>
      <c r="H11" s="563"/>
      <c r="I11" s="564"/>
      <c r="J11" s="564"/>
      <c r="K11" s="23"/>
      <c r="L11" s="575"/>
      <c r="M11" s="576"/>
      <c r="N11" s="577"/>
      <c r="O11" s="24"/>
      <c r="S11" s="21"/>
      <c r="T11" s="581"/>
      <c r="U11" s="581"/>
      <c r="W11" s="15"/>
      <c r="Y11" s="14"/>
      <c r="Z11" s="15"/>
      <c r="AA11" s="16"/>
    </row>
    <row r="12" spans="2:27" ht="19.5" customHeight="1">
      <c r="B12" s="582" t="s">
        <v>17</v>
      </c>
      <c r="C12" s="583"/>
      <c r="D12" s="583"/>
      <c r="E12" s="583"/>
      <c r="F12" s="583"/>
      <c r="G12" s="584"/>
      <c r="H12" s="563"/>
      <c r="I12" s="564"/>
      <c r="J12" s="564"/>
      <c r="K12" s="25"/>
      <c r="L12" s="575"/>
      <c r="M12" s="576"/>
      <c r="N12" s="577"/>
      <c r="O12" s="24"/>
      <c r="S12" s="21"/>
      <c r="T12" s="581"/>
      <c r="U12" s="581"/>
      <c r="W12" s="15"/>
      <c r="Y12" s="14"/>
      <c r="Z12" s="15"/>
      <c r="AA12" s="16"/>
    </row>
    <row r="13" spans="2:27" ht="36.6" customHeight="1" thickBot="1">
      <c r="B13" s="585" t="s">
        <v>18</v>
      </c>
      <c r="C13" s="586"/>
      <c r="D13" s="586"/>
      <c r="E13" s="586"/>
      <c r="F13" s="586"/>
      <c r="G13" s="587"/>
      <c r="H13" s="563"/>
      <c r="I13" s="564"/>
      <c r="J13" s="564"/>
      <c r="K13" s="25"/>
      <c r="L13" s="578"/>
      <c r="M13" s="579"/>
      <c r="N13" s="580"/>
      <c r="O13" s="24"/>
      <c r="S13" s="21"/>
      <c r="T13" s="26"/>
      <c r="U13" s="26"/>
      <c r="W13" s="15"/>
      <c r="Y13" s="14"/>
      <c r="Z13" s="15"/>
      <c r="AA13" s="16"/>
    </row>
    <row r="14" spans="2:27" s="5" customFormat="1" ht="27" customHeight="1">
      <c r="B14" s="600" t="s">
        <v>19</v>
      </c>
      <c r="C14" s="602" t="s">
        <v>20</v>
      </c>
      <c r="D14" s="603" t="s">
        <v>21</v>
      </c>
      <c r="E14" s="603" t="s">
        <v>22</v>
      </c>
      <c r="F14" s="603" t="s">
        <v>23</v>
      </c>
      <c r="G14" s="603" t="s">
        <v>24</v>
      </c>
      <c r="H14" s="588"/>
      <c r="I14" s="588"/>
      <c r="J14" s="588"/>
      <c r="K14" s="588" t="s">
        <v>25</v>
      </c>
      <c r="L14" s="588"/>
      <c r="M14" s="589" t="s">
        <v>26</v>
      </c>
      <c r="N14" s="589"/>
      <c r="O14" s="589"/>
      <c r="W14" s="27"/>
      <c r="Y14" s="28"/>
      <c r="Z14" s="29"/>
      <c r="AA14" s="30"/>
    </row>
    <row r="15" spans="2:27" s="5" customFormat="1" ht="27" customHeight="1">
      <c r="B15" s="566"/>
      <c r="C15" s="588"/>
      <c r="D15" s="588"/>
      <c r="E15" s="588"/>
      <c r="F15" s="588"/>
      <c r="G15" s="588"/>
      <c r="H15" s="588"/>
      <c r="I15" s="588"/>
      <c r="J15" s="588"/>
      <c r="K15" s="588"/>
      <c r="L15" s="588"/>
      <c r="M15" s="588" t="s">
        <v>27</v>
      </c>
      <c r="N15" s="588" t="s">
        <v>28</v>
      </c>
      <c r="O15" s="568" t="s">
        <v>29</v>
      </c>
      <c r="W15" s="27"/>
      <c r="Y15" s="28"/>
      <c r="Z15" s="29"/>
      <c r="AA15" s="30"/>
    </row>
    <row r="16" spans="2:27" s="5" customFormat="1" ht="36" customHeight="1" thickBot="1">
      <c r="B16" s="601"/>
      <c r="C16" s="590"/>
      <c r="D16" s="590"/>
      <c r="E16" s="590"/>
      <c r="F16" s="590"/>
      <c r="G16" s="31" t="s">
        <v>30</v>
      </c>
      <c r="H16" s="32" t="s">
        <v>31</v>
      </c>
      <c r="I16" s="33" t="s">
        <v>32</v>
      </c>
      <c r="J16" s="34" t="s">
        <v>33</v>
      </c>
      <c r="K16" s="32" t="s">
        <v>34</v>
      </c>
      <c r="L16" s="33" t="s">
        <v>35</v>
      </c>
      <c r="M16" s="590"/>
      <c r="N16" s="590"/>
      <c r="O16" s="591"/>
      <c r="T16" s="35"/>
      <c r="W16" s="27"/>
      <c r="Y16" s="28"/>
      <c r="Z16" s="29"/>
      <c r="AA16" s="30"/>
    </row>
    <row r="17" spans="2:27" s="5" customFormat="1" ht="25.5" customHeight="1">
      <c r="B17" s="592" t="s">
        <v>36</v>
      </c>
      <c r="C17" s="36" t="s">
        <v>37</v>
      </c>
      <c r="D17" s="594" t="s">
        <v>38</v>
      </c>
      <c r="E17" s="47">
        <v>45</v>
      </c>
      <c r="F17" s="37">
        <v>200000000</v>
      </c>
      <c r="G17" s="38">
        <f>F17</f>
        <v>200000000</v>
      </c>
      <c r="H17" s="39"/>
      <c r="I17" s="36"/>
      <c r="J17" s="40"/>
      <c r="K17" s="596">
        <v>44929</v>
      </c>
      <c r="L17" s="596">
        <v>45291</v>
      </c>
      <c r="M17" s="598">
        <f>E18/E17</f>
        <v>0.73333333333333328</v>
      </c>
      <c r="N17" s="598">
        <f>F18/F17</f>
        <v>0.27282499999999998</v>
      </c>
      <c r="O17" s="604">
        <f>M17*M17/N17</f>
        <v>1.9711455247054988</v>
      </c>
      <c r="T17" s="35"/>
      <c r="W17" s="27"/>
      <c r="Y17" s="28"/>
      <c r="Z17" s="29"/>
      <c r="AA17" s="30"/>
    </row>
    <row r="18" spans="2:27" s="5" customFormat="1" ht="24" customHeight="1" thickBot="1">
      <c r="B18" s="593"/>
      <c r="C18" s="41" t="s">
        <v>39</v>
      </c>
      <c r="D18" s="595"/>
      <c r="E18" s="121">
        <v>33</v>
      </c>
      <c r="F18" s="42">
        <v>54565000</v>
      </c>
      <c r="G18" s="43">
        <f>F18</f>
        <v>54565000</v>
      </c>
      <c r="H18" s="44"/>
      <c r="I18" s="45"/>
      <c r="J18" s="46"/>
      <c r="K18" s="597"/>
      <c r="L18" s="597"/>
      <c r="M18" s="599"/>
      <c r="N18" s="599"/>
      <c r="O18" s="605"/>
      <c r="T18" s="35"/>
      <c r="W18" s="27"/>
      <c r="Y18" s="28"/>
      <c r="Z18" s="29"/>
      <c r="AA18" s="30"/>
    </row>
    <row r="19" spans="2:27" ht="26.45" customHeight="1" thickBot="1">
      <c r="B19" s="606" t="s">
        <v>40</v>
      </c>
      <c r="C19" s="39" t="s">
        <v>37</v>
      </c>
      <c r="D19" s="608" t="s">
        <v>41</v>
      </c>
      <c r="E19" s="47">
        <v>3</v>
      </c>
      <c r="F19" s="48">
        <v>200000000</v>
      </c>
      <c r="G19" s="140">
        <f t="shared" ref="G19:G32" si="0">F19</f>
        <v>200000000</v>
      </c>
      <c r="H19" s="50"/>
      <c r="I19" s="51"/>
      <c r="J19" s="52"/>
      <c r="K19" s="596">
        <v>44929</v>
      </c>
      <c r="L19" s="596">
        <v>45291</v>
      </c>
      <c r="M19" s="598">
        <f>E20/E19</f>
        <v>1</v>
      </c>
      <c r="N19" s="598">
        <f>F20/F19</f>
        <v>0.28699999999999998</v>
      </c>
      <c r="O19" s="604">
        <f t="shared" ref="O19" si="1">M19*M19/N19</f>
        <v>3.4843205574912894</v>
      </c>
      <c r="W19" s="53"/>
    </row>
    <row r="20" spans="2:27" ht="21.75" customHeight="1" thickBot="1">
      <c r="B20" s="607"/>
      <c r="C20" s="54" t="s">
        <v>39</v>
      </c>
      <c r="D20" s="609"/>
      <c r="E20" s="121">
        <v>3</v>
      </c>
      <c r="F20" s="42">
        <v>57400000</v>
      </c>
      <c r="G20" s="43">
        <f t="shared" si="0"/>
        <v>57400000</v>
      </c>
      <c r="H20" s="55"/>
      <c r="I20" s="56"/>
      <c r="J20" s="57"/>
      <c r="K20" s="597"/>
      <c r="L20" s="597"/>
      <c r="M20" s="599"/>
      <c r="N20" s="599"/>
      <c r="O20" s="605"/>
      <c r="AA20" s="16"/>
    </row>
    <row r="21" spans="2:27" ht="21.75" customHeight="1" thickBot="1">
      <c r="B21" s="592" t="s">
        <v>42</v>
      </c>
      <c r="C21" s="39" t="s">
        <v>37</v>
      </c>
      <c r="D21" s="610" t="s">
        <v>38</v>
      </c>
      <c r="E21" s="47">
        <v>10</v>
      </c>
      <c r="F21" s="49">
        <v>320868000</v>
      </c>
      <c r="G21" s="140">
        <f t="shared" si="0"/>
        <v>320868000</v>
      </c>
      <c r="H21" s="58"/>
      <c r="I21" s="51"/>
      <c r="J21" s="59"/>
      <c r="K21" s="596">
        <v>44929</v>
      </c>
      <c r="L21" s="596">
        <v>45291</v>
      </c>
      <c r="M21" s="598">
        <f>E22/E21</f>
        <v>0.8</v>
      </c>
      <c r="N21" s="598">
        <f>F22/F21</f>
        <v>0.23124774050388322</v>
      </c>
      <c r="O21" s="604">
        <f t="shared" ref="O21" si="2">M21*M21/N21</f>
        <v>2.767594609164421</v>
      </c>
      <c r="AA21" s="16"/>
    </row>
    <row r="22" spans="2:27" ht="21.75" customHeight="1" thickBot="1">
      <c r="B22" s="593"/>
      <c r="C22" s="54" t="s">
        <v>39</v>
      </c>
      <c r="D22" s="611"/>
      <c r="E22" s="121">
        <v>8</v>
      </c>
      <c r="F22" s="42">
        <v>74200000</v>
      </c>
      <c r="G22" s="43">
        <f t="shared" si="0"/>
        <v>74200000</v>
      </c>
      <c r="H22" s="55"/>
      <c r="I22" s="60"/>
      <c r="J22" s="57"/>
      <c r="K22" s="597"/>
      <c r="L22" s="597"/>
      <c r="M22" s="599"/>
      <c r="N22" s="599"/>
      <c r="O22" s="605"/>
      <c r="AA22" s="16"/>
    </row>
    <row r="23" spans="2:27" ht="31.5" customHeight="1" thickBot="1">
      <c r="B23" s="606" t="s">
        <v>43</v>
      </c>
      <c r="C23" s="39" t="s">
        <v>37</v>
      </c>
      <c r="D23" s="608" t="s">
        <v>44</v>
      </c>
      <c r="E23" s="47">
        <v>1</v>
      </c>
      <c r="F23" s="49">
        <v>100064667</v>
      </c>
      <c r="G23" s="140">
        <f t="shared" si="0"/>
        <v>100064667</v>
      </c>
      <c r="H23" s="50"/>
      <c r="I23" s="61"/>
      <c r="J23" s="52"/>
      <c r="K23" s="596">
        <v>44929</v>
      </c>
      <c r="L23" s="596">
        <v>45291</v>
      </c>
      <c r="M23" s="598">
        <f>E24/E23</f>
        <v>0.25</v>
      </c>
      <c r="N23" s="598">
        <f>F24/F23</f>
        <v>0.55214294572129041</v>
      </c>
      <c r="O23" s="604">
        <f t="shared" ref="O23" si="3">M23*M23/N23</f>
        <v>0.11319532466063348</v>
      </c>
    </row>
    <row r="24" spans="2:27" ht="24.75" customHeight="1" thickBot="1">
      <c r="B24" s="607"/>
      <c r="C24" s="54" t="s">
        <v>39</v>
      </c>
      <c r="D24" s="609"/>
      <c r="E24" s="122">
        <v>0.25</v>
      </c>
      <c r="F24" s="62">
        <v>55250000</v>
      </c>
      <c r="G24" s="43">
        <f t="shared" si="0"/>
        <v>55250000</v>
      </c>
      <c r="H24" s="63"/>
      <c r="I24" s="56"/>
      <c r="J24" s="64"/>
      <c r="K24" s="597"/>
      <c r="L24" s="597"/>
      <c r="M24" s="599"/>
      <c r="N24" s="599"/>
      <c r="O24" s="605"/>
    </row>
    <row r="25" spans="2:27" ht="27" customHeight="1" thickBot="1">
      <c r="B25" s="606" t="s">
        <v>45</v>
      </c>
      <c r="C25" s="39" t="s">
        <v>37</v>
      </c>
      <c r="D25" s="608" t="s">
        <v>46</v>
      </c>
      <c r="E25" s="47">
        <v>1</v>
      </c>
      <c r="F25" s="65">
        <v>535000000</v>
      </c>
      <c r="G25" s="140">
        <f t="shared" si="0"/>
        <v>535000000</v>
      </c>
      <c r="H25" s="58"/>
      <c r="I25" s="51"/>
      <c r="J25" s="59"/>
      <c r="K25" s="596">
        <v>44929</v>
      </c>
      <c r="L25" s="596">
        <v>45291</v>
      </c>
      <c r="M25" s="598">
        <f>E26/E25</f>
        <v>0.25</v>
      </c>
      <c r="N25" s="598">
        <f>F26/F25</f>
        <v>0.27113644859813085</v>
      </c>
      <c r="O25" s="604">
        <f t="shared" ref="O25:O29" si="4">M25*M25/N25</f>
        <v>0.23051124377835072</v>
      </c>
    </row>
    <row r="26" spans="2:27" ht="32.25" customHeight="1" thickBot="1">
      <c r="B26" s="607"/>
      <c r="C26" s="54" t="s">
        <v>39</v>
      </c>
      <c r="D26" s="609"/>
      <c r="E26" s="122">
        <v>0.25</v>
      </c>
      <c r="F26" s="66">
        <v>145058000</v>
      </c>
      <c r="G26" s="43">
        <f t="shared" si="0"/>
        <v>145058000</v>
      </c>
      <c r="H26" s="55"/>
      <c r="I26" s="66"/>
      <c r="J26" s="57"/>
      <c r="K26" s="597"/>
      <c r="L26" s="597"/>
      <c r="M26" s="599"/>
      <c r="N26" s="599"/>
      <c r="O26" s="605"/>
      <c r="S26" s="67"/>
    </row>
    <row r="27" spans="2:27" ht="31.9" customHeight="1" thickBot="1">
      <c r="B27" s="606" t="s">
        <v>47</v>
      </c>
      <c r="C27" s="39" t="s">
        <v>37</v>
      </c>
      <c r="D27" s="608" t="s">
        <v>48</v>
      </c>
      <c r="E27" s="47">
        <v>4</v>
      </c>
      <c r="F27" s="65">
        <v>94067333</v>
      </c>
      <c r="G27" s="140">
        <f t="shared" si="0"/>
        <v>94067333</v>
      </c>
      <c r="H27" s="50"/>
      <c r="I27" s="51"/>
      <c r="J27" s="52"/>
      <c r="K27" s="596">
        <v>44929</v>
      </c>
      <c r="L27" s="596">
        <v>45291</v>
      </c>
      <c r="M27" s="598">
        <f>E28/E27</f>
        <v>0</v>
      </c>
      <c r="N27" s="598">
        <f>F28/F27</f>
        <v>0</v>
      </c>
      <c r="O27" s="604">
        <v>0</v>
      </c>
    </row>
    <row r="28" spans="2:27" ht="23.45" customHeight="1" thickBot="1">
      <c r="B28" s="607"/>
      <c r="C28" s="54" t="s">
        <v>39</v>
      </c>
      <c r="D28" s="609"/>
      <c r="E28" s="121">
        <v>0</v>
      </c>
      <c r="F28" s="68">
        <v>0</v>
      </c>
      <c r="G28" s="43">
        <f t="shared" si="0"/>
        <v>0</v>
      </c>
      <c r="H28" s="63"/>
      <c r="I28" s="69"/>
      <c r="J28" s="64"/>
      <c r="K28" s="597"/>
      <c r="L28" s="597"/>
      <c r="M28" s="599"/>
      <c r="N28" s="599"/>
      <c r="O28" s="605"/>
    </row>
    <row r="29" spans="2:27" ht="20.45" customHeight="1" thickBot="1">
      <c r="B29" s="606" t="s">
        <v>49</v>
      </c>
      <c r="C29" s="39" t="s">
        <v>37</v>
      </c>
      <c r="D29" s="608" t="s">
        <v>50</v>
      </c>
      <c r="E29" s="47">
        <v>4</v>
      </c>
      <c r="F29" s="65">
        <v>100000000</v>
      </c>
      <c r="G29" s="140">
        <f t="shared" si="0"/>
        <v>100000000</v>
      </c>
      <c r="H29" s="50"/>
      <c r="I29" s="70"/>
      <c r="J29" s="52"/>
      <c r="K29" s="596">
        <v>44929</v>
      </c>
      <c r="L29" s="596">
        <v>45291</v>
      </c>
      <c r="M29" s="598">
        <f>E30/E29</f>
        <v>0.25</v>
      </c>
      <c r="N29" s="598">
        <f>F30/F29</f>
        <v>0</v>
      </c>
      <c r="O29" s="604" t="e">
        <f t="shared" si="4"/>
        <v>#DIV/0!</v>
      </c>
    </row>
    <row r="30" spans="2:27" ht="25.9" customHeight="1" thickBot="1">
      <c r="B30" s="607"/>
      <c r="C30" s="54" t="s">
        <v>39</v>
      </c>
      <c r="D30" s="609"/>
      <c r="E30" s="121">
        <v>1</v>
      </c>
      <c r="F30" s="71">
        <v>0</v>
      </c>
      <c r="G30" s="43">
        <f t="shared" si="0"/>
        <v>0</v>
      </c>
      <c r="H30" s="63"/>
      <c r="I30" s="72"/>
      <c r="J30" s="64"/>
      <c r="K30" s="597"/>
      <c r="L30" s="597"/>
      <c r="M30" s="599"/>
      <c r="N30" s="599"/>
      <c r="O30" s="605"/>
    </row>
    <row r="31" spans="2:27" ht="22.9" customHeight="1" thickBot="1">
      <c r="B31" s="618" t="s">
        <v>51</v>
      </c>
      <c r="C31" s="73" t="s">
        <v>37</v>
      </c>
      <c r="D31" s="74"/>
      <c r="E31" s="111"/>
      <c r="F31" s="75">
        <f>F17+F19+F21+F23+F25+F27+F29</f>
        <v>1550000000</v>
      </c>
      <c r="G31" s="140">
        <f t="shared" si="0"/>
        <v>1550000000</v>
      </c>
      <c r="H31" s="50"/>
      <c r="I31" s="76"/>
      <c r="J31" s="52"/>
      <c r="K31" s="620"/>
      <c r="L31" s="622"/>
      <c r="M31" s="624"/>
      <c r="N31" s="626"/>
      <c r="O31" s="604"/>
    </row>
    <row r="32" spans="2:27" ht="24.6" customHeight="1" thickBot="1">
      <c r="B32" s="619"/>
      <c r="C32" s="54" t="s">
        <v>39</v>
      </c>
      <c r="D32" s="77"/>
      <c r="E32" s="112"/>
      <c r="F32" s="78">
        <f>F30+F28+F26+F24+F22+F20+F18</f>
        <v>386473000</v>
      </c>
      <c r="G32" s="43">
        <f t="shared" si="0"/>
        <v>386473000</v>
      </c>
      <c r="H32" s="55"/>
      <c r="I32" s="79"/>
      <c r="J32" s="57"/>
      <c r="K32" s="621"/>
      <c r="L32" s="623"/>
      <c r="M32" s="625"/>
      <c r="N32" s="627"/>
      <c r="O32" s="605"/>
    </row>
    <row r="33" spans="2:32" ht="18" customHeight="1">
      <c r="B33" s="80"/>
      <c r="C33" s="80"/>
      <c r="D33" s="80"/>
      <c r="E33" s="80"/>
      <c r="F33" s="81"/>
      <c r="G33" s="82"/>
      <c r="H33" s="83"/>
      <c r="I33" s="83"/>
      <c r="J33" s="83"/>
      <c r="K33" s="84"/>
      <c r="L33" s="84"/>
      <c r="M33" s="82"/>
      <c r="N33" s="85"/>
      <c r="O33" s="86"/>
    </row>
    <row r="34" spans="2:32">
      <c r="B34" s="87" t="s">
        <v>52</v>
      </c>
      <c r="C34" s="566" t="s">
        <v>53</v>
      </c>
      <c r="D34" s="566"/>
      <c r="E34" s="566"/>
      <c r="F34" s="612" t="s">
        <v>54</v>
      </c>
      <c r="G34" s="612"/>
      <c r="H34" s="612"/>
      <c r="I34" s="612"/>
      <c r="J34" s="88"/>
      <c r="K34" s="613" t="s">
        <v>55</v>
      </c>
      <c r="L34" s="613"/>
      <c r="M34" s="613"/>
      <c r="N34" s="613"/>
      <c r="O34" s="613"/>
    </row>
    <row r="35" spans="2:32">
      <c r="B35" s="614" t="s">
        <v>56</v>
      </c>
      <c r="C35" s="615" t="s">
        <v>57</v>
      </c>
      <c r="D35" s="615"/>
      <c r="E35" s="615"/>
      <c r="F35" s="616" t="s">
        <v>58</v>
      </c>
      <c r="G35" s="616"/>
      <c r="H35" s="616"/>
      <c r="I35" s="23" t="s">
        <v>37</v>
      </c>
      <c r="J35" s="89">
        <v>1</v>
      </c>
      <c r="K35" s="617" t="s">
        <v>59</v>
      </c>
      <c r="L35" s="617"/>
      <c r="M35" s="617"/>
      <c r="N35" s="617"/>
      <c r="O35" s="617"/>
    </row>
    <row r="36" spans="2:32" ht="51.75" customHeight="1">
      <c r="B36" s="614"/>
      <c r="C36" s="615"/>
      <c r="D36" s="615"/>
      <c r="E36" s="615"/>
      <c r="F36" s="616"/>
      <c r="G36" s="616"/>
      <c r="H36" s="616"/>
      <c r="I36" s="23" t="s">
        <v>39</v>
      </c>
      <c r="J36" s="90"/>
      <c r="K36" s="617"/>
      <c r="L36" s="617"/>
      <c r="M36" s="617"/>
      <c r="N36" s="617"/>
      <c r="O36" s="617"/>
    </row>
    <row r="37" spans="2:32">
      <c r="B37" s="636"/>
      <c r="C37" s="636"/>
      <c r="D37" s="636"/>
      <c r="E37" s="636"/>
      <c r="F37" s="636"/>
      <c r="G37" s="636"/>
      <c r="H37" s="636"/>
      <c r="I37" s="23" t="s">
        <v>37</v>
      </c>
      <c r="J37" s="91"/>
      <c r="K37" s="634" t="s">
        <v>60</v>
      </c>
      <c r="L37" s="634"/>
      <c r="M37" s="634"/>
      <c r="N37" s="634"/>
      <c r="O37" s="634"/>
    </row>
    <row r="38" spans="2:32">
      <c r="B38" s="636"/>
      <c r="C38" s="636"/>
      <c r="D38" s="636"/>
      <c r="E38" s="636"/>
      <c r="F38" s="636"/>
      <c r="G38" s="636"/>
      <c r="H38" s="636"/>
      <c r="I38" s="23" t="s">
        <v>39</v>
      </c>
      <c r="J38" s="88"/>
      <c r="K38" s="634"/>
      <c r="L38" s="634"/>
      <c r="M38" s="634"/>
      <c r="N38" s="634"/>
      <c r="O38" s="634"/>
    </row>
    <row r="39" spans="2:32">
      <c r="B39" s="636"/>
      <c r="C39" s="636"/>
      <c r="D39" s="636"/>
      <c r="E39" s="636"/>
      <c r="F39" s="636"/>
      <c r="G39" s="636"/>
      <c r="H39" s="636"/>
      <c r="I39" s="23" t="s">
        <v>37</v>
      </c>
      <c r="J39" s="88"/>
      <c r="K39" s="617" t="s">
        <v>105</v>
      </c>
      <c r="L39" s="617"/>
      <c r="M39" s="617"/>
      <c r="N39" s="617"/>
      <c r="O39" s="617"/>
    </row>
    <row r="40" spans="2:32" ht="21" customHeight="1">
      <c r="B40" s="636"/>
      <c r="C40" s="636"/>
      <c r="D40" s="636"/>
      <c r="E40" s="636"/>
      <c r="F40" s="636"/>
      <c r="G40" s="636"/>
      <c r="H40" s="636"/>
      <c r="I40" s="23" t="s">
        <v>39</v>
      </c>
      <c r="J40" s="88"/>
      <c r="K40" s="617"/>
      <c r="L40" s="617"/>
      <c r="M40" s="617"/>
      <c r="N40" s="617"/>
      <c r="O40" s="617"/>
    </row>
    <row r="41" spans="2:32" ht="14.25" customHeight="1">
      <c r="B41" s="628" t="s">
        <v>61</v>
      </c>
      <c r="C41" s="629"/>
      <c r="D41" s="629"/>
      <c r="E41" s="629"/>
      <c r="F41" s="629"/>
      <c r="G41" s="629"/>
      <c r="H41" s="629"/>
      <c r="I41" s="629"/>
      <c r="J41" s="630"/>
      <c r="K41" s="634" t="s">
        <v>62</v>
      </c>
      <c r="L41" s="634"/>
      <c r="M41" s="634"/>
      <c r="N41" s="634"/>
      <c r="O41" s="634"/>
    </row>
    <row r="42" spans="2:32" ht="14.25" customHeight="1">
      <c r="B42" s="631"/>
      <c r="C42" s="632"/>
      <c r="D42" s="632"/>
      <c r="E42" s="632"/>
      <c r="F42" s="632"/>
      <c r="G42" s="632"/>
      <c r="H42" s="632"/>
      <c r="I42" s="632"/>
      <c r="J42" s="633"/>
      <c r="K42" s="634"/>
      <c r="L42" s="634"/>
      <c r="M42" s="634"/>
      <c r="N42" s="634"/>
      <c r="O42" s="634"/>
      <c r="S42" s="92"/>
      <c r="T42" s="93"/>
      <c r="U42" s="94"/>
      <c r="V42" s="95"/>
      <c r="W42" s="94"/>
      <c r="X42" s="94"/>
      <c r="Y42" s="94"/>
      <c r="Z42" s="94"/>
      <c r="AA42" s="92"/>
      <c r="AB42" s="94"/>
      <c r="AC42" s="94"/>
      <c r="AD42" s="92"/>
      <c r="AE42" s="94"/>
      <c r="AF42" s="92"/>
    </row>
    <row r="43" spans="2:32" ht="21.75" customHeight="1">
      <c r="G43" s="96"/>
      <c r="Q43" s="98"/>
      <c r="R43" s="98"/>
      <c r="S43" s="93"/>
      <c r="T43" s="94"/>
      <c r="U43" s="95"/>
      <c r="V43" s="99"/>
      <c r="W43" s="94"/>
      <c r="X43" s="98"/>
      <c r="Y43" s="94"/>
      <c r="Z43" s="92"/>
      <c r="AA43" s="94"/>
      <c r="AB43" s="98"/>
      <c r="AC43" s="98"/>
      <c r="AD43" s="94"/>
      <c r="AE43" s="92"/>
    </row>
    <row r="44" spans="2:32" ht="36" customHeight="1">
      <c r="F44" s="67"/>
      <c r="G44" s="100"/>
      <c r="Q44" s="101" t="s">
        <v>63</v>
      </c>
      <c r="R44" s="101" t="s">
        <v>64</v>
      </c>
      <c r="S44" s="101" t="s">
        <v>65</v>
      </c>
      <c r="U44" s="95"/>
      <c r="V44" s="94"/>
      <c r="W44" s="94"/>
      <c r="X44" s="94"/>
      <c r="Y44" s="94"/>
      <c r="Z44" s="94"/>
      <c r="AA44" s="94"/>
      <c r="AB44" s="94"/>
      <c r="AC44" s="94"/>
      <c r="AD44" s="94"/>
      <c r="AE44" s="94"/>
    </row>
    <row r="45" spans="2:32" ht="159" customHeight="1">
      <c r="Q45" s="102"/>
      <c r="R45" s="103"/>
      <c r="S45" s="104"/>
      <c r="U45" s="105"/>
      <c r="V45" s="105"/>
      <c r="W45" s="105"/>
      <c r="X45" s="94"/>
      <c r="Y45" s="94"/>
      <c r="Z45" s="94"/>
      <c r="AA45" s="94"/>
      <c r="AB45" s="94"/>
      <c r="AC45" s="94"/>
      <c r="AD45" s="94"/>
      <c r="AE45" s="94"/>
    </row>
    <row r="46" spans="2:32" ht="126.75" customHeight="1">
      <c r="Q46" s="102"/>
      <c r="R46" s="99"/>
      <c r="S46" s="104"/>
      <c r="U46" s="105"/>
      <c r="V46" s="105"/>
      <c r="W46" s="105"/>
      <c r="X46" s="94"/>
      <c r="Y46" s="94"/>
      <c r="Z46" s="106"/>
      <c r="AA46" s="107"/>
      <c r="AB46" s="105"/>
      <c r="AC46" s="105"/>
      <c r="AD46" s="94"/>
      <c r="AE46" s="94"/>
    </row>
    <row r="47" spans="2:32" ht="118.5" customHeight="1">
      <c r="Q47" s="102"/>
      <c r="R47" s="99"/>
      <c r="S47" s="104"/>
      <c r="U47" s="105"/>
      <c r="V47" s="105"/>
      <c r="W47" s="105"/>
      <c r="X47" s="94"/>
      <c r="Y47" s="94"/>
      <c r="Z47" s="106"/>
      <c r="AA47" s="107"/>
      <c r="AB47" s="105"/>
      <c r="AC47" s="105"/>
      <c r="AD47" s="94"/>
      <c r="AE47" s="94"/>
    </row>
    <row r="48" spans="2:32" ht="111.75" customHeight="1">
      <c r="Q48" s="102"/>
      <c r="R48" s="99"/>
      <c r="S48" s="104"/>
      <c r="U48" s="105"/>
      <c r="V48" s="105"/>
      <c r="W48" s="105"/>
      <c r="X48" s="94"/>
      <c r="Y48" s="94"/>
      <c r="Z48" s="106"/>
      <c r="AA48" s="107"/>
      <c r="AB48" s="105"/>
      <c r="AC48" s="105"/>
      <c r="AD48" s="94"/>
      <c r="AE48" s="94"/>
    </row>
    <row r="49" spans="11:31" ht="120" customHeight="1">
      <c r="Q49" s="102"/>
      <c r="R49" s="99"/>
      <c r="S49" s="104"/>
      <c r="U49" s="105"/>
      <c r="V49" s="105"/>
      <c r="W49" s="105"/>
      <c r="X49" s="94"/>
      <c r="Y49" s="94"/>
      <c r="Z49" s="106"/>
      <c r="AA49" s="105"/>
      <c r="AB49" s="105"/>
      <c r="AC49" s="105"/>
      <c r="AD49" s="94"/>
      <c r="AE49" s="94"/>
    </row>
    <row r="50" spans="11:31" ht="87" customHeight="1">
      <c r="K50" s="4"/>
      <c r="L50" s="4"/>
      <c r="Q50" s="102"/>
      <c r="R50" s="99"/>
      <c r="S50" s="104"/>
      <c r="U50" s="105"/>
      <c r="V50" s="105"/>
      <c r="W50" s="105"/>
      <c r="X50" s="94"/>
      <c r="Y50" s="94"/>
      <c r="Z50" s="106"/>
      <c r="AA50" s="107"/>
      <c r="AB50" s="105"/>
      <c r="AC50" s="105"/>
      <c r="AD50" s="94"/>
      <c r="AE50" s="94"/>
    </row>
    <row r="51" spans="11:31" ht="100.5" customHeight="1">
      <c r="K51" s="4"/>
      <c r="L51" s="4"/>
      <c r="Q51" s="102"/>
      <c r="R51" s="99"/>
      <c r="S51" s="104"/>
      <c r="U51" s="105"/>
      <c r="V51" s="105"/>
      <c r="W51" s="105"/>
      <c r="X51" s="94"/>
      <c r="Y51" s="94"/>
      <c r="Z51" s="106"/>
      <c r="AA51" s="107"/>
      <c r="AB51" s="105"/>
      <c r="AC51" s="105"/>
      <c r="AD51" s="94"/>
      <c r="AE51" s="94"/>
    </row>
    <row r="52" spans="11:31" ht="147" customHeight="1">
      <c r="K52" s="4"/>
      <c r="L52" s="4"/>
      <c r="Q52" s="102"/>
      <c r="R52" s="99"/>
      <c r="S52" s="104"/>
      <c r="U52" s="105"/>
      <c r="V52" s="105"/>
      <c r="W52" s="105"/>
    </row>
    <row r="53" spans="11:31" ht="116.25" customHeight="1">
      <c r="K53" s="4"/>
      <c r="L53" s="4"/>
      <c r="Q53" s="102"/>
      <c r="R53" s="99"/>
      <c r="S53" s="104"/>
      <c r="U53" s="105"/>
      <c r="V53" s="105"/>
      <c r="W53" s="105"/>
      <c r="Z53" s="96"/>
    </row>
    <row r="54" spans="11:31" ht="96.75" customHeight="1">
      <c r="K54" s="4"/>
      <c r="L54" s="4"/>
      <c r="Q54" s="102"/>
      <c r="R54" s="99"/>
      <c r="S54" s="104"/>
      <c r="U54" s="105"/>
      <c r="V54" s="105"/>
      <c r="W54" s="105"/>
    </row>
    <row r="55" spans="11:31" ht="117.75" customHeight="1">
      <c r="K55" s="4"/>
      <c r="L55" s="4"/>
      <c r="Q55" s="102"/>
      <c r="R55" s="102"/>
      <c r="S55" s="104"/>
      <c r="U55" s="105"/>
      <c r="V55" s="105"/>
      <c r="W55" s="105"/>
    </row>
    <row r="56" spans="11:31" ht="107.25" customHeight="1">
      <c r="K56" s="4"/>
      <c r="L56" s="4"/>
      <c r="Q56" s="102"/>
      <c r="R56" s="99"/>
      <c r="S56" s="104"/>
      <c r="U56" s="105"/>
      <c r="V56" s="105"/>
      <c r="W56" s="105"/>
    </row>
    <row r="57" spans="11:31" ht="161.25" customHeight="1">
      <c r="K57" s="4"/>
      <c r="L57" s="4"/>
      <c r="Q57" s="102"/>
      <c r="R57" s="99"/>
      <c r="S57" s="104"/>
      <c r="U57" s="105"/>
      <c r="V57" s="105"/>
      <c r="W57" s="105"/>
    </row>
    <row r="58" spans="11:31" ht="101.25" customHeight="1">
      <c r="K58" s="4"/>
      <c r="L58" s="4"/>
      <c r="Q58" s="102"/>
      <c r="R58" s="99"/>
      <c r="S58" s="104"/>
      <c r="U58" s="105"/>
      <c r="V58" s="105"/>
      <c r="W58" s="105"/>
    </row>
    <row r="59" spans="11:31" ht="129.75" customHeight="1">
      <c r="K59" s="4"/>
      <c r="L59" s="4"/>
      <c r="Q59" s="102"/>
      <c r="R59" s="99"/>
      <c r="S59" s="104"/>
      <c r="U59" s="105"/>
      <c r="V59" s="105"/>
      <c r="W59" s="105"/>
    </row>
    <row r="60" spans="11:31" ht="111" customHeight="1">
      <c r="K60" s="4"/>
      <c r="L60" s="4"/>
      <c r="Q60" s="102"/>
      <c r="R60" s="99"/>
      <c r="S60" s="104"/>
      <c r="U60" s="105"/>
      <c r="V60" s="105"/>
      <c r="W60" s="105"/>
    </row>
    <row r="61" spans="11:31" ht="133.5" customHeight="1">
      <c r="K61" s="4"/>
      <c r="L61" s="4"/>
      <c r="Q61" s="102"/>
      <c r="R61" s="99"/>
      <c r="S61" s="104"/>
      <c r="U61" s="105"/>
      <c r="V61" s="105"/>
      <c r="W61" s="105"/>
    </row>
    <row r="62" spans="11:31" ht="135.75" customHeight="1">
      <c r="K62" s="4"/>
      <c r="L62" s="4"/>
      <c r="Q62" s="102"/>
      <c r="R62" s="99"/>
      <c r="S62" s="104"/>
      <c r="U62" s="105"/>
      <c r="V62" s="105"/>
      <c r="W62" s="105"/>
    </row>
    <row r="63" spans="11:31" ht="129" customHeight="1">
      <c r="K63" s="4"/>
      <c r="L63" s="4"/>
      <c r="Q63" s="102"/>
      <c r="R63" s="99"/>
      <c r="S63" s="104"/>
      <c r="U63" s="105"/>
      <c r="V63" s="105"/>
      <c r="W63" s="105"/>
    </row>
    <row r="64" spans="11:31" ht="101.25" customHeight="1">
      <c r="K64" s="4"/>
      <c r="L64" s="4"/>
      <c r="Q64" s="102"/>
      <c r="R64" s="102"/>
      <c r="S64" s="104"/>
      <c r="U64" s="105"/>
      <c r="V64" s="105"/>
      <c r="W64" s="105"/>
    </row>
    <row r="65" spans="11:23" ht="110.25" customHeight="1">
      <c r="K65" s="4"/>
      <c r="L65" s="4"/>
      <c r="Q65" s="102"/>
      <c r="R65" s="99"/>
      <c r="S65" s="104"/>
      <c r="U65" s="105"/>
      <c r="V65" s="105"/>
      <c r="W65" s="105"/>
    </row>
    <row r="66" spans="11:23" ht="129" customHeight="1">
      <c r="K66" s="4"/>
      <c r="L66" s="4"/>
      <c r="Q66" s="102"/>
      <c r="R66" s="99"/>
      <c r="S66" s="104"/>
      <c r="U66" s="105"/>
      <c r="V66" s="105"/>
      <c r="W66" s="105"/>
    </row>
    <row r="67" spans="11:23" ht="118.5" customHeight="1">
      <c r="K67" s="4"/>
      <c r="L67" s="4"/>
      <c r="Q67" s="102"/>
      <c r="R67" s="99"/>
      <c r="S67" s="104"/>
      <c r="U67" s="105"/>
      <c r="V67" s="105"/>
      <c r="W67" s="105"/>
    </row>
    <row r="68" spans="11:23" ht="108" customHeight="1">
      <c r="K68" s="4"/>
      <c r="L68" s="4"/>
      <c r="Q68" s="102"/>
      <c r="R68" s="99"/>
      <c r="S68" s="104"/>
      <c r="U68" s="105"/>
      <c r="V68" s="105"/>
      <c r="W68" s="105"/>
    </row>
    <row r="69" spans="11:23">
      <c r="K69" s="4"/>
      <c r="L69" s="4"/>
      <c r="Q69" s="102"/>
      <c r="R69" s="99"/>
      <c r="S69" s="104"/>
      <c r="U69" s="105"/>
      <c r="V69" s="105"/>
      <c r="W69" s="105"/>
    </row>
    <row r="70" spans="11:23">
      <c r="K70" s="4"/>
      <c r="L70" s="4"/>
      <c r="Q70" s="102"/>
      <c r="R70" s="99"/>
      <c r="S70" s="104"/>
      <c r="U70" s="105"/>
      <c r="V70" s="105"/>
      <c r="W70" s="105"/>
    </row>
    <row r="71" spans="11:23" ht="120" customHeight="1">
      <c r="K71" s="4"/>
      <c r="L71" s="4"/>
      <c r="Q71" s="102"/>
      <c r="R71" s="99"/>
      <c r="S71" s="104"/>
      <c r="U71" s="105"/>
      <c r="V71" s="105"/>
      <c r="W71" s="105"/>
    </row>
    <row r="72" spans="11:23" ht="92.25" customHeight="1">
      <c r="K72" s="4"/>
      <c r="L72" s="4"/>
      <c r="Q72" s="102"/>
      <c r="R72" s="99"/>
      <c r="S72" s="104"/>
      <c r="U72" s="105"/>
      <c r="V72" s="105"/>
      <c r="W72" s="105"/>
    </row>
    <row r="73" spans="11:23" ht="150" customHeight="1">
      <c r="Q73" s="102"/>
      <c r="R73" s="99"/>
      <c r="S73" s="104"/>
      <c r="U73" s="105"/>
      <c r="V73" s="105"/>
      <c r="W73" s="105"/>
    </row>
    <row r="74" spans="11:23" ht="112.5" customHeight="1">
      <c r="Q74" s="102"/>
      <c r="R74" s="102"/>
      <c r="S74" s="104"/>
      <c r="U74" s="105"/>
      <c r="V74" s="105"/>
      <c r="W74" s="105"/>
    </row>
    <row r="75" spans="11:23" ht="111.75" customHeight="1">
      <c r="Q75" s="102"/>
      <c r="R75" s="99"/>
      <c r="S75" s="104"/>
      <c r="U75" s="105"/>
      <c r="V75" s="105"/>
      <c r="W75" s="105"/>
    </row>
    <row r="76" spans="11:23" ht="106.5" customHeight="1">
      <c r="Q76" s="102"/>
      <c r="R76" s="99"/>
      <c r="S76" s="104"/>
      <c r="U76" s="105"/>
      <c r="V76" s="105"/>
      <c r="W76" s="105"/>
    </row>
    <row r="77" spans="11:23" ht="116.25" customHeight="1">
      <c r="Q77" s="102"/>
      <c r="R77" s="108"/>
      <c r="S77" s="104"/>
      <c r="U77" s="105"/>
      <c r="V77" s="105"/>
      <c r="W77" s="105"/>
    </row>
    <row r="78" spans="11:23" ht="208.5" customHeight="1">
      <c r="Q78" s="102"/>
      <c r="R78" s="108"/>
      <c r="S78" s="104"/>
      <c r="U78" s="105"/>
      <c r="V78" s="105"/>
      <c r="W78" s="105"/>
    </row>
    <row r="79" spans="11:23" ht="96" customHeight="1">
      <c r="Q79" s="102"/>
      <c r="R79" s="108"/>
      <c r="S79" s="104"/>
      <c r="U79" s="105"/>
      <c r="V79" s="105"/>
      <c r="W79" s="105"/>
    </row>
    <row r="80" spans="11:23" ht="90.75" customHeight="1">
      <c r="Q80" s="102"/>
      <c r="R80" s="108"/>
      <c r="S80" s="104"/>
      <c r="U80" s="105"/>
      <c r="V80" s="105"/>
      <c r="W80" s="105"/>
    </row>
    <row r="81" spans="17:23" ht="129.75" customHeight="1">
      <c r="Q81" s="102"/>
      <c r="R81" s="108"/>
      <c r="S81" s="104"/>
      <c r="U81" s="105"/>
      <c r="V81" s="105"/>
      <c r="W81" s="105"/>
    </row>
    <row r="82" spans="17:23" ht="139.5" customHeight="1">
      <c r="Q82" s="102"/>
      <c r="R82" s="108"/>
      <c r="S82" s="104"/>
      <c r="U82" s="105"/>
      <c r="V82" s="105"/>
      <c r="W82" s="105"/>
    </row>
    <row r="83" spans="17:23" ht="120.75" customHeight="1">
      <c r="Q83" s="102"/>
      <c r="R83" s="108"/>
      <c r="S83" s="104"/>
      <c r="U83" s="105"/>
      <c r="V83" s="105"/>
      <c r="W83" s="105"/>
    </row>
    <row r="84" spans="17:23" ht="84.75" customHeight="1">
      <c r="Q84" s="102"/>
      <c r="R84" s="108"/>
      <c r="S84" s="104"/>
      <c r="U84" s="105"/>
      <c r="V84" s="105"/>
      <c r="W84" s="105"/>
    </row>
    <row r="85" spans="17:23" ht="101.25" customHeight="1">
      <c r="Q85" s="102"/>
      <c r="R85" s="108"/>
      <c r="S85" s="104"/>
      <c r="U85" s="105"/>
      <c r="V85" s="105"/>
      <c r="W85" s="105"/>
    </row>
    <row r="86" spans="17:23" ht="139.5" customHeight="1">
      <c r="Q86" s="102"/>
      <c r="R86" s="108"/>
      <c r="S86" s="104"/>
    </row>
    <row r="87" spans="17:23" ht="137.25" customHeight="1">
      <c r="Q87" s="102"/>
      <c r="R87" s="102"/>
      <c r="S87" s="104"/>
    </row>
    <row r="88" spans="17:23" ht="98.25" customHeight="1">
      <c r="Q88" s="102"/>
      <c r="R88" s="102"/>
      <c r="S88" s="104"/>
    </row>
    <row r="89" spans="17:23" ht="112.5" customHeight="1">
      <c r="Q89" s="102"/>
      <c r="R89" s="102"/>
      <c r="S89" s="104"/>
    </row>
    <row r="90" spans="17:23" ht="129.75" customHeight="1">
      <c r="Q90" s="102"/>
      <c r="R90" s="102"/>
      <c r="S90" s="104"/>
    </row>
    <row r="91" spans="17:23" ht="126" customHeight="1">
      <c r="Q91" s="102"/>
      <c r="R91" s="102"/>
      <c r="S91" s="104"/>
    </row>
    <row r="92" spans="17:23" ht="129.75" customHeight="1">
      <c r="Q92" s="102"/>
      <c r="R92" s="102"/>
      <c r="S92" s="104"/>
    </row>
    <row r="93" spans="17:23" ht="114" customHeight="1">
      <c r="Q93" s="102"/>
      <c r="R93" s="102"/>
      <c r="S93" s="104"/>
    </row>
    <row r="94" spans="17:23" ht="147" customHeight="1">
      <c r="Q94" s="102"/>
      <c r="R94" s="102"/>
      <c r="S94" s="104"/>
    </row>
    <row r="95" spans="17:23" ht="129" customHeight="1">
      <c r="Q95" s="102"/>
      <c r="R95" s="102"/>
      <c r="S95" s="104"/>
    </row>
    <row r="96" spans="17:23" ht="108.75" customHeight="1">
      <c r="Q96" s="102"/>
      <c r="R96" s="102"/>
      <c r="S96" s="104"/>
    </row>
    <row r="97" spans="17:19" ht="137.25" customHeight="1">
      <c r="Q97" s="102"/>
      <c r="R97" s="102"/>
      <c r="S97" s="104"/>
    </row>
    <row r="98" spans="17:19" ht="135.75" customHeight="1">
      <c r="Q98" s="102"/>
      <c r="R98" s="102"/>
      <c r="S98" s="104"/>
    </row>
    <row r="99" spans="17:19">
      <c r="Q99" s="635"/>
      <c r="R99" s="635"/>
      <c r="S99" s="67"/>
    </row>
  </sheetData>
  <mergeCells count="111">
    <mergeCell ref="B41:J42"/>
    <mergeCell ref="K41:O42"/>
    <mergeCell ref="Q99:R99"/>
    <mergeCell ref="B37:B38"/>
    <mergeCell ref="C37:E38"/>
    <mergeCell ref="F37:H38"/>
    <mergeCell ref="K37:O38"/>
    <mergeCell ref="B39:B40"/>
    <mergeCell ref="C39:E40"/>
    <mergeCell ref="F39:H40"/>
    <mergeCell ref="K39:O40"/>
    <mergeCell ref="C34:E34"/>
    <mergeCell ref="F34:I34"/>
    <mergeCell ref="K34:O34"/>
    <mergeCell ref="B35:B36"/>
    <mergeCell ref="C35:E36"/>
    <mergeCell ref="F35:H36"/>
    <mergeCell ref="K35:O36"/>
    <mergeCell ref="O29:O30"/>
    <mergeCell ref="B31:B32"/>
    <mergeCell ref="K31:K32"/>
    <mergeCell ref="L31:L32"/>
    <mergeCell ref="M31:M32"/>
    <mergeCell ref="N31:N32"/>
    <mergeCell ref="O31:O32"/>
    <mergeCell ref="B29:B30"/>
    <mergeCell ref="D29:D30"/>
    <mergeCell ref="K29:K30"/>
    <mergeCell ref="L29:L30"/>
    <mergeCell ref="M29:M30"/>
    <mergeCell ref="N29:N30"/>
    <mergeCell ref="O25:O26"/>
    <mergeCell ref="B27:B28"/>
    <mergeCell ref="D27:D28"/>
    <mergeCell ref="K27:K28"/>
    <mergeCell ref="L27:L28"/>
    <mergeCell ref="M27:M28"/>
    <mergeCell ref="N27:N28"/>
    <mergeCell ref="O27:O28"/>
    <mergeCell ref="B25:B26"/>
    <mergeCell ref="D25:D26"/>
    <mergeCell ref="K25:K26"/>
    <mergeCell ref="L25:L26"/>
    <mergeCell ref="M25:M26"/>
    <mergeCell ref="N25:N26"/>
    <mergeCell ref="B19:B20"/>
    <mergeCell ref="D19:D20"/>
    <mergeCell ref="K19:K20"/>
    <mergeCell ref="L19:L20"/>
    <mergeCell ref="M19:M20"/>
    <mergeCell ref="N19:N20"/>
    <mergeCell ref="O19:O20"/>
    <mergeCell ref="O21:O22"/>
    <mergeCell ref="B23:B24"/>
    <mergeCell ref="D23:D24"/>
    <mergeCell ref="K23:K24"/>
    <mergeCell ref="L23:L24"/>
    <mergeCell ref="M23:M24"/>
    <mergeCell ref="N23:N24"/>
    <mergeCell ref="O23:O24"/>
    <mergeCell ref="B21:B22"/>
    <mergeCell ref="D21:D22"/>
    <mergeCell ref="K21:K22"/>
    <mergeCell ref="L21:L22"/>
    <mergeCell ref="M21:M22"/>
    <mergeCell ref="N21:N22"/>
    <mergeCell ref="K14:L15"/>
    <mergeCell ref="M14:O14"/>
    <mergeCell ref="M15:M16"/>
    <mergeCell ref="N15:N16"/>
    <mergeCell ref="O15:O16"/>
    <mergeCell ref="B17:B18"/>
    <mergeCell ref="D17:D18"/>
    <mergeCell ref="K17:K18"/>
    <mergeCell ref="L17:L18"/>
    <mergeCell ref="M17:M18"/>
    <mergeCell ref="B14:B16"/>
    <mergeCell ref="C14:C16"/>
    <mergeCell ref="D14:D16"/>
    <mergeCell ref="E14:E16"/>
    <mergeCell ref="F14:F16"/>
    <mergeCell ref="G14:J15"/>
    <mergeCell ref="N17:N18"/>
    <mergeCell ref="O17:O18"/>
    <mergeCell ref="T6:V6"/>
    <mergeCell ref="C7:G7"/>
    <mergeCell ref="T7:V7"/>
    <mergeCell ref="B8:G8"/>
    <mergeCell ref="H8:J13"/>
    <mergeCell ref="K8:O8"/>
    <mergeCell ref="T8:V8"/>
    <mergeCell ref="C9:G9"/>
    <mergeCell ref="L9:N9"/>
    <mergeCell ref="T9:U9"/>
    <mergeCell ref="B10:G10"/>
    <mergeCell ref="L10:N13"/>
    <mergeCell ref="T10:U10"/>
    <mergeCell ref="B11:G11"/>
    <mergeCell ref="T11:U11"/>
    <mergeCell ref="B12:G12"/>
    <mergeCell ref="T12:U12"/>
    <mergeCell ref="B13:G13"/>
    <mergeCell ref="B2:B5"/>
    <mergeCell ref="C2:I3"/>
    <mergeCell ref="J2:M2"/>
    <mergeCell ref="N2:O5"/>
    <mergeCell ref="J3:M3"/>
    <mergeCell ref="C4:I5"/>
    <mergeCell ref="J4:M4"/>
    <mergeCell ref="J5:M5"/>
    <mergeCell ref="B6:O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shapeId="1025" r:id="rId4">
          <objectPr defaultSize="0" autoPict="0" r:id="rId5">
            <anchor moveWithCells="1" sizeWithCells="1">
              <from>
                <xdr:col>1</xdr:col>
                <xdr:colOff>419100</xdr:colOff>
                <xdr:row>1</xdr:row>
                <xdr:rowOff>76200</xdr:rowOff>
              </from>
              <to>
                <xdr:col>2</xdr:col>
                <xdr:colOff>0</xdr:colOff>
                <xdr:row>4</xdr:row>
                <xdr:rowOff>238125</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M17"/>
  <sheetViews>
    <sheetView workbookViewId="0">
      <selection activeCell="J5" sqref="J5"/>
    </sheetView>
  </sheetViews>
  <sheetFormatPr baseColWidth="10" defaultColWidth="11.42578125" defaultRowHeight="15"/>
  <cols>
    <col min="3" max="3" width="18.5703125" style="120" customWidth="1"/>
    <col min="4" max="4" width="57.42578125" customWidth="1"/>
    <col min="5" max="5" width="16.28515625" style="120" customWidth="1"/>
    <col min="7" max="13" width="16" style="117" customWidth="1"/>
  </cols>
  <sheetData>
    <row r="1" spans="3:13" ht="15.75" thickBot="1"/>
    <row r="2" spans="3:13" ht="15.75">
      <c r="C2" s="124" t="s">
        <v>100</v>
      </c>
      <c r="D2" s="123" t="s">
        <v>99</v>
      </c>
      <c r="E2" s="125" t="s">
        <v>101</v>
      </c>
      <c r="G2" s="132" t="s">
        <v>80</v>
      </c>
      <c r="H2" s="133" t="s">
        <v>81</v>
      </c>
      <c r="I2" s="133" t="s">
        <v>82</v>
      </c>
      <c r="J2" s="133" t="s">
        <v>83</v>
      </c>
      <c r="K2" s="133" t="s">
        <v>84</v>
      </c>
      <c r="L2" s="133" t="s">
        <v>85</v>
      </c>
      <c r="M2" s="134" t="s">
        <v>102</v>
      </c>
    </row>
    <row r="3" spans="3:13" ht="78" thickBot="1">
      <c r="C3" s="113" t="s">
        <v>66</v>
      </c>
      <c r="D3" s="126" t="s">
        <v>86</v>
      </c>
      <c r="E3" s="127">
        <v>44450000</v>
      </c>
      <c r="F3" s="109"/>
      <c r="G3" s="137">
        <f>E5+E11</f>
        <v>54565000</v>
      </c>
      <c r="H3" s="138">
        <f>E6+E12</f>
        <v>57400000</v>
      </c>
      <c r="I3" s="135">
        <f>E9+'Anexo  Plan de Desarrollo'!E15</f>
        <v>74200000</v>
      </c>
      <c r="J3" s="138">
        <f>E13+E16</f>
        <v>55250000</v>
      </c>
      <c r="K3" s="138">
        <f>E3+E4+E7+E8+E10+E14</f>
        <v>145058000</v>
      </c>
      <c r="L3" s="139">
        <v>0</v>
      </c>
      <c r="M3" s="136">
        <v>0</v>
      </c>
    </row>
    <row r="4" spans="3:13" ht="77.25">
      <c r="C4" s="113" t="s">
        <v>67</v>
      </c>
      <c r="D4" s="126" t="s">
        <v>87</v>
      </c>
      <c r="E4" s="127">
        <v>31234000</v>
      </c>
      <c r="F4" s="109"/>
      <c r="G4" s="110"/>
      <c r="H4" s="110"/>
      <c r="I4" s="110"/>
      <c r="J4" s="110"/>
      <c r="K4" s="110"/>
      <c r="L4" s="110"/>
    </row>
    <row r="5" spans="3:13" ht="77.25">
      <c r="C5" s="113" t="s">
        <v>68</v>
      </c>
      <c r="D5" s="126" t="s">
        <v>88</v>
      </c>
      <c r="E5" s="127">
        <v>21315000</v>
      </c>
      <c r="F5" s="109"/>
      <c r="G5" s="110"/>
      <c r="H5" s="110"/>
      <c r="I5" s="110"/>
      <c r="J5" s="110"/>
      <c r="K5" s="118"/>
      <c r="L5" s="110"/>
    </row>
    <row r="6" spans="3:13" ht="64.5">
      <c r="C6" s="113" t="s">
        <v>69</v>
      </c>
      <c r="D6" s="126" t="s">
        <v>89</v>
      </c>
      <c r="E6" s="127">
        <v>20300000</v>
      </c>
      <c r="F6" s="109"/>
      <c r="G6" s="110"/>
      <c r="H6" s="110"/>
      <c r="I6" s="110"/>
      <c r="J6" s="110"/>
      <c r="K6" s="110"/>
      <c r="L6" s="110"/>
    </row>
    <row r="7" spans="3:13" ht="77.25">
      <c r="C7" s="113" t="s">
        <v>70</v>
      </c>
      <c r="D7" s="126" t="s">
        <v>90</v>
      </c>
      <c r="E7" s="127">
        <v>21600000</v>
      </c>
      <c r="F7" s="109"/>
      <c r="G7" s="110"/>
      <c r="H7" s="110"/>
      <c r="I7" s="110"/>
      <c r="J7" s="110"/>
      <c r="K7" s="110"/>
      <c r="L7" s="110"/>
    </row>
    <row r="8" spans="3:13" ht="51.75">
      <c r="C8" s="113" t="s">
        <v>71</v>
      </c>
      <c r="D8" s="126" t="s">
        <v>91</v>
      </c>
      <c r="E8" s="127">
        <v>22000000</v>
      </c>
      <c r="F8" s="109"/>
      <c r="G8" s="110"/>
      <c r="H8" s="110"/>
      <c r="I8" s="110"/>
      <c r="J8" s="110"/>
      <c r="K8" s="110"/>
      <c r="L8" s="110"/>
    </row>
    <row r="9" spans="3:13" ht="51.75">
      <c r="C9" s="113" t="s">
        <v>72</v>
      </c>
      <c r="D9" s="126" t="s">
        <v>91</v>
      </c>
      <c r="E9" s="127">
        <v>29750000</v>
      </c>
      <c r="F9" s="109"/>
      <c r="G9" s="110"/>
      <c r="H9" s="110"/>
      <c r="I9" s="110"/>
      <c r="J9" s="110"/>
      <c r="K9" s="110"/>
      <c r="L9" s="110"/>
    </row>
    <row r="10" spans="3:13" ht="64.5">
      <c r="C10" s="113" t="s">
        <v>73</v>
      </c>
      <c r="D10" s="126" t="s">
        <v>92</v>
      </c>
      <c r="E10" s="127">
        <v>11445000</v>
      </c>
      <c r="F10" s="109"/>
      <c r="G10" s="110"/>
      <c r="H10" s="116"/>
      <c r="I10" s="110"/>
      <c r="J10" s="110"/>
      <c r="K10" s="110"/>
      <c r="L10" s="110"/>
    </row>
    <row r="11" spans="3:13" ht="102">
      <c r="C11" s="113" t="s">
        <v>74</v>
      </c>
      <c r="D11" s="128" t="s">
        <v>93</v>
      </c>
      <c r="E11" s="127">
        <v>33250000</v>
      </c>
      <c r="F11" s="109"/>
      <c r="G11" s="110"/>
      <c r="H11" s="116"/>
      <c r="I11" s="110"/>
      <c r="J11" s="110"/>
      <c r="K11" s="110"/>
      <c r="L11" s="110"/>
    </row>
    <row r="12" spans="3:13" ht="77.25">
      <c r="C12" s="113" t="s">
        <v>75</v>
      </c>
      <c r="D12" s="126" t="s">
        <v>94</v>
      </c>
      <c r="E12" s="127">
        <v>37100000</v>
      </c>
      <c r="F12" s="109"/>
      <c r="G12" s="110"/>
      <c r="H12" s="116"/>
      <c r="I12" s="110"/>
      <c r="J12" s="110"/>
      <c r="K12" s="110"/>
      <c r="L12" s="110"/>
    </row>
    <row r="13" spans="3:13" ht="64.5">
      <c r="C13" s="113" t="s">
        <v>76</v>
      </c>
      <c r="D13" s="126" t="s">
        <v>95</v>
      </c>
      <c r="E13" s="127">
        <v>29750000</v>
      </c>
      <c r="F13" s="109"/>
      <c r="G13" s="110"/>
      <c r="H13" s="118"/>
      <c r="I13" s="110"/>
      <c r="J13" s="110"/>
      <c r="K13" s="110"/>
      <c r="L13" s="110"/>
    </row>
    <row r="14" spans="3:13" ht="51.75">
      <c r="C14" s="113" t="s">
        <v>77</v>
      </c>
      <c r="D14" s="126" t="s">
        <v>96</v>
      </c>
      <c r="E14" s="127">
        <v>14329000</v>
      </c>
      <c r="F14" s="109"/>
      <c r="G14" s="110"/>
      <c r="H14" s="110"/>
      <c r="I14" s="110"/>
      <c r="J14" s="110"/>
      <c r="K14" s="110"/>
      <c r="L14" s="110"/>
    </row>
    <row r="15" spans="3:13" ht="64.5">
      <c r="C15" s="113" t="s">
        <v>78</v>
      </c>
      <c r="D15" s="126" t="s">
        <v>97</v>
      </c>
      <c r="E15" s="127">
        <v>44450000</v>
      </c>
      <c r="F15" s="109"/>
      <c r="G15" s="110"/>
      <c r="H15" s="110"/>
      <c r="I15" s="110"/>
      <c r="J15" s="110"/>
      <c r="K15" s="110"/>
      <c r="L15" s="110"/>
    </row>
    <row r="16" spans="3:13" ht="65.25" thickBot="1">
      <c r="C16" s="130" t="s">
        <v>79</v>
      </c>
      <c r="D16" s="129" t="s">
        <v>98</v>
      </c>
      <c r="E16" s="131">
        <v>25500000</v>
      </c>
      <c r="F16" s="109"/>
      <c r="G16" s="110"/>
      <c r="H16" s="110"/>
      <c r="I16" s="110"/>
      <c r="J16" s="110"/>
      <c r="K16" s="110"/>
      <c r="L16" s="110"/>
    </row>
    <row r="17" spans="3:5">
      <c r="C17" s="115"/>
      <c r="D17" s="114"/>
      <c r="E17" s="119">
        <f>SUM(E3:E16)</f>
        <v>386473000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0"/>
  <sheetViews>
    <sheetView topLeftCell="A4" workbookViewId="0">
      <selection activeCell="E22" sqref="E22:H22"/>
    </sheetView>
  </sheetViews>
  <sheetFormatPr baseColWidth="10" defaultColWidth="11.42578125" defaultRowHeight="12.75"/>
  <cols>
    <col min="1" max="1" width="44.28515625" style="141" customWidth="1"/>
    <col min="2" max="2" width="17.140625" style="141" customWidth="1"/>
    <col min="3" max="4" width="11.42578125" style="141"/>
    <col min="5" max="5" width="17.85546875" style="141" customWidth="1"/>
    <col min="6" max="6" width="18.7109375" style="141" customWidth="1"/>
    <col min="7" max="9" width="11.42578125" style="141"/>
    <col min="10" max="10" width="15.42578125" style="141" customWidth="1"/>
    <col min="11" max="11" width="14.28515625" style="141" customWidth="1"/>
    <col min="12" max="12" width="13" style="141" customWidth="1"/>
    <col min="13" max="13" width="13.42578125" style="141" customWidth="1"/>
    <col min="14" max="14" width="15" style="141" customWidth="1"/>
    <col min="15" max="16384" width="11.42578125" style="141"/>
  </cols>
  <sheetData>
    <row r="1" spans="1:14">
      <c r="A1" s="637"/>
      <c r="B1" s="640" t="s">
        <v>0</v>
      </c>
      <c r="C1" s="641"/>
      <c r="D1" s="641"/>
      <c r="E1" s="641"/>
      <c r="F1" s="641"/>
      <c r="G1" s="641"/>
      <c r="H1" s="642"/>
      <c r="I1" s="646" t="s">
        <v>1</v>
      </c>
      <c r="J1" s="647"/>
      <c r="K1" s="647"/>
      <c r="L1" s="648"/>
      <c r="M1" s="649"/>
      <c r="N1" s="650"/>
    </row>
    <row r="2" spans="1:14">
      <c r="A2" s="638"/>
      <c r="B2" s="643"/>
      <c r="C2" s="644"/>
      <c r="D2" s="644"/>
      <c r="E2" s="644"/>
      <c r="F2" s="644"/>
      <c r="G2" s="644"/>
      <c r="H2" s="645"/>
      <c r="I2" s="655" t="s">
        <v>2</v>
      </c>
      <c r="J2" s="656"/>
      <c r="K2" s="656"/>
      <c r="L2" s="657"/>
      <c r="M2" s="651"/>
      <c r="N2" s="652"/>
    </row>
    <row r="3" spans="1:14">
      <c r="A3" s="638"/>
      <c r="B3" s="658" t="s">
        <v>3</v>
      </c>
      <c r="C3" s="659"/>
      <c r="D3" s="659"/>
      <c r="E3" s="659"/>
      <c r="F3" s="659"/>
      <c r="G3" s="659"/>
      <c r="H3" s="660"/>
      <c r="I3" s="655" t="s">
        <v>4</v>
      </c>
      <c r="J3" s="656"/>
      <c r="K3" s="656"/>
      <c r="L3" s="657"/>
      <c r="M3" s="651"/>
      <c r="N3" s="652"/>
    </row>
    <row r="4" spans="1:14">
      <c r="A4" s="639"/>
      <c r="B4" s="643"/>
      <c r="C4" s="644"/>
      <c r="D4" s="644"/>
      <c r="E4" s="644"/>
      <c r="F4" s="644"/>
      <c r="G4" s="644"/>
      <c r="H4" s="645"/>
      <c r="I4" s="655" t="s">
        <v>5</v>
      </c>
      <c r="J4" s="656"/>
      <c r="K4" s="656"/>
      <c r="L4" s="657"/>
      <c r="M4" s="653"/>
      <c r="N4" s="654"/>
    </row>
    <row r="5" spans="1:14">
      <c r="A5" s="661" t="s">
        <v>6</v>
      </c>
      <c r="B5" s="662"/>
      <c r="C5" s="662"/>
      <c r="D5" s="662"/>
      <c r="E5" s="662"/>
      <c r="F5" s="662"/>
      <c r="G5" s="662"/>
      <c r="H5" s="662"/>
      <c r="I5" s="662"/>
      <c r="J5" s="662"/>
      <c r="K5" s="662"/>
      <c r="L5" s="662"/>
      <c r="M5" s="662"/>
      <c r="N5" s="663"/>
    </row>
    <row r="6" spans="1:14" ht="13.5" thickBot="1">
      <c r="A6" s="142" t="s">
        <v>118</v>
      </c>
      <c r="B6" s="662" t="s">
        <v>117</v>
      </c>
      <c r="C6" s="662"/>
      <c r="D6" s="662"/>
      <c r="E6" s="662"/>
      <c r="F6" s="662"/>
      <c r="G6" s="4"/>
      <c r="H6" s="4"/>
      <c r="I6" s="4"/>
      <c r="J6" s="4"/>
      <c r="K6" s="4"/>
      <c r="L6" s="4"/>
      <c r="M6" s="4"/>
      <c r="N6" s="143"/>
    </row>
    <row r="7" spans="1:14">
      <c r="A7" s="664" t="s">
        <v>7</v>
      </c>
      <c r="B7" s="665"/>
      <c r="C7" s="665"/>
      <c r="D7" s="665"/>
      <c r="E7" s="665"/>
      <c r="F7" s="666"/>
      <c r="G7" s="667" t="s">
        <v>8</v>
      </c>
      <c r="H7" s="668"/>
      <c r="I7" s="668"/>
      <c r="J7" s="673" t="s">
        <v>9</v>
      </c>
      <c r="K7" s="673"/>
      <c r="L7" s="673"/>
      <c r="M7" s="673"/>
      <c r="N7" s="674"/>
    </row>
    <row r="8" spans="1:14">
      <c r="A8" s="675" t="s">
        <v>10</v>
      </c>
      <c r="B8" s="676"/>
      <c r="C8" s="676"/>
      <c r="D8" s="676"/>
      <c r="E8" s="676"/>
      <c r="F8" s="677"/>
      <c r="G8" s="669"/>
      <c r="H8" s="670"/>
      <c r="I8" s="670"/>
      <c r="J8" s="18" t="s">
        <v>11</v>
      </c>
      <c r="K8" s="568" t="s">
        <v>12</v>
      </c>
      <c r="L8" s="568"/>
      <c r="M8" s="568"/>
      <c r="N8" s="144" t="s">
        <v>13</v>
      </c>
    </row>
    <row r="9" spans="1:14">
      <c r="A9" s="569" t="s">
        <v>14</v>
      </c>
      <c r="B9" s="570"/>
      <c r="C9" s="570"/>
      <c r="D9" s="570"/>
      <c r="E9" s="570"/>
      <c r="F9" s="571"/>
      <c r="G9" s="669"/>
      <c r="H9" s="670"/>
      <c r="I9" s="670"/>
      <c r="J9" s="2"/>
      <c r="K9" s="678"/>
      <c r="L9" s="678"/>
      <c r="M9" s="678"/>
      <c r="N9" s="145"/>
    </row>
    <row r="10" spans="1:14">
      <c r="A10" s="569" t="s">
        <v>16</v>
      </c>
      <c r="B10" s="570"/>
      <c r="C10" s="570"/>
      <c r="D10" s="570"/>
      <c r="E10" s="570"/>
      <c r="F10" s="571"/>
      <c r="G10" s="669"/>
      <c r="H10" s="670"/>
      <c r="I10" s="670"/>
      <c r="J10" s="23"/>
      <c r="K10" s="679"/>
      <c r="L10" s="679"/>
      <c r="M10" s="679"/>
      <c r="N10" s="146"/>
    </row>
    <row r="11" spans="1:14">
      <c r="A11" s="147" t="s">
        <v>17</v>
      </c>
      <c r="B11" s="680"/>
      <c r="C11" s="681"/>
      <c r="D11" s="681"/>
      <c r="E11" s="681"/>
      <c r="F11" s="682"/>
      <c r="G11" s="669"/>
      <c r="H11" s="670"/>
      <c r="I11" s="670"/>
      <c r="J11" s="23"/>
      <c r="K11" s="24"/>
      <c r="L11" s="24"/>
      <c r="M11" s="24"/>
      <c r="N11" s="146"/>
    </row>
    <row r="12" spans="1:14">
      <c r="A12" s="683" t="s">
        <v>106</v>
      </c>
      <c r="B12" s="684"/>
      <c r="C12" s="684"/>
      <c r="D12" s="684"/>
      <c r="E12" s="684"/>
      <c r="F12" s="685"/>
      <c r="G12" s="669"/>
      <c r="H12" s="670"/>
      <c r="I12" s="670"/>
      <c r="J12" s="23"/>
      <c r="K12" s="24"/>
      <c r="L12" s="24"/>
      <c r="M12" s="24"/>
      <c r="N12" s="146"/>
    </row>
    <row r="13" spans="1:14" ht="13.5" thickBot="1">
      <c r="A13" s="686"/>
      <c r="B13" s="687"/>
      <c r="C13" s="687"/>
      <c r="D13" s="687"/>
      <c r="E13" s="687"/>
      <c r="F13" s="688"/>
      <c r="G13" s="671"/>
      <c r="H13" s="672"/>
      <c r="I13" s="672"/>
      <c r="J13" s="148"/>
      <c r="K13" s="689"/>
      <c r="L13" s="689"/>
      <c r="M13" s="689"/>
      <c r="N13" s="149"/>
    </row>
    <row r="14" spans="1:14">
      <c r="A14" s="690" t="s">
        <v>19</v>
      </c>
      <c r="B14" s="602" t="s">
        <v>20</v>
      </c>
      <c r="C14" s="603" t="s">
        <v>21</v>
      </c>
      <c r="D14" s="603" t="s">
        <v>107</v>
      </c>
      <c r="E14" s="603" t="s">
        <v>108</v>
      </c>
      <c r="F14" s="693" t="s">
        <v>109</v>
      </c>
      <c r="G14" s="694"/>
      <c r="H14" s="694"/>
      <c r="I14" s="695"/>
      <c r="J14" s="603" t="s">
        <v>25</v>
      </c>
      <c r="K14" s="603"/>
      <c r="L14" s="699" t="s">
        <v>26</v>
      </c>
      <c r="M14" s="700"/>
      <c r="N14" s="701"/>
    </row>
    <row r="15" spans="1:14">
      <c r="A15" s="691"/>
      <c r="B15" s="588"/>
      <c r="C15" s="588"/>
      <c r="D15" s="588"/>
      <c r="E15" s="588"/>
      <c r="F15" s="696"/>
      <c r="G15" s="697"/>
      <c r="H15" s="697"/>
      <c r="I15" s="698"/>
      <c r="J15" s="588"/>
      <c r="K15" s="588"/>
      <c r="L15" s="588" t="s">
        <v>27</v>
      </c>
      <c r="M15" s="588" t="s">
        <v>28</v>
      </c>
      <c r="N15" s="702" t="s">
        <v>29</v>
      </c>
    </row>
    <row r="16" spans="1:14" ht="13.5" thickBot="1">
      <c r="A16" s="692"/>
      <c r="B16" s="590"/>
      <c r="C16" s="590"/>
      <c r="D16" s="590"/>
      <c r="E16" s="590"/>
      <c r="F16" s="32" t="s">
        <v>30</v>
      </c>
      <c r="G16" s="32" t="s">
        <v>31</v>
      </c>
      <c r="H16" s="32" t="s">
        <v>32</v>
      </c>
      <c r="I16" s="34" t="s">
        <v>33</v>
      </c>
      <c r="J16" s="32" t="s">
        <v>34</v>
      </c>
      <c r="K16" s="33" t="s">
        <v>35</v>
      </c>
      <c r="L16" s="590"/>
      <c r="M16" s="590"/>
      <c r="N16" s="703"/>
    </row>
    <row r="17" spans="1:14">
      <c r="A17" s="712" t="s">
        <v>110</v>
      </c>
      <c r="B17" s="73" t="s">
        <v>37</v>
      </c>
      <c r="C17" s="714" t="s">
        <v>111</v>
      </c>
      <c r="D17" s="150">
        <v>1</v>
      </c>
      <c r="E17" s="151">
        <f>SUM(F17:I17)</f>
        <v>100000000</v>
      </c>
      <c r="F17" s="151">
        <v>100000000</v>
      </c>
      <c r="G17" s="52"/>
      <c r="H17" s="152"/>
      <c r="I17" s="52"/>
      <c r="J17" s="596">
        <v>44958</v>
      </c>
      <c r="K17" s="596">
        <v>45291</v>
      </c>
      <c r="L17" s="704">
        <f>D18/D17</f>
        <v>0</v>
      </c>
      <c r="M17" s="704">
        <f>+E18/E17</f>
        <v>0</v>
      </c>
      <c r="N17" s="706">
        <v>0</v>
      </c>
    </row>
    <row r="18" spans="1:14" ht="13.5" thickBot="1">
      <c r="A18" s="713"/>
      <c r="B18" s="54" t="s">
        <v>39</v>
      </c>
      <c r="C18" s="715"/>
      <c r="D18" s="153">
        <v>0</v>
      </c>
      <c r="E18" s="154">
        <v>0</v>
      </c>
      <c r="F18" s="154">
        <v>0</v>
      </c>
      <c r="G18" s="57"/>
      <c r="H18" s="155"/>
      <c r="I18" s="57"/>
      <c r="J18" s="597"/>
      <c r="K18" s="597"/>
      <c r="L18" s="705"/>
      <c r="M18" s="705"/>
      <c r="N18" s="707"/>
    </row>
    <row r="19" spans="1:14">
      <c r="A19" s="708" t="s">
        <v>51</v>
      </c>
      <c r="B19" s="156" t="s">
        <v>37</v>
      </c>
      <c r="C19" s="36"/>
      <c r="D19" s="36"/>
      <c r="E19" s="157">
        <f>+E17</f>
        <v>100000000</v>
      </c>
      <c r="F19" s="157">
        <f>+F17</f>
        <v>100000000</v>
      </c>
      <c r="G19" s="52"/>
      <c r="H19" s="52"/>
      <c r="I19" s="52"/>
      <c r="J19" s="52"/>
      <c r="K19" s="158"/>
      <c r="L19" s="626"/>
      <c r="M19" s="626"/>
      <c r="N19" s="710"/>
    </row>
    <row r="20" spans="1:14" ht="13.5" thickBot="1">
      <c r="A20" s="709"/>
      <c r="B20" s="159" t="s">
        <v>39</v>
      </c>
      <c r="C20" s="160"/>
      <c r="D20" s="160"/>
      <c r="E20" s="161">
        <f>E18</f>
        <v>0</v>
      </c>
      <c r="F20" s="161">
        <f>F18</f>
        <v>0</v>
      </c>
      <c r="G20" s="57"/>
      <c r="H20" s="162"/>
      <c r="I20" s="57"/>
      <c r="J20" s="57"/>
      <c r="K20" s="163"/>
      <c r="L20" s="627"/>
      <c r="M20" s="627"/>
      <c r="N20" s="711"/>
    </row>
    <row r="21" spans="1:14" ht="13.5" thickBot="1">
      <c r="A21" s="4"/>
      <c r="B21" s="4"/>
      <c r="C21" s="4"/>
      <c r="D21" s="4"/>
      <c r="E21" s="164"/>
      <c r="F21" s="165"/>
      <c r="G21" s="28"/>
      <c r="H21" s="28"/>
      <c r="I21" s="28"/>
      <c r="J21" s="166"/>
      <c r="K21" s="166"/>
      <c r="L21" s="165"/>
      <c r="M21" s="167"/>
      <c r="N21" s="167"/>
    </row>
    <row r="22" spans="1:14" ht="13.5" thickBot="1">
      <c r="A22" s="168" t="s">
        <v>52</v>
      </c>
      <c r="B22" s="716" t="s">
        <v>53</v>
      </c>
      <c r="C22" s="717"/>
      <c r="D22" s="718"/>
      <c r="E22" s="719" t="s">
        <v>54</v>
      </c>
      <c r="F22" s="720"/>
      <c r="G22" s="720"/>
      <c r="H22" s="720"/>
      <c r="I22" s="169"/>
      <c r="J22" s="721" t="s">
        <v>55</v>
      </c>
      <c r="K22" s="722"/>
      <c r="L22" s="722"/>
      <c r="M22" s="722"/>
      <c r="N22" s="723"/>
    </row>
    <row r="23" spans="1:14">
      <c r="A23" s="724" t="s">
        <v>112</v>
      </c>
      <c r="B23" s="726" t="s">
        <v>113</v>
      </c>
      <c r="C23" s="727"/>
      <c r="D23" s="728"/>
      <c r="E23" s="731" t="s">
        <v>114</v>
      </c>
      <c r="F23" s="732"/>
      <c r="G23" s="733"/>
      <c r="H23" s="170" t="s">
        <v>37</v>
      </c>
      <c r="I23" s="171">
        <v>1</v>
      </c>
      <c r="J23" s="737" t="s">
        <v>59</v>
      </c>
      <c r="K23" s="738"/>
      <c r="L23" s="738"/>
      <c r="M23" s="738"/>
      <c r="N23" s="739"/>
    </row>
    <row r="24" spans="1:14">
      <c r="A24" s="725"/>
      <c r="B24" s="729"/>
      <c r="C24" s="730"/>
      <c r="D24" s="561"/>
      <c r="E24" s="734"/>
      <c r="F24" s="735"/>
      <c r="G24" s="736"/>
      <c r="H24" s="23" t="s">
        <v>39</v>
      </c>
      <c r="I24" s="89">
        <v>1</v>
      </c>
      <c r="J24" s="740"/>
      <c r="K24" s="741"/>
      <c r="L24" s="741"/>
      <c r="M24" s="741"/>
      <c r="N24" s="742"/>
    </row>
    <row r="25" spans="1:14">
      <c r="A25" s="753"/>
      <c r="B25" s="754"/>
      <c r="C25" s="755"/>
      <c r="D25" s="756"/>
      <c r="E25" s="760"/>
      <c r="F25" s="761"/>
      <c r="G25" s="762"/>
      <c r="H25" s="23" t="s">
        <v>37</v>
      </c>
      <c r="I25" s="91"/>
      <c r="J25" s="747" t="s">
        <v>60</v>
      </c>
      <c r="K25" s="748"/>
      <c r="L25" s="748"/>
      <c r="M25" s="748"/>
      <c r="N25" s="749"/>
    </row>
    <row r="26" spans="1:14">
      <c r="A26" s="753"/>
      <c r="B26" s="757"/>
      <c r="C26" s="758"/>
      <c r="D26" s="759"/>
      <c r="E26" s="757"/>
      <c r="F26" s="758"/>
      <c r="G26" s="759"/>
      <c r="H26" s="23" t="s">
        <v>39</v>
      </c>
      <c r="I26" s="88"/>
      <c r="J26" s="763"/>
      <c r="K26" s="764"/>
      <c r="L26" s="764"/>
      <c r="M26" s="764"/>
      <c r="N26" s="765"/>
    </row>
    <row r="27" spans="1:14">
      <c r="A27" s="753"/>
      <c r="B27" s="754"/>
      <c r="C27" s="755"/>
      <c r="D27" s="756"/>
      <c r="E27" s="760"/>
      <c r="F27" s="761"/>
      <c r="G27" s="762"/>
      <c r="H27" s="23" t="s">
        <v>37</v>
      </c>
      <c r="I27" s="88"/>
      <c r="J27" s="737" t="s">
        <v>116</v>
      </c>
      <c r="K27" s="738"/>
      <c r="L27" s="738"/>
      <c r="M27" s="738"/>
      <c r="N27" s="739"/>
    </row>
    <row r="28" spans="1:14">
      <c r="A28" s="753"/>
      <c r="B28" s="757"/>
      <c r="C28" s="758"/>
      <c r="D28" s="759"/>
      <c r="E28" s="757"/>
      <c r="F28" s="758"/>
      <c r="G28" s="759"/>
      <c r="H28" s="23" t="s">
        <v>39</v>
      </c>
      <c r="I28" s="88"/>
      <c r="J28" s="740"/>
      <c r="K28" s="741"/>
      <c r="L28" s="741"/>
      <c r="M28" s="741"/>
      <c r="N28" s="742"/>
    </row>
    <row r="29" spans="1:14">
      <c r="A29" s="743" t="s">
        <v>115</v>
      </c>
      <c r="B29" s="629"/>
      <c r="C29" s="629"/>
      <c r="D29" s="629"/>
      <c r="E29" s="629"/>
      <c r="F29" s="629"/>
      <c r="G29" s="629"/>
      <c r="H29" s="629"/>
      <c r="I29" s="630"/>
      <c r="J29" s="747" t="s">
        <v>62</v>
      </c>
      <c r="K29" s="748"/>
      <c r="L29" s="748"/>
      <c r="M29" s="748"/>
      <c r="N29" s="749"/>
    </row>
    <row r="30" spans="1:14" ht="13.5" thickBot="1">
      <c r="A30" s="744"/>
      <c r="B30" s="745"/>
      <c r="C30" s="745"/>
      <c r="D30" s="745"/>
      <c r="E30" s="745"/>
      <c r="F30" s="745"/>
      <c r="G30" s="745"/>
      <c r="H30" s="745"/>
      <c r="I30" s="746"/>
      <c r="J30" s="750"/>
      <c r="K30" s="751"/>
      <c r="L30" s="751"/>
      <c r="M30" s="751"/>
      <c r="N30" s="752"/>
    </row>
  </sheetData>
  <mergeCells count="61">
    <mergeCell ref="A29:I30"/>
    <mergeCell ref="J29:N30"/>
    <mergeCell ref="A25:A26"/>
    <mergeCell ref="B25:D26"/>
    <mergeCell ref="E25:G26"/>
    <mergeCell ref="J25:N26"/>
    <mergeCell ref="A27:A28"/>
    <mergeCell ref="B27:D28"/>
    <mergeCell ref="E27:G28"/>
    <mergeCell ref="J27:N28"/>
    <mergeCell ref="B22:D22"/>
    <mergeCell ref="E22:H22"/>
    <mergeCell ref="J22:N22"/>
    <mergeCell ref="A23:A24"/>
    <mergeCell ref="B23:D24"/>
    <mergeCell ref="E23:G24"/>
    <mergeCell ref="J23:N24"/>
    <mergeCell ref="M17:M18"/>
    <mergeCell ref="N17:N18"/>
    <mergeCell ref="A19:A20"/>
    <mergeCell ref="L19:L20"/>
    <mergeCell ref="M19:M20"/>
    <mergeCell ref="N19:N20"/>
    <mergeCell ref="A17:A18"/>
    <mergeCell ref="C17:C18"/>
    <mergeCell ref="J17:J18"/>
    <mergeCell ref="K17:K18"/>
    <mergeCell ref="L17:L18"/>
    <mergeCell ref="F14:I15"/>
    <mergeCell ref="J14:K15"/>
    <mergeCell ref="L14:N14"/>
    <mergeCell ref="L15:L16"/>
    <mergeCell ref="M15:M16"/>
    <mergeCell ref="N15:N16"/>
    <mergeCell ref="A14:A16"/>
    <mergeCell ref="B14:B16"/>
    <mergeCell ref="C14:C16"/>
    <mergeCell ref="D14:D16"/>
    <mergeCell ref="E14:E16"/>
    <mergeCell ref="A5:N5"/>
    <mergeCell ref="B6:F6"/>
    <mergeCell ref="A7:F7"/>
    <mergeCell ref="G7:I13"/>
    <mergeCell ref="J7:N7"/>
    <mergeCell ref="A8:F8"/>
    <mergeCell ref="K8:M8"/>
    <mergeCell ref="A9:F9"/>
    <mergeCell ref="K9:M9"/>
    <mergeCell ref="A10:F10"/>
    <mergeCell ref="K10:M10"/>
    <mergeCell ref="B11:F11"/>
    <mergeCell ref="A12:F13"/>
    <mergeCell ref="K13:M13"/>
    <mergeCell ref="A1:A4"/>
    <mergeCell ref="B1:H2"/>
    <mergeCell ref="I1:L1"/>
    <mergeCell ref="M1:N4"/>
    <mergeCell ref="I2:L2"/>
    <mergeCell ref="B3:H4"/>
    <mergeCell ref="I3:L3"/>
    <mergeCell ref="I4:L4"/>
  </mergeCells>
  <pageMargins left="0.7" right="0.7" top="0.75" bottom="0.75" header="0.3" footer="0.3"/>
  <drawing r:id="rId1"/>
  <legacyDrawing r:id="rId2"/>
  <oleObjects>
    <mc:AlternateContent xmlns:mc="http://schemas.openxmlformats.org/markup-compatibility/2006">
      <mc:Choice Requires="x14">
        <oleObject shapeId="3073" r:id="rId3">
          <objectPr defaultSize="0" autoPict="0" r:id="rId4">
            <anchor moveWithCells="1" sizeWithCells="1">
              <from>
                <xdr:col>0</xdr:col>
                <xdr:colOff>419100</xdr:colOff>
                <xdr:row>0</xdr:row>
                <xdr:rowOff>76200</xdr:rowOff>
              </from>
              <to>
                <xdr:col>1</xdr:col>
                <xdr:colOff>0</xdr:colOff>
                <xdr:row>4</xdr:row>
                <xdr:rowOff>0</xdr:rowOff>
              </to>
            </anchor>
          </objectPr>
        </oleObject>
      </mc:Choice>
      <mc:Fallback>
        <oleObject shapeId="3073" r:id="rId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72"/>
  <sheetViews>
    <sheetView topLeftCell="A13" workbookViewId="0">
      <selection activeCell="E28" sqref="E28"/>
    </sheetView>
  </sheetViews>
  <sheetFormatPr baseColWidth="10" defaultColWidth="12.42578125" defaultRowHeight="16.5" customHeight="1"/>
  <cols>
    <col min="1" max="1" width="86.85546875" style="173" customWidth="1"/>
    <col min="2" max="2" width="10.28515625" style="173" customWidth="1"/>
    <col min="3" max="3" width="25.5703125" style="173" customWidth="1"/>
    <col min="4" max="4" width="20.5703125" style="173" customWidth="1"/>
    <col min="5" max="5" width="31.42578125" style="173" customWidth="1"/>
    <col min="6" max="6" width="29.42578125" style="242" customWidth="1"/>
    <col min="7" max="7" width="8" style="173" customWidth="1"/>
    <col min="8" max="8" width="24.42578125" style="173" customWidth="1"/>
    <col min="9" max="9" width="31.28515625" style="173" customWidth="1"/>
    <col min="10" max="10" width="15.42578125" style="243" customWidth="1"/>
    <col min="11" max="11" width="26.28515625" style="243" customWidth="1"/>
    <col min="12" max="12" width="12.42578125" style="173"/>
    <col min="13" max="13" width="17.28515625" style="173" customWidth="1"/>
    <col min="14" max="14" width="17.7109375" style="173" customWidth="1"/>
    <col min="15" max="15" width="16.42578125" style="173" customWidth="1"/>
    <col min="16" max="16" width="40.42578125" style="173" customWidth="1"/>
    <col min="17" max="17" width="14.42578125" style="173" customWidth="1"/>
    <col min="18" max="18" width="18.42578125" style="173" customWidth="1"/>
    <col min="19" max="19" width="33.85546875" style="173" customWidth="1"/>
    <col min="20" max="20" width="12.42578125" style="173" hidden="1" customWidth="1"/>
    <col min="21" max="21" width="24.28515625" style="173" customWidth="1"/>
    <col min="22" max="22" width="22.42578125" style="173" customWidth="1"/>
    <col min="23" max="24" width="12.42578125" style="173"/>
    <col min="25" max="25" width="16.85546875" style="173" customWidth="1"/>
    <col min="26" max="26" width="12.42578125" style="173"/>
    <col min="27" max="27" width="30.140625" style="173" customWidth="1"/>
    <col min="28" max="28" width="15.42578125" style="173" customWidth="1"/>
    <col min="29" max="29" width="15.85546875" style="173" customWidth="1"/>
    <col min="30" max="30" width="24.42578125" style="173" customWidth="1"/>
    <col min="31" max="31" width="17.140625" style="173" customWidth="1"/>
    <col min="32" max="16384" width="12.42578125" style="173"/>
  </cols>
  <sheetData>
    <row r="1" spans="1:25" ht="16.5" customHeight="1">
      <c r="A1" s="851"/>
      <c r="B1" s="854" t="s">
        <v>119</v>
      </c>
      <c r="C1" s="855"/>
      <c r="D1" s="855"/>
      <c r="E1" s="855"/>
      <c r="F1" s="855"/>
      <c r="G1" s="855"/>
      <c r="H1" s="856"/>
      <c r="I1" s="843" t="s">
        <v>120</v>
      </c>
      <c r="J1" s="844"/>
      <c r="K1" s="844"/>
      <c r="L1" s="845"/>
      <c r="M1" s="860"/>
      <c r="N1" s="861"/>
      <c r="O1" s="172"/>
    </row>
    <row r="2" spans="1:25" ht="16.5" customHeight="1">
      <c r="A2" s="852"/>
      <c r="B2" s="857"/>
      <c r="C2" s="858"/>
      <c r="D2" s="858"/>
      <c r="E2" s="858"/>
      <c r="F2" s="858"/>
      <c r="G2" s="858"/>
      <c r="H2" s="859"/>
      <c r="I2" s="843" t="s">
        <v>121</v>
      </c>
      <c r="J2" s="844"/>
      <c r="K2" s="844"/>
      <c r="L2" s="845"/>
      <c r="M2" s="862"/>
      <c r="N2" s="863"/>
      <c r="O2" s="172"/>
    </row>
    <row r="3" spans="1:25" ht="16.5" customHeight="1">
      <c r="A3" s="852"/>
      <c r="B3" s="854" t="s">
        <v>122</v>
      </c>
      <c r="C3" s="855"/>
      <c r="D3" s="855"/>
      <c r="E3" s="855"/>
      <c r="F3" s="855"/>
      <c r="G3" s="855"/>
      <c r="H3" s="856"/>
      <c r="I3" s="843" t="s">
        <v>123</v>
      </c>
      <c r="J3" s="844"/>
      <c r="K3" s="844"/>
      <c r="L3" s="845"/>
      <c r="M3" s="862"/>
      <c r="N3" s="863"/>
      <c r="O3" s="172"/>
    </row>
    <row r="4" spans="1:25" ht="16.5" customHeight="1">
      <c r="A4" s="853"/>
      <c r="B4" s="857"/>
      <c r="C4" s="858"/>
      <c r="D4" s="858"/>
      <c r="E4" s="858"/>
      <c r="F4" s="858"/>
      <c r="G4" s="858"/>
      <c r="H4" s="859"/>
      <c r="I4" s="843" t="s">
        <v>124</v>
      </c>
      <c r="J4" s="844"/>
      <c r="K4" s="844"/>
      <c r="L4" s="845"/>
      <c r="M4" s="864"/>
      <c r="N4" s="865"/>
      <c r="O4" s="172"/>
    </row>
    <row r="5" spans="1:25" ht="16.5" customHeight="1">
      <c r="A5" s="842"/>
      <c r="B5" s="842"/>
      <c r="C5" s="842"/>
      <c r="D5" s="842"/>
      <c r="E5" s="842"/>
      <c r="F5" s="842"/>
      <c r="G5" s="842"/>
      <c r="H5" s="842"/>
      <c r="I5" s="842"/>
      <c r="J5" s="842"/>
      <c r="K5" s="842"/>
      <c r="L5" s="842"/>
      <c r="M5" s="842"/>
      <c r="N5" s="842"/>
      <c r="O5" s="172"/>
    </row>
    <row r="6" spans="1:25" ht="16.5" customHeight="1">
      <c r="A6" s="843" t="s">
        <v>125</v>
      </c>
      <c r="B6" s="844"/>
      <c r="C6" s="844"/>
      <c r="D6" s="844"/>
      <c r="E6" s="844"/>
      <c r="F6" s="844"/>
      <c r="G6" s="844"/>
      <c r="H6" s="844"/>
      <c r="I6" s="844"/>
      <c r="J6" s="844"/>
      <c r="K6" s="844"/>
      <c r="L6" s="844"/>
      <c r="M6" s="844"/>
      <c r="N6" s="845"/>
      <c r="O6" s="172"/>
    </row>
    <row r="7" spans="1:25" ht="16.5" customHeight="1">
      <c r="A7" s="174" t="s">
        <v>126</v>
      </c>
      <c r="B7" s="846" t="s">
        <v>127</v>
      </c>
      <c r="C7" s="847"/>
      <c r="D7" s="847"/>
      <c r="E7" s="847"/>
      <c r="F7" s="847"/>
      <c r="G7" s="847"/>
      <c r="H7" s="847"/>
      <c r="I7" s="847"/>
      <c r="J7" s="847"/>
      <c r="K7" s="847"/>
      <c r="L7" s="847"/>
      <c r="M7" s="847"/>
      <c r="N7" s="847"/>
    </row>
    <row r="8" spans="1:25" ht="16.5" customHeight="1">
      <c r="A8" s="825" t="s">
        <v>128</v>
      </c>
      <c r="B8" s="826"/>
      <c r="C8" s="826"/>
      <c r="D8" s="826"/>
      <c r="E8" s="826"/>
      <c r="F8" s="827"/>
      <c r="G8" s="782" t="s">
        <v>129</v>
      </c>
      <c r="H8" s="783"/>
      <c r="I8" s="784"/>
      <c r="J8" s="848" t="s">
        <v>9</v>
      </c>
      <c r="K8" s="849"/>
      <c r="L8" s="849"/>
      <c r="M8" s="849"/>
      <c r="N8" s="850"/>
      <c r="O8" s="175"/>
      <c r="Q8" s="838"/>
      <c r="R8" s="838"/>
      <c r="S8" s="838"/>
      <c r="T8" s="838"/>
      <c r="U8" s="838"/>
    </row>
    <row r="9" spans="1:25" ht="16.5" customHeight="1">
      <c r="A9" s="825" t="s">
        <v>130</v>
      </c>
      <c r="B9" s="826"/>
      <c r="C9" s="826"/>
      <c r="D9" s="826"/>
      <c r="E9" s="826"/>
      <c r="F9" s="827"/>
      <c r="G9" s="767"/>
      <c r="H9" s="768"/>
      <c r="I9" s="769"/>
      <c r="J9" s="176" t="s">
        <v>11</v>
      </c>
      <c r="K9" s="839" t="s">
        <v>12</v>
      </c>
      <c r="L9" s="839"/>
      <c r="M9" s="839"/>
      <c r="N9" s="176" t="s">
        <v>13</v>
      </c>
      <c r="O9" s="175"/>
      <c r="Q9" s="177"/>
      <c r="R9" s="177"/>
      <c r="S9" s="177"/>
      <c r="T9" s="177"/>
      <c r="U9" s="177"/>
    </row>
    <row r="10" spans="1:25" ht="16.5" customHeight="1">
      <c r="A10" s="840" t="s">
        <v>131</v>
      </c>
      <c r="B10" s="832"/>
      <c r="C10" s="832"/>
      <c r="D10" s="832"/>
      <c r="E10" s="832"/>
      <c r="F10" s="833"/>
      <c r="G10" s="767"/>
      <c r="H10" s="768"/>
      <c r="I10" s="769"/>
      <c r="J10" s="178"/>
      <c r="K10" s="828"/>
      <c r="L10" s="829"/>
      <c r="M10" s="830"/>
      <c r="N10" s="179"/>
      <c r="O10" s="175"/>
      <c r="Q10" s="180"/>
      <c r="R10" s="841"/>
      <c r="S10" s="841"/>
      <c r="T10" s="841"/>
      <c r="U10" s="180"/>
      <c r="W10" s="181"/>
      <c r="X10" s="181"/>
    </row>
    <row r="11" spans="1:25" ht="16.5" customHeight="1">
      <c r="A11" s="840" t="s">
        <v>132</v>
      </c>
      <c r="B11" s="832"/>
      <c r="C11" s="832"/>
      <c r="D11" s="832"/>
      <c r="E11" s="832"/>
      <c r="F11" s="833"/>
      <c r="G11" s="767"/>
      <c r="H11" s="768"/>
      <c r="I11" s="769"/>
      <c r="J11" s="182"/>
      <c r="K11" s="828"/>
      <c r="L11" s="829"/>
      <c r="M11" s="830"/>
      <c r="N11" s="179"/>
      <c r="O11" s="175"/>
      <c r="Q11" s="183"/>
      <c r="R11" s="824"/>
      <c r="S11" s="824"/>
      <c r="T11" s="824"/>
      <c r="U11" s="184"/>
      <c r="W11" s="185"/>
      <c r="X11" s="186"/>
      <c r="Y11" s="187"/>
    </row>
    <row r="12" spans="1:25" ht="16.5" customHeight="1">
      <c r="A12" s="825" t="s">
        <v>133</v>
      </c>
      <c r="B12" s="826"/>
      <c r="C12" s="826"/>
      <c r="D12" s="826"/>
      <c r="E12" s="826"/>
      <c r="F12" s="827"/>
      <c r="G12" s="767"/>
      <c r="H12" s="768"/>
      <c r="I12" s="769"/>
      <c r="J12" s="182"/>
      <c r="K12" s="828"/>
      <c r="L12" s="829"/>
      <c r="M12" s="830"/>
      <c r="N12" s="179"/>
      <c r="O12" s="175"/>
      <c r="Q12" s="183"/>
      <c r="R12" s="824"/>
      <c r="S12" s="824"/>
      <c r="T12" s="824"/>
      <c r="U12" s="184"/>
      <c r="W12" s="185"/>
      <c r="X12" s="186"/>
      <c r="Y12" s="187"/>
    </row>
    <row r="13" spans="1:25" ht="16.5" customHeight="1">
      <c r="A13" s="188" t="s">
        <v>701</v>
      </c>
      <c r="B13" s="831" t="s">
        <v>134</v>
      </c>
      <c r="C13" s="832"/>
      <c r="D13" s="832"/>
      <c r="E13" s="832"/>
      <c r="F13" s="833"/>
      <c r="G13" s="770"/>
      <c r="H13" s="771"/>
      <c r="I13" s="772"/>
      <c r="J13" s="182"/>
      <c r="K13" s="834"/>
      <c r="L13" s="835"/>
      <c r="M13" s="836"/>
      <c r="N13" s="179"/>
      <c r="O13" s="175"/>
      <c r="Q13" s="189"/>
      <c r="R13" s="824"/>
      <c r="S13" s="824"/>
      <c r="T13" s="190"/>
      <c r="U13" s="184"/>
      <c r="V13" s="191"/>
      <c r="W13" s="185"/>
      <c r="X13" s="186"/>
      <c r="Y13" s="187"/>
    </row>
    <row r="14" spans="1:25" ht="16.5" customHeight="1">
      <c r="A14" s="817" t="s">
        <v>19</v>
      </c>
      <c r="B14" s="837" t="s">
        <v>135</v>
      </c>
      <c r="C14" s="815" t="s">
        <v>21</v>
      </c>
      <c r="D14" s="815" t="s">
        <v>107</v>
      </c>
      <c r="E14" s="815" t="s">
        <v>108</v>
      </c>
      <c r="F14" s="818" t="s">
        <v>136</v>
      </c>
      <c r="G14" s="819"/>
      <c r="H14" s="819"/>
      <c r="I14" s="820"/>
      <c r="J14" s="815" t="s">
        <v>25</v>
      </c>
      <c r="K14" s="815"/>
      <c r="L14" s="816" t="s">
        <v>26</v>
      </c>
      <c r="M14" s="816"/>
      <c r="N14" s="816"/>
      <c r="Q14" s="192"/>
      <c r="R14" s="814"/>
      <c r="S14" s="814"/>
      <c r="U14" s="184"/>
      <c r="W14" s="185"/>
      <c r="X14" s="186"/>
      <c r="Y14" s="187"/>
    </row>
    <row r="15" spans="1:25" ht="16.5" customHeight="1">
      <c r="A15" s="817"/>
      <c r="B15" s="815"/>
      <c r="C15" s="815"/>
      <c r="D15" s="815"/>
      <c r="E15" s="815"/>
      <c r="F15" s="821"/>
      <c r="G15" s="822"/>
      <c r="H15" s="822"/>
      <c r="I15" s="823"/>
      <c r="J15" s="815"/>
      <c r="K15" s="815"/>
      <c r="L15" s="815" t="s">
        <v>27</v>
      </c>
      <c r="M15" s="815" t="s">
        <v>28</v>
      </c>
      <c r="N15" s="817" t="s">
        <v>29</v>
      </c>
      <c r="Q15" s="191"/>
      <c r="R15" s="814"/>
      <c r="S15" s="814"/>
      <c r="U15" s="186"/>
      <c r="W15" s="185"/>
      <c r="X15" s="186"/>
      <c r="Y15" s="187"/>
    </row>
    <row r="16" spans="1:25" ht="16.5" customHeight="1">
      <c r="A16" s="817"/>
      <c r="B16" s="815"/>
      <c r="C16" s="815"/>
      <c r="D16" s="815"/>
      <c r="E16" s="815"/>
      <c r="F16" s="193" t="s">
        <v>30</v>
      </c>
      <c r="G16" s="194" t="s">
        <v>31</v>
      </c>
      <c r="H16" s="194" t="s">
        <v>32</v>
      </c>
      <c r="I16" s="195" t="s">
        <v>33</v>
      </c>
      <c r="J16" s="194" t="s">
        <v>34</v>
      </c>
      <c r="K16" s="196" t="s">
        <v>35</v>
      </c>
      <c r="L16" s="815"/>
      <c r="M16" s="815"/>
      <c r="N16" s="817"/>
      <c r="Q16" s="191"/>
      <c r="R16" s="814"/>
      <c r="S16" s="814"/>
      <c r="U16" s="186"/>
      <c r="W16" s="185"/>
      <c r="X16" s="186"/>
      <c r="Y16" s="187"/>
    </row>
    <row r="17" spans="1:25" ht="16.5" customHeight="1">
      <c r="A17" s="813" t="s">
        <v>137</v>
      </c>
      <c r="B17" s="197" t="s">
        <v>37</v>
      </c>
      <c r="C17" s="808" t="s">
        <v>138</v>
      </c>
      <c r="D17" s="198">
        <v>11</v>
      </c>
      <c r="E17" s="199">
        <v>87313000</v>
      </c>
      <c r="F17" s="200">
        <f>E17</f>
        <v>87313000</v>
      </c>
      <c r="G17" s="201"/>
      <c r="H17" s="202">
        <v>0</v>
      </c>
      <c r="I17" s="203">
        <f>E17-F17</f>
        <v>0</v>
      </c>
      <c r="J17" s="204">
        <v>44927</v>
      </c>
      <c r="K17" s="205">
        <v>45016</v>
      </c>
      <c r="L17" s="797">
        <f>D18/D17</f>
        <v>0</v>
      </c>
      <c r="M17" s="797">
        <f>E18/E17</f>
        <v>0</v>
      </c>
      <c r="N17" s="810">
        <v>0</v>
      </c>
      <c r="Q17" s="191"/>
      <c r="R17" s="814"/>
      <c r="S17" s="814"/>
      <c r="U17" s="184"/>
      <c r="W17" s="185"/>
      <c r="X17" s="186"/>
      <c r="Y17" s="187"/>
    </row>
    <row r="18" spans="1:25" ht="26.25" customHeight="1">
      <c r="A18" s="807"/>
      <c r="B18" s="197" t="s">
        <v>39</v>
      </c>
      <c r="C18" s="809"/>
      <c r="D18" s="198">
        <v>0</v>
      </c>
      <c r="E18" s="206">
        <v>0</v>
      </c>
      <c r="F18" s="200">
        <f t="shared" ref="F18:F27" si="0">E18</f>
        <v>0</v>
      </c>
      <c r="G18" s="201"/>
      <c r="H18" s="207"/>
      <c r="I18" s="203"/>
      <c r="J18" s="201"/>
      <c r="K18" s="208"/>
      <c r="L18" s="797"/>
      <c r="M18" s="797"/>
      <c r="N18" s="798"/>
      <c r="U18" s="209"/>
      <c r="W18" s="185"/>
      <c r="X18" s="186"/>
      <c r="Y18" s="187"/>
    </row>
    <row r="19" spans="1:25" ht="16.5" customHeight="1">
      <c r="A19" s="813" t="s">
        <v>139</v>
      </c>
      <c r="B19" s="197" t="s">
        <v>37</v>
      </c>
      <c r="C19" s="808" t="s">
        <v>140</v>
      </c>
      <c r="D19" s="198">
        <v>1</v>
      </c>
      <c r="E19" s="199">
        <v>110000000</v>
      </c>
      <c r="F19" s="200">
        <f t="shared" si="0"/>
        <v>110000000</v>
      </c>
      <c r="G19" s="201"/>
      <c r="H19" s="202">
        <v>0</v>
      </c>
      <c r="I19" s="203">
        <f>E19-F19</f>
        <v>0</v>
      </c>
      <c r="J19" s="204">
        <v>44927</v>
      </c>
      <c r="K19" s="205">
        <v>45016</v>
      </c>
      <c r="L19" s="796">
        <f t="shared" ref="L19" si="1">D20/D19</f>
        <v>0</v>
      </c>
      <c r="M19" s="797">
        <f>E20/E19</f>
        <v>0.71679999999999999</v>
      </c>
      <c r="N19" s="810">
        <f>L19*L19/M19</f>
        <v>0</v>
      </c>
      <c r="U19" s="209"/>
      <c r="W19" s="185"/>
      <c r="X19" s="186"/>
      <c r="Y19" s="187"/>
    </row>
    <row r="20" spans="1:25" ht="16.5" customHeight="1">
      <c r="A20" s="807"/>
      <c r="B20" s="197" t="s">
        <v>39</v>
      </c>
      <c r="C20" s="809"/>
      <c r="D20" s="210">
        <v>0</v>
      </c>
      <c r="E20" s="206">
        <v>78848000</v>
      </c>
      <c r="F20" s="211">
        <f t="shared" si="0"/>
        <v>78848000</v>
      </c>
      <c r="G20" s="201"/>
      <c r="H20" s="207"/>
      <c r="I20" s="203"/>
      <c r="J20" s="212"/>
      <c r="K20" s="208"/>
      <c r="L20" s="796"/>
      <c r="M20" s="797"/>
      <c r="N20" s="798"/>
      <c r="U20" s="209"/>
      <c r="W20" s="185"/>
      <c r="X20" s="186"/>
      <c r="Y20" s="187"/>
    </row>
    <row r="21" spans="1:25" ht="16.5" customHeight="1">
      <c r="A21" s="807" t="s">
        <v>141</v>
      </c>
      <c r="B21" s="197" t="s">
        <v>37</v>
      </c>
      <c r="C21" s="808" t="s">
        <v>142</v>
      </c>
      <c r="D21" s="198">
        <v>120</v>
      </c>
      <c r="E21" s="199">
        <v>65000000</v>
      </c>
      <c r="F21" s="200">
        <f t="shared" si="0"/>
        <v>65000000</v>
      </c>
      <c r="G21" s="201"/>
      <c r="H21" s="202">
        <v>0</v>
      </c>
      <c r="I21" s="203">
        <f>E21-F21</f>
        <v>0</v>
      </c>
      <c r="J21" s="204">
        <v>44927</v>
      </c>
      <c r="K21" s="205">
        <v>45016</v>
      </c>
      <c r="L21" s="796">
        <f t="shared" ref="L21" si="2">D22/D21</f>
        <v>0</v>
      </c>
      <c r="M21" s="797">
        <f>E22/E21</f>
        <v>0.35215384615384615</v>
      </c>
      <c r="N21" s="810">
        <f>L21*L21/M21</f>
        <v>0</v>
      </c>
      <c r="U21" s="209"/>
    </row>
    <row r="22" spans="1:25" ht="16.5" customHeight="1">
      <c r="A22" s="807"/>
      <c r="B22" s="197" t="s">
        <v>39</v>
      </c>
      <c r="C22" s="809"/>
      <c r="D22" s="198">
        <v>0</v>
      </c>
      <c r="E22" s="206">
        <v>22890000</v>
      </c>
      <c r="F22" s="211">
        <f t="shared" si="0"/>
        <v>22890000</v>
      </c>
      <c r="G22" s="201"/>
      <c r="H22" s="207"/>
      <c r="I22" s="203"/>
      <c r="J22" s="201"/>
      <c r="K22" s="208"/>
      <c r="L22" s="796"/>
      <c r="M22" s="797"/>
      <c r="N22" s="798"/>
      <c r="P22" s="213"/>
      <c r="Y22" s="187"/>
    </row>
    <row r="23" spans="1:25" ht="16.5" customHeight="1">
      <c r="A23" s="807" t="s">
        <v>143</v>
      </c>
      <c r="B23" s="197" t="s">
        <v>37</v>
      </c>
      <c r="C23" s="808" t="s">
        <v>144</v>
      </c>
      <c r="D23" s="198">
        <v>120</v>
      </c>
      <c r="E23" s="199">
        <v>60000000</v>
      </c>
      <c r="F23" s="200">
        <f t="shared" si="0"/>
        <v>60000000</v>
      </c>
      <c r="G23" s="201"/>
      <c r="H23" s="202">
        <v>0</v>
      </c>
      <c r="I23" s="203">
        <f>E23-F23</f>
        <v>0</v>
      </c>
      <c r="J23" s="204">
        <v>44927</v>
      </c>
      <c r="K23" s="205">
        <v>45016</v>
      </c>
      <c r="L23" s="796">
        <f t="shared" ref="L23:M23" si="3">D24/D23</f>
        <v>0</v>
      </c>
      <c r="M23" s="797">
        <f t="shared" si="3"/>
        <v>0.42</v>
      </c>
      <c r="N23" s="810">
        <f>L23*L23/M23</f>
        <v>0</v>
      </c>
    </row>
    <row r="24" spans="1:25" ht="16.5" customHeight="1">
      <c r="A24" s="807"/>
      <c r="B24" s="197" t="s">
        <v>39</v>
      </c>
      <c r="C24" s="809"/>
      <c r="D24" s="210">
        <v>0</v>
      </c>
      <c r="E24" s="206">
        <v>25200000</v>
      </c>
      <c r="F24" s="211">
        <f t="shared" si="0"/>
        <v>25200000</v>
      </c>
      <c r="G24" s="201"/>
      <c r="H24" s="207"/>
      <c r="I24" s="203"/>
      <c r="J24" s="201"/>
      <c r="K24" s="208"/>
      <c r="L24" s="796"/>
      <c r="M24" s="797"/>
      <c r="N24" s="798"/>
    </row>
    <row r="25" spans="1:25" ht="16.5" customHeight="1">
      <c r="A25" s="811" t="s">
        <v>145</v>
      </c>
      <c r="B25" s="197" t="s">
        <v>37</v>
      </c>
      <c r="C25" s="808" t="s">
        <v>146</v>
      </c>
      <c r="D25" s="214">
        <v>1</v>
      </c>
      <c r="E25" s="199">
        <v>154887000</v>
      </c>
      <c r="F25" s="200">
        <f t="shared" si="0"/>
        <v>154887000</v>
      </c>
      <c r="G25" s="201"/>
      <c r="H25" s="202">
        <v>0</v>
      </c>
      <c r="I25" s="203">
        <f>E25-F25</f>
        <v>0</v>
      </c>
      <c r="J25" s="204">
        <v>44927</v>
      </c>
      <c r="K25" s="205">
        <v>45016</v>
      </c>
      <c r="L25" s="796">
        <f t="shared" ref="L25:M25" si="4">D26/D25</f>
        <v>0</v>
      </c>
      <c r="M25" s="797">
        <f t="shared" si="4"/>
        <v>0.52655807136815869</v>
      </c>
      <c r="N25" s="810">
        <f>L25*L25/M25</f>
        <v>0</v>
      </c>
    </row>
    <row r="26" spans="1:25" ht="30.75" customHeight="1">
      <c r="A26" s="812"/>
      <c r="B26" s="197" t="s">
        <v>39</v>
      </c>
      <c r="C26" s="809"/>
      <c r="D26" s="214">
        <v>0</v>
      </c>
      <c r="E26" s="206">
        <v>81557000</v>
      </c>
      <c r="F26" s="211">
        <f t="shared" si="0"/>
        <v>81557000</v>
      </c>
      <c r="G26" s="201"/>
      <c r="H26" s="207"/>
      <c r="I26" s="203"/>
      <c r="J26" s="201"/>
      <c r="K26" s="208"/>
      <c r="L26" s="796"/>
      <c r="M26" s="797"/>
      <c r="N26" s="798"/>
    </row>
    <row r="27" spans="1:25" ht="16.5" customHeight="1">
      <c r="A27" s="794" t="s">
        <v>147</v>
      </c>
      <c r="B27" s="197" t="s">
        <v>37</v>
      </c>
      <c r="C27" s="795" t="s">
        <v>148</v>
      </c>
      <c r="D27" s="214">
        <v>0.8</v>
      </c>
      <c r="E27" s="199">
        <v>408000000</v>
      </c>
      <c r="F27" s="200">
        <f t="shared" si="0"/>
        <v>408000000</v>
      </c>
      <c r="G27" s="201"/>
      <c r="H27" s="202">
        <v>0</v>
      </c>
      <c r="I27" s="203">
        <f>E27-F27</f>
        <v>0</v>
      </c>
      <c r="J27" s="204">
        <v>44927</v>
      </c>
      <c r="K27" s="205">
        <v>45016</v>
      </c>
      <c r="L27" s="796">
        <f t="shared" ref="L27:M27" si="5">D28/D27</f>
        <v>0.125</v>
      </c>
      <c r="M27" s="797">
        <f t="shared" si="5"/>
        <v>0.48958823529411766</v>
      </c>
      <c r="N27" s="798">
        <f>L27*L27/M27</f>
        <v>3.191457407184909E-2</v>
      </c>
    </row>
    <row r="28" spans="1:25" ht="24.75" customHeight="1">
      <c r="A28" s="794"/>
      <c r="B28" s="197" t="s">
        <v>39</v>
      </c>
      <c r="C28" s="795"/>
      <c r="D28" s="214">
        <v>0.1</v>
      </c>
      <c r="E28" s="206">
        <v>199752000</v>
      </c>
      <c r="F28" s="211">
        <f>E28</f>
        <v>199752000</v>
      </c>
      <c r="G28" s="201"/>
      <c r="H28" s="207"/>
      <c r="I28" s="203"/>
      <c r="J28" s="201"/>
      <c r="K28" s="208"/>
      <c r="L28" s="796"/>
      <c r="M28" s="797"/>
      <c r="N28" s="798"/>
      <c r="S28" s="215"/>
    </row>
    <row r="29" spans="1:25" ht="16.5" customHeight="1">
      <c r="A29" s="799"/>
      <c r="B29" s="197" t="s">
        <v>37</v>
      </c>
      <c r="C29" s="801"/>
      <c r="D29" s="802"/>
      <c r="E29" s="216">
        <f>E17+E21+E23+E25+E27+E19</f>
        <v>885200000</v>
      </c>
      <c r="F29" s="216">
        <f>+F17+F19+F21+F23+F25+F27</f>
        <v>885200000</v>
      </c>
      <c r="G29" s="201"/>
      <c r="H29" s="202"/>
      <c r="I29" s="203"/>
      <c r="J29" s="201"/>
      <c r="K29" s="217"/>
      <c r="L29" s="805"/>
      <c r="M29" s="805"/>
      <c r="N29" s="806"/>
    </row>
    <row r="30" spans="1:25" ht="16.5" customHeight="1">
      <c r="A30" s="800"/>
      <c r="B30" s="197" t="s">
        <v>39</v>
      </c>
      <c r="C30" s="803"/>
      <c r="D30" s="804"/>
      <c r="E30" s="206">
        <f>E18+E20+E22+E24+E26+E28</f>
        <v>408247000</v>
      </c>
      <c r="F30" s="211">
        <f>F18+F20+F22+F24+F26+F28</f>
        <v>408247000</v>
      </c>
      <c r="G30" s="201"/>
      <c r="H30" s="218"/>
      <c r="I30" s="201"/>
      <c r="J30" s="201"/>
      <c r="K30" s="217"/>
      <c r="L30" s="805"/>
      <c r="M30" s="805"/>
      <c r="N30" s="806"/>
    </row>
    <row r="31" spans="1:25" ht="16.5" customHeight="1">
      <c r="A31" s="219"/>
      <c r="B31" s="220"/>
      <c r="E31" s="221"/>
      <c r="F31" s="222"/>
      <c r="G31" s="185"/>
      <c r="H31" s="185"/>
      <c r="I31" s="185"/>
      <c r="J31" s="223"/>
      <c r="K31" s="223"/>
      <c r="L31" s="224"/>
      <c r="M31" s="225"/>
      <c r="N31" s="226"/>
      <c r="O31" s="225"/>
    </row>
    <row r="32" spans="1:25" ht="16.5" customHeight="1">
      <c r="A32" s="227" t="s">
        <v>52</v>
      </c>
      <c r="B32" s="787" t="s">
        <v>53</v>
      </c>
      <c r="C32" s="788"/>
      <c r="D32" s="789"/>
      <c r="E32" s="790" t="s">
        <v>54</v>
      </c>
      <c r="F32" s="791"/>
      <c r="G32" s="791"/>
      <c r="H32" s="791"/>
      <c r="I32" s="228"/>
      <c r="J32" s="792" t="s">
        <v>149</v>
      </c>
      <c r="K32" s="793"/>
      <c r="L32" s="793"/>
      <c r="M32" s="793"/>
      <c r="N32" s="793"/>
    </row>
    <row r="33" spans="1:50" ht="16.5" customHeight="1">
      <c r="A33" s="767" t="s">
        <v>150</v>
      </c>
      <c r="B33" s="767" t="s">
        <v>151</v>
      </c>
      <c r="C33" s="768"/>
      <c r="D33" s="769"/>
      <c r="E33" s="767" t="s">
        <v>152</v>
      </c>
      <c r="F33" s="768"/>
      <c r="G33" s="769"/>
      <c r="H33" s="229" t="s">
        <v>37</v>
      </c>
      <c r="I33" s="230"/>
      <c r="J33" s="231" t="s">
        <v>153</v>
      </c>
      <c r="K33" s="232"/>
      <c r="L33" s="232"/>
      <c r="M33" s="232"/>
      <c r="N33" s="233"/>
    </row>
    <row r="34" spans="1:50" ht="16.5" customHeight="1">
      <c r="A34" s="770"/>
      <c r="B34" s="770"/>
      <c r="C34" s="771"/>
      <c r="D34" s="772"/>
      <c r="E34" s="770"/>
      <c r="F34" s="771"/>
      <c r="G34" s="772"/>
      <c r="H34" s="197" t="s">
        <v>39</v>
      </c>
      <c r="I34" s="234"/>
      <c r="J34" s="776" t="s">
        <v>62</v>
      </c>
      <c r="K34" s="777"/>
      <c r="L34" s="777"/>
      <c r="M34" s="777"/>
      <c r="N34" s="778"/>
    </row>
    <row r="35" spans="1:50" ht="16.5" customHeight="1">
      <c r="A35" s="766" t="s">
        <v>154</v>
      </c>
      <c r="B35" s="767" t="s">
        <v>155</v>
      </c>
      <c r="C35" s="768"/>
      <c r="D35" s="769"/>
      <c r="E35" s="773"/>
      <c r="F35" s="774"/>
      <c r="G35" s="775"/>
      <c r="H35" s="197" t="s">
        <v>37</v>
      </c>
      <c r="I35" s="235"/>
      <c r="J35" s="236" t="s">
        <v>156</v>
      </c>
      <c r="K35" s="236"/>
      <c r="L35" s="236"/>
      <c r="M35" s="237"/>
    </row>
    <row r="36" spans="1:50" ht="16.5" customHeight="1">
      <c r="A36" s="766"/>
      <c r="B36" s="770"/>
      <c r="C36" s="771"/>
      <c r="D36" s="772"/>
      <c r="E36" s="776"/>
      <c r="F36" s="777"/>
      <c r="G36" s="778"/>
      <c r="H36" s="197" t="s">
        <v>39</v>
      </c>
      <c r="I36" s="238"/>
      <c r="J36" s="779" t="s">
        <v>157</v>
      </c>
      <c r="K36" s="780"/>
      <c r="L36" s="780"/>
      <c r="M36" s="780"/>
      <c r="N36" s="781"/>
    </row>
    <row r="37" spans="1:50" ht="16.5" customHeight="1">
      <c r="A37" s="782" t="s">
        <v>158</v>
      </c>
      <c r="B37" s="783"/>
      <c r="C37" s="783"/>
      <c r="D37" s="783"/>
      <c r="E37" s="783"/>
      <c r="F37" s="783"/>
      <c r="G37" s="783"/>
      <c r="H37" s="783"/>
      <c r="I37" s="784"/>
      <c r="J37" s="785" t="s">
        <v>62</v>
      </c>
      <c r="K37" s="785"/>
      <c r="L37" s="785"/>
      <c r="M37" s="785"/>
      <c r="N37" s="785"/>
    </row>
    <row r="38" spans="1:50" ht="16.5" customHeight="1">
      <c r="A38" s="770"/>
      <c r="B38" s="771"/>
      <c r="C38" s="771"/>
      <c r="D38" s="771"/>
      <c r="E38" s="771"/>
      <c r="F38" s="771"/>
      <c r="G38" s="771"/>
      <c r="H38" s="771"/>
      <c r="I38" s="772"/>
      <c r="J38" s="786"/>
      <c r="K38" s="786"/>
      <c r="L38" s="786"/>
      <c r="M38" s="786"/>
      <c r="N38" s="786"/>
    </row>
    <row r="39" spans="1:50" ht="16.5" customHeight="1">
      <c r="F39" s="239"/>
      <c r="J39" s="240"/>
      <c r="K39" s="240"/>
    </row>
    <row r="40" spans="1:50" ht="16.5" customHeight="1">
      <c r="E40" s="241"/>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row>
    <row r="41" spans="1:50" ht="16.5" customHeight="1">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row>
    <row r="42" spans="1:50" ht="16.5" customHeight="1">
      <c r="E42" s="245"/>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row>
    <row r="43" spans="1:50" ht="16.5" customHeight="1">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row>
    <row r="44" spans="1:50" ht="16.5" customHeight="1">
      <c r="E44" s="245"/>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row>
    <row r="45" spans="1:50" ht="16.5" customHeight="1">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row>
    <row r="46" spans="1:50" ht="16.5" customHeight="1">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row>
    <row r="47" spans="1:50" ht="16.5" customHeight="1">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row>
    <row r="48" spans="1:50" ht="16.5" customHeight="1">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row>
    <row r="49" spans="15:50" ht="16.5" customHeight="1">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row>
    <row r="50" spans="15:50" ht="16.5" customHeight="1">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row>
    <row r="51" spans="15:50" ht="16.5" customHeight="1">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row>
    <row r="52" spans="15:50" ht="16.5" customHeight="1">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row>
    <row r="53" spans="15:50" ht="16.5" customHeight="1">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row>
    <row r="54" spans="15:50" ht="16.5" customHeight="1">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row>
    <row r="55" spans="15:50" ht="16.5" customHeight="1">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row>
    <row r="56" spans="15:50" ht="16.5" customHeight="1">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row>
    <row r="57" spans="15:50" ht="16.5" customHeight="1">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row>
    <row r="58" spans="15:50" ht="16.5" customHeight="1">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row>
    <row r="59" spans="15:50" ht="16.5" customHeight="1">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row>
    <row r="60" spans="15:50" ht="16.5" customHeight="1">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row>
    <row r="61" spans="15:50" ht="16.5" customHeight="1">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row>
    <row r="62" spans="15:50" ht="16.5" customHeight="1">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row>
    <row r="63" spans="15:50" ht="16.5" customHeight="1">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row>
    <row r="64" spans="15:50" ht="16.5" customHeight="1">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row>
    <row r="65" spans="15:50" ht="16.5" customHeight="1">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row>
    <row r="66" spans="15:50" ht="16.5" customHeight="1">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row>
    <row r="67" spans="15:50" ht="16.5" customHeight="1">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row>
    <row r="68" spans="15:50" ht="16.5" customHeight="1">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row>
    <row r="69" spans="15:50" ht="16.5" customHeight="1">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row>
    <row r="70" spans="15:50" ht="16.5" customHeight="1">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row>
    <row r="71" spans="15:50" ht="16.5" customHeight="1">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row>
    <row r="72" spans="15:50" ht="16.5" customHeight="1">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row>
  </sheetData>
  <mergeCells count="92">
    <mergeCell ref="A1:A4"/>
    <mergeCell ref="B1:H2"/>
    <mergeCell ref="I1:L1"/>
    <mergeCell ref="M1:N4"/>
    <mergeCell ref="I2:L2"/>
    <mergeCell ref="B3:H4"/>
    <mergeCell ref="I3:L3"/>
    <mergeCell ref="I4:L4"/>
    <mergeCell ref="A5:N5"/>
    <mergeCell ref="A6:N6"/>
    <mergeCell ref="B7:N7"/>
    <mergeCell ref="A8:F8"/>
    <mergeCell ref="G8:I13"/>
    <mergeCell ref="J8:N8"/>
    <mergeCell ref="A11:F11"/>
    <mergeCell ref="K11:M11"/>
    <mergeCell ref="Q8:U8"/>
    <mergeCell ref="A9:F9"/>
    <mergeCell ref="K9:M9"/>
    <mergeCell ref="A10:F10"/>
    <mergeCell ref="K10:M10"/>
    <mergeCell ref="R10:T10"/>
    <mergeCell ref="F14:I15"/>
    <mergeCell ref="R11:T11"/>
    <mergeCell ref="A12:F12"/>
    <mergeCell ref="K12:M12"/>
    <mergeCell ref="R12:T12"/>
    <mergeCell ref="B13:F13"/>
    <mergeCell ref="K13:M13"/>
    <mergeCell ref="R13:S13"/>
    <mergeCell ref="A14:A16"/>
    <mergeCell ref="B14:B16"/>
    <mergeCell ref="C14:C16"/>
    <mergeCell ref="D14:D16"/>
    <mergeCell ref="E14:E16"/>
    <mergeCell ref="R17:S17"/>
    <mergeCell ref="J14:K15"/>
    <mergeCell ref="L14:N14"/>
    <mergeCell ref="R14:S14"/>
    <mergeCell ref="L15:L16"/>
    <mergeCell ref="M15:M16"/>
    <mergeCell ref="N15:N16"/>
    <mergeCell ref="R15:S15"/>
    <mergeCell ref="R16:S16"/>
    <mergeCell ref="A17:A18"/>
    <mergeCell ref="C17:C18"/>
    <mergeCell ref="L17:L18"/>
    <mergeCell ref="M17:M18"/>
    <mergeCell ref="N17:N18"/>
    <mergeCell ref="A21:A22"/>
    <mergeCell ref="C21:C22"/>
    <mergeCell ref="L21:L22"/>
    <mergeCell ref="M21:M22"/>
    <mergeCell ref="N21:N22"/>
    <mergeCell ref="A19:A20"/>
    <mergeCell ref="C19:C20"/>
    <mergeCell ref="L19:L20"/>
    <mergeCell ref="M19:M20"/>
    <mergeCell ref="N19:N20"/>
    <mergeCell ref="A25:A26"/>
    <mergeCell ref="C25:C26"/>
    <mergeCell ref="L25:L26"/>
    <mergeCell ref="M25:M26"/>
    <mergeCell ref="N25:N26"/>
    <mergeCell ref="A23:A24"/>
    <mergeCell ref="C23:C24"/>
    <mergeCell ref="L23:L24"/>
    <mergeCell ref="M23:M24"/>
    <mergeCell ref="N23:N24"/>
    <mergeCell ref="A29:A30"/>
    <mergeCell ref="C29:D30"/>
    <mergeCell ref="L29:L30"/>
    <mergeCell ref="M29:M30"/>
    <mergeCell ref="N29:N30"/>
    <mergeCell ref="A27:A28"/>
    <mergeCell ref="C27:C28"/>
    <mergeCell ref="L27:L28"/>
    <mergeCell ref="M27:M28"/>
    <mergeCell ref="N27:N28"/>
    <mergeCell ref="B32:D32"/>
    <mergeCell ref="E32:H32"/>
    <mergeCell ref="J32:N32"/>
    <mergeCell ref="A33:A34"/>
    <mergeCell ref="B33:D34"/>
    <mergeCell ref="E33:G34"/>
    <mergeCell ref="J34:N34"/>
    <mergeCell ref="A35:A36"/>
    <mergeCell ref="B35:D36"/>
    <mergeCell ref="E35:G36"/>
    <mergeCell ref="J36:N36"/>
    <mergeCell ref="A37:I38"/>
    <mergeCell ref="J37:N38"/>
  </mergeCells>
  <pageMargins left="0.7" right="0.7" top="0.75" bottom="0.75" header="0.3" footer="0.3"/>
  <drawing r:id="rId1"/>
  <legacyDrawing r:id="rId2"/>
  <oleObjects>
    <mc:AlternateContent xmlns:mc="http://schemas.openxmlformats.org/markup-compatibility/2006">
      <mc:Choice Requires="x14">
        <oleObject shapeId="4097" r:id="rId3">
          <objectPr defaultSize="0" autoPict="0" r:id="rId4">
            <anchor moveWithCells="1" sizeWithCells="1">
              <from>
                <xdr:col>0</xdr:col>
                <xdr:colOff>419100</xdr:colOff>
                <xdr:row>0</xdr:row>
                <xdr:rowOff>76200</xdr:rowOff>
              </from>
              <to>
                <xdr:col>1</xdr:col>
                <xdr:colOff>5000625</xdr:colOff>
                <xdr:row>3</xdr:row>
                <xdr:rowOff>238125</xdr:rowOff>
              </to>
            </anchor>
          </objectPr>
        </oleObject>
      </mc:Choice>
      <mc:Fallback>
        <oleObject shapeId="4097" r:id="rId3"/>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7"/>
  <sheetViews>
    <sheetView workbookViewId="0">
      <selection activeCell="F7" sqref="F7"/>
    </sheetView>
  </sheetViews>
  <sheetFormatPr baseColWidth="10" defaultColWidth="11.42578125" defaultRowHeight="15.75"/>
  <cols>
    <col min="1" max="1" width="11.42578125" style="117"/>
    <col min="2" max="2" width="15.5703125" style="246" customWidth="1"/>
    <col min="3" max="3" width="75.5703125" style="247" customWidth="1"/>
    <col min="4" max="4" width="21.7109375" style="248" customWidth="1"/>
    <col min="5" max="5" width="23.85546875" style="249" customWidth="1"/>
    <col min="6" max="6" width="15.7109375" style="117" bestFit="1" customWidth="1"/>
    <col min="7" max="8" width="11.42578125" style="117"/>
    <col min="9" max="9" width="16.85546875" style="117" customWidth="1"/>
    <col min="10" max="10" width="22.7109375" style="117" customWidth="1"/>
    <col min="11" max="11" width="27.85546875" style="117" customWidth="1"/>
    <col min="12" max="12" width="22.7109375" style="117" customWidth="1"/>
    <col min="13" max="13" width="21.85546875" style="117" customWidth="1"/>
    <col min="14" max="14" width="20.7109375" style="117" customWidth="1"/>
    <col min="15" max="16384" width="11.42578125" style="117"/>
  </cols>
  <sheetData>
    <row r="2" spans="2:14" ht="16.5" thickBot="1"/>
    <row r="3" spans="2:14" ht="24" thickBot="1">
      <c r="B3" s="250" t="s">
        <v>159</v>
      </c>
      <c r="C3" s="251" t="s">
        <v>160</v>
      </c>
      <c r="D3" s="252" t="s">
        <v>161</v>
      </c>
      <c r="E3" s="253"/>
    </row>
    <row r="4" spans="2:14" ht="63.75">
      <c r="B4" s="254" t="s">
        <v>162</v>
      </c>
      <c r="C4" s="255" t="s">
        <v>163</v>
      </c>
      <c r="D4" s="256">
        <v>31234000</v>
      </c>
      <c r="I4" s="866" t="s">
        <v>164</v>
      </c>
      <c r="J4" s="867"/>
      <c r="K4" s="867"/>
      <c r="L4" s="867"/>
      <c r="M4" s="867"/>
      <c r="N4" s="868"/>
    </row>
    <row r="5" spans="2:14" ht="51.75" thickBot="1">
      <c r="B5" s="257" t="s">
        <v>165</v>
      </c>
      <c r="C5" s="258" t="s">
        <v>166</v>
      </c>
      <c r="D5" s="259">
        <v>11445000</v>
      </c>
      <c r="I5" s="260" t="s">
        <v>80</v>
      </c>
      <c r="J5" s="261" t="s">
        <v>167</v>
      </c>
      <c r="K5" s="261" t="s">
        <v>82</v>
      </c>
      <c r="L5" s="261" t="s">
        <v>83</v>
      </c>
      <c r="M5" s="261" t="s">
        <v>84</v>
      </c>
      <c r="N5" s="262" t="s">
        <v>168</v>
      </c>
    </row>
    <row r="6" spans="2:14" ht="64.5" thickBot="1">
      <c r="B6" s="257" t="s">
        <v>169</v>
      </c>
      <c r="C6" s="258" t="s">
        <v>170</v>
      </c>
      <c r="D6" s="259">
        <v>17850000</v>
      </c>
      <c r="F6" s="263"/>
      <c r="I6" s="264">
        <v>0</v>
      </c>
      <c r="J6" s="265">
        <f>D8+D9+D10+D17+D20+D21</f>
        <v>78848000</v>
      </c>
      <c r="K6" s="265">
        <f>D14+D19</f>
        <v>22890000</v>
      </c>
      <c r="L6" s="265">
        <f>D16</f>
        <v>25200000</v>
      </c>
      <c r="M6" s="265">
        <f>D11+D12+D18+D22</f>
        <v>81557000</v>
      </c>
      <c r="N6" s="266">
        <f>D4+D5+D6+D7+D13+D15+D23+D24</f>
        <v>199752000</v>
      </c>
    </row>
    <row r="7" spans="2:14" ht="51">
      <c r="B7" s="257" t="s">
        <v>171</v>
      </c>
      <c r="C7" s="258" t="s">
        <v>172</v>
      </c>
      <c r="D7" s="259">
        <v>29750000</v>
      </c>
      <c r="F7" s="263"/>
    </row>
    <row r="8" spans="2:14" ht="51">
      <c r="B8" s="257" t="s">
        <v>173</v>
      </c>
      <c r="C8" s="258" t="s">
        <v>174</v>
      </c>
      <c r="D8" s="259">
        <v>11445000</v>
      </c>
      <c r="F8" s="267"/>
    </row>
    <row r="9" spans="2:14" ht="51">
      <c r="B9" s="257" t="s">
        <v>175</v>
      </c>
      <c r="C9" s="258" t="s">
        <v>176</v>
      </c>
      <c r="D9" s="259">
        <v>11445000</v>
      </c>
      <c r="K9" s="263"/>
    </row>
    <row r="10" spans="2:14" ht="51">
      <c r="B10" s="257" t="s">
        <v>177</v>
      </c>
      <c r="C10" s="258" t="s">
        <v>178</v>
      </c>
      <c r="D10" s="259">
        <v>11445000</v>
      </c>
      <c r="L10" s="263"/>
    </row>
    <row r="11" spans="2:14" ht="63.75">
      <c r="B11" s="257" t="s">
        <v>179</v>
      </c>
      <c r="C11" s="258" t="s">
        <v>180</v>
      </c>
      <c r="D11" s="259">
        <v>29750000</v>
      </c>
    </row>
    <row r="12" spans="2:14" ht="51">
      <c r="B12" s="257" t="s">
        <v>181</v>
      </c>
      <c r="C12" s="268" t="s">
        <v>182</v>
      </c>
      <c r="D12" s="259">
        <v>14329000</v>
      </c>
    </row>
    <row r="13" spans="2:14" ht="51">
      <c r="B13" s="257" t="s">
        <v>183</v>
      </c>
      <c r="C13" s="258" t="s">
        <v>184</v>
      </c>
      <c r="D13" s="259">
        <v>29750000</v>
      </c>
    </row>
    <row r="14" spans="2:14" ht="63.75">
      <c r="B14" s="257" t="s">
        <v>185</v>
      </c>
      <c r="C14" s="258" t="s">
        <v>186</v>
      </c>
      <c r="D14" s="259">
        <v>11445000</v>
      </c>
    </row>
    <row r="15" spans="2:14" ht="51">
      <c r="B15" s="257" t="s">
        <v>187</v>
      </c>
      <c r="C15" s="258" t="s">
        <v>188</v>
      </c>
      <c r="D15" s="259">
        <v>29750000</v>
      </c>
      <c r="F15" s="269"/>
    </row>
    <row r="16" spans="2:14" ht="63.75">
      <c r="B16" s="257" t="s">
        <v>189</v>
      </c>
      <c r="C16" s="258" t="s">
        <v>190</v>
      </c>
      <c r="D16" s="259">
        <v>25200000</v>
      </c>
      <c r="J16" s="117" t="s">
        <v>191</v>
      </c>
    </row>
    <row r="17" spans="2:6" ht="51">
      <c r="B17" s="257" t="s">
        <v>192</v>
      </c>
      <c r="C17" s="258" t="s">
        <v>193</v>
      </c>
      <c r="D17" s="259">
        <v>18739000</v>
      </c>
    </row>
    <row r="18" spans="2:6" ht="51">
      <c r="B18" s="257" t="s">
        <v>194</v>
      </c>
      <c r="C18" s="258" t="s">
        <v>195</v>
      </c>
      <c r="D18" s="259">
        <v>18739000</v>
      </c>
      <c r="F18" s="269"/>
    </row>
    <row r="19" spans="2:6" ht="51">
      <c r="B19" s="257" t="s">
        <v>196</v>
      </c>
      <c r="C19" s="258" t="s">
        <v>197</v>
      </c>
      <c r="D19" s="259">
        <v>11445000</v>
      </c>
    </row>
    <row r="20" spans="2:6" ht="51">
      <c r="B20" s="257" t="s">
        <v>198</v>
      </c>
      <c r="C20" s="258" t="s">
        <v>199</v>
      </c>
      <c r="D20" s="259">
        <v>11445000</v>
      </c>
      <c r="F20" s="269"/>
    </row>
    <row r="21" spans="2:6" ht="51">
      <c r="B21" s="257" t="s">
        <v>200</v>
      </c>
      <c r="C21" s="258" t="s">
        <v>201</v>
      </c>
      <c r="D21" s="259">
        <v>14329000</v>
      </c>
      <c r="F21" s="269"/>
    </row>
    <row r="22" spans="2:6" ht="63.75">
      <c r="B22" s="257" t="s">
        <v>202</v>
      </c>
      <c r="C22" s="258" t="s">
        <v>203</v>
      </c>
      <c r="D22" s="259">
        <v>18739000</v>
      </c>
    </row>
    <row r="23" spans="2:6" ht="51">
      <c r="B23" s="257" t="s">
        <v>204</v>
      </c>
      <c r="C23" s="268" t="s">
        <v>205</v>
      </c>
      <c r="D23" s="259">
        <v>18739000</v>
      </c>
    </row>
    <row r="24" spans="2:6" ht="63.75">
      <c r="B24" s="257" t="s">
        <v>206</v>
      </c>
      <c r="C24" s="258" t="s">
        <v>207</v>
      </c>
      <c r="D24" s="259">
        <v>31234000</v>
      </c>
    </row>
    <row r="25" spans="2:6">
      <c r="B25" s="257"/>
      <c r="C25" s="268"/>
      <c r="D25" s="259">
        <f>SUM(D4:D24)</f>
        <v>408247000</v>
      </c>
    </row>
    <row r="26" spans="2:6">
      <c r="B26" s="257"/>
      <c r="C26" s="268"/>
      <c r="D26" s="259"/>
    </row>
    <row r="27" spans="2:6">
      <c r="B27" s="257"/>
      <c r="C27" s="258"/>
      <c r="D27" s="259"/>
    </row>
    <row r="28" spans="2:6">
      <c r="B28" s="257"/>
      <c r="C28" s="258"/>
      <c r="D28" s="259"/>
    </row>
    <row r="29" spans="2:6">
      <c r="B29" s="257"/>
      <c r="C29" s="258"/>
      <c r="D29" s="259"/>
    </row>
    <row r="30" spans="2:6">
      <c r="B30" s="257"/>
      <c r="C30" s="258"/>
      <c r="D30" s="259"/>
    </row>
    <row r="31" spans="2:6">
      <c r="B31" s="257"/>
      <c r="C31" s="258"/>
      <c r="D31" s="259"/>
    </row>
    <row r="32" spans="2:6">
      <c r="B32" s="257"/>
      <c r="C32" s="258"/>
      <c r="D32" s="259"/>
    </row>
    <row r="33" spans="2:4">
      <c r="B33" s="257"/>
      <c r="C33" s="268"/>
      <c r="D33" s="259"/>
    </row>
    <row r="34" spans="2:4">
      <c r="B34" s="257"/>
      <c r="C34" s="258"/>
      <c r="D34" s="259"/>
    </row>
    <row r="35" spans="2:4">
      <c r="B35" s="257"/>
      <c r="C35" s="268"/>
      <c r="D35" s="259"/>
    </row>
    <row r="36" spans="2:4">
      <c r="B36" s="257"/>
      <c r="C36" s="258"/>
      <c r="D36" s="259"/>
    </row>
    <row r="37" spans="2:4">
      <c r="B37" s="257"/>
      <c r="C37" s="258"/>
      <c r="D37" s="259"/>
    </row>
    <row r="38" spans="2:4">
      <c r="B38" s="257"/>
      <c r="C38" s="258"/>
      <c r="D38" s="259"/>
    </row>
    <row r="39" spans="2:4">
      <c r="B39" s="257"/>
      <c r="C39" s="258"/>
      <c r="D39" s="259"/>
    </row>
    <row r="40" spans="2:4">
      <c r="B40" s="257"/>
      <c r="C40" s="258"/>
      <c r="D40" s="259"/>
    </row>
    <row r="41" spans="2:4">
      <c r="B41" s="257"/>
      <c r="C41" s="258"/>
      <c r="D41" s="259"/>
    </row>
    <row r="42" spans="2:4">
      <c r="B42" s="257"/>
      <c r="C42" s="258"/>
      <c r="D42" s="259"/>
    </row>
    <row r="43" spans="2:4">
      <c r="B43" s="257"/>
      <c r="C43" s="258"/>
      <c r="D43" s="259"/>
    </row>
    <row r="44" spans="2:4">
      <c r="B44" s="257"/>
      <c r="C44" s="258"/>
      <c r="D44" s="259"/>
    </row>
    <row r="45" spans="2:4">
      <c r="B45" s="257"/>
      <c r="C45" s="258"/>
      <c r="D45" s="259"/>
    </row>
    <row r="46" spans="2:4">
      <c r="B46" s="257"/>
      <c r="C46" s="258"/>
      <c r="D46" s="259"/>
    </row>
    <row r="47" spans="2:4">
      <c r="B47" s="257"/>
      <c r="C47" s="268"/>
      <c r="D47" s="259"/>
    </row>
    <row r="48" spans="2:4">
      <c r="B48" s="257"/>
      <c r="C48" s="258"/>
      <c r="D48" s="259"/>
    </row>
    <row r="49" spans="2:4">
      <c r="B49" s="257"/>
      <c r="C49" s="258"/>
      <c r="D49" s="259"/>
    </row>
    <row r="50" spans="2:4">
      <c r="B50" s="257"/>
      <c r="C50" s="258"/>
      <c r="D50" s="259"/>
    </row>
    <row r="51" spans="2:4">
      <c r="B51" s="257"/>
      <c r="C51" s="258"/>
      <c r="D51" s="259"/>
    </row>
    <row r="52" spans="2:4">
      <c r="B52" s="257"/>
      <c r="C52" s="258"/>
      <c r="D52" s="259"/>
    </row>
    <row r="53" spans="2:4">
      <c r="B53" s="257"/>
      <c r="C53" s="258"/>
      <c r="D53" s="259"/>
    </row>
    <row r="54" spans="2:4">
      <c r="B54" s="257"/>
      <c r="C54" s="258"/>
      <c r="D54" s="259"/>
    </row>
    <row r="55" spans="2:4">
      <c r="B55" s="257"/>
      <c r="C55" s="258"/>
      <c r="D55" s="259"/>
    </row>
    <row r="56" spans="2:4">
      <c r="B56" s="257"/>
      <c r="C56" s="258"/>
      <c r="D56" s="259"/>
    </row>
    <row r="57" spans="2:4">
      <c r="B57" s="257"/>
      <c r="C57" s="258"/>
      <c r="D57" s="259"/>
    </row>
    <row r="58" spans="2:4">
      <c r="B58" s="257"/>
      <c r="C58" s="258"/>
      <c r="D58" s="259"/>
    </row>
    <row r="59" spans="2:4">
      <c r="B59" s="257"/>
      <c r="C59" s="258"/>
      <c r="D59" s="259"/>
    </row>
    <row r="60" spans="2:4">
      <c r="B60" s="257"/>
      <c r="C60" s="258"/>
      <c r="D60" s="259"/>
    </row>
    <row r="61" spans="2:4">
      <c r="B61" s="257"/>
      <c r="C61" s="258"/>
      <c r="D61" s="259"/>
    </row>
    <row r="62" spans="2:4">
      <c r="B62" s="257"/>
      <c r="C62" s="258"/>
      <c r="D62" s="259"/>
    </row>
    <row r="63" spans="2:4">
      <c r="B63" s="257"/>
      <c r="C63" s="258"/>
      <c r="D63" s="259"/>
    </row>
    <row r="64" spans="2:4">
      <c r="B64" s="257"/>
      <c r="C64" s="258"/>
      <c r="D64" s="259"/>
    </row>
    <row r="65" spans="2:4">
      <c r="B65" s="257"/>
      <c r="C65" s="258"/>
      <c r="D65" s="259"/>
    </row>
    <row r="66" spans="2:4">
      <c r="B66" s="257"/>
      <c r="C66" s="258"/>
      <c r="D66" s="259"/>
    </row>
    <row r="67" spans="2:4">
      <c r="B67" s="257"/>
      <c r="C67" s="258"/>
      <c r="D67" s="259"/>
    </row>
    <row r="68" spans="2:4">
      <c r="B68" s="257"/>
      <c r="C68" s="258"/>
      <c r="D68" s="259"/>
    </row>
    <row r="69" spans="2:4">
      <c r="B69" s="257"/>
      <c r="C69" s="258"/>
      <c r="D69" s="259"/>
    </row>
    <row r="70" spans="2:4">
      <c r="B70" s="257"/>
      <c r="C70" s="258"/>
      <c r="D70" s="259"/>
    </row>
    <row r="71" spans="2:4">
      <c r="B71" s="257"/>
      <c r="C71" s="258"/>
      <c r="D71" s="259"/>
    </row>
    <row r="72" spans="2:4">
      <c r="B72" s="257"/>
      <c r="C72" s="258"/>
      <c r="D72" s="259"/>
    </row>
    <row r="73" spans="2:4">
      <c r="B73" s="257"/>
      <c r="C73" s="258"/>
      <c r="D73" s="259"/>
    </row>
    <row r="74" spans="2:4">
      <c r="B74" s="257"/>
      <c r="C74" s="258"/>
      <c r="D74" s="259"/>
    </row>
    <row r="75" spans="2:4" ht="15">
      <c r="B75" s="270"/>
      <c r="C75" s="258"/>
      <c r="D75" s="259"/>
    </row>
    <row r="76" spans="2:4">
      <c r="B76" s="257"/>
      <c r="C76" s="258"/>
      <c r="D76" s="259"/>
    </row>
    <row r="77" spans="2:4">
      <c r="B77" s="257"/>
      <c r="C77" s="258"/>
      <c r="D77" s="259"/>
    </row>
    <row r="78" spans="2:4">
      <c r="B78" s="257"/>
      <c r="C78" s="258"/>
      <c r="D78" s="259"/>
    </row>
    <row r="79" spans="2:4">
      <c r="B79" s="257"/>
      <c r="C79" s="258"/>
      <c r="D79" s="259"/>
    </row>
    <row r="80" spans="2:4">
      <c r="B80" s="257"/>
      <c r="C80" s="258"/>
      <c r="D80" s="259"/>
    </row>
    <row r="81" spans="2:4">
      <c r="B81" s="257"/>
      <c r="C81" s="258"/>
      <c r="D81" s="259"/>
    </row>
    <row r="82" spans="2:4">
      <c r="B82" s="257"/>
      <c r="C82" s="258"/>
      <c r="D82" s="259"/>
    </row>
    <row r="83" spans="2:4">
      <c r="B83" s="257"/>
      <c r="C83" s="258"/>
      <c r="D83" s="259"/>
    </row>
    <row r="84" spans="2:4">
      <c r="B84" s="257"/>
      <c r="C84" s="258"/>
      <c r="D84" s="259"/>
    </row>
    <row r="85" spans="2:4">
      <c r="B85" s="257"/>
      <c r="C85" s="258"/>
      <c r="D85" s="259"/>
    </row>
    <row r="86" spans="2:4">
      <c r="B86" s="257"/>
      <c r="C86" s="258"/>
      <c r="D86" s="259"/>
    </row>
    <row r="87" spans="2:4">
      <c r="B87" s="257"/>
      <c r="C87" s="258"/>
      <c r="D87" s="259"/>
    </row>
    <row r="88" spans="2:4">
      <c r="B88" s="257"/>
      <c r="C88" s="258"/>
      <c r="D88" s="259"/>
    </row>
    <row r="89" spans="2:4">
      <c r="B89" s="257"/>
      <c r="C89" s="258"/>
      <c r="D89" s="259"/>
    </row>
    <row r="90" spans="2:4">
      <c r="B90" s="257"/>
      <c r="C90" s="258"/>
      <c r="D90" s="259"/>
    </row>
    <row r="91" spans="2:4">
      <c r="B91" s="257"/>
      <c r="C91" s="258"/>
      <c r="D91" s="259"/>
    </row>
    <row r="92" spans="2:4">
      <c r="B92" s="257"/>
      <c r="C92" s="258"/>
      <c r="D92" s="259"/>
    </row>
    <row r="93" spans="2:4">
      <c r="B93" s="257"/>
      <c r="C93" s="258"/>
      <c r="D93" s="259"/>
    </row>
    <row r="94" spans="2:4">
      <c r="B94" s="257"/>
      <c r="C94" s="258"/>
      <c r="D94" s="259"/>
    </row>
    <row r="95" spans="2:4">
      <c r="B95" s="257"/>
      <c r="C95" s="258"/>
      <c r="D95" s="259"/>
    </row>
    <row r="96" spans="2:4">
      <c r="B96" s="257"/>
      <c r="C96" s="258"/>
      <c r="D96" s="259"/>
    </row>
    <row r="97" spans="2:4">
      <c r="B97" s="257"/>
      <c r="C97" s="258"/>
      <c r="D97" s="259"/>
    </row>
    <row r="98" spans="2:4" ht="15">
      <c r="B98" s="271"/>
      <c r="C98" s="258"/>
      <c r="D98" s="259"/>
    </row>
    <row r="99" spans="2:4" ht="15">
      <c r="B99" s="270"/>
      <c r="C99" s="258"/>
      <c r="D99" s="259"/>
    </row>
    <row r="100" spans="2:4" ht="15">
      <c r="B100" s="270"/>
      <c r="C100" s="258"/>
      <c r="D100" s="259"/>
    </row>
    <row r="101" spans="2:4" ht="15">
      <c r="B101" s="270"/>
      <c r="C101" s="258"/>
      <c r="D101" s="259"/>
    </row>
    <row r="102" spans="2:4" ht="15">
      <c r="B102" s="270"/>
      <c r="C102" s="258"/>
      <c r="D102" s="259"/>
    </row>
    <row r="103" spans="2:4" ht="15">
      <c r="B103" s="270"/>
      <c r="C103" s="258"/>
      <c r="D103" s="259"/>
    </row>
    <row r="104" spans="2:4" ht="15">
      <c r="B104" s="270"/>
      <c r="C104" s="258"/>
      <c r="D104" s="259"/>
    </row>
    <row r="105" spans="2:4" ht="15">
      <c r="B105" s="270"/>
      <c r="C105" s="258"/>
      <c r="D105" s="259"/>
    </row>
    <row r="106" spans="2:4" thickBot="1">
      <c r="B106" s="270"/>
      <c r="C106" s="258"/>
      <c r="D106" s="259"/>
    </row>
    <row r="107" spans="2:4" ht="16.5" thickBot="1">
      <c r="D107" s="272"/>
    </row>
  </sheetData>
  <mergeCells count="1">
    <mergeCell ref="I4:N4"/>
  </mergeCells>
  <conditionalFormatting sqref="C83">
    <cfRule type="dataBar" priority="1">
      <dataBar>
        <cfvo type="min"/>
        <cfvo type="max"/>
        <color rgb="FF638EC6"/>
      </dataBar>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00"/>
  <sheetViews>
    <sheetView topLeftCell="A7" workbookViewId="0">
      <selection activeCell="F19" sqref="F19"/>
    </sheetView>
  </sheetViews>
  <sheetFormatPr baseColWidth="10" defaultColWidth="14.42578125" defaultRowHeight="15.75"/>
  <cols>
    <col min="1" max="1" width="5.28515625" style="1264" customWidth="1"/>
    <col min="2" max="2" width="34.85546875" style="1264" customWidth="1"/>
    <col min="3" max="3" width="10.7109375" style="1264" customWidth="1"/>
    <col min="4" max="4" width="19.140625" style="1264" customWidth="1"/>
    <col min="5" max="5" width="15.140625" style="1264" customWidth="1"/>
    <col min="6" max="6" width="20.7109375" style="1264" customWidth="1"/>
    <col min="7" max="7" width="18.42578125" style="1264" customWidth="1"/>
    <col min="8" max="8" width="20.5703125" style="1264" customWidth="1"/>
    <col min="9" max="9" width="15.42578125" style="1264" customWidth="1"/>
    <col min="10" max="11" width="14.85546875" style="1264" customWidth="1"/>
    <col min="12" max="12" width="16.42578125" style="1264" customWidth="1"/>
    <col min="13" max="13" width="10.7109375" style="1264" customWidth="1"/>
    <col min="14" max="14" width="14.5703125" style="1264" customWidth="1"/>
    <col min="15" max="15" width="20.140625" style="1264" customWidth="1"/>
    <col min="16" max="16384" width="14.42578125" style="1264"/>
  </cols>
  <sheetData>
    <row r="2" spans="2:15">
      <c r="B2" s="1256"/>
      <c r="C2" s="1257" t="s">
        <v>119</v>
      </c>
      <c r="D2" s="1258"/>
      <c r="E2" s="1258"/>
      <c r="F2" s="1258"/>
      <c r="G2" s="1258"/>
      <c r="H2" s="1258"/>
      <c r="I2" s="1259"/>
      <c r="J2" s="1260" t="s">
        <v>120</v>
      </c>
      <c r="K2" s="1261"/>
      <c r="L2" s="1261"/>
      <c r="M2" s="1262"/>
      <c r="N2" s="1263"/>
      <c r="O2" s="1259"/>
    </row>
    <row r="3" spans="2:15">
      <c r="B3" s="1265"/>
      <c r="C3" s="1266"/>
      <c r="D3" s="1267"/>
      <c r="E3" s="1267"/>
      <c r="F3" s="1267"/>
      <c r="G3" s="1267"/>
      <c r="H3" s="1267"/>
      <c r="I3" s="1268"/>
      <c r="J3" s="1260" t="s">
        <v>121</v>
      </c>
      <c r="K3" s="1261"/>
      <c r="L3" s="1261"/>
      <c r="M3" s="1262"/>
      <c r="N3" s="1269"/>
      <c r="O3" s="1270"/>
    </row>
    <row r="4" spans="2:15">
      <c r="B4" s="1265"/>
      <c r="C4" s="1257" t="s">
        <v>122</v>
      </c>
      <c r="D4" s="1258"/>
      <c r="E4" s="1258"/>
      <c r="F4" s="1258"/>
      <c r="G4" s="1258"/>
      <c r="H4" s="1258"/>
      <c r="I4" s="1259"/>
      <c r="J4" s="1260" t="s">
        <v>123</v>
      </c>
      <c r="K4" s="1261"/>
      <c r="L4" s="1261"/>
      <c r="M4" s="1262"/>
      <c r="N4" s="1269"/>
      <c r="O4" s="1270"/>
    </row>
    <row r="5" spans="2:15">
      <c r="B5" s="1271"/>
      <c r="C5" s="1266"/>
      <c r="D5" s="1267"/>
      <c r="E5" s="1267"/>
      <c r="F5" s="1267"/>
      <c r="G5" s="1267"/>
      <c r="H5" s="1267"/>
      <c r="I5" s="1268"/>
      <c r="J5" s="1260" t="s">
        <v>124</v>
      </c>
      <c r="K5" s="1261"/>
      <c r="L5" s="1261"/>
      <c r="M5" s="1262"/>
      <c r="N5" s="1266"/>
      <c r="O5" s="1268"/>
    </row>
    <row r="6" spans="2:15" ht="16.5" thickBot="1">
      <c r="B6" s="1272"/>
      <c r="C6" s="1273"/>
      <c r="D6" s="1273"/>
      <c r="E6" s="1273"/>
      <c r="F6" s="1273"/>
      <c r="G6" s="1273"/>
      <c r="H6" s="1273"/>
      <c r="I6" s="1273"/>
      <c r="J6" s="1273"/>
      <c r="K6" s="1273"/>
      <c r="L6" s="1273"/>
      <c r="M6" s="1273"/>
      <c r="N6" s="1273"/>
      <c r="O6" s="1273"/>
    </row>
    <row r="7" spans="2:15" ht="16.5" thickBot="1">
      <c r="B7" s="1274" t="s">
        <v>208</v>
      </c>
      <c r="C7" s="1275"/>
      <c r="D7" s="1275"/>
      <c r="E7" s="1275"/>
      <c r="F7" s="1275"/>
      <c r="G7" s="1275"/>
      <c r="H7" s="1275"/>
      <c r="I7" s="1275"/>
      <c r="J7" s="1275"/>
      <c r="K7" s="1275"/>
      <c r="L7" s="1275"/>
      <c r="M7" s="1275"/>
      <c r="N7" s="1275"/>
      <c r="O7" s="1276"/>
    </row>
    <row r="8" spans="2:15" ht="32.25" thickBot="1">
      <c r="B8" s="1277" t="s">
        <v>209</v>
      </c>
      <c r="C8" s="1278" t="s">
        <v>210</v>
      </c>
      <c r="D8" s="1279"/>
      <c r="E8" s="1279"/>
      <c r="F8" s="1279"/>
      <c r="G8" s="1279"/>
      <c r="H8" s="1279"/>
      <c r="I8" s="1279"/>
      <c r="J8" s="1279"/>
      <c r="K8" s="1279"/>
      <c r="L8" s="1279"/>
      <c r="M8" s="1279"/>
      <c r="N8" s="1279"/>
      <c r="O8" s="1280"/>
    </row>
    <row r="9" spans="2:15">
      <c r="B9" s="1281" t="s">
        <v>211</v>
      </c>
      <c r="C9" s="1282" t="s">
        <v>212</v>
      </c>
      <c r="D9" s="1283"/>
      <c r="E9" s="1283"/>
      <c r="F9" s="1283"/>
      <c r="G9" s="1284"/>
      <c r="H9" s="1285" t="s">
        <v>738</v>
      </c>
      <c r="I9" s="1286"/>
      <c r="J9" s="1287"/>
      <c r="K9" s="1288" t="s">
        <v>9</v>
      </c>
      <c r="L9" s="1283"/>
      <c r="M9" s="1283"/>
      <c r="N9" s="1283"/>
      <c r="O9" s="1284"/>
    </row>
    <row r="10" spans="2:15">
      <c r="B10" s="1289" t="s">
        <v>213</v>
      </c>
      <c r="C10" s="1290" t="s">
        <v>214</v>
      </c>
      <c r="D10" s="1261"/>
      <c r="E10" s="1261"/>
      <c r="F10" s="1261"/>
      <c r="G10" s="1291"/>
      <c r="H10" s="1292"/>
      <c r="I10" s="1273"/>
      <c r="J10" s="1270"/>
      <c r="K10" s="1293" t="s">
        <v>11</v>
      </c>
      <c r="L10" s="1294" t="s">
        <v>12</v>
      </c>
      <c r="M10" s="1261"/>
      <c r="N10" s="1262"/>
      <c r="O10" s="1295" t="s">
        <v>13</v>
      </c>
    </row>
    <row r="11" spans="2:15">
      <c r="B11" s="1296" t="s">
        <v>215</v>
      </c>
      <c r="C11" s="1297" t="s">
        <v>216</v>
      </c>
      <c r="D11" s="1261"/>
      <c r="E11" s="1261"/>
      <c r="F11" s="1261"/>
      <c r="G11" s="1291"/>
      <c r="H11" s="1292"/>
      <c r="I11" s="1273"/>
      <c r="J11" s="1270"/>
      <c r="K11" s="1298"/>
      <c r="L11" s="1299"/>
      <c r="M11" s="1261"/>
      <c r="N11" s="1262"/>
      <c r="O11" s="1300"/>
    </row>
    <row r="12" spans="2:15">
      <c r="B12" s="1296" t="s">
        <v>217</v>
      </c>
      <c r="C12" s="1297" t="s">
        <v>218</v>
      </c>
      <c r="D12" s="1261"/>
      <c r="E12" s="1261"/>
      <c r="F12" s="1261"/>
      <c r="G12" s="1291"/>
      <c r="H12" s="1292"/>
      <c r="I12" s="1273"/>
      <c r="J12" s="1270"/>
      <c r="K12" s="276"/>
      <c r="L12" s="1301"/>
      <c r="M12" s="1261"/>
      <c r="N12" s="1262"/>
      <c r="O12" s="1302"/>
    </row>
    <row r="13" spans="2:15">
      <c r="B13" s="1289" t="s">
        <v>219</v>
      </c>
      <c r="C13" s="1303">
        <v>2020730010046</v>
      </c>
      <c r="D13" s="1261"/>
      <c r="E13" s="1261"/>
      <c r="F13" s="1261"/>
      <c r="G13" s="1291"/>
      <c r="H13" s="1292"/>
      <c r="I13" s="1273"/>
      <c r="J13" s="1270"/>
      <c r="K13" s="1304"/>
      <c r="L13" s="1301"/>
      <c r="M13" s="1261"/>
      <c r="N13" s="1262"/>
      <c r="O13" s="1302"/>
    </row>
    <row r="14" spans="2:15" ht="16.5" thickBot="1">
      <c r="B14" s="1305" t="s">
        <v>220</v>
      </c>
      <c r="C14" s="1306"/>
      <c r="D14" s="1306"/>
      <c r="E14" s="1306"/>
      <c r="F14" s="1306"/>
      <c r="G14" s="1307"/>
      <c r="H14" s="1308"/>
      <c r="I14" s="1279"/>
      <c r="J14" s="1309"/>
      <c r="K14" s="278"/>
      <c r="L14" s="1310"/>
      <c r="M14" s="1306"/>
      <c r="N14" s="1311"/>
      <c r="O14" s="1312"/>
    </row>
    <row r="15" spans="2:15">
      <c r="B15" s="880" t="s">
        <v>19</v>
      </c>
      <c r="C15" s="881" t="s">
        <v>448</v>
      </c>
      <c r="D15" s="882" t="s">
        <v>21</v>
      </c>
      <c r="E15" s="882" t="s">
        <v>107</v>
      </c>
      <c r="F15" s="882" t="s">
        <v>108</v>
      </c>
      <c r="G15" s="879" t="s">
        <v>221</v>
      </c>
      <c r="H15" s="1286"/>
      <c r="I15" s="1286"/>
      <c r="J15" s="1287"/>
      <c r="K15" s="879" t="s">
        <v>25</v>
      </c>
      <c r="L15" s="1287"/>
      <c r="M15" s="883" t="s">
        <v>26</v>
      </c>
      <c r="N15" s="1283"/>
      <c r="O15" s="1284"/>
    </row>
    <row r="16" spans="2:15">
      <c r="B16" s="1313"/>
      <c r="C16" s="1265"/>
      <c r="D16" s="1265"/>
      <c r="E16" s="1265"/>
      <c r="F16" s="1265"/>
      <c r="G16" s="1266"/>
      <c r="H16" s="1267"/>
      <c r="I16" s="1267"/>
      <c r="J16" s="1268"/>
      <c r="K16" s="1266"/>
      <c r="L16" s="1268"/>
      <c r="M16" s="884" t="s">
        <v>27</v>
      </c>
      <c r="N16" s="884" t="s">
        <v>28</v>
      </c>
      <c r="O16" s="878" t="s">
        <v>29</v>
      </c>
    </row>
    <row r="17" spans="1:15">
      <c r="B17" s="1314"/>
      <c r="C17" s="1271"/>
      <c r="D17" s="1271"/>
      <c r="E17" s="1271"/>
      <c r="F17" s="1271"/>
      <c r="G17" s="273" t="s">
        <v>30</v>
      </c>
      <c r="H17" s="273" t="s">
        <v>31</v>
      </c>
      <c r="I17" s="273" t="s">
        <v>32</v>
      </c>
      <c r="J17" s="274" t="s">
        <v>33</v>
      </c>
      <c r="K17" s="273" t="s">
        <v>34</v>
      </c>
      <c r="L17" s="275" t="s">
        <v>35</v>
      </c>
      <c r="M17" s="1271"/>
      <c r="N17" s="1271"/>
      <c r="O17" s="1315"/>
    </row>
    <row r="18" spans="1:15" ht="34.5" customHeight="1">
      <c r="B18" s="1316" t="s">
        <v>222</v>
      </c>
      <c r="C18" s="273" t="s">
        <v>37</v>
      </c>
      <c r="D18" s="1317" t="s">
        <v>223</v>
      </c>
      <c r="E18" s="1318">
        <v>3</v>
      </c>
      <c r="F18" s="1319">
        <v>150000000</v>
      </c>
      <c r="G18" s="1320">
        <f>F18</f>
        <v>150000000</v>
      </c>
      <c r="H18" s="1321">
        <v>0</v>
      </c>
      <c r="I18" s="1321">
        <v>0</v>
      </c>
      <c r="J18" s="1322">
        <v>0</v>
      </c>
      <c r="K18" s="1323">
        <v>44929</v>
      </c>
      <c r="L18" s="1323">
        <v>45291</v>
      </c>
      <c r="M18" s="1324">
        <f t="shared" ref="M18:N18" si="0">E21/E18</f>
        <v>0</v>
      </c>
      <c r="N18" s="1324">
        <f t="shared" si="0"/>
        <v>0.35818833333333333</v>
      </c>
      <c r="O18" s="1325">
        <v>0</v>
      </c>
    </row>
    <row r="19" spans="1:15" ht="19.5" customHeight="1">
      <c r="B19" s="1314"/>
      <c r="C19" s="273" t="s">
        <v>39</v>
      </c>
      <c r="D19" s="1271"/>
      <c r="E19" s="1326"/>
      <c r="F19" s="1327">
        <v>53728250</v>
      </c>
      <c r="G19" s="1327">
        <v>53728250</v>
      </c>
      <c r="H19" s="1321">
        <v>0</v>
      </c>
      <c r="I19" s="1321">
        <v>0</v>
      </c>
      <c r="J19" s="1322">
        <v>0</v>
      </c>
      <c r="K19" s="1271"/>
      <c r="L19" s="1271"/>
      <c r="M19" s="1271"/>
      <c r="N19" s="1271"/>
      <c r="O19" s="1315"/>
    </row>
    <row r="20" spans="1:15" ht="39.75" customHeight="1">
      <c r="B20" s="1328" t="s">
        <v>224</v>
      </c>
      <c r="C20" s="273" t="s">
        <v>37</v>
      </c>
      <c r="D20" s="1317" t="s">
        <v>225</v>
      </c>
      <c r="E20" s="1318">
        <v>30</v>
      </c>
      <c r="F20" s="1319">
        <v>500000000</v>
      </c>
      <c r="G20" s="1319">
        <v>500000000</v>
      </c>
      <c r="H20" s="1321">
        <v>0</v>
      </c>
      <c r="I20" s="1321">
        <v>0</v>
      </c>
      <c r="J20" s="1322">
        <v>0</v>
      </c>
      <c r="K20" s="1323">
        <v>44929</v>
      </c>
      <c r="L20" s="1323">
        <v>44929</v>
      </c>
      <c r="M20" s="1324">
        <f t="shared" ref="M20:N20" si="1">E25/E20</f>
        <v>0</v>
      </c>
      <c r="N20" s="1324">
        <f t="shared" si="1"/>
        <v>0.1074565</v>
      </c>
      <c r="O20" s="1325">
        <v>0</v>
      </c>
    </row>
    <row r="21" spans="1:15" ht="42" customHeight="1">
      <c r="B21" s="1314"/>
      <c r="C21" s="273" t="s">
        <v>39</v>
      </c>
      <c r="D21" s="1271"/>
      <c r="E21" s="1329"/>
      <c r="F21" s="1327">
        <v>53728250</v>
      </c>
      <c r="G21" s="1327">
        <v>53728250</v>
      </c>
      <c r="H21" s="1321">
        <v>0</v>
      </c>
      <c r="I21" s="1321">
        <v>0</v>
      </c>
      <c r="J21" s="1322">
        <v>0</v>
      </c>
      <c r="K21" s="1271"/>
      <c r="L21" s="1271"/>
      <c r="M21" s="1271"/>
      <c r="N21" s="1271"/>
      <c r="O21" s="1315"/>
    </row>
    <row r="22" spans="1:15" ht="24.75" customHeight="1">
      <c r="B22" s="1316" t="s">
        <v>226</v>
      </c>
      <c r="C22" s="273" t="s">
        <v>37</v>
      </c>
      <c r="D22" s="1317" t="s">
        <v>227</v>
      </c>
      <c r="E22" s="1318">
        <v>30</v>
      </c>
      <c r="F22" s="1320">
        <v>381175182</v>
      </c>
      <c r="G22" s="1320">
        <f>F22</f>
        <v>381175182</v>
      </c>
      <c r="H22" s="1321">
        <v>0</v>
      </c>
      <c r="I22" s="1321">
        <v>0</v>
      </c>
      <c r="J22" s="1322">
        <v>0</v>
      </c>
      <c r="K22" s="1323">
        <v>44929</v>
      </c>
      <c r="L22" s="1323">
        <v>45291</v>
      </c>
      <c r="M22" s="1324">
        <f t="shared" ref="M22:N22" si="2">E27/E22</f>
        <v>0</v>
      </c>
      <c r="N22" s="1324">
        <f t="shared" si="2"/>
        <v>0.56381687515007206</v>
      </c>
      <c r="O22" s="1325">
        <v>0</v>
      </c>
    </row>
    <row r="23" spans="1:15" ht="41.25" customHeight="1">
      <c r="B23" s="1314"/>
      <c r="C23" s="273" t="s">
        <v>39</v>
      </c>
      <c r="D23" s="1271"/>
      <c r="E23" s="1318"/>
      <c r="F23" s="1327">
        <v>53728250</v>
      </c>
      <c r="G23" s="1327">
        <v>53728250</v>
      </c>
      <c r="H23" s="1321">
        <v>0</v>
      </c>
      <c r="I23" s="1321">
        <v>0</v>
      </c>
      <c r="J23" s="1322">
        <v>0</v>
      </c>
      <c r="K23" s="1271"/>
      <c r="L23" s="1271"/>
      <c r="M23" s="1265"/>
      <c r="N23" s="1271"/>
      <c r="O23" s="1315"/>
    </row>
    <row r="24" spans="1:15" ht="39" customHeight="1">
      <c r="B24" s="1317" t="s">
        <v>228</v>
      </c>
      <c r="C24" s="273" t="s">
        <v>37</v>
      </c>
      <c r="D24" s="1317" t="s">
        <v>229</v>
      </c>
      <c r="E24" s="1318">
        <v>1</v>
      </c>
      <c r="F24" s="1320">
        <v>400000000</v>
      </c>
      <c r="G24" s="1320">
        <f>F24</f>
        <v>400000000</v>
      </c>
      <c r="H24" s="1321">
        <v>0</v>
      </c>
      <c r="I24" s="1321">
        <v>0</v>
      </c>
      <c r="J24" s="1322">
        <v>0</v>
      </c>
      <c r="K24" s="1323" t="s">
        <v>230</v>
      </c>
      <c r="L24" s="1323">
        <v>44957</v>
      </c>
      <c r="M24" s="1324">
        <f>E29/E24</f>
        <v>0</v>
      </c>
      <c r="N24" s="1330">
        <f>F25/F24</f>
        <v>0.134320625</v>
      </c>
      <c r="O24" s="1325">
        <v>0</v>
      </c>
    </row>
    <row r="25" spans="1:15" ht="30.75" customHeight="1">
      <c r="B25" s="1271"/>
      <c r="C25" s="273" t="s">
        <v>39</v>
      </c>
      <c r="D25" s="1271"/>
      <c r="E25" s="1331"/>
      <c r="F25" s="1327">
        <v>53728250</v>
      </c>
      <c r="G25" s="1327">
        <v>53728250</v>
      </c>
      <c r="H25" s="1332">
        <f>F26-1431175182</f>
        <v>0</v>
      </c>
      <c r="I25" s="1321"/>
      <c r="J25" s="1322"/>
      <c r="K25" s="1271"/>
      <c r="L25" s="1271"/>
      <c r="M25" s="1265"/>
      <c r="N25" s="1271"/>
      <c r="O25" s="1315"/>
    </row>
    <row r="26" spans="1:15" ht="15.75" customHeight="1">
      <c r="B26" s="874" t="s">
        <v>51</v>
      </c>
      <c r="C26" s="273"/>
      <c r="D26" s="875"/>
      <c r="E26" s="276"/>
      <c r="F26" s="1319">
        <f>F18+F22+F20+F24</f>
        <v>1431175182</v>
      </c>
      <c r="G26" s="1333">
        <f>G18+G20+G22+G24</f>
        <v>1431175182</v>
      </c>
      <c r="H26" s="1334"/>
      <c r="I26" s="1335"/>
      <c r="J26" s="1322"/>
      <c r="K26" s="1336"/>
      <c r="L26" s="1336"/>
      <c r="M26" s="1337"/>
      <c r="N26" s="1338"/>
      <c r="O26" s="1339"/>
    </row>
    <row r="27" spans="1:15" ht="15.75" customHeight="1" thickBot="1">
      <c r="B27" s="1308"/>
      <c r="C27" s="277"/>
      <c r="D27" s="1340"/>
      <c r="E27" s="278"/>
      <c r="F27" s="1341">
        <f>F25+F23+F21+F19</f>
        <v>214913000</v>
      </c>
      <c r="G27" s="1342">
        <f>F27</f>
        <v>214913000</v>
      </c>
      <c r="H27" s="1343"/>
      <c r="I27" s="1344"/>
      <c r="J27" s="1345"/>
      <c r="K27" s="1346"/>
      <c r="L27" s="1347"/>
      <c r="M27" s="1340"/>
      <c r="N27" s="1340"/>
      <c r="O27" s="1348"/>
    </row>
    <row r="28" spans="1:15" ht="15.75" customHeight="1">
      <c r="A28" s="1349"/>
      <c r="B28" s="280"/>
      <c r="C28" s="280"/>
      <c r="D28" s="280"/>
      <c r="E28" s="280"/>
      <c r="F28" s="281"/>
      <c r="G28" s="281">
        <v>583132500</v>
      </c>
      <c r="H28" s="282"/>
      <c r="I28" s="282"/>
      <c r="J28" s="282"/>
      <c r="K28" s="283"/>
      <c r="L28" s="283"/>
      <c r="M28" s="284"/>
      <c r="N28" s="285"/>
      <c r="O28" s="286"/>
    </row>
    <row r="29" spans="1:15" ht="15.75" customHeight="1">
      <c r="B29" s="287" t="s">
        <v>52</v>
      </c>
      <c r="C29" s="876" t="s">
        <v>53</v>
      </c>
      <c r="D29" s="1261"/>
      <c r="E29" s="1262"/>
      <c r="F29" s="877" t="s">
        <v>54</v>
      </c>
      <c r="G29" s="1261"/>
      <c r="H29" s="1261"/>
      <c r="I29" s="1262"/>
      <c r="J29" s="287"/>
      <c r="K29" s="1350" t="s">
        <v>55</v>
      </c>
      <c r="L29" s="1261"/>
      <c r="M29" s="1261"/>
      <c r="N29" s="1261"/>
      <c r="O29" s="1262"/>
    </row>
    <row r="30" spans="1:15" ht="31.5" customHeight="1">
      <c r="B30" s="869" t="s">
        <v>231</v>
      </c>
      <c r="C30" s="870" t="s">
        <v>232</v>
      </c>
      <c r="D30" s="1258"/>
      <c r="E30" s="1259"/>
      <c r="F30" s="871" t="s">
        <v>233</v>
      </c>
      <c r="G30" s="1258"/>
      <c r="H30" s="1259"/>
      <c r="I30" s="273" t="s">
        <v>37</v>
      </c>
      <c r="J30" s="288"/>
      <c r="K30" s="1351" t="s">
        <v>234</v>
      </c>
      <c r="L30" s="1258"/>
      <c r="M30" s="1258"/>
      <c r="N30" s="1258"/>
      <c r="O30" s="1259"/>
    </row>
    <row r="31" spans="1:15" ht="15.75" customHeight="1">
      <c r="B31" s="1271"/>
      <c r="C31" s="1266"/>
      <c r="D31" s="1267"/>
      <c r="E31" s="1268"/>
      <c r="F31" s="1266"/>
      <c r="G31" s="1267"/>
      <c r="H31" s="1268"/>
      <c r="I31" s="273" t="s">
        <v>39</v>
      </c>
      <c r="J31" s="288"/>
      <c r="K31" s="1273"/>
      <c r="L31" s="1273"/>
      <c r="M31" s="1273"/>
      <c r="N31" s="1273"/>
      <c r="O31" s="1270"/>
    </row>
    <row r="32" spans="1:15" ht="15.75" customHeight="1">
      <c r="B32" s="871" t="s">
        <v>235</v>
      </c>
      <c r="C32" s="1258"/>
      <c r="D32" s="1258"/>
      <c r="E32" s="1258"/>
      <c r="F32" s="1258"/>
      <c r="G32" s="1258"/>
      <c r="H32" s="1258"/>
      <c r="I32" s="1258"/>
      <c r="J32" s="1259"/>
      <c r="K32" s="1273"/>
      <c r="L32" s="1273"/>
      <c r="M32" s="1273"/>
      <c r="N32" s="1273"/>
      <c r="O32" s="1270"/>
    </row>
    <row r="33" spans="2:15" ht="15" hidden="1" customHeight="1">
      <c r="B33" s="1269"/>
      <c r="C33" s="1273"/>
      <c r="D33" s="1273"/>
      <c r="E33" s="1273"/>
      <c r="F33" s="1273"/>
      <c r="G33" s="1273"/>
      <c r="H33" s="1273"/>
      <c r="I33" s="1273"/>
      <c r="J33" s="1270"/>
      <c r="K33" s="1273"/>
      <c r="L33" s="1273"/>
      <c r="M33" s="1273"/>
      <c r="N33" s="1273"/>
      <c r="O33" s="1270"/>
    </row>
    <row r="34" spans="2:15" ht="15" hidden="1" customHeight="1">
      <c r="B34" s="1269"/>
      <c r="C34" s="1273"/>
      <c r="D34" s="1273"/>
      <c r="E34" s="1273"/>
      <c r="F34" s="1273"/>
      <c r="G34" s="1273"/>
      <c r="H34" s="1273"/>
      <c r="I34" s="1273"/>
      <c r="J34" s="1270"/>
      <c r="K34" s="1267"/>
      <c r="L34" s="1267"/>
      <c r="M34" s="1267"/>
      <c r="N34" s="1267"/>
      <c r="O34" s="1268"/>
    </row>
    <row r="35" spans="2:15" ht="15.75" customHeight="1">
      <c r="B35" s="1269"/>
      <c r="C35" s="1273"/>
      <c r="D35" s="1273"/>
      <c r="E35" s="1273"/>
      <c r="F35" s="1273"/>
      <c r="G35" s="1273"/>
      <c r="H35" s="1273"/>
      <c r="I35" s="1273"/>
      <c r="J35" s="1270"/>
      <c r="K35" s="1352" t="s">
        <v>60</v>
      </c>
      <c r="L35" s="1261"/>
      <c r="M35" s="1261"/>
      <c r="N35" s="1261"/>
      <c r="O35" s="1262"/>
    </row>
    <row r="36" spans="2:15" ht="15.75" customHeight="1">
      <c r="B36" s="1269"/>
      <c r="C36" s="1273"/>
      <c r="D36" s="1273"/>
      <c r="E36" s="1273"/>
      <c r="F36" s="1273"/>
      <c r="G36" s="1273"/>
      <c r="H36" s="1273"/>
      <c r="I36" s="1273"/>
      <c r="J36" s="1270"/>
      <c r="K36" s="1351" t="s">
        <v>236</v>
      </c>
      <c r="L36" s="1258"/>
      <c r="M36" s="1258"/>
      <c r="N36" s="1258"/>
      <c r="O36" s="1259"/>
    </row>
    <row r="37" spans="2:15" ht="15.75" customHeight="1">
      <c r="B37" s="1269"/>
      <c r="C37" s="1273"/>
      <c r="D37" s="1273"/>
      <c r="E37" s="1273"/>
      <c r="F37" s="1273"/>
      <c r="G37" s="1273"/>
      <c r="H37" s="1273"/>
      <c r="I37" s="1273"/>
      <c r="J37" s="1270"/>
      <c r="K37" s="1273"/>
      <c r="L37" s="1273"/>
      <c r="M37" s="1273"/>
      <c r="N37" s="1273"/>
      <c r="O37" s="1270"/>
    </row>
    <row r="38" spans="2:15" ht="46.5" customHeight="1">
      <c r="B38" s="1266"/>
      <c r="C38" s="1267"/>
      <c r="D38" s="1267"/>
      <c r="E38" s="1267"/>
      <c r="F38" s="1267"/>
      <c r="G38" s="1267"/>
      <c r="H38" s="1267"/>
      <c r="I38" s="1267"/>
      <c r="J38" s="1268"/>
      <c r="K38" s="1353" t="s">
        <v>62</v>
      </c>
      <c r="L38" s="1261"/>
      <c r="M38" s="1261"/>
      <c r="N38" s="1261"/>
      <c r="O38" s="1262"/>
    </row>
    <row r="39" spans="2:15" ht="15.75" customHeight="1"/>
    <row r="40" spans="2:15" ht="15.75" customHeight="1"/>
    <row r="41" spans="2:15" ht="15.75" customHeight="1"/>
    <row r="42" spans="2:15" ht="15.75" customHeight="1"/>
    <row r="43" spans="2:15" ht="15.75" customHeight="1">
      <c r="H43" s="1354"/>
      <c r="I43" s="1354"/>
      <c r="J43" s="1354"/>
    </row>
    <row r="44" spans="2:15" ht="15.75" customHeight="1">
      <c r="G44" s="1355"/>
    </row>
    <row r="45" spans="2:15" ht="15.75" customHeight="1">
      <c r="G45" s="1355"/>
    </row>
    <row r="46" spans="2:15" ht="15.75" customHeight="1">
      <c r="K46" s="1354"/>
      <c r="L46" s="1354"/>
    </row>
    <row r="47" spans="2:15" ht="15.75" customHeight="1">
      <c r="K47" s="1354"/>
    </row>
    <row r="48" spans="2:15" ht="15.75" customHeight="1">
      <c r="K48" s="1354"/>
    </row>
    <row r="49" spans="11:12" ht="15.75" customHeight="1">
      <c r="K49" s="1354"/>
    </row>
    <row r="50" spans="11:12" ht="15.75" customHeight="1">
      <c r="K50" s="1354"/>
    </row>
    <row r="51" spans="11:12" ht="15.75" customHeight="1"/>
    <row r="52" spans="11:12" ht="15.75" customHeight="1">
      <c r="K52" s="1354"/>
      <c r="L52" s="1354"/>
    </row>
    <row r="53" spans="11:12" ht="15.75" customHeight="1"/>
    <row r="54" spans="11:12" ht="15.75" customHeight="1"/>
    <row r="55" spans="11:12" ht="15.75" customHeight="1">
      <c r="L55" s="1354"/>
    </row>
    <row r="56" spans="11:12" ht="15.75" customHeight="1"/>
    <row r="57" spans="11:12" ht="15.75" customHeight="1"/>
    <row r="58" spans="11:12" ht="15.75" customHeight="1"/>
    <row r="59" spans="11:12" ht="15.75" customHeight="1"/>
    <row r="60" spans="11:12" ht="15.75" customHeight="1"/>
    <row r="61" spans="11:12" ht="15.75" customHeight="1"/>
    <row r="62" spans="11:12" ht="15.75" customHeight="1"/>
    <row r="63" spans="11:12" ht="15.75" customHeight="1"/>
    <row r="64" spans="11: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79">
    <mergeCell ref="B2:B5"/>
    <mergeCell ref="C2:I3"/>
    <mergeCell ref="J2:M2"/>
    <mergeCell ref="N2:O5"/>
    <mergeCell ref="J3:M3"/>
    <mergeCell ref="C4:I5"/>
    <mergeCell ref="J4:M4"/>
    <mergeCell ref="J5:M5"/>
    <mergeCell ref="B6:O6"/>
    <mergeCell ref="B7:O7"/>
    <mergeCell ref="C8:O8"/>
    <mergeCell ref="C9:G9"/>
    <mergeCell ref="H9:J14"/>
    <mergeCell ref="K9:O9"/>
    <mergeCell ref="C10:G10"/>
    <mergeCell ref="L10:N10"/>
    <mergeCell ref="C11:G11"/>
    <mergeCell ref="L11:N11"/>
    <mergeCell ref="G15:J16"/>
    <mergeCell ref="C12:G12"/>
    <mergeCell ref="L12:N12"/>
    <mergeCell ref="C13:G13"/>
    <mergeCell ref="L13:N13"/>
    <mergeCell ref="B14:G14"/>
    <mergeCell ref="L14:N14"/>
    <mergeCell ref="B15:B17"/>
    <mergeCell ref="C15:C17"/>
    <mergeCell ref="D15:D17"/>
    <mergeCell ref="E15:E17"/>
    <mergeCell ref="F15:F17"/>
    <mergeCell ref="K15:L16"/>
    <mergeCell ref="M15:O15"/>
    <mergeCell ref="M16:M17"/>
    <mergeCell ref="N16:N17"/>
    <mergeCell ref="O16:O17"/>
    <mergeCell ref="N22:N23"/>
    <mergeCell ref="N18:N19"/>
    <mergeCell ref="O18:O19"/>
    <mergeCell ref="B20:B21"/>
    <mergeCell ref="D20:D21"/>
    <mergeCell ref="K20:K21"/>
    <mergeCell ref="L20:L21"/>
    <mergeCell ref="M20:M21"/>
    <mergeCell ref="N20:N21"/>
    <mergeCell ref="O20:O21"/>
    <mergeCell ref="B18:B19"/>
    <mergeCell ref="D18:D19"/>
    <mergeCell ref="K18:K19"/>
    <mergeCell ref="L18:L19"/>
    <mergeCell ref="M18:M19"/>
    <mergeCell ref="C29:E29"/>
    <mergeCell ref="F29:I29"/>
    <mergeCell ref="K29:O29"/>
    <mergeCell ref="O22:O23"/>
    <mergeCell ref="B24:B25"/>
    <mergeCell ref="D24:D25"/>
    <mergeCell ref="K24:K25"/>
    <mergeCell ref="L24:L25"/>
    <mergeCell ref="M24:M25"/>
    <mergeCell ref="N24:N25"/>
    <mergeCell ref="O24:O25"/>
    <mergeCell ref="B22:B23"/>
    <mergeCell ref="D22:D23"/>
    <mergeCell ref="K22:K23"/>
    <mergeCell ref="L22:L23"/>
    <mergeCell ref="M22:M23"/>
    <mergeCell ref="B26:B27"/>
    <mergeCell ref="D26:D27"/>
    <mergeCell ref="M26:M27"/>
    <mergeCell ref="N26:N27"/>
    <mergeCell ref="O26:O27"/>
    <mergeCell ref="B30:B31"/>
    <mergeCell ref="C30:E31"/>
    <mergeCell ref="F30:H31"/>
    <mergeCell ref="K30:O34"/>
    <mergeCell ref="B32:J38"/>
    <mergeCell ref="K35:O35"/>
    <mergeCell ref="K36:O37"/>
    <mergeCell ref="K38:O3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0"/>
  <sheetViews>
    <sheetView workbookViewId="0">
      <selection activeCell="G5" sqref="G5"/>
    </sheetView>
  </sheetViews>
  <sheetFormatPr baseColWidth="10" defaultColWidth="14.42578125" defaultRowHeight="15"/>
  <cols>
    <col min="1" max="1" width="10.7109375" customWidth="1"/>
    <col min="2" max="2" width="28.140625" customWidth="1"/>
    <col min="3" max="3" width="50" customWidth="1"/>
    <col min="4" max="4" width="18" customWidth="1"/>
    <col min="5" max="5" width="20.42578125" customWidth="1"/>
    <col min="6" max="11" width="10.7109375" customWidth="1"/>
  </cols>
  <sheetData>
    <row r="1" spans="2:5">
      <c r="C1" s="279"/>
    </row>
    <row r="2" spans="2:5">
      <c r="B2" s="289" t="s">
        <v>237</v>
      </c>
      <c r="C2" s="289" t="s">
        <v>99</v>
      </c>
      <c r="D2" s="289" t="s">
        <v>238</v>
      </c>
      <c r="E2" s="289" t="s">
        <v>239</v>
      </c>
    </row>
    <row r="3" spans="2:5" ht="90">
      <c r="B3" s="290" t="s">
        <v>240</v>
      </c>
      <c r="C3" s="291" t="s">
        <v>241</v>
      </c>
      <c r="D3" s="292" t="s">
        <v>242</v>
      </c>
      <c r="E3" s="293">
        <v>11445000</v>
      </c>
    </row>
    <row r="4" spans="2:5" ht="115.5">
      <c r="B4" s="290" t="s">
        <v>243</v>
      </c>
      <c r="C4" s="291" t="s">
        <v>244</v>
      </c>
      <c r="D4" s="292" t="s">
        <v>245</v>
      </c>
      <c r="E4" s="294">
        <v>29750000</v>
      </c>
    </row>
    <row r="5" spans="2:5" ht="64.5">
      <c r="B5" s="290" t="s">
        <v>246</v>
      </c>
      <c r="C5" s="291" t="s">
        <v>247</v>
      </c>
      <c r="D5" s="292" t="s">
        <v>248</v>
      </c>
      <c r="E5" s="294">
        <v>29750000</v>
      </c>
    </row>
    <row r="6" spans="2:5" ht="115.5">
      <c r="B6" s="290" t="s">
        <v>249</v>
      </c>
      <c r="C6" s="291" t="s">
        <v>250</v>
      </c>
      <c r="D6" s="292" t="s">
        <v>251</v>
      </c>
      <c r="E6" s="294">
        <v>14329000</v>
      </c>
    </row>
    <row r="7" spans="2:5" ht="90">
      <c r="B7" s="290" t="s">
        <v>252</v>
      </c>
      <c r="C7" s="291" t="s">
        <v>253</v>
      </c>
      <c r="D7" s="292" t="s">
        <v>254</v>
      </c>
      <c r="E7" s="294">
        <v>26460000</v>
      </c>
    </row>
    <row r="8" spans="2:5" ht="115.5">
      <c r="B8" s="290" t="s">
        <v>255</v>
      </c>
      <c r="C8" s="291" t="s">
        <v>256</v>
      </c>
      <c r="D8" s="292" t="s">
        <v>257</v>
      </c>
      <c r="E8" s="294">
        <v>33600000</v>
      </c>
    </row>
    <row r="9" spans="2:5" ht="102.75">
      <c r="B9" s="290" t="s">
        <v>258</v>
      </c>
      <c r="C9" s="291" t="s">
        <v>259</v>
      </c>
      <c r="D9" s="292" t="s">
        <v>260</v>
      </c>
      <c r="E9" s="294">
        <v>14329000</v>
      </c>
    </row>
    <row r="10" spans="2:5" ht="90">
      <c r="B10" s="290" t="s">
        <v>261</v>
      </c>
      <c r="C10" s="291" t="s">
        <v>262</v>
      </c>
      <c r="D10" s="292" t="s">
        <v>263</v>
      </c>
      <c r="E10" s="294">
        <v>29750000</v>
      </c>
    </row>
    <row r="11" spans="2:5" ht="115.5">
      <c r="B11" s="290" t="s">
        <v>264</v>
      </c>
      <c r="C11" s="291" t="s">
        <v>265</v>
      </c>
      <c r="D11" s="292" t="s">
        <v>266</v>
      </c>
      <c r="E11" s="294">
        <v>25500000</v>
      </c>
    </row>
    <row r="12" spans="2:5">
      <c r="B12" s="295"/>
      <c r="C12" s="295"/>
      <c r="D12" s="295"/>
      <c r="E12" s="295"/>
    </row>
    <row r="13" spans="2:5">
      <c r="B13" s="296"/>
      <c r="C13" s="297"/>
      <c r="D13" s="296"/>
      <c r="E13" s="298"/>
    </row>
    <row r="14" spans="2:5">
      <c r="B14" s="885"/>
      <c r="C14" s="872"/>
      <c r="D14" s="873"/>
      <c r="E14" s="299">
        <f>SUM(E3:E13)</f>
        <v>214913000</v>
      </c>
    </row>
    <row r="15" spans="2:5">
      <c r="C15" s="279"/>
    </row>
    <row r="16" spans="2:5">
      <c r="C16" s="279"/>
    </row>
    <row r="17" spans="3:3">
      <c r="C17" s="279"/>
    </row>
    <row r="18" spans="3:3">
      <c r="C18" s="279"/>
    </row>
    <row r="19" spans="3:3">
      <c r="C19" s="279"/>
    </row>
    <row r="20" spans="3:3">
      <c r="C20" s="279"/>
    </row>
    <row r="21" spans="3:3" ht="15.75" customHeight="1">
      <c r="C21" s="279"/>
    </row>
    <row r="22" spans="3:3" ht="15.75" customHeight="1">
      <c r="C22" s="279"/>
    </row>
    <row r="23" spans="3:3" ht="15.75" customHeight="1">
      <c r="C23" s="279"/>
    </row>
    <row r="24" spans="3:3" ht="15.75" customHeight="1">
      <c r="C24" s="279"/>
    </row>
    <row r="25" spans="3:3" ht="15.75" customHeight="1">
      <c r="C25" s="279"/>
    </row>
    <row r="26" spans="3:3" ht="15.75" customHeight="1">
      <c r="C26" s="279"/>
    </row>
    <row r="27" spans="3:3" ht="15.75" customHeight="1">
      <c r="C27" s="279"/>
    </row>
    <row r="28" spans="3:3" ht="15.75" customHeight="1">
      <c r="C28" s="279"/>
    </row>
    <row r="29" spans="3:3" ht="15.75" customHeight="1">
      <c r="C29" s="279"/>
    </row>
    <row r="30" spans="3:3" ht="15.75" customHeight="1">
      <c r="C30" s="279"/>
    </row>
    <row r="31" spans="3:3" ht="15.75" customHeight="1">
      <c r="C31" s="279"/>
    </row>
    <row r="32" spans="3:3" ht="15.75" customHeight="1">
      <c r="C32" s="279"/>
    </row>
    <row r="33" spans="3:3" ht="15.75" customHeight="1">
      <c r="C33" s="279"/>
    </row>
    <row r="34" spans="3:3" ht="15.75" customHeight="1">
      <c r="C34" s="279"/>
    </row>
    <row r="35" spans="3:3" ht="15.75" customHeight="1">
      <c r="C35" s="279"/>
    </row>
    <row r="36" spans="3:3" ht="15.75" customHeight="1">
      <c r="C36" s="279"/>
    </row>
    <row r="37" spans="3:3" ht="15.75" customHeight="1">
      <c r="C37" s="279"/>
    </row>
    <row r="38" spans="3:3" ht="15.75" customHeight="1">
      <c r="C38" s="279"/>
    </row>
    <row r="39" spans="3:3" ht="15.75" customHeight="1">
      <c r="C39" s="279"/>
    </row>
    <row r="40" spans="3:3" ht="15.75" customHeight="1">
      <c r="C40" s="279"/>
    </row>
    <row r="41" spans="3:3" ht="15.75" customHeight="1">
      <c r="C41" s="279"/>
    </row>
    <row r="42" spans="3:3" ht="15.75" customHeight="1">
      <c r="C42" s="279"/>
    </row>
    <row r="43" spans="3:3" ht="15.75" customHeight="1">
      <c r="C43" s="279"/>
    </row>
    <row r="44" spans="3:3" ht="15.75" customHeight="1">
      <c r="C44" s="279"/>
    </row>
    <row r="45" spans="3:3" ht="15.75" customHeight="1">
      <c r="C45" s="279"/>
    </row>
    <row r="46" spans="3:3" ht="15.75" customHeight="1">
      <c r="C46" s="279"/>
    </row>
    <row r="47" spans="3:3" ht="15.75" customHeight="1">
      <c r="C47" s="279"/>
    </row>
    <row r="48" spans="3:3" ht="15.75" customHeight="1">
      <c r="C48" s="279"/>
    </row>
    <row r="49" spans="3:3" ht="15.75" customHeight="1">
      <c r="C49" s="279"/>
    </row>
    <row r="50" spans="3:3" ht="15.75" customHeight="1">
      <c r="C50" s="279"/>
    </row>
    <row r="51" spans="3:3" ht="15.75" customHeight="1">
      <c r="C51" s="279"/>
    </row>
    <row r="52" spans="3:3" ht="15.75" customHeight="1">
      <c r="C52" s="279"/>
    </row>
    <row r="53" spans="3:3" ht="15.75" customHeight="1">
      <c r="C53" s="279"/>
    </row>
    <row r="54" spans="3:3" ht="15.75" customHeight="1">
      <c r="C54" s="279"/>
    </row>
    <row r="55" spans="3:3" ht="15.75" customHeight="1">
      <c r="C55" s="279"/>
    </row>
    <row r="56" spans="3:3" ht="15.75" customHeight="1">
      <c r="C56" s="279"/>
    </row>
    <row r="57" spans="3:3" ht="15.75" customHeight="1">
      <c r="C57" s="279"/>
    </row>
    <row r="58" spans="3:3" ht="15.75" customHeight="1">
      <c r="C58" s="279"/>
    </row>
    <row r="59" spans="3:3" ht="15.75" customHeight="1">
      <c r="C59" s="279"/>
    </row>
    <row r="60" spans="3:3" ht="15.75" customHeight="1">
      <c r="C60" s="279"/>
    </row>
    <row r="61" spans="3:3" ht="15.75" customHeight="1">
      <c r="C61" s="279"/>
    </row>
    <row r="62" spans="3:3" ht="15.75" customHeight="1">
      <c r="C62" s="279"/>
    </row>
    <row r="63" spans="3:3" ht="15.75" customHeight="1">
      <c r="C63" s="279"/>
    </row>
    <row r="64" spans="3:3" ht="15.75" customHeight="1">
      <c r="C64" s="279"/>
    </row>
    <row r="65" spans="3:3" ht="15.75" customHeight="1">
      <c r="C65" s="279"/>
    </row>
    <row r="66" spans="3:3" ht="15.75" customHeight="1">
      <c r="C66" s="279"/>
    </row>
    <row r="67" spans="3:3" ht="15.75" customHeight="1">
      <c r="C67" s="279"/>
    </row>
    <row r="68" spans="3:3" ht="15.75" customHeight="1">
      <c r="C68" s="279"/>
    </row>
    <row r="69" spans="3:3" ht="15.75" customHeight="1">
      <c r="C69" s="279"/>
    </row>
    <row r="70" spans="3:3" ht="15.75" customHeight="1">
      <c r="C70" s="279"/>
    </row>
    <row r="71" spans="3:3" ht="15.75" customHeight="1">
      <c r="C71" s="279"/>
    </row>
    <row r="72" spans="3:3" ht="15.75" customHeight="1">
      <c r="C72" s="279"/>
    </row>
    <row r="73" spans="3:3" ht="15.75" customHeight="1">
      <c r="C73" s="279"/>
    </row>
    <row r="74" spans="3:3" ht="15.75" customHeight="1">
      <c r="C74" s="279"/>
    </row>
    <row r="75" spans="3:3" ht="15.75" customHeight="1">
      <c r="C75" s="279"/>
    </row>
    <row r="76" spans="3:3" ht="15.75" customHeight="1">
      <c r="C76" s="279"/>
    </row>
    <row r="77" spans="3:3" ht="15.75" customHeight="1">
      <c r="C77" s="279"/>
    </row>
    <row r="78" spans="3:3" ht="15.75" customHeight="1">
      <c r="C78" s="279"/>
    </row>
    <row r="79" spans="3:3" ht="15.75" customHeight="1">
      <c r="C79" s="279"/>
    </row>
    <row r="80" spans="3:3" ht="15.75" customHeight="1">
      <c r="C80" s="279"/>
    </row>
    <row r="81" spans="3:3" ht="15.75" customHeight="1">
      <c r="C81" s="279"/>
    </row>
    <row r="82" spans="3:3" ht="15.75" customHeight="1">
      <c r="C82" s="279"/>
    </row>
    <row r="83" spans="3:3" ht="15.75" customHeight="1">
      <c r="C83" s="279"/>
    </row>
    <row r="84" spans="3:3" ht="15.75" customHeight="1">
      <c r="C84" s="279"/>
    </row>
    <row r="85" spans="3:3" ht="15.75" customHeight="1">
      <c r="C85" s="279"/>
    </row>
    <row r="86" spans="3:3" ht="15.75" customHeight="1">
      <c r="C86" s="279"/>
    </row>
    <row r="87" spans="3:3" ht="15.75" customHeight="1">
      <c r="C87" s="279"/>
    </row>
    <row r="88" spans="3:3" ht="15.75" customHeight="1">
      <c r="C88" s="279"/>
    </row>
    <row r="89" spans="3:3" ht="15.75" customHeight="1">
      <c r="C89" s="279"/>
    </row>
    <row r="90" spans="3:3" ht="15.75" customHeight="1">
      <c r="C90" s="279"/>
    </row>
    <row r="91" spans="3:3" ht="15.75" customHeight="1">
      <c r="C91" s="279"/>
    </row>
    <row r="92" spans="3:3" ht="15.75" customHeight="1">
      <c r="C92" s="279"/>
    </row>
    <row r="93" spans="3:3" ht="15.75" customHeight="1">
      <c r="C93" s="279"/>
    </row>
    <row r="94" spans="3:3" ht="15.75" customHeight="1">
      <c r="C94" s="279"/>
    </row>
    <row r="95" spans="3:3" ht="15.75" customHeight="1">
      <c r="C95" s="279"/>
    </row>
    <row r="96" spans="3:3" ht="15.75" customHeight="1">
      <c r="C96" s="279"/>
    </row>
    <row r="97" spans="3:3" ht="15.75" customHeight="1">
      <c r="C97" s="279"/>
    </row>
    <row r="98" spans="3:3" ht="15.75" customHeight="1">
      <c r="C98" s="279"/>
    </row>
    <row r="99" spans="3:3" ht="15.75" customHeight="1">
      <c r="C99" s="279"/>
    </row>
    <row r="100" spans="3:3" ht="15.75" customHeight="1">
      <c r="C100" s="279"/>
    </row>
  </sheetData>
  <mergeCells count="1">
    <mergeCell ref="B14:D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88"/>
  <sheetViews>
    <sheetView topLeftCell="B13" workbookViewId="0">
      <selection activeCell="O10" sqref="O10"/>
    </sheetView>
  </sheetViews>
  <sheetFormatPr baseColWidth="10" defaultColWidth="11.42578125" defaultRowHeight="15"/>
  <cols>
    <col min="1" max="1" width="47.42578125" style="300" customWidth="1"/>
    <col min="2" max="2" width="7.140625" style="300" customWidth="1"/>
    <col min="3" max="3" width="12.7109375" style="300" customWidth="1"/>
    <col min="4" max="4" width="8.7109375" style="300" customWidth="1"/>
    <col min="5" max="6" width="17" style="300" customWidth="1"/>
    <col min="7" max="7" width="8.7109375" style="300" customWidth="1"/>
    <col min="8" max="8" width="20.28515625" style="300" customWidth="1"/>
    <col min="9" max="9" width="9" style="300" customWidth="1"/>
    <col min="10" max="10" width="10.7109375" style="300" customWidth="1"/>
    <col min="11" max="11" width="10.5703125" style="300" customWidth="1"/>
    <col min="12" max="12" width="10.28515625" style="300" customWidth="1"/>
    <col min="13" max="13" width="9.85546875" style="300" customWidth="1"/>
    <col min="14" max="14" width="10.7109375" style="300" customWidth="1"/>
    <col min="15" max="16384" width="11.42578125" style="300"/>
  </cols>
  <sheetData>
    <row r="1" spans="1:14">
      <c r="A1" s="1004"/>
      <c r="B1" s="1004"/>
      <c r="C1" s="1004"/>
      <c r="D1" s="1004"/>
      <c r="E1" s="1004"/>
      <c r="F1" s="1004"/>
      <c r="G1" s="1004"/>
      <c r="H1" s="1004"/>
      <c r="I1" s="1004"/>
      <c r="J1" s="1004"/>
      <c r="K1" s="1004"/>
      <c r="L1" s="1004"/>
      <c r="M1" s="1004"/>
      <c r="N1" s="1004"/>
    </row>
    <row r="2" spans="1:14">
      <c r="A2" s="1004" t="s">
        <v>267</v>
      </c>
      <c r="B2" s="1004"/>
      <c r="C2" s="1004"/>
      <c r="D2" s="1004"/>
      <c r="E2" s="1004"/>
      <c r="F2" s="1004"/>
      <c r="G2" s="1004"/>
      <c r="H2" s="1004"/>
      <c r="I2" s="1004"/>
      <c r="J2" s="1004"/>
      <c r="K2" s="1004"/>
      <c r="L2" s="1004"/>
      <c r="M2" s="1004"/>
      <c r="N2" s="1004"/>
    </row>
    <row r="3" spans="1:14">
      <c r="A3" s="1004" t="s">
        <v>268</v>
      </c>
      <c r="B3" s="1004"/>
      <c r="C3" s="1004"/>
      <c r="D3" s="1004"/>
      <c r="E3" s="1004"/>
      <c r="F3" s="1004"/>
      <c r="G3" s="1004"/>
      <c r="H3" s="1004"/>
      <c r="I3" s="1004"/>
      <c r="J3" s="1004"/>
      <c r="K3" s="1004"/>
      <c r="L3" s="1004"/>
      <c r="M3" s="1004"/>
      <c r="N3" s="1004"/>
    </row>
    <row r="4" spans="1:14">
      <c r="A4" s="1005" t="s">
        <v>269</v>
      </c>
      <c r="B4" s="1005"/>
      <c r="C4" s="1005"/>
      <c r="D4" s="1005"/>
      <c r="E4" s="1005"/>
      <c r="F4" s="1005"/>
      <c r="G4" s="1005"/>
      <c r="H4" s="1005"/>
      <c r="I4" s="1005"/>
      <c r="J4" s="1005"/>
      <c r="K4" s="1005"/>
      <c r="L4" s="1005"/>
      <c r="M4" s="1005"/>
      <c r="N4" s="1005"/>
    </row>
    <row r="5" spans="1:14" ht="15.75" thickBot="1">
      <c r="A5" s="301" t="s">
        <v>270</v>
      </c>
      <c r="B5" s="1006" t="s">
        <v>271</v>
      </c>
      <c r="C5" s="1006"/>
      <c r="D5" s="1006"/>
      <c r="E5" s="1006"/>
      <c r="F5" s="1006"/>
      <c r="G5" s="1007"/>
      <c r="H5" s="1007"/>
      <c r="I5" s="1007"/>
      <c r="J5" s="4"/>
      <c r="K5" s="4"/>
      <c r="L5" s="4"/>
      <c r="M5" s="4"/>
      <c r="N5" s="4"/>
    </row>
    <row r="6" spans="1:14" ht="12.75" customHeight="1">
      <c r="A6" s="974" t="s">
        <v>272</v>
      </c>
      <c r="B6" s="978"/>
      <c r="C6" s="978"/>
      <c r="D6" s="978"/>
      <c r="E6" s="978"/>
      <c r="F6" s="978"/>
      <c r="G6" s="979" t="s">
        <v>273</v>
      </c>
      <c r="H6" s="980"/>
      <c r="I6" s="980"/>
      <c r="J6" s="985" t="s">
        <v>9</v>
      </c>
      <c r="K6" s="986"/>
      <c r="L6" s="986"/>
      <c r="M6" s="986"/>
      <c r="N6" s="987"/>
    </row>
    <row r="7" spans="1:14">
      <c r="A7" s="545" t="s">
        <v>213</v>
      </c>
      <c r="B7" s="988" t="s">
        <v>274</v>
      </c>
      <c r="C7" s="988"/>
      <c r="D7" s="988"/>
      <c r="E7" s="988"/>
      <c r="F7" s="989"/>
      <c r="G7" s="981"/>
      <c r="H7" s="982"/>
      <c r="I7" s="982"/>
      <c r="J7" s="302" t="s">
        <v>11</v>
      </c>
      <c r="K7" s="990" t="s">
        <v>12</v>
      </c>
      <c r="L7" s="990"/>
      <c r="M7" s="990"/>
      <c r="N7" s="302" t="s">
        <v>13</v>
      </c>
    </row>
    <row r="8" spans="1:14" ht="12.75" customHeight="1">
      <c r="A8" s="991" t="s">
        <v>275</v>
      </c>
      <c r="B8" s="992"/>
      <c r="C8" s="992"/>
      <c r="D8" s="992"/>
      <c r="E8" s="992"/>
      <c r="F8" s="993"/>
      <c r="G8" s="981"/>
      <c r="H8" s="982"/>
      <c r="I8" s="982"/>
      <c r="J8" s="303"/>
      <c r="K8" s="994"/>
      <c r="L8" s="995"/>
      <c r="M8" s="996"/>
      <c r="N8" s="4"/>
    </row>
    <row r="9" spans="1:14" ht="24.75" customHeight="1">
      <c r="A9" s="991" t="s">
        <v>276</v>
      </c>
      <c r="B9" s="992"/>
      <c r="C9" s="992"/>
      <c r="D9" s="992"/>
      <c r="E9" s="992"/>
      <c r="F9" s="993"/>
      <c r="G9" s="981"/>
      <c r="H9" s="982"/>
      <c r="I9" s="982"/>
      <c r="J9" s="23"/>
      <c r="K9" s="997" t="s">
        <v>277</v>
      </c>
      <c r="L9" s="998"/>
      <c r="M9" s="999"/>
      <c r="N9" s="304"/>
    </row>
    <row r="10" spans="1:14">
      <c r="A10" s="974" t="s">
        <v>278</v>
      </c>
      <c r="B10" s="978"/>
      <c r="C10" s="978"/>
      <c r="D10" s="978"/>
      <c r="E10" s="978"/>
      <c r="F10" s="978"/>
      <c r="G10" s="981"/>
      <c r="H10" s="982"/>
      <c r="I10" s="982"/>
      <c r="J10" s="25"/>
      <c r="K10" s="1000"/>
      <c r="L10" s="1001"/>
      <c r="M10" s="1002"/>
      <c r="N10" s="304"/>
    </row>
    <row r="11" spans="1:14" ht="37.5" customHeight="1" thickBot="1">
      <c r="A11" s="1003" t="s">
        <v>279</v>
      </c>
      <c r="B11" s="946"/>
      <c r="C11" s="946"/>
      <c r="D11" s="946"/>
      <c r="E11" s="946"/>
      <c r="F11" s="946"/>
      <c r="G11" s="983"/>
      <c r="H11" s="984"/>
      <c r="I11" s="984"/>
      <c r="J11" s="305"/>
      <c r="K11" s="1000"/>
      <c r="L11" s="1001"/>
      <c r="M11" s="1002"/>
      <c r="N11" s="306"/>
    </row>
    <row r="12" spans="1:14" ht="12.75" customHeight="1">
      <c r="A12" s="973" t="s">
        <v>19</v>
      </c>
      <c r="B12" s="976" t="s">
        <v>280</v>
      </c>
      <c r="C12" s="977" t="s">
        <v>21</v>
      </c>
      <c r="D12" s="977" t="s">
        <v>107</v>
      </c>
      <c r="E12" s="977" t="s">
        <v>108</v>
      </c>
      <c r="F12" s="959" t="s">
        <v>281</v>
      </c>
      <c r="G12" s="960"/>
      <c r="H12" s="960"/>
      <c r="I12" s="961"/>
      <c r="J12" s="965" t="s">
        <v>25</v>
      </c>
      <c r="K12" s="965"/>
      <c r="L12" s="967" t="s">
        <v>26</v>
      </c>
      <c r="M12" s="968"/>
      <c r="N12" s="969"/>
    </row>
    <row r="13" spans="1:14" ht="12.75" customHeight="1">
      <c r="A13" s="974"/>
      <c r="B13" s="966"/>
      <c r="C13" s="966"/>
      <c r="D13" s="966"/>
      <c r="E13" s="966"/>
      <c r="F13" s="962"/>
      <c r="G13" s="963"/>
      <c r="H13" s="963"/>
      <c r="I13" s="964"/>
      <c r="J13" s="966"/>
      <c r="K13" s="966"/>
      <c r="L13" s="966" t="s">
        <v>27</v>
      </c>
      <c r="M13" s="966" t="s">
        <v>28</v>
      </c>
      <c r="N13" s="971" t="s">
        <v>29</v>
      </c>
    </row>
    <row r="14" spans="1:14" ht="26.25" thickBot="1">
      <c r="A14" s="975"/>
      <c r="B14" s="970"/>
      <c r="C14" s="970"/>
      <c r="D14" s="970"/>
      <c r="E14" s="970"/>
      <c r="F14" s="531" t="s">
        <v>30</v>
      </c>
      <c r="G14" s="531" t="s">
        <v>31</v>
      </c>
      <c r="H14" s="531" t="s">
        <v>32</v>
      </c>
      <c r="I14" s="532" t="s">
        <v>33</v>
      </c>
      <c r="J14" s="531" t="s">
        <v>34</v>
      </c>
      <c r="K14" s="517" t="s">
        <v>35</v>
      </c>
      <c r="L14" s="970"/>
      <c r="M14" s="970"/>
      <c r="N14" s="972"/>
    </row>
    <row r="15" spans="1:14" ht="12.75" customHeight="1">
      <c r="A15" s="956" t="s">
        <v>282</v>
      </c>
      <c r="B15" s="537" t="s">
        <v>37</v>
      </c>
      <c r="C15" s="957" t="s">
        <v>283</v>
      </c>
      <c r="D15" s="538">
        <v>0.9</v>
      </c>
      <c r="E15" s="539">
        <v>958632400</v>
      </c>
      <c r="F15" s="539">
        <v>958632400</v>
      </c>
      <c r="G15" s="540">
        <v>0</v>
      </c>
      <c r="H15" s="540">
        <v>0</v>
      </c>
      <c r="I15" s="540">
        <v>0</v>
      </c>
      <c r="J15" s="958">
        <v>44958</v>
      </c>
      <c r="K15" s="958">
        <v>45291</v>
      </c>
      <c r="L15" s="626">
        <f>D16/D15</f>
        <v>0.84444444444444444</v>
      </c>
      <c r="M15" s="626">
        <f t="shared" ref="M15:M19" si="0">E16/E15</f>
        <v>0.13263061002319554</v>
      </c>
      <c r="N15" s="706">
        <f>L15*L15/M15</f>
        <v>5.3764845055630515</v>
      </c>
    </row>
    <row r="16" spans="1:14" ht="18.75" customHeight="1">
      <c r="A16" s="949"/>
      <c r="B16" s="516" t="s">
        <v>39</v>
      </c>
      <c r="C16" s="951"/>
      <c r="D16" s="308">
        <v>0.76</v>
      </c>
      <c r="E16" s="309">
        <v>127144000</v>
      </c>
      <c r="F16" s="309">
        <v>127144000</v>
      </c>
      <c r="G16" s="534">
        <v>0</v>
      </c>
      <c r="H16" s="534">
        <v>0</v>
      </c>
      <c r="I16" s="534">
        <v>0</v>
      </c>
      <c r="J16" s="953"/>
      <c r="K16" s="953"/>
      <c r="L16" s="955"/>
      <c r="M16" s="955"/>
      <c r="N16" s="908"/>
    </row>
    <row r="17" spans="1:14" ht="15" customHeight="1">
      <c r="A17" s="949" t="s">
        <v>284</v>
      </c>
      <c r="B17" s="307" t="s">
        <v>37</v>
      </c>
      <c r="C17" s="951" t="s">
        <v>285</v>
      </c>
      <c r="D17" s="310">
        <v>6000</v>
      </c>
      <c r="E17" s="309">
        <v>88609600</v>
      </c>
      <c r="F17" s="309">
        <v>88609600</v>
      </c>
      <c r="G17" s="534"/>
      <c r="H17" s="534"/>
      <c r="I17" s="534"/>
      <c r="J17" s="953">
        <v>44958</v>
      </c>
      <c r="K17" s="953">
        <v>45291</v>
      </c>
      <c r="L17" s="955">
        <f t="shared" ref="L17" si="1">D18/D17</f>
        <v>0.1</v>
      </c>
      <c r="M17" s="955">
        <f t="shared" si="0"/>
        <v>0.13192701468012497</v>
      </c>
      <c r="N17" s="908">
        <f t="shared" ref="N17" si="2">L17*L17/M17</f>
        <v>7.5799486740804112E-2</v>
      </c>
    </row>
    <row r="18" spans="1:14" ht="24.75" customHeight="1">
      <c r="A18" s="949"/>
      <c r="B18" s="516" t="s">
        <v>39</v>
      </c>
      <c r="C18" s="951"/>
      <c r="D18" s="311">
        <v>600</v>
      </c>
      <c r="E18" s="309">
        <v>11690000</v>
      </c>
      <c r="F18" s="309">
        <v>11690000</v>
      </c>
      <c r="G18" s="534"/>
      <c r="H18" s="534"/>
      <c r="I18" s="534"/>
      <c r="J18" s="953"/>
      <c r="K18" s="953"/>
      <c r="L18" s="955"/>
      <c r="M18" s="955"/>
      <c r="N18" s="908"/>
    </row>
    <row r="19" spans="1:14" ht="21" customHeight="1">
      <c r="A19" s="949" t="s">
        <v>286</v>
      </c>
      <c r="B19" s="307" t="s">
        <v>37</v>
      </c>
      <c r="C19" s="951" t="s">
        <v>287</v>
      </c>
      <c r="D19" s="312">
        <v>1</v>
      </c>
      <c r="E19" s="309">
        <v>89958000</v>
      </c>
      <c r="F19" s="309">
        <v>89958000</v>
      </c>
      <c r="G19" s="534">
        <v>0</v>
      </c>
      <c r="H19" s="535"/>
      <c r="I19" s="534">
        <v>0</v>
      </c>
      <c r="J19" s="953">
        <v>44958</v>
      </c>
      <c r="K19" s="953">
        <v>45291</v>
      </c>
      <c r="L19" s="955">
        <f t="shared" ref="L19:M21" si="3">D20/D19</f>
        <v>1</v>
      </c>
      <c r="M19" s="955">
        <f t="shared" si="0"/>
        <v>0.25445207763623023</v>
      </c>
      <c r="N19" s="908">
        <f t="shared" ref="N19" si="4">L19*L19/M19</f>
        <v>3.9300131061598953</v>
      </c>
    </row>
    <row r="20" spans="1:14" ht="33" customHeight="1">
      <c r="A20" s="949"/>
      <c r="B20" s="516" t="s">
        <v>39</v>
      </c>
      <c r="C20" s="951"/>
      <c r="D20" s="308">
        <v>1</v>
      </c>
      <c r="E20" s="309">
        <v>22890000</v>
      </c>
      <c r="F20" s="309">
        <v>22890000</v>
      </c>
      <c r="G20" s="534"/>
      <c r="H20" s="534"/>
      <c r="I20" s="534"/>
      <c r="J20" s="953"/>
      <c r="K20" s="953"/>
      <c r="L20" s="955"/>
      <c r="M20" s="955"/>
      <c r="N20" s="908"/>
    </row>
    <row r="21" spans="1:14">
      <c r="A21" s="949" t="s">
        <v>288</v>
      </c>
      <c r="B21" s="307" t="s">
        <v>37</v>
      </c>
      <c r="C21" s="951" t="s">
        <v>289</v>
      </c>
      <c r="D21" s="313">
        <v>80</v>
      </c>
      <c r="E21" s="536">
        <v>179600000</v>
      </c>
      <c r="F21" s="536">
        <v>179600000</v>
      </c>
      <c r="G21" s="534"/>
      <c r="H21" s="533"/>
      <c r="I21" s="534"/>
      <c r="J21" s="953">
        <v>44958</v>
      </c>
      <c r="K21" s="953">
        <v>45291</v>
      </c>
      <c r="L21" s="955">
        <f t="shared" ref="L21" si="5">D22/D21</f>
        <v>8.7499999999999994E-2</v>
      </c>
      <c r="M21" s="955">
        <f t="shared" si="3"/>
        <v>0.43887671492204899</v>
      </c>
      <c r="N21" s="908">
        <f>L21/M21</f>
        <v>0.19937261883565932</v>
      </c>
    </row>
    <row r="22" spans="1:14" ht="30" customHeight="1" thickBot="1">
      <c r="A22" s="950"/>
      <c r="B22" s="541" t="s">
        <v>39</v>
      </c>
      <c r="C22" s="952"/>
      <c r="D22" s="542">
        <v>7</v>
      </c>
      <c r="E22" s="543">
        <v>78822258</v>
      </c>
      <c r="F22" s="543">
        <v>78822258</v>
      </c>
      <c r="G22" s="544"/>
      <c r="H22" s="544"/>
      <c r="I22" s="544"/>
      <c r="J22" s="954"/>
      <c r="K22" s="954"/>
      <c r="L22" s="627"/>
      <c r="M22" s="627"/>
      <c r="N22" s="707"/>
    </row>
    <row r="23" spans="1:14">
      <c r="A23" s="943" t="s">
        <v>290</v>
      </c>
      <c r="B23" s="314" t="s">
        <v>37</v>
      </c>
      <c r="C23" s="945"/>
      <c r="D23" s="315"/>
      <c r="E23" s="316">
        <f>E15+E17+E19+E21</f>
        <v>1316800000</v>
      </c>
      <c r="F23" s="317">
        <f>F15+F17+F19+F21</f>
        <v>1316800000</v>
      </c>
      <c r="G23" s="318"/>
      <c r="H23" s="52"/>
      <c r="I23" s="52"/>
      <c r="J23" s="947"/>
      <c r="K23" s="947"/>
      <c r="L23" s="947"/>
      <c r="M23" s="947"/>
      <c r="N23" s="907"/>
    </row>
    <row r="24" spans="1:14" ht="15.75" thickBot="1">
      <c r="A24" s="944"/>
      <c r="B24" s="319" t="s">
        <v>39</v>
      </c>
      <c r="C24" s="946"/>
      <c r="D24" s="320"/>
      <c r="E24" s="321">
        <f>E16+E18+E20+E22</f>
        <v>240546258</v>
      </c>
      <c r="F24" s="322">
        <f>E24</f>
        <v>240546258</v>
      </c>
      <c r="G24" s="323"/>
      <c r="H24" s="324"/>
      <c r="I24" s="57"/>
      <c r="J24" s="948"/>
      <c r="K24" s="948"/>
      <c r="L24" s="948"/>
      <c r="M24" s="948"/>
      <c r="N24" s="908"/>
    </row>
    <row r="25" spans="1:14" ht="15.75" thickBot="1">
      <c r="A25" s="325" t="s">
        <v>52</v>
      </c>
      <c r="B25" s="909" t="s">
        <v>53</v>
      </c>
      <c r="C25" s="910"/>
      <c r="D25" s="911"/>
      <c r="E25" s="912" t="s">
        <v>54</v>
      </c>
      <c r="F25" s="913"/>
      <c r="G25" s="910"/>
      <c r="H25" s="910"/>
      <c r="I25" s="911"/>
      <c r="J25" s="914"/>
      <c r="K25" s="915"/>
      <c r="L25" s="915"/>
      <c r="M25" s="915"/>
      <c r="N25" s="916"/>
    </row>
    <row r="26" spans="1:14" ht="15.75" thickBot="1">
      <c r="A26" s="917"/>
      <c r="B26" s="919" t="s">
        <v>291</v>
      </c>
      <c r="C26" s="920"/>
      <c r="D26" s="921"/>
      <c r="E26" s="928" t="s">
        <v>292</v>
      </c>
      <c r="F26" s="929"/>
      <c r="G26" s="930"/>
      <c r="H26" s="326" t="s">
        <v>37</v>
      </c>
      <c r="I26" s="327"/>
      <c r="J26" s="937" t="s">
        <v>293</v>
      </c>
      <c r="K26" s="938"/>
      <c r="L26" s="938"/>
      <c r="M26" s="938"/>
      <c r="N26" s="939"/>
    </row>
    <row r="27" spans="1:14">
      <c r="A27" s="918"/>
      <c r="B27" s="922"/>
      <c r="C27" s="923"/>
      <c r="D27" s="924"/>
      <c r="E27" s="931"/>
      <c r="F27" s="932"/>
      <c r="G27" s="933"/>
      <c r="H27" s="326" t="s">
        <v>39</v>
      </c>
      <c r="I27" s="326"/>
      <c r="J27" s="328" t="s">
        <v>294</v>
      </c>
      <c r="K27" s="329"/>
      <c r="L27" s="329"/>
      <c r="M27" s="329"/>
      <c r="N27" s="330"/>
    </row>
    <row r="28" spans="1:14">
      <c r="A28" s="918"/>
      <c r="B28" s="922"/>
      <c r="C28" s="923"/>
      <c r="D28" s="924"/>
      <c r="E28" s="931"/>
      <c r="F28" s="932"/>
      <c r="G28" s="933"/>
      <c r="H28" s="326" t="s">
        <v>37</v>
      </c>
      <c r="I28" s="326"/>
      <c r="J28" s="898" t="s">
        <v>60</v>
      </c>
      <c r="K28" s="899"/>
      <c r="L28" s="899"/>
      <c r="M28" s="899"/>
      <c r="N28" s="900"/>
    </row>
    <row r="29" spans="1:14" ht="15.75" thickBot="1">
      <c r="A29" s="918"/>
      <c r="B29" s="922"/>
      <c r="C29" s="923"/>
      <c r="D29" s="924"/>
      <c r="E29" s="931"/>
      <c r="F29" s="932"/>
      <c r="G29" s="933"/>
      <c r="H29" s="326" t="s">
        <v>39</v>
      </c>
      <c r="I29" s="326"/>
      <c r="J29" s="886"/>
      <c r="K29" s="887"/>
      <c r="L29" s="887"/>
      <c r="M29" s="887"/>
      <c r="N29" s="888"/>
    </row>
    <row r="30" spans="1:14" ht="15.75" thickBot="1">
      <c r="A30" s="918"/>
      <c r="B30" s="922"/>
      <c r="C30" s="923"/>
      <c r="D30" s="924"/>
      <c r="E30" s="931"/>
      <c r="F30" s="932"/>
      <c r="G30" s="933"/>
      <c r="H30" s="326"/>
      <c r="I30" s="327"/>
      <c r="J30" s="940" t="s">
        <v>295</v>
      </c>
      <c r="K30" s="941"/>
      <c r="L30" s="941"/>
      <c r="M30" s="941"/>
      <c r="N30" s="942"/>
    </row>
    <row r="31" spans="1:14">
      <c r="A31" s="918"/>
      <c r="B31" s="922"/>
      <c r="C31" s="923"/>
      <c r="D31" s="924"/>
      <c r="E31" s="931"/>
      <c r="F31" s="932"/>
      <c r="G31" s="933"/>
      <c r="H31" s="326" t="s">
        <v>37</v>
      </c>
      <c r="I31" s="326"/>
      <c r="J31" s="886" t="s">
        <v>296</v>
      </c>
      <c r="K31" s="887"/>
      <c r="L31" s="887"/>
      <c r="M31" s="887"/>
      <c r="N31" s="888"/>
    </row>
    <row r="32" spans="1:14">
      <c r="A32" s="918"/>
      <c r="B32" s="925"/>
      <c r="C32" s="926"/>
      <c r="D32" s="927"/>
      <c r="E32" s="934"/>
      <c r="F32" s="935"/>
      <c r="G32" s="936"/>
      <c r="H32" s="326" t="s">
        <v>39</v>
      </c>
      <c r="I32" s="326"/>
      <c r="J32" s="889"/>
      <c r="K32" s="890"/>
      <c r="L32" s="890"/>
      <c r="M32" s="890"/>
      <c r="N32" s="891"/>
    </row>
    <row r="33" spans="1:14">
      <c r="A33" s="892" t="s">
        <v>297</v>
      </c>
      <c r="B33" s="893"/>
      <c r="C33" s="893"/>
      <c r="D33" s="893"/>
      <c r="E33" s="893"/>
      <c r="F33" s="893"/>
      <c r="G33" s="893"/>
      <c r="H33" s="893"/>
      <c r="I33" s="893"/>
      <c r="J33" s="898" t="s">
        <v>60</v>
      </c>
      <c r="K33" s="899"/>
      <c r="L33" s="899"/>
      <c r="M33" s="899"/>
      <c r="N33" s="900"/>
    </row>
    <row r="34" spans="1:14" ht="15.75" thickBot="1">
      <c r="A34" s="894"/>
      <c r="B34" s="895"/>
      <c r="C34" s="895"/>
      <c r="D34" s="895"/>
      <c r="E34" s="895"/>
      <c r="F34" s="895"/>
      <c r="G34" s="895"/>
      <c r="H34" s="895"/>
      <c r="I34" s="895"/>
      <c r="J34" s="886"/>
      <c r="K34" s="887"/>
      <c r="L34" s="887"/>
      <c r="M34" s="887"/>
      <c r="N34" s="888"/>
    </row>
    <row r="35" spans="1:14" ht="15.75" thickBot="1">
      <c r="A35" s="894"/>
      <c r="B35" s="895"/>
      <c r="C35" s="895"/>
      <c r="D35" s="895"/>
      <c r="E35" s="895"/>
      <c r="F35" s="895"/>
      <c r="G35" s="895"/>
      <c r="H35" s="895"/>
      <c r="I35" s="895"/>
      <c r="J35" s="901"/>
      <c r="K35" s="902"/>
      <c r="L35" s="902"/>
      <c r="M35" s="902"/>
      <c r="N35" s="903"/>
    </row>
    <row r="36" spans="1:14" ht="79.5" customHeight="1" thickBot="1">
      <c r="A36" s="896"/>
      <c r="B36" s="897"/>
      <c r="C36" s="897"/>
      <c r="D36" s="897"/>
      <c r="E36" s="897"/>
      <c r="F36" s="897"/>
      <c r="G36" s="897"/>
      <c r="H36" s="897"/>
      <c r="I36" s="897"/>
      <c r="J36" s="904" t="s">
        <v>298</v>
      </c>
      <c r="K36" s="905"/>
      <c r="L36" s="905"/>
      <c r="M36" s="905"/>
      <c r="N36" s="906"/>
    </row>
    <row r="38" spans="1:14">
      <c r="F38" s="331"/>
      <c r="G38" s="332"/>
    </row>
    <row r="39" spans="1:14">
      <c r="F39" s="331"/>
    </row>
    <row r="40" spans="1:14">
      <c r="C40" s="331"/>
      <c r="F40" s="332"/>
      <c r="G40" s="331"/>
      <c r="H40" s="332"/>
    </row>
    <row r="41" spans="1:14">
      <c r="C41" s="331"/>
      <c r="F41" s="331"/>
    </row>
    <row r="42" spans="1:14">
      <c r="C42" s="332"/>
      <c r="F42" s="332"/>
    </row>
    <row r="43" spans="1:14">
      <c r="D43" s="331"/>
    </row>
    <row r="48" spans="1:14">
      <c r="B48" s="333"/>
      <c r="C48" s="331"/>
    </row>
    <row r="57" spans="10:10">
      <c r="J57" s="334"/>
    </row>
    <row r="88" spans="59:59">
      <c r="BG88" s="300">
        <v>938840000</v>
      </c>
    </row>
  </sheetData>
  <mergeCells count="79">
    <mergeCell ref="A1:N1"/>
    <mergeCell ref="A2:N2"/>
    <mergeCell ref="A3:N3"/>
    <mergeCell ref="A4:N4"/>
    <mergeCell ref="B5:F5"/>
    <mergeCell ref="G5:I5"/>
    <mergeCell ref="A6:F6"/>
    <mergeCell ref="G6:I11"/>
    <mergeCell ref="J6:N6"/>
    <mergeCell ref="B7:F7"/>
    <mergeCell ref="K7:M7"/>
    <mergeCell ref="A8:F8"/>
    <mergeCell ref="K8:M8"/>
    <mergeCell ref="A9:F9"/>
    <mergeCell ref="K9:M9"/>
    <mergeCell ref="A10:F10"/>
    <mergeCell ref="K10:M10"/>
    <mergeCell ref="A11:F11"/>
    <mergeCell ref="K11:M11"/>
    <mergeCell ref="A12:A14"/>
    <mergeCell ref="B12:B14"/>
    <mergeCell ref="C12:C14"/>
    <mergeCell ref="D12:D14"/>
    <mergeCell ref="E12:E14"/>
    <mergeCell ref="F12:I13"/>
    <mergeCell ref="J12:K13"/>
    <mergeCell ref="L12:N12"/>
    <mergeCell ref="L13:L14"/>
    <mergeCell ref="M13:M14"/>
    <mergeCell ref="N13:N14"/>
    <mergeCell ref="M15:M16"/>
    <mergeCell ref="N15:N16"/>
    <mergeCell ref="A17:A18"/>
    <mergeCell ref="C17:C18"/>
    <mergeCell ref="J17:J18"/>
    <mergeCell ref="K17:K18"/>
    <mergeCell ref="L17:L18"/>
    <mergeCell ref="M17:M18"/>
    <mergeCell ref="N17:N18"/>
    <mergeCell ref="A15:A16"/>
    <mergeCell ref="C15:C16"/>
    <mergeCell ref="J15:J16"/>
    <mergeCell ref="K15:K16"/>
    <mergeCell ref="L15:L16"/>
    <mergeCell ref="N19:N20"/>
    <mergeCell ref="A21:A22"/>
    <mergeCell ref="C21:C22"/>
    <mergeCell ref="J21:J22"/>
    <mergeCell ref="K21:K22"/>
    <mergeCell ref="L21:L22"/>
    <mergeCell ref="M21:M22"/>
    <mergeCell ref="N21:N22"/>
    <mergeCell ref="A19:A20"/>
    <mergeCell ref="C19:C20"/>
    <mergeCell ref="J19:J20"/>
    <mergeCell ref="K19:K20"/>
    <mergeCell ref="L19:L20"/>
    <mergeCell ref="M19:M20"/>
    <mergeCell ref="N23:N24"/>
    <mergeCell ref="B25:D25"/>
    <mergeCell ref="E25:I25"/>
    <mergeCell ref="J25:N25"/>
    <mergeCell ref="A26:A32"/>
    <mergeCell ref="B26:D32"/>
    <mergeCell ref="E26:G32"/>
    <mergeCell ref="J26:N26"/>
    <mergeCell ref="J28:N29"/>
    <mergeCell ref="J30:N30"/>
    <mergeCell ref="A23:A24"/>
    <mergeCell ref="C23:C24"/>
    <mergeCell ref="J23:J24"/>
    <mergeCell ref="K23:K24"/>
    <mergeCell ref="L23:L24"/>
    <mergeCell ref="M23:M24"/>
    <mergeCell ref="J31:N32"/>
    <mergeCell ref="A33:I36"/>
    <mergeCell ref="J33:N34"/>
    <mergeCell ref="J35:N35"/>
    <mergeCell ref="J36:N3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29"/>
  <sheetViews>
    <sheetView workbookViewId="0">
      <selection activeCell="K12" sqref="K12"/>
    </sheetView>
  </sheetViews>
  <sheetFormatPr baseColWidth="10" defaultRowHeight="15"/>
  <cols>
    <col min="3" max="3" width="34.28515625" customWidth="1"/>
    <col min="4" max="4" width="12.42578125" customWidth="1"/>
    <col min="5" max="5" width="16" customWidth="1"/>
    <col min="6" max="6" width="8.5703125" customWidth="1"/>
    <col min="7" max="7" width="22.85546875" customWidth="1"/>
    <col min="8" max="8" width="15.28515625" customWidth="1"/>
    <col min="9" max="9" width="17.7109375" customWidth="1"/>
    <col min="10" max="10" width="18.42578125" customWidth="1"/>
  </cols>
  <sheetData>
    <row r="4" spans="1:10" ht="15.75" thickBot="1"/>
    <row r="5" spans="1:10" ht="15.75" thickBot="1">
      <c r="A5" s="246"/>
      <c r="B5" s="246"/>
      <c r="C5" s="246"/>
      <c r="D5" s="246"/>
      <c r="E5" s="246"/>
      <c r="F5" s="246"/>
      <c r="G5" s="360" t="s">
        <v>299</v>
      </c>
      <c r="H5" s="361" t="s">
        <v>300</v>
      </c>
      <c r="I5" s="361" t="s">
        <v>301</v>
      </c>
      <c r="J5" s="362" t="s">
        <v>302</v>
      </c>
    </row>
    <row r="6" spans="1:10" ht="15.75" thickBot="1">
      <c r="A6" s="335"/>
      <c r="B6" s="335"/>
      <c r="C6" s="350" t="s">
        <v>12</v>
      </c>
      <c r="D6" s="351" t="s">
        <v>303</v>
      </c>
      <c r="E6" s="352" t="s">
        <v>304</v>
      </c>
      <c r="F6" s="335"/>
      <c r="G6" s="363">
        <f>E8+E9+E10+E12+E14+E16+E20+E21+E23+E24+E25</f>
        <v>127144000</v>
      </c>
      <c r="H6" s="364">
        <f>E22</f>
        <v>11690000</v>
      </c>
      <c r="I6" s="364">
        <f>E13+E17</f>
        <v>22890000</v>
      </c>
      <c r="J6" s="365">
        <f>E11+E15+E18+E19</f>
        <v>78822258</v>
      </c>
    </row>
    <row r="7" spans="1:10">
      <c r="A7" s="335"/>
      <c r="B7" s="335"/>
      <c r="C7" s="353"/>
      <c r="D7" s="347"/>
      <c r="E7" s="354"/>
      <c r="F7" s="336"/>
      <c r="G7" s="342"/>
      <c r="H7" s="336"/>
      <c r="I7" s="336"/>
      <c r="J7" s="337"/>
    </row>
    <row r="8" spans="1:10" ht="33.75">
      <c r="A8" s="110"/>
      <c r="B8" s="349"/>
      <c r="C8" s="355" t="s">
        <v>305</v>
      </c>
      <c r="D8" s="348" t="s">
        <v>306</v>
      </c>
      <c r="E8" s="356">
        <v>11445000</v>
      </c>
      <c r="F8" s="110"/>
      <c r="G8" s="343"/>
      <c r="H8" s="344"/>
      <c r="I8" s="343"/>
      <c r="J8" s="345"/>
    </row>
    <row r="9" spans="1:10" ht="33.75">
      <c r="A9" s="110"/>
      <c r="B9" s="349"/>
      <c r="C9" s="355" t="s">
        <v>305</v>
      </c>
      <c r="D9" s="348" t="s">
        <v>307</v>
      </c>
      <c r="E9" s="356">
        <v>11445000</v>
      </c>
      <c r="F9" s="110"/>
      <c r="G9" s="110"/>
      <c r="H9" s="338"/>
      <c r="I9" s="110"/>
      <c r="J9" s="109"/>
    </row>
    <row r="10" spans="1:10" ht="33.75">
      <c r="A10" s="110"/>
      <c r="B10" s="349"/>
      <c r="C10" s="355" t="s">
        <v>305</v>
      </c>
      <c r="D10" s="348" t="s">
        <v>308</v>
      </c>
      <c r="E10" s="356">
        <v>11445000</v>
      </c>
      <c r="F10" s="110"/>
      <c r="G10" s="110"/>
      <c r="H10" s="338"/>
      <c r="I10" s="110"/>
      <c r="J10" s="109"/>
    </row>
    <row r="11" spans="1:10" ht="45">
      <c r="A11" s="110"/>
      <c r="B11" s="349"/>
      <c r="C11" s="355" t="s">
        <v>309</v>
      </c>
      <c r="D11" s="348" t="s">
        <v>310</v>
      </c>
      <c r="E11" s="356">
        <v>17850000</v>
      </c>
      <c r="F11" s="110"/>
      <c r="G11" s="110"/>
      <c r="H11" s="338"/>
      <c r="I11" s="110"/>
      <c r="J11" s="109"/>
    </row>
    <row r="12" spans="1:10" ht="33.75">
      <c r="A12" s="110"/>
      <c r="B12" s="349"/>
      <c r="C12" s="355" t="s">
        <v>305</v>
      </c>
      <c r="D12" s="348" t="s">
        <v>311</v>
      </c>
      <c r="E12" s="356">
        <v>11445000</v>
      </c>
      <c r="F12" s="110"/>
      <c r="G12" s="110"/>
      <c r="H12" s="338"/>
      <c r="I12" s="110"/>
      <c r="J12" s="109"/>
    </row>
    <row r="13" spans="1:10" ht="45">
      <c r="A13" s="110"/>
      <c r="B13" s="349"/>
      <c r="C13" s="355" t="s">
        <v>312</v>
      </c>
      <c r="D13" s="348" t="s">
        <v>313</v>
      </c>
      <c r="E13" s="356">
        <v>11445000</v>
      </c>
      <c r="F13" s="110"/>
      <c r="G13" s="110"/>
      <c r="H13" s="338"/>
      <c r="I13" s="110"/>
      <c r="J13" s="109"/>
    </row>
    <row r="14" spans="1:10" ht="33.75">
      <c r="A14" s="110"/>
      <c r="B14" s="349"/>
      <c r="C14" s="355" t="s">
        <v>305</v>
      </c>
      <c r="D14" s="348" t="s">
        <v>314</v>
      </c>
      <c r="E14" s="356">
        <v>11445000</v>
      </c>
      <c r="F14" s="110"/>
      <c r="G14" s="110"/>
      <c r="H14" s="338"/>
      <c r="I14" s="110"/>
      <c r="J14" s="109"/>
    </row>
    <row r="15" spans="1:10" ht="90">
      <c r="A15" s="110"/>
      <c r="B15" s="349"/>
      <c r="C15" s="355" t="s">
        <v>315</v>
      </c>
      <c r="D15" s="348" t="s">
        <v>316</v>
      </c>
      <c r="E15" s="356">
        <v>29750000</v>
      </c>
      <c r="F15" s="110"/>
      <c r="G15" s="110"/>
      <c r="H15" s="338"/>
      <c r="I15" s="110"/>
      <c r="J15" s="109"/>
    </row>
    <row r="16" spans="1:10" ht="33.75">
      <c r="A16" s="110"/>
      <c r="B16" s="349"/>
      <c r="C16" s="355" t="s">
        <v>305</v>
      </c>
      <c r="D16" s="348" t="s">
        <v>317</v>
      </c>
      <c r="E16" s="356">
        <v>11445000</v>
      </c>
      <c r="F16" s="110"/>
      <c r="G16" s="110"/>
      <c r="H16" s="338"/>
      <c r="I16" s="110"/>
      <c r="J16" s="109"/>
    </row>
    <row r="17" spans="1:10" ht="45">
      <c r="A17" s="110"/>
      <c r="B17" s="349"/>
      <c r="C17" s="355" t="s">
        <v>312</v>
      </c>
      <c r="D17" s="348" t="s">
        <v>318</v>
      </c>
      <c r="E17" s="356">
        <v>11445000</v>
      </c>
      <c r="F17" s="110"/>
      <c r="G17" s="110"/>
      <c r="H17" s="338"/>
      <c r="I17" s="110"/>
      <c r="J17" s="109"/>
    </row>
    <row r="18" spans="1:10" ht="45">
      <c r="A18" s="110"/>
      <c r="B18" s="349"/>
      <c r="C18" s="355" t="s">
        <v>309</v>
      </c>
      <c r="D18" s="348" t="s">
        <v>319</v>
      </c>
      <c r="E18" s="356">
        <v>17628258</v>
      </c>
      <c r="F18" s="110"/>
      <c r="G18" s="110"/>
      <c r="H18" s="338"/>
      <c r="I18" s="110"/>
      <c r="J18" s="109"/>
    </row>
    <row r="19" spans="1:10" ht="90">
      <c r="A19" s="110"/>
      <c r="B19" s="349"/>
      <c r="C19" s="355" t="s">
        <v>320</v>
      </c>
      <c r="D19" s="348" t="s">
        <v>321</v>
      </c>
      <c r="E19" s="356">
        <v>13594000</v>
      </c>
      <c r="F19" s="110"/>
      <c r="G19" s="110"/>
      <c r="H19" s="338"/>
      <c r="I19" s="110"/>
      <c r="J19" s="109"/>
    </row>
    <row r="20" spans="1:10" ht="33.75">
      <c r="A20" s="110"/>
      <c r="B20" s="349"/>
      <c r="C20" s="355" t="s">
        <v>305</v>
      </c>
      <c r="D20" s="348" t="s">
        <v>322</v>
      </c>
      <c r="E20" s="356">
        <v>9810000</v>
      </c>
      <c r="F20" s="110"/>
      <c r="G20" s="110"/>
      <c r="H20" s="338"/>
      <c r="I20" s="110"/>
      <c r="J20" s="109"/>
    </row>
    <row r="21" spans="1:10" ht="33.75">
      <c r="A21" s="110"/>
      <c r="B21" s="349"/>
      <c r="C21" s="355" t="s">
        <v>305</v>
      </c>
      <c r="D21" s="348" t="s">
        <v>323</v>
      </c>
      <c r="E21" s="356">
        <v>11445000</v>
      </c>
      <c r="F21" s="110"/>
      <c r="G21" s="110"/>
      <c r="H21" s="338"/>
      <c r="I21" s="110"/>
      <c r="J21" s="109"/>
    </row>
    <row r="22" spans="1:10" ht="56.25">
      <c r="A22" s="110"/>
      <c r="B22" s="349"/>
      <c r="C22" s="355" t="s">
        <v>324</v>
      </c>
      <c r="D22" s="348" t="s">
        <v>325</v>
      </c>
      <c r="E22" s="356">
        <v>11690000</v>
      </c>
      <c r="F22" s="110"/>
      <c r="G22" s="110"/>
      <c r="H22" s="338"/>
      <c r="I22" s="110"/>
      <c r="J22" s="109"/>
    </row>
    <row r="23" spans="1:10" ht="33.75">
      <c r="A23" s="110"/>
      <c r="B23" s="349"/>
      <c r="C23" s="355" t="s">
        <v>305</v>
      </c>
      <c r="D23" s="348" t="s">
        <v>326</v>
      </c>
      <c r="E23" s="356">
        <v>11445000</v>
      </c>
      <c r="F23" s="110"/>
      <c r="G23" s="110"/>
      <c r="H23" s="338"/>
      <c r="I23" s="110"/>
      <c r="J23" s="109"/>
    </row>
    <row r="24" spans="1:10" ht="33.75">
      <c r="A24" s="110"/>
      <c r="B24" s="349"/>
      <c r="C24" s="355" t="s">
        <v>327</v>
      </c>
      <c r="D24" s="348" t="s">
        <v>328</v>
      </c>
      <c r="E24" s="356">
        <v>14329000</v>
      </c>
      <c r="F24" s="110"/>
      <c r="G24" s="110"/>
      <c r="H24" s="338"/>
      <c r="I24" s="110"/>
      <c r="J24" s="109"/>
    </row>
    <row r="25" spans="1:10" ht="34.5" thickBot="1">
      <c r="A25" s="110"/>
      <c r="B25" s="349"/>
      <c r="C25" s="357" t="s">
        <v>305</v>
      </c>
      <c r="D25" s="358" t="s">
        <v>329</v>
      </c>
      <c r="E25" s="359">
        <v>11445000</v>
      </c>
      <c r="F25" s="110"/>
      <c r="G25" s="110"/>
      <c r="H25" s="338"/>
      <c r="I25" s="110"/>
      <c r="J25" s="109"/>
    </row>
    <row r="26" spans="1:10">
      <c r="A26" s="336"/>
      <c r="B26" s="336"/>
      <c r="C26" s="336"/>
      <c r="D26" s="336"/>
      <c r="E26" s="339">
        <f>SUM(E8:E25)</f>
        <v>240546258</v>
      </c>
      <c r="F26" s="336"/>
      <c r="G26" s="336"/>
      <c r="H26" s="336"/>
      <c r="I26" s="336"/>
      <c r="J26" s="337"/>
    </row>
    <row r="27" spans="1:10">
      <c r="A27" s="346"/>
      <c r="B27" s="346"/>
      <c r="C27" s="346"/>
      <c r="D27" s="346"/>
      <c r="E27" s="340"/>
      <c r="F27" s="340"/>
      <c r="G27" s="340"/>
      <c r="H27" s="336"/>
      <c r="I27" s="336"/>
      <c r="J27" s="337"/>
    </row>
    <row r="28" spans="1:10">
      <c r="A28" s="346"/>
      <c r="B28" s="346"/>
      <c r="C28" s="346"/>
      <c r="D28" s="346"/>
      <c r="E28" s="341"/>
      <c r="F28" s="340"/>
      <c r="G28" s="341"/>
      <c r="H28" s="336"/>
      <c r="I28" s="336"/>
      <c r="J28" s="337"/>
    </row>
    <row r="29" spans="1:10">
      <c r="A29" s="246"/>
      <c r="B29" s="246"/>
      <c r="C29" s="246"/>
      <c r="D29" s="246"/>
      <c r="E29" s="246"/>
      <c r="F29" s="246"/>
      <c r="G29" s="246"/>
      <c r="H29" s="246"/>
      <c r="I29" s="246"/>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topLeftCell="A25" workbookViewId="0">
      <selection activeCell="A30" sqref="A30:A31"/>
    </sheetView>
  </sheetViews>
  <sheetFormatPr baseColWidth="10" defaultRowHeight="15"/>
  <cols>
    <col min="1" max="1" width="35.5703125" style="117" customWidth="1"/>
    <col min="2" max="2" width="8" style="117" customWidth="1"/>
    <col min="3" max="3" width="19.42578125" style="117" customWidth="1"/>
    <col min="4" max="4" width="8.140625" style="117" customWidth="1"/>
    <col min="5" max="5" width="16.42578125" style="117" customWidth="1"/>
    <col min="6" max="6" width="16.5703125" style="117" customWidth="1"/>
    <col min="7" max="7" width="5.5703125" style="117" customWidth="1"/>
    <col min="8" max="8" width="10" style="117" customWidth="1"/>
    <col min="9" max="9" width="9.140625" style="117" customWidth="1"/>
    <col min="10" max="13" width="11.7109375" style="117" bestFit="1" customWidth="1"/>
    <col min="14" max="14" width="14.28515625" style="117" customWidth="1"/>
    <col min="15" max="17" width="11.42578125" style="117"/>
    <col min="18" max="18" width="11.85546875" style="117" bestFit="1" customWidth="1"/>
    <col min="19" max="256" width="11.42578125" style="117"/>
    <col min="257" max="257" width="35.5703125" style="117" customWidth="1"/>
    <col min="258" max="258" width="11.42578125" style="117"/>
    <col min="259" max="259" width="13" style="117" customWidth="1"/>
    <col min="260" max="260" width="8.140625" style="117" customWidth="1"/>
    <col min="261" max="261" width="13.5703125" style="117" customWidth="1"/>
    <col min="262" max="262" width="14.140625" style="117" customWidth="1"/>
    <col min="263" max="263" width="5.5703125" style="117" customWidth="1"/>
    <col min="264" max="264" width="10" style="117" customWidth="1"/>
    <col min="265" max="265" width="8" style="117" customWidth="1"/>
    <col min="266" max="269" width="11.7109375" style="117" bestFit="1" customWidth="1"/>
    <col min="270" max="270" width="11.7109375" style="117" customWidth="1"/>
    <col min="271" max="512" width="11.42578125" style="117"/>
    <col min="513" max="513" width="35.5703125" style="117" customWidth="1"/>
    <col min="514" max="514" width="11.42578125" style="117"/>
    <col min="515" max="515" width="13" style="117" customWidth="1"/>
    <col min="516" max="516" width="8.140625" style="117" customWidth="1"/>
    <col min="517" max="517" width="13.5703125" style="117" customWidth="1"/>
    <col min="518" max="518" width="14.140625" style="117" customWidth="1"/>
    <col min="519" max="519" width="5.5703125" style="117" customWidth="1"/>
    <col min="520" max="520" width="10" style="117" customWidth="1"/>
    <col min="521" max="521" width="8" style="117" customWidth="1"/>
    <col min="522" max="525" width="11.7109375" style="117" bestFit="1" customWidth="1"/>
    <col min="526" max="526" width="11.7109375" style="117" customWidth="1"/>
    <col min="527" max="768" width="11.42578125" style="117"/>
    <col min="769" max="769" width="35.5703125" style="117" customWidth="1"/>
    <col min="770" max="770" width="11.42578125" style="117"/>
    <col min="771" max="771" width="13" style="117" customWidth="1"/>
    <col min="772" max="772" width="8.140625" style="117" customWidth="1"/>
    <col min="773" max="773" width="13.5703125" style="117" customWidth="1"/>
    <col min="774" max="774" width="14.140625" style="117" customWidth="1"/>
    <col min="775" max="775" width="5.5703125" style="117" customWidth="1"/>
    <col min="776" max="776" width="10" style="117" customWidth="1"/>
    <col min="777" max="777" width="8" style="117" customWidth="1"/>
    <col min="778" max="781" width="11.7109375" style="117" bestFit="1" customWidth="1"/>
    <col min="782" max="782" width="11.7109375" style="117" customWidth="1"/>
    <col min="783" max="1024" width="11.42578125" style="117"/>
    <col min="1025" max="1025" width="35.5703125" style="117" customWidth="1"/>
    <col min="1026" max="1026" width="11.42578125" style="117"/>
    <col min="1027" max="1027" width="13" style="117" customWidth="1"/>
    <col min="1028" max="1028" width="8.140625" style="117" customWidth="1"/>
    <col min="1029" max="1029" width="13.5703125" style="117" customWidth="1"/>
    <col min="1030" max="1030" width="14.140625" style="117" customWidth="1"/>
    <col min="1031" max="1031" width="5.5703125" style="117" customWidth="1"/>
    <col min="1032" max="1032" width="10" style="117" customWidth="1"/>
    <col min="1033" max="1033" width="8" style="117" customWidth="1"/>
    <col min="1034" max="1037" width="11.7109375" style="117" bestFit="1" customWidth="1"/>
    <col min="1038" max="1038" width="11.7109375" style="117" customWidth="1"/>
    <col min="1039" max="1280" width="11.42578125" style="117"/>
    <col min="1281" max="1281" width="35.5703125" style="117" customWidth="1"/>
    <col min="1282" max="1282" width="11.42578125" style="117"/>
    <col min="1283" max="1283" width="13" style="117" customWidth="1"/>
    <col min="1284" max="1284" width="8.140625" style="117" customWidth="1"/>
    <col min="1285" max="1285" width="13.5703125" style="117" customWidth="1"/>
    <col min="1286" max="1286" width="14.140625" style="117" customWidth="1"/>
    <col min="1287" max="1287" width="5.5703125" style="117" customWidth="1"/>
    <col min="1288" max="1288" width="10" style="117" customWidth="1"/>
    <col min="1289" max="1289" width="8" style="117" customWidth="1"/>
    <col min="1290" max="1293" width="11.7109375" style="117" bestFit="1" customWidth="1"/>
    <col min="1294" max="1294" width="11.7109375" style="117" customWidth="1"/>
    <col min="1295" max="1536" width="11.42578125" style="117"/>
    <col min="1537" max="1537" width="35.5703125" style="117" customWidth="1"/>
    <col min="1538" max="1538" width="11.42578125" style="117"/>
    <col min="1539" max="1539" width="13" style="117" customWidth="1"/>
    <col min="1540" max="1540" width="8.140625" style="117" customWidth="1"/>
    <col min="1541" max="1541" width="13.5703125" style="117" customWidth="1"/>
    <col min="1542" max="1542" width="14.140625" style="117" customWidth="1"/>
    <col min="1543" max="1543" width="5.5703125" style="117" customWidth="1"/>
    <col min="1544" max="1544" width="10" style="117" customWidth="1"/>
    <col min="1545" max="1545" width="8" style="117" customWidth="1"/>
    <col min="1546" max="1549" width="11.7109375" style="117" bestFit="1" customWidth="1"/>
    <col min="1550" max="1550" width="11.7109375" style="117" customWidth="1"/>
    <col min="1551" max="1792" width="11.42578125" style="117"/>
    <col min="1793" max="1793" width="35.5703125" style="117" customWidth="1"/>
    <col min="1794" max="1794" width="11.42578125" style="117"/>
    <col min="1795" max="1795" width="13" style="117" customWidth="1"/>
    <col min="1796" max="1796" width="8.140625" style="117" customWidth="1"/>
    <col min="1797" max="1797" width="13.5703125" style="117" customWidth="1"/>
    <col min="1798" max="1798" width="14.140625" style="117" customWidth="1"/>
    <col min="1799" max="1799" width="5.5703125" style="117" customWidth="1"/>
    <col min="1800" max="1800" width="10" style="117" customWidth="1"/>
    <col min="1801" max="1801" width="8" style="117" customWidth="1"/>
    <col min="1802" max="1805" width="11.7109375" style="117" bestFit="1" customWidth="1"/>
    <col min="1806" max="1806" width="11.7109375" style="117" customWidth="1"/>
    <col min="1807" max="2048" width="11.42578125" style="117"/>
    <col min="2049" max="2049" width="35.5703125" style="117" customWidth="1"/>
    <col min="2050" max="2050" width="11.42578125" style="117"/>
    <col min="2051" max="2051" width="13" style="117" customWidth="1"/>
    <col min="2052" max="2052" width="8.140625" style="117" customWidth="1"/>
    <col min="2053" max="2053" width="13.5703125" style="117" customWidth="1"/>
    <col min="2054" max="2054" width="14.140625" style="117" customWidth="1"/>
    <col min="2055" max="2055" width="5.5703125" style="117" customWidth="1"/>
    <col min="2056" max="2056" width="10" style="117" customWidth="1"/>
    <col min="2057" max="2057" width="8" style="117" customWidth="1"/>
    <col min="2058" max="2061" width="11.7109375" style="117" bestFit="1" customWidth="1"/>
    <col min="2062" max="2062" width="11.7109375" style="117" customWidth="1"/>
    <col min="2063" max="2304" width="11.42578125" style="117"/>
    <col min="2305" max="2305" width="35.5703125" style="117" customWidth="1"/>
    <col min="2306" max="2306" width="11.42578125" style="117"/>
    <col min="2307" max="2307" width="13" style="117" customWidth="1"/>
    <col min="2308" max="2308" width="8.140625" style="117" customWidth="1"/>
    <col min="2309" max="2309" width="13.5703125" style="117" customWidth="1"/>
    <col min="2310" max="2310" width="14.140625" style="117" customWidth="1"/>
    <col min="2311" max="2311" width="5.5703125" style="117" customWidth="1"/>
    <col min="2312" max="2312" width="10" style="117" customWidth="1"/>
    <col min="2313" max="2313" width="8" style="117" customWidth="1"/>
    <col min="2314" max="2317" width="11.7109375" style="117" bestFit="1" customWidth="1"/>
    <col min="2318" max="2318" width="11.7109375" style="117" customWidth="1"/>
    <col min="2319" max="2560" width="11.42578125" style="117"/>
    <col min="2561" max="2561" width="35.5703125" style="117" customWidth="1"/>
    <col min="2562" max="2562" width="11.42578125" style="117"/>
    <col min="2563" max="2563" width="13" style="117" customWidth="1"/>
    <col min="2564" max="2564" width="8.140625" style="117" customWidth="1"/>
    <col min="2565" max="2565" width="13.5703125" style="117" customWidth="1"/>
    <col min="2566" max="2566" width="14.140625" style="117" customWidth="1"/>
    <col min="2567" max="2567" width="5.5703125" style="117" customWidth="1"/>
    <col min="2568" max="2568" width="10" style="117" customWidth="1"/>
    <col min="2569" max="2569" width="8" style="117" customWidth="1"/>
    <col min="2570" max="2573" width="11.7109375" style="117" bestFit="1" customWidth="1"/>
    <col min="2574" max="2574" width="11.7109375" style="117" customWidth="1"/>
    <col min="2575" max="2816" width="11.42578125" style="117"/>
    <col min="2817" max="2817" width="35.5703125" style="117" customWidth="1"/>
    <col min="2818" max="2818" width="11.42578125" style="117"/>
    <col min="2819" max="2819" width="13" style="117" customWidth="1"/>
    <col min="2820" max="2820" width="8.140625" style="117" customWidth="1"/>
    <col min="2821" max="2821" width="13.5703125" style="117" customWidth="1"/>
    <col min="2822" max="2822" width="14.140625" style="117" customWidth="1"/>
    <col min="2823" max="2823" width="5.5703125" style="117" customWidth="1"/>
    <col min="2824" max="2824" width="10" style="117" customWidth="1"/>
    <col min="2825" max="2825" width="8" style="117" customWidth="1"/>
    <col min="2826" max="2829" width="11.7109375" style="117" bestFit="1" customWidth="1"/>
    <col min="2830" max="2830" width="11.7109375" style="117" customWidth="1"/>
    <col min="2831" max="3072" width="11.42578125" style="117"/>
    <col min="3073" max="3073" width="35.5703125" style="117" customWidth="1"/>
    <col min="3074" max="3074" width="11.42578125" style="117"/>
    <col min="3075" max="3075" width="13" style="117" customWidth="1"/>
    <col min="3076" max="3076" width="8.140625" style="117" customWidth="1"/>
    <col min="3077" max="3077" width="13.5703125" style="117" customWidth="1"/>
    <col min="3078" max="3078" width="14.140625" style="117" customWidth="1"/>
    <col min="3079" max="3079" width="5.5703125" style="117" customWidth="1"/>
    <col min="3080" max="3080" width="10" style="117" customWidth="1"/>
    <col min="3081" max="3081" width="8" style="117" customWidth="1"/>
    <col min="3082" max="3085" width="11.7109375" style="117" bestFit="1" customWidth="1"/>
    <col min="3086" max="3086" width="11.7109375" style="117" customWidth="1"/>
    <col min="3087" max="3328" width="11.42578125" style="117"/>
    <col min="3329" max="3329" width="35.5703125" style="117" customWidth="1"/>
    <col min="3330" max="3330" width="11.42578125" style="117"/>
    <col min="3331" max="3331" width="13" style="117" customWidth="1"/>
    <col min="3332" max="3332" width="8.140625" style="117" customWidth="1"/>
    <col min="3333" max="3333" width="13.5703125" style="117" customWidth="1"/>
    <col min="3334" max="3334" width="14.140625" style="117" customWidth="1"/>
    <col min="3335" max="3335" width="5.5703125" style="117" customWidth="1"/>
    <col min="3336" max="3336" width="10" style="117" customWidth="1"/>
    <col min="3337" max="3337" width="8" style="117" customWidth="1"/>
    <col min="3338" max="3341" width="11.7109375" style="117" bestFit="1" customWidth="1"/>
    <col min="3342" max="3342" width="11.7109375" style="117" customWidth="1"/>
    <col min="3343" max="3584" width="11.42578125" style="117"/>
    <col min="3585" max="3585" width="35.5703125" style="117" customWidth="1"/>
    <col min="3586" max="3586" width="11.42578125" style="117"/>
    <col min="3587" max="3587" width="13" style="117" customWidth="1"/>
    <col min="3588" max="3588" width="8.140625" style="117" customWidth="1"/>
    <col min="3589" max="3589" width="13.5703125" style="117" customWidth="1"/>
    <col min="3590" max="3590" width="14.140625" style="117" customWidth="1"/>
    <col min="3591" max="3591" width="5.5703125" style="117" customWidth="1"/>
    <col min="3592" max="3592" width="10" style="117" customWidth="1"/>
    <col min="3593" max="3593" width="8" style="117" customWidth="1"/>
    <col min="3594" max="3597" width="11.7109375" style="117" bestFit="1" customWidth="1"/>
    <col min="3598" max="3598" width="11.7109375" style="117" customWidth="1"/>
    <col min="3599" max="3840" width="11.42578125" style="117"/>
    <col min="3841" max="3841" width="35.5703125" style="117" customWidth="1"/>
    <col min="3842" max="3842" width="11.42578125" style="117"/>
    <col min="3843" max="3843" width="13" style="117" customWidth="1"/>
    <col min="3844" max="3844" width="8.140625" style="117" customWidth="1"/>
    <col min="3845" max="3845" width="13.5703125" style="117" customWidth="1"/>
    <col min="3846" max="3846" width="14.140625" style="117" customWidth="1"/>
    <col min="3847" max="3847" width="5.5703125" style="117" customWidth="1"/>
    <col min="3848" max="3848" width="10" style="117" customWidth="1"/>
    <col min="3849" max="3849" width="8" style="117" customWidth="1"/>
    <col min="3850" max="3853" width="11.7109375" style="117" bestFit="1" customWidth="1"/>
    <col min="3854" max="3854" width="11.7109375" style="117" customWidth="1"/>
    <col min="3855" max="4096" width="11.42578125" style="117"/>
    <col min="4097" max="4097" width="35.5703125" style="117" customWidth="1"/>
    <col min="4098" max="4098" width="11.42578125" style="117"/>
    <col min="4099" max="4099" width="13" style="117" customWidth="1"/>
    <col min="4100" max="4100" width="8.140625" style="117" customWidth="1"/>
    <col min="4101" max="4101" width="13.5703125" style="117" customWidth="1"/>
    <col min="4102" max="4102" width="14.140625" style="117" customWidth="1"/>
    <col min="4103" max="4103" width="5.5703125" style="117" customWidth="1"/>
    <col min="4104" max="4104" width="10" style="117" customWidth="1"/>
    <col min="4105" max="4105" width="8" style="117" customWidth="1"/>
    <col min="4106" max="4109" width="11.7109375" style="117" bestFit="1" customWidth="1"/>
    <col min="4110" max="4110" width="11.7109375" style="117" customWidth="1"/>
    <col min="4111" max="4352" width="11.42578125" style="117"/>
    <col min="4353" max="4353" width="35.5703125" style="117" customWidth="1"/>
    <col min="4354" max="4354" width="11.42578125" style="117"/>
    <col min="4355" max="4355" width="13" style="117" customWidth="1"/>
    <col min="4356" max="4356" width="8.140625" style="117" customWidth="1"/>
    <col min="4357" max="4357" width="13.5703125" style="117" customWidth="1"/>
    <col min="4358" max="4358" width="14.140625" style="117" customWidth="1"/>
    <col min="4359" max="4359" width="5.5703125" style="117" customWidth="1"/>
    <col min="4360" max="4360" width="10" style="117" customWidth="1"/>
    <col min="4361" max="4361" width="8" style="117" customWidth="1"/>
    <col min="4362" max="4365" width="11.7109375" style="117" bestFit="1" customWidth="1"/>
    <col min="4366" max="4366" width="11.7109375" style="117" customWidth="1"/>
    <col min="4367" max="4608" width="11.42578125" style="117"/>
    <col min="4609" max="4609" width="35.5703125" style="117" customWidth="1"/>
    <col min="4610" max="4610" width="11.42578125" style="117"/>
    <col min="4611" max="4611" width="13" style="117" customWidth="1"/>
    <col min="4612" max="4612" width="8.140625" style="117" customWidth="1"/>
    <col min="4613" max="4613" width="13.5703125" style="117" customWidth="1"/>
    <col min="4614" max="4614" width="14.140625" style="117" customWidth="1"/>
    <col min="4615" max="4615" width="5.5703125" style="117" customWidth="1"/>
    <col min="4616" max="4616" width="10" style="117" customWidth="1"/>
    <col min="4617" max="4617" width="8" style="117" customWidth="1"/>
    <col min="4618" max="4621" width="11.7109375" style="117" bestFit="1" customWidth="1"/>
    <col min="4622" max="4622" width="11.7109375" style="117" customWidth="1"/>
    <col min="4623" max="4864" width="11.42578125" style="117"/>
    <col min="4865" max="4865" width="35.5703125" style="117" customWidth="1"/>
    <col min="4866" max="4866" width="11.42578125" style="117"/>
    <col min="4867" max="4867" width="13" style="117" customWidth="1"/>
    <col min="4868" max="4868" width="8.140625" style="117" customWidth="1"/>
    <col min="4869" max="4869" width="13.5703125" style="117" customWidth="1"/>
    <col min="4870" max="4870" width="14.140625" style="117" customWidth="1"/>
    <col min="4871" max="4871" width="5.5703125" style="117" customWidth="1"/>
    <col min="4872" max="4872" width="10" style="117" customWidth="1"/>
    <col min="4873" max="4873" width="8" style="117" customWidth="1"/>
    <col min="4874" max="4877" width="11.7109375" style="117" bestFit="1" customWidth="1"/>
    <col min="4878" max="4878" width="11.7109375" style="117" customWidth="1"/>
    <col min="4879" max="5120" width="11.42578125" style="117"/>
    <col min="5121" max="5121" width="35.5703125" style="117" customWidth="1"/>
    <col min="5122" max="5122" width="11.42578125" style="117"/>
    <col min="5123" max="5123" width="13" style="117" customWidth="1"/>
    <col min="5124" max="5124" width="8.140625" style="117" customWidth="1"/>
    <col min="5125" max="5125" width="13.5703125" style="117" customWidth="1"/>
    <col min="5126" max="5126" width="14.140625" style="117" customWidth="1"/>
    <col min="5127" max="5127" width="5.5703125" style="117" customWidth="1"/>
    <col min="5128" max="5128" width="10" style="117" customWidth="1"/>
    <col min="5129" max="5129" width="8" style="117" customWidth="1"/>
    <col min="5130" max="5133" width="11.7109375" style="117" bestFit="1" customWidth="1"/>
    <col min="5134" max="5134" width="11.7109375" style="117" customWidth="1"/>
    <col min="5135" max="5376" width="11.42578125" style="117"/>
    <col min="5377" max="5377" width="35.5703125" style="117" customWidth="1"/>
    <col min="5378" max="5378" width="11.42578125" style="117"/>
    <col min="5379" max="5379" width="13" style="117" customWidth="1"/>
    <col min="5380" max="5380" width="8.140625" style="117" customWidth="1"/>
    <col min="5381" max="5381" width="13.5703125" style="117" customWidth="1"/>
    <col min="5382" max="5382" width="14.140625" style="117" customWidth="1"/>
    <col min="5383" max="5383" width="5.5703125" style="117" customWidth="1"/>
    <col min="5384" max="5384" width="10" style="117" customWidth="1"/>
    <col min="5385" max="5385" width="8" style="117" customWidth="1"/>
    <col min="5386" max="5389" width="11.7109375" style="117" bestFit="1" customWidth="1"/>
    <col min="5390" max="5390" width="11.7109375" style="117" customWidth="1"/>
    <col min="5391" max="5632" width="11.42578125" style="117"/>
    <col min="5633" max="5633" width="35.5703125" style="117" customWidth="1"/>
    <col min="5634" max="5634" width="11.42578125" style="117"/>
    <col min="5635" max="5635" width="13" style="117" customWidth="1"/>
    <col min="5636" max="5636" width="8.140625" style="117" customWidth="1"/>
    <col min="5637" max="5637" width="13.5703125" style="117" customWidth="1"/>
    <col min="5638" max="5638" width="14.140625" style="117" customWidth="1"/>
    <col min="5639" max="5639" width="5.5703125" style="117" customWidth="1"/>
    <col min="5640" max="5640" width="10" style="117" customWidth="1"/>
    <col min="5641" max="5641" width="8" style="117" customWidth="1"/>
    <col min="5642" max="5645" width="11.7109375" style="117" bestFit="1" customWidth="1"/>
    <col min="5646" max="5646" width="11.7109375" style="117" customWidth="1"/>
    <col min="5647" max="5888" width="11.42578125" style="117"/>
    <col min="5889" max="5889" width="35.5703125" style="117" customWidth="1"/>
    <col min="5890" max="5890" width="11.42578125" style="117"/>
    <col min="5891" max="5891" width="13" style="117" customWidth="1"/>
    <col min="5892" max="5892" width="8.140625" style="117" customWidth="1"/>
    <col min="5893" max="5893" width="13.5703125" style="117" customWidth="1"/>
    <col min="5894" max="5894" width="14.140625" style="117" customWidth="1"/>
    <col min="5895" max="5895" width="5.5703125" style="117" customWidth="1"/>
    <col min="5896" max="5896" width="10" style="117" customWidth="1"/>
    <col min="5897" max="5897" width="8" style="117" customWidth="1"/>
    <col min="5898" max="5901" width="11.7109375" style="117" bestFit="1" customWidth="1"/>
    <col min="5902" max="5902" width="11.7109375" style="117" customWidth="1"/>
    <col min="5903" max="6144" width="11.42578125" style="117"/>
    <col min="6145" max="6145" width="35.5703125" style="117" customWidth="1"/>
    <col min="6146" max="6146" width="11.42578125" style="117"/>
    <col min="6147" max="6147" width="13" style="117" customWidth="1"/>
    <col min="6148" max="6148" width="8.140625" style="117" customWidth="1"/>
    <col min="6149" max="6149" width="13.5703125" style="117" customWidth="1"/>
    <col min="6150" max="6150" width="14.140625" style="117" customWidth="1"/>
    <col min="6151" max="6151" width="5.5703125" style="117" customWidth="1"/>
    <col min="6152" max="6152" width="10" style="117" customWidth="1"/>
    <col min="6153" max="6153" width="8" style="117" customWidth="1"/>
    <col min="6154" max="6157" width="11.7109375" style="117" bestFit="1" customWidth="1"/>
    <col min="6158" max="6158" width="11.7109375" style="117" customWidth="1"/>
    <col min="6159" max="6400" width="11.42578125" style="117"/>
    <col min="6401" max="6401" width="35.5703125" style="117" customWidth="1"/>
    <col min="6402" max="6402" width="11.42578125" style="117"/>
    <col min="6403" max="6403" width="13" style="117" customWidth="1"/>
    <col min="6404" max="6404" width="8.140625" style="117" customWidth="1"/>
    <col min="6405" max="6405" width="13.5703125" style="117" customWidth="1"/>
    <col min="6406" max="6406" width="14.140625" style="117" customWidth="1"/>
    <col min="6407" max="6407" width="5.5703125" style="117" customWidth="1"/>
    <col min="6408" max="6408" width="10" style="117" customWidth="1"/>
    <col min="6409" max="6409" width="8" style="117" customWidth="1"/>
    <col min="6410" max="6413" width="11.7109375" style="117" bestFit="1" customWidth="1"/>
    <col min="6414" max="6414" width="11.7109375" style="117" customWidth="1"/>
    <col min="6415" max="6656" width="11.42578125" style="117"/>
    <col min="6657" max="6657" width="35.5703125" style="117" customWidth="1"/>
    <col min="6658" max="6658" width="11.42578125" style="117"/>
    <col min="6659" max="6659" width="13" style="117" customWidth="1"/>
    <col min="6660" max="6660" width="8.140625" style="117" customWidth="1"/>
    <col min="6661" max="6661" width="13.5703125" style="117" customWidth="1"/>
    <col min="6662" max="6662" width="14.140625" style="117" customWidth="1"/>
    <col min="6663" max="6663" width="5.5703125" style="117" customWidth="1"/>
    <col min="6664" max="6664" width="10" style="117" customWidth="1"/>
    <col min="6665" max="6665" width="8" style="117" customWidth="1"/>
    <col min="6666" max="6669" width="11.7109375" style="117" bestFit="1" customWidth="1"/>
    <col min="6670" max="6670" width="11.7109375" style="117" customWidth="1"/>
    <col min="6671" max="6912" width="11.42578125" style="117"/>
    <col min="6913" max="6913" width="35.5703125" style="117" customWidth="1"/>
    <col min="6914" max="6914" width="11.42578125" style="117"/>
    <col min="6915" max="6915" width="13" style="117" customWidth="1"/>
    <col min="6916" max="6916" width="8.140625" style="117" customWidth="1"/>
    <col min="6917" max="6917" width="13.5703125" style="117" customWidth="1"/>
    <col min="6918" max="6918" width="14.140625" style="117" customWidth="1"/>
    <col min="6919" max="6919" width="5.5703125" style="117" customWidth="1"/>
    <col min="6920" max="6920" width="10" style="117" customWidth="1"/>
    <col min="6921" max="6921" width="8" style="117" customWidth="1"/>
    <col min="6922" max="6925" width="11.7109375" style="117" bestFit="1" customWidth="1"/>
    <col min="6926" max="6926" width="11.7109375" style="117" customWidth="1"/>
    <col min="6927" max="7168" width="11.42578125" style="117"/>
    <col min="7169" max="7169" width="35.5703125" style="117" customWidth="1"/>
    <col min="7170" max="7170" width="11.42578125" style="117"/>
    <col min="7171" max="7171" width="13" style="117" customWidth="1"/>
    <col min="7172" max="7172" width="8.140625" style="117" customWidth="1"/>
    <col min="7173" max="7173" width="13.5703125" style="117" customWidth="1"/>
    <col min="7174" max="7174" width="14.140625" style="117" customWidth="1"/>
    <col min="7175" max="7175" width="5.5703125" style="117" customWidth="1"/>
    <col min="7176" max="7176" width="10" style="117" customWidth="1"/>
    <col min="7177" max="7177" width="8" style="117" customWidth="1"/>
    <col min="7178" max="7181" width="11.7109375" style="117" bestFit="1" customWidth="1"/>
    <col min="7182" max="7182" width="11.7109375" style="117" customWidth="1"/>
    <col min="7183" max="7424" width="11.42578125" style="117"/>
    <col min="7425" max="7425" width="35.5703125" style="117" customWidth="1"/>
    <col min="7426" max="7426" width="11.42578125" style="117"/>
    <col min="7427" max="7427" width="13" style="117" customWidth="1"/>
    <col min="7428" max="7428" width="8.140625" style="117" customWidth="1"/>
    <col min="7429" max="7429" width="13.5703125" style="117" customWidth="1"/>
    <col min="7430" max="7430" width="14.140625" style="117" customWidth="1"/>
    <col min="7431" max="7431" width="5.5703125" style="117" customWidth="1"/>
    <col min="7432" max="7432" width="10" style="117" customWidth="1"/>
    <col min="7433" max="7433" width="8" style="117" customWidth="1"/>
    <col min="7434" max="7437" width="11.7109375" style="117" bestFit="1" customWidth="1"/>
    <col min="7438" max="7438" width="11.7109375" style="117" customWidth="1"/>
    <col min="7439" max="7680" width="11.42578125" style="117"/>
    <col min="7681" max="7681" width="35.5703125" style="117" customWidth="1"/>
    <col min="7682" max="7682" width="11.42578125" style="117"/>
    <col min="7683" max="7683" width="13" style="117" customWidth="1"/>
    <col min="7684" max="7684" width="8.140625" style="117" customWidth="1"/>
    <col min="7685" max="7685" width="13.5703125" style="117" customWidth="1"/>
    <col min="7686" max="7686" width="14.140625" style="117" customWidth="1"/>
    <col min="7687" max="7687" width="5.5703125" style="117" customWidth="1"/>
    <col min="7688" max="7688" width="10" style="117" customWidth="1"/>
    <col min="7689" max="7689" width="8" style="117" customWidth="1"/>
    <col min="7690" max="7693" width="11.7109375" style="117" bestFit="1" customWidth="1"/>
    <col min="7694" max="7694" width="11.7109375" style="117" customWidth="1"/>
    <col min="7695" max="7936" width="11.42578125" style="117"/>
    <col min="7937" max="7937" width="35.5703125" style="117" customWidth="1"/>
    <col min="7938" max="7938" width="11.42578125" style="117"/>
    <col min="7939" max="7939" width="13" style="117" customWidth="1"/>
    <col min="7940" max="7940" width="8.140625" style="117" customWidth="1"/>
    <col min="7941" max="7941" width="13.5703125" style="117" customWidth="1"/>
    <col min="7942" max="7942" width="14.140625" style="117" customWidth="1"/>
    <col min="7943" max="7943" width="5.5703125" style="117" customWidth="1"/>
    <col min="7944" max="7944" width="10" style="117" customWidth="1"/>
    <col min="7945" max="7945" width="8" style="117" customWidth="1"/>
    <col min="7946" max="7949" width="11.7109375" style="117" bestFit="1" customWidth="1"/>
    <col min="7950" max="7950" width="11.7109375" style="117" customWidth="1"/>
    <col min="7951" max="8192" width="11.42578125" style="117"/>
    <col min="8193" max="8193" width="35.5703125" style="117" customWidth="1"/>
    <col min="8194" max="8194" width="11.42578125" style="117"/>
    <col min="8195" max="8195" width="13" style="117" customWidth="1"/>
    <col min="8196" max="8196" width="8.140625" style="117" customWidth="1"/>
    <col min="8197" max="8197" width="13.5703125" style="117" customWidth="1"/>
    <col min="8198" max="8198" width="14.140625" style="117" customWidth="1"/>
    <col min="8199" max="8199" width="5.5703125" style="117" customWidth="1"/>
    <col min="8200" max="8200" width="10" style="117" customWidth="1"/>
    <col min="8201" max="8201" width="8" style="117" customWidth="1"/>
    <col min="8202" max="8205" width="11.7109375" style="117" bestFit="1" customWidth="1"/>
    <col min="8206" max="8206" width="11.7109375" style="117" customWidth="1"/>
    <col min="8207" max="8448" width="11.42578125" style="117"/>
    <col min="8449" max="8449" width="35.5703125" style="117" customWidth="1"/>
    <col min="8450" max="8450" width="11.42578125" style="117"/>
    <col min="8451" max="8451" width="13" style="117" customWidth="1"/>
    <col min="8452" max="8452" width="8.140625" style="117" customWidth="1"/>
    <col min="8453" max="8453" width="13.5703125" style="117" customWidth="1"/>
    <col min="8454" max="8454" width="14.140625" style="117" customWidth="1"/>
    <col min="8455" max="8455" width="5.5703125" style="117" customWidth="1"/>
    <col min="8456" max="8456" width="10" style="117" customWidth="1"/>
    <col min="8457" max="8457" width="8" style="117" customWidth="1"/>
    <col min="8458" max="8461" width="11.7109375" style="117" bestFit="1" customWidth="1"/>
    <col min="8462" max="8462" width="11.7109375" style="117" customWidth="1"/>
    <col min="8463" max="8704" width="11.42578125" style="117"/>
    <col min="8705" max="8705" width="35.5703125" style="117" customWidth="1"/>
    <col min="8706" max="8706" width="11.42578125" style="117"/>
    <col min="8707" max="8707" width="13" style="117" customWidth="1"/>
    <col min="8708" max="8708" width="8.140625" style="117" customWidth="1"/>
    <col min="8709" max="8709" width="13.5703125" style="117" customWidth="1"/>
    <col min="8710" max="8710" width="14.140625" style="117" customWidth="1"/>
    <col min="8711" max="8711" width="5.5703125" style="117" customWidth="1"/>
    <col min="8712" max="8712" width="10" style="117" customWidth="1"/>
    <col min="8713" max="8713" width="8" style="117" customWidth="1"/>
    <col min="8714" max="8717" width="11.7109375" style="117" bestFit="1" customWidth="1"/>
    <col min="8718" max="8718" width="11.7109375" style="117" customWidth="1"/>
    <col min="8719" max="8960" width="11.42578125" style="117"/>
    <col min="8961" max="8961" width="35.5703125" style="117" customWidth="1"/>
    <col min="8962" max="8962" width="11.42578125" style="117"/>
    <col min="8963" max="8963" width="13" style="117" customWidth="1"/>
    <col min="8964" max="8964" width="8.140625" style="117" customWidth="1"/>
    <col min="8965" max="8965" width="13.5703125" style="117" customWidth="1"/>
    <col min="8966" max="8966" width="14.140625" style="117" customWidth="1"/>
    <col min="8967" max="8967" width="5.5703125" style="117" customWidth="1"/>
    <col min="8968" max="8968" width="10" style="117" customWidth="1"/>
    <col min="8969" max="8969" width="8" style="117" customWidth="1"/>
    <col min="8970" max="8973" width="11.7109375" style="117" bestFit="1" customWidth="1"/>
    <col min="8974" max="8974" width="11.7109375" style="117" customWidth="1"/>
    <col min="8975" max="9216" width="11.42578125" style="117"/>
    <col min="9217" max="9217" width="35.5703125" style="117" customWidth="1"/>
    <col min="9218" max="9218" width="11.42578125" style="117"/>
    <col min="9219" max="9219" width="13" style="117" customWidth="1"/>
    <col min="9220" max="9220" width="8.140625" style="117" customWidth="1"/>
    <col min="9221" max="9221" width="13.5703125" style="117" customWidth="1"/>
    <col min="9222" max="9222" width="14.140625" style="117" customWidth="1"/>
    <col min="9223" max="9223" width="5.5703125" style="117" customWidth="1"/>
    <col min="9224" max="9224" width="10" style="117" customWidth="1"/>
    <col min="9225" max="9225" width="8" style="117" customWidth="1"/>
    <col min="9226" max="9229" width="11.7109375" style="117" bestFit="1" customWidth="1"/>
    <col min="9230" max="9230" width="11.7109375" style="117" customWidth="1"/>
    <col min="9231" max="9472" width="11.42578125" style="117"/>
    <col min="9473" max="9473" width="35.5703125" style="117" customWidth="1"/>
    <col min="9474" max="9474" width="11.42578125" style="117"/>
    <col min="9475" max="9475" width="13" style="117" customWidth="1"/>
    <col min="9476" max="9476" width="8.140625" style="117" customWidth="1"/>
    <col min="9477" max="9477" width="13.5703125" style="117" customWidth="1"/>
    <col min="9478" max="9478" width="14.140625" style="117" customWidth="1"/>
    <col min="9479" max="9479" width="5.5703125" style="117" customWidth="1"/>
    <col min="9480" max="9480" width="10" style="117" customWidth="1"/>
    <col min="9481" max="9481" width="8" style="117" customWidth="1"/>
    <col min="9482" max="9485" width="11.7109375" style="117" bestFit="1" customWidth="1"/>
    <col min="9486" max="9486" width="11.7109375" style="117" customWidth="1"/>
    <col min="9487" max="9728" width="11.42578125" style="117"/>
    <col min="9729" max="9729" width="35.5703125" style="117" customWidth="1"/>
    <col min="9730" max="9730" width="11.42578125" style="117"/>
    <col min="9731" max="9731" width="13" style="117" customWidth="1"/>
    <col min="9732" max="9732" width="8.140625" style="117" customWidth="1"/>
    <col min="9733" max="9733" width="13.5703125" style="117" customWidth="1"/>
    <col min="9734" max="9734" width="14.140625" style="117" customWidth="1"/>
    <col min="9735" max="9735" width="5.5703125" style="117" customWidth="1"/>
    <col min="9736" max="9736" width="10" style="117" customWidth="1"/>
    <col min="9737" max="9737" width="8" style="117" customWidth="1"/>
    <col min="9738" max="9741" width="11.7109375" style="117" bestFit="1" customWidth="1"/>
    <col min="9742" max="9742" width="11.7109375" style="117" customWidth="1"/>
    <col min="9743" max="9984" width="11.42578125" style="117"/>
    <col min="9985" max="9985" width="35.5703125" style="117" customWidth="1"/>
    <col min="9986" max="9986" width="11.42578125" style="117"/>
    <col min="9987" max="9987" width="13" style="117" customWidth="1"/>
    <col min="9988" max="9988" width="8.140625" style="117" customWidth="1"/>
    <col min="9989" max="9989" width="13.5703125" style="117" customWidth="1"/>
    <col min="9990" max="9990" width="14.140625" style="117" customWidth="1"/>
    <col min="9991" max="9991" width="5.5703125" style="117" customWidth="1"/>
    <col min="9992" max="9992" width="10" style="117" customWidth="1"/>
    <col min="9993" max="9993" width="8" style="117" customWidth="1"/>
    <col min="9994" max="9997" width="11.7109375" style="117" bestFit="1" customWidth="1"/>
    <col min="9998" max="9998" width="11.7109375" style="117" customWidth="1"/>
    <col min="9999" max="10240" width="11.42578125" style="117"/>
    <col min="10241" max="10241" width="35.5703125" style="117" customWidth="1"/>
    <col min="10242" max="10242" width="11.42578125" style="117"/>
    <col min="10243" max="10243" width="13" style="117" customWidth="1"/>
    <col min="10244" max="10244" width="8.140625" style="117" customWidth="1"/>
    <col min="10245" max="10245" width="13.5703125" style="117" customWidth="1"/>
    <col min="10246" max="10246" width="14.140625" style="117" customWidth="1"/>
    <col min="10247" max="10247" width="5.5703125" style="117" customWidth="1"/>
    <col min="10248" max="10248" width="10" style="117" customWidth="1"/>
    <col min="10249" max="10249" width="8" style="117" customWidth="1"/>
    <col min="10250" max="10253" width="11.7109375" style="117" bestFit="1" customWidth="1"/>
    <col min="10254" max="10254" width="11.7109375" style="117" customWidth="1"/>
    <col min="10255" max="10496" width="11.42578125" style="117"/>
    <col min="10497" max="10497" width="35.5703125" style="117" customWidth="1"/>
    <col min="10498" max="10498" width="11.42578125" style="117"/>
    <col min="10499" max="10499" width="13" style="117" customWidth="1"/>
    <col min="10500" max="10500" width="8.140625" style="117" customWidth="1"/>
    <col min="10501" max="10501" width="13.5703125" style="117" customWidth="1"/>
    <col min="10502" max="10502" width="14.140625" style="117" customWidth="1"/>
    <col min="10503" max="10503" width="5.5703125" style="117" customWidth="1"/>
    <col min="10504" max="10504" width="10" style="117" customWidth="1"/>
    <col min="10505" max="10505" width="8" style="117" customWidth="1"/>
    <col min="10506" max="10509" width="11.7109375" style="117" bestFit="1" customWidth="1"/>
    <col min="10510" max="10510" width="11.7109375" style="117" customWidth="1"/>
    <col min="10511" max="10752" width="11.42578125" style="117"/>
    <col min="10753" max="10753" width="35.5703125" style="117" customWidth="1"/>
    <col min="10754" max="10754" width="11.42578125" style="117"/>
    <col min="10755" max="10755" width="13" style="117" customWidth="1"/>
    <col min="10756" max="10756" width="8.140625" style="117" customWidth="1"/>
    <col min="10757" max="10757" width="13.5703125" style="117" customWidth="1"/>
    <col min="10758" max="10758" width="14.140625" style="117" customWidth="1"/>
    <col min="10759" max="10759" width="5.5703125" style="117" customWidth="1"/>
    <col min="10760" max="10760" width="10" style="117" customWidth="1"/>
    <col min="10761" max="10761" width="8" style="117" customWidth="1"/>
    <col min="10762" max="10765" width="11.7109375" style="117" bestFit="1" customWidth="1"/>
    <col min="10766" max="10766" width="11.7109375" style="117" customWidth="1"/>
    <col min="10767" max="11008" width="11.42578125" style="117"/>
    <col min="11009" max="11009" width="35.5703125" style="117" customWidth="1"/>
    <col min="11010" max="11010" width="11.42578125" style="117"/>
    <col min="11011" max="11011" width="13" style="117" customWidth="1"/>
    <col min="11012" max="11012" width="8.140625" style="117" customWidth="1"/>
    <col min="11013" max="11013" width="13.5703125" style="117" customWidth="1"/>
    <col min="11014" max="11014" width="14.140625" style="117" customWidth="1"/>
    <col min="11015" max="11015" width="5.5703125" style="117" customWidth="1"/>
    <col min="11016" max="11016" width="10" style="117" customWidth="1"/>
    <col min="11017" max="11017" width="8" style="117" customWidth="1"/>
    <col min="11018" max="11021" width="11.7109375" style="117" bestFit="1" customWidth="1"/>
    <col min="11022" max="11022" width="11.7109375" style="117" customWidth="1"/>
    <col min="11023" max="11264" width="11.42578125" style="117"/>
    <col min="11265" max="11265" width="35.5703125" style="117" customWidth="1"/>
    <col min="11266" max="11266" width="11.42578125" style="117"/>
    <col min="11267" max="11267" width="13" style="117" customWidth="1"/>
    <col min="11268" max="11268" width="8.140625" style="117" customWidth="1"/>
    <col min="11269" max="11269" width="13.5703125" style="117" customWidth="1"/>
    <col min="11270" max="11270" width="14.140625" style="117" customWidth="1"/>
    <col min="11271" max="11271" width="5.5703125" style="117" customWidth="1"/>
    <col min="11272" max="11272" width="10" style="117" customWidth="1"/>
    <col min="11273" max="11273" width="8" style="117" customWidth="1"/>
    <col min="11274" max="11277" width="11.7109375" style="117" bestFit="1" customWidth="1"/>
    <col min="11278" max="11278" width="11.7109375" style="117" customWidth="1"/>
    <col min="11279" max="11520" width="11.42578125" style="117"/>
    <col min="11521" max="11521" width="35.5703125" style="117" customWidth="1"/>
    <col min="11522" max="11522" width="11.42578125" style="117"/>
    <col min="11523" max="11523" width="13" style="117" customWidth="1"/>
    <col min="11524" max="11524" width="8.140625" style="117" customWidth="1"/>
    <col min="11525" max="11525" width="13.5703125" style="117" customWidth="1"/>
    <col min="11526" max="11526" width="14.140625" style="117" customWidth="1"/>
    <col min="11527" max="11527" width="5.5703125" style="117" customWidth="1"/>
    <col min="11528" max="11528" width="10" style="117" customWidth="1"/>
    <col min="11529" max="11529" width="8" style="117" customWidth="1"/>
    <col min="11530" max="11533" width="11.7109375" style="117" bestFit="1" customWidth="1"/>
    <col min="11534" max="11534" width="11.7109375" style="117" customWidth="1"/>
    <col min="11535" max="11776" width="11.42578125" style="117"/>
    <col min="11777" max="11777" width="35.5703125" style="117" customWidth="1"/>
    <col min="11778" max="11778" width="11.42578125" style="117"/>
    <col min="11779" max="11779" width="13" style="117" customWidth="1"/>
    <col min="11780" max="11780" width="8.140625" style="117" customWidth="1"/>
    <col min="11781" max="11781" width="13.5703125" style="117" customWidth="1"/>
    <col min="11782" max="11782" width="14.140625" style="117" customWidth="1"/>
    <col min="11783" max="11783" width="5.5703125" style="117" customWidth="1"/>
    <col min="11784" max="11784" width="10" style="117" customWidth="1"/>
    <col min="11785" max="11785" width="8" style="117" customWidth="1"/>
    <col min="11786" max="11789" width="11.7109375" style="117" bestFit="1" customWidth="1"/>
    <col min="11790" max="11790" width="11.7109375" style="117" customWidth="1"/>
    <col min="11791" max="12032" width="11.42578125" style="117"/>
    <col min="12033" max="12033" width="35.5703125" style="117" customWidth="1"/>
    <col min="12034" max="12034" width="11.42578125" style="117"/>
    <col min="12035" max="12035" width="13" style="117" customWidth="1"/>
    <col min="12036" max="12036" width="8.140625" style="117" customWidth="1"/>
    <col min="12037" max="12037" width="13.5703125" style="117" customWidth="1"/>
    <col min="12038" max="12038" width="14.140625" style="117" customWidth="1"/>
    <col min="12039" max="12039" width="5.5703125" style="117" customWidth="1"/>
    <col min="12040" max="12040" width="10" style="117" customWidth="1"/>
    <col min="12041" max="12041" width="8" style="117" customWidth="1"/>
    <col min="12042" max="12045" width="11.7109375" style="117" bestFit="1" customWidth="1"/>
    <col min="12046" max="12046" width="11.7109375" style="117" customWidth="1"/>
    <col min="12047" max="12288" width="11.42578125" style="117"/>
    <col min="12289" max="12289" width="35.5703125" style="117" customWidth="1"/>
    <col min="12290" max="12290" width="11.42578125" style="117"/>
    <col min="12291" max="12291" width="13" style="117" customWidth="1"/>
    <col min="12292" max="12292" width="8.140625" style="117" customWidth="1"/>
    <col min="12293" max="12293" width="13.5703125" style="117" customWidth="1"/>
    <col min="12294" max="12294" width="14.140625" style="117" customWidth="1"/>
    <col min="12295" max="12295" width="5.5703125" style="117" customWidth="1"/>
    <col min="12296" max="12296" width="10" style="117" customWidth="1"/>
    <col min="12297" max="12297" width="8" style="117" customWidth="1"/>
    <col min="12298" max="12301" width="11.7109375" style="117" bestFit="1" customWidth="1"/>
    <col min="12302" max="12302" width="11.7109375" style="117" customWidth="1"/>
    <col min="12303" max="12544" width="11.42578125" style="117"/>
    <col min="12545" max="12545" width="35.5703125" style="117" customWidth="1"/>
    <col min="12546" max="12546" width="11.42578125" style="117"/>
    <col min="12547" max="12547" width="13" style="117" customWidth="1"/>
    <col min="12548" max="12548" width="8.140625" style="117" customWidth="1"/>
    <col min="12549" max="12549" width="13.5703125" style="117" customWidth="1"/>
    <col min="12550" max="12550" width="14.140625" style="117" customWidth="1"/>
    <col min="12551" max="12551" width="5.5703125" style="117" customWidth="1"/>
    <col min="12552" max="12552" width="10" style="117" customWidth="1"/>
    <col min="12553" max="12553" width="8" style="117" customWidth="1"/>
    <col min="12554" max="12557" width="11.7109375" style="117" bestFit="1" customWidth="1"/>
    <col min="12558" max="12558" width="11.7109375" style="117" customWidth="1"/>
    <col min="12559" max="12800" width="11.42578125" style="117"/>
    <col min="12801" max="12801" width="35.5703125" style="117" customWidth="1"/>
    <col min="12802" max="12802" width="11.42578125" style="117"/>
    <col min="12803" max="12803" width="13" style="117" customWidth="1"/>
    <col min="12804" max="12804" width="8.140625" style="117" customWidth="1"/>
    <col min="12805" max="12805" width="13.5703125" style="117" customWidth="1"/>
    <col min="12806" max="12806" width="14.140625" style="117" customWidth="1"/>
    <col min="12807" max="12807" width="5.5703125" style="117" customWidth="1"/>
    <col min="12808" max="12808" width="10" style="117" customWidth="1"/>
    <col min="12809" max="12809" width="8" style="117" customWidth="1"/>
    <col min="12810" max="12813" width="11.7109375" style="117" bestFit="1" customWidth="1"/>
    <col min="12814" max="12814" width="11.7109375" style="117" customWidth="1"/>
    <col min="12815" max="13056" width="11.42578125" style="117"/>
    <col min="13057" max="13057" width="35.5703125" style="117" customWidth="1"/>
    <col min="13058" max="13058" width="11.42578125" style="117"/>
    <col min="13059" max="13059" width="13" style="117" customWidth="1"/>
    <col min="13060" max="13060" width="8.140625" style="117" customWidth="1"/>
    <col min="13061" max="13061" width="13.5703125" style="117" customWidth="1"/>
    <col min="13062" max="13062" width="14.140625" style="117" customWidth="1"/>
    <col min="13063" max="13063" width="5.5703125" style="117" customWidth="1"/>
    <col min="13064" max="13064" width="10" style="117" customWidth="1"/>
    <col min="13065" max="13065" width="8" style="117" customWidth="1"/>
    <col min="13066" max="13069" width="11.7109375" style="117" bestFit="1" customWidth="1"/>
    <col min="13070" max="13070" width="11.7109375" style="117" customWidth="1"/>
    <col min="13071" max="13312" width="11.42578125" style="117"/>
    <col min="13313" max="13313" width="35.5703125" style="117" customWidth="1"/>
    <col min="13314" max="13314" width="11.42578125" style="117"/>
    <col min="13315" max="13315" width="13" style="117" customWidth="1"/>
    <col min="13316" max="13316" width="8.140625" style="117" customWidth="1"/>
    <col min="13317" max="13317" width="13.5703125" style="117" customWidth="1"/>
    <col min="13318" max="13318" width="14.140625" style="117" customWidth="1"/>
    <col min="13319" max="13319" width="5.5703125" style="117" customWidth="1"/>
    <col min="13320" max="13320" width="10" style="117" customWidth="1"/>
    <col min="13321" max="13321" width="8" style="117" customWidth="1"/>
    <col min="13322" max="13325" width="11.7109375" style="117" bestFit="1" customWidth="1"/>
    <col min="13326" max="13326" width="11.7109375" style="117" customWidth="1"/>
    <col min="13327" max="13568" width="11.42578125" style="117"/>
    <col min="13569" max="13569" width="35.5703125" style="117" customWidth="1"/>
    <col min="13570" max="13570" width="11.42578125" style="117"/>
    <col min="13571" max="13571" width="13" style="117" customWidth="1"/>
    <col min="13572" max="13572" width="8.140625" style="117" customWidth="1"/>
    <col min="13573" max="13573" width="13.5703125" style="117" customWidth="1"/>
    <col min="13574" max="13574" width="14.140625" style="117" customWidth="1"/>
    <col min="13575" max="13575" width="5.5703125" style="117" customWidth="1"/>
    <col min="13576" max="13576" width="10" style="117" customWidth="1"/>
    <col min="13577" max="13577" width="8" style="117" customWidth="1"/>
    <col min="13578" max="13581" width="11.7109375" style="117" bestFit="1" customWidth="1"/>
    <col min="13582" max="13582" width="11.7109375" style="117" customWidth="1"/>
    <col min="13583" max="13824" width="11.42578125" style="117"/>
    <col min="13825" max="13825" width="35.5703125" style="117" customWidth="1"/>
    <col min="13826" max="13826" width="11.42578125" style="117"/>
    <col min="13827" max="13827" width="13" style="117" customWidth="1"/>
    <col min="13828" max="13828" width="8.140625" style="117" customWidth="1"/>
    <col min="13829" max="13829" width="13.5703125" style="117" customWidth="1"/>
    <col min="13830" max="13830" width="14.140625" style="117" customWidth="1"/>
    <col min="13831" max="13831" width="5.5703125" style="117" customWidth="1"/>
    <col min="13832" max="13832" width="10" style="117" customWidth="1"/>
    <col min="13833" max="13833" width="8" style="117" customWidth="1"/>
    <col min="13834" max="13837" width="11.7109375" style="117" bestFit="1" customWidth="1"/>
    <col min="13838" max="13838" width="11.7109375" style="117" customWidth="1"/>
    <col min="13839" max="14080" width="11.42578125" style="117"/>
    <col min="14081" max="14081" width="35.5703125" style="117" customWidth="1"/>
    <col min="14082" max="14082" width="11.42578125" style="117"/>
    <col min="14083" max="14083" width="13" style="117" customWidth="1"/>
    <col min="14084" max="14084" width="8.140625" style="117" customWidth="1"/>
    <col min="14085" max="14085" width="13.5703125" style="117" customWidth="1"/>
    <col min="14086" max="14086" width="14.140625" style="117" customWidth="1"/>
    <col min="14087" max="14087" width="5.5703125" style="117" customWidth="1"/>
    <col min="14088" max="14088" width="10" style="117" customWidth="1"/>
    <col min="14089" max="14089" width="8" style="117" customWidth="1"/>
    <col min="14090" max="14093" width="11.7109375" style="117" bestFit="1" customWidth="1"/>
    <col min="14094" max="14094" width="11.7109375" style="117" customWidth="1"/>
    <col min="14095" max="14336" width="11.42578125" style="117"/>
    <col min="14337" max="14337" width="35.5703125" style="117" customWidth="1"/>
    <col min="14338" max="14338" width="11.42578125" style="117"/>
    <col min="14339" max="14339" width="13" style="117" customWidth="1"/>
    <col min="14340" max="14340" width="8.140625" style="117" customWidth="1"/>
    <col min="14341" max="14341" width="13.5703125" style="117" customWidth="1"/>
    <col min="14342" max="14342" width="14.140625" style="117" customWidth="1"/>
    <col min="14343" max="14343" width="5.5703125" style="117" customWidth="1"/>
    <col min="14344" max="14344" width="10" style="117" customWidth="1"/>
    <col min="14345" max="14345" width="8" style="117" customWidth="1"/>
    <col min="14346" max="14349" width="11.7109375" style="117" bestFit="1" customWidth="1"/>
    <col min="14350" max="14350" width="11.7109375" style="117" customWidth="1"/>
    <col min="14351" max="14592" width="11.42578125" style="117"/>
    <col min="14593" max="14593" width="35.5703125" style="117" customWidth="1"/>
    <col min="14594" max="14594" width="11.42578125" style="117"/>
    <col min="14595" max="14595" width="13" style="117" customWidth="1"/>
    <col min="14596" max="14596" width="8.140625" style="117" customWidth="1"/>
    <col min="14597" max="14597" width="13.5703125" style="117" customWidth="1"/>
    <col min="14598" max="14598" width="14.140625" style="117" customWidth="1"/>
    <col min="14599" max="14599" width="5.5703125" style="117" customWidth="1"/>
    <col min="14600" max="14600" width="10" style="117" customWidth="1"/>
    <col min="14601" max="14601" width="8" style="117" customWidth="1"/>
    <col min="14602" max="14605" width="11.7109375" style="117" bestFit="1" customWidth="1"/>
    <col min="14606" max="14606" width="11.7109375" style="117" customWidth="1"/>
    <col min="14607" max="14848" width="11.42578125" style="117"/>
    <col min="14849" max="14849" width="35.5703125" style="117" customWidth="1"/>
    <col min="14850" max="14850" width="11.42578125" style="117"/>
    <col min="14851" max="14851" width="13" style="117" customWidth="1"/>
    <col min="14852" max="14852" width="8.140625" style="117" customWidth="1"/>
    <col min="14853" max="14853" width="13.5703125" style="117" customWidth="1"/>
    <col min="14854" max="14854" width="14.140625" style="117" customWidth="1"/>
    <col min="14855" max="14855" width="5.5703125" style="117" customWidth="1"/>
    <col min="14856" max="14856" width="10" style="117" customWidth="1"/>
    <col min="14857" max="14857" width="8" style="117" customWidth="1"/>
    <col min="14858" max="14861" width="11.7109375" style="117" bestFit="1" customWidth="1"/>
    <col min="14862" max="14862" width="11.7109375" style="117" customWidth="1"/>
    <col min="14863" max="15104" width="11.42578125" style="117"/>
    <col min="15105" max="15105" width="35.5703125" style="117" customWidth="1"/>
    <col min="15106" max="15106" width="11.42578125" style="117"/>
    <col min="15107" max="15107" width="13" style="117" customWidth="1"/>
    <col min="15108" max="15108" width="8.140625" style="117" customWidth="1"/>
    <col min="15109" max="15109" width="13.5703125" style="117" customWidth="1"/>
    <col min="15110" max="15110" width="14.140625" style="117" customWidth="1"/>
    <col min="15111" max="15111" width="5.5703125" style="117" customWidth="1"/>
    <col min="15112" max="15112" width="10" style="117" customWidth="1"/>
    <col min="15113" max="15113" width="8" style="117" customWidth="1"/>
    <col min="15114" max="15117" width="11.7109375" style="117" bestFit="1" customWidth="1"/>
    <col min="15118" max="15118" width="11.7109375" style="117" customWidth="1"/>
    <col min="15119" max="15360" width="11.42578125" style="117"/>
    <col min="15361" max="15361" width="35.5703125" style="117" customWidth="1"/>
    <col min="15362" max="15362" width="11.42578125" style="117"/>
    <col min="15363" max="15363" width="13" style="117" customWidth="1"/>
    <col min="15364" max="15364" width="8.140625" style="117" customWidth="1"/>
    <col min="15365" max="15365" width="13.5703125" style="117" customWidth="1"/>
    <col min="15366" max="15366" width="14.140625" style="117" customWidth="1"/>
    <col min="15367" max="15367" width="5.5703125" style="117" customWidth="1"/>
    <col min="15368" max="15368" width="10" style="117" customWidth="1"/>
    <col min="15369" max="15369" width="8" style="117" customWidth="1"/>
    <col min="15370" max="15373" width="11.7109375" style="117" bestFit="1" customWidth="1"/>
    <col min="15374" max="15374" width="11.7109375" style="117" customWidth="1"/>
    <col min="15375" max="15616" width="11.42578125" style="117"/>
    <col min="15617" max="15617" width="35.5703125" style="117" customWidth="1"/>
    <col min="15618" max="15618" width="11.42578125" style="117"/>
    <col min="15619" max="15619" width="13" style="117" customWidth="1"/>
    <col min="15620" max="15620" width="8.140625" style="117" customWidth="1"/>
    <col min="15621" max="15621" width="13.5703125" style="117" customWidth="1"/>
    <col min="15622" max="15622" width="14.140625" style="117" customWidth="1"/>
    <col min="15623" max="15623" width="5.5703125" style="117" customWidth="1"/>
    <col min="15624" max="15624" width="10" style="117" customWidth="1"/>
    <col min="15625" max="15625" width="8" style="117" customWidth="1"/>
    <col min="15626" max="15629" width="11.7109375" style="117" bestFit="1" customWidth="1"/>
    <col min="15630" max="15630" width="11.7109375" style="117" customWidth="1"/>
    <col min="15631" max="15872" width="11.42578125" style="117"/>
    <col min="15873" max="15873" width="35.5703125" style="117" customWidth="1"/>
    <col min="15874" max="15874" width="11.42578125" style="117"/>
    <col min="15875" max="15875" width="13" style="117" customWidth="1"/>
    <col min="15876" max="15876" width="8.140625" style="117" customWidth="1"/>
    <col min="15877" max="15877" width="13.5703125" style="117" customWidth="1"/>
    <col min="15878" max="15878" width="14.140625" style="117" customWidth="1"/>
    <col min="15879" max="15879" width="5.5703125" style="117" customWidth="1"/>
    <col min="15880" max="15880" width="10" style="117" customWidth="1"/>
    <col min="15881" max="15881" width="8" style="117" customWidth="1"/>
    <col min="15882" max="15885" width="11.7109375" style="117" bestFit="1" customWidth="1"/>
    <col min="15886" max="15886" width="11.7109375" style="117" customWidth="1"/>
    <col min="15887" max="16128" width="11.42578125" style="117"/>
    <col min="16129" max="16129" width="35.5703125" style="117" customWidth="1"/>
    <col min="16130" max="16130" width="11.42578125" style="117"/>
    <col min="16131" max="16131" width="13" style="117" customWidth="1"/>
    <col min="16132" max="16132" width="8.140625" style="117" customWidth="1"/>
    <col min="16133" max="16133" width="13.5703125" style="117" customWidth="1"/>
    <col min="16134" max="16134" width="14.140625" style="117" customWidth="1"/>
    <col min="16135" max="16135" width="5.5703125" style="117" customWidth="1"/>
    <col min="16136" max="16136" width="10" style="117" customWidth="1"/>
    <col min="16137" max="16137" width="8" style="117" customWidth="1"/>
    <col min="16138" max="16141" width="11.7109375" style="117" bestFit="1" customWidth="1"/>
    <col min="16142" max="16142" width="11.7109375" style="117" customWidth="1"/>
    <col min="16143" max="16384" width="11.42578125" style="117"/>
  </cols>
  <sheetData>
    <row r="1" spans="1:14" ht="15.75" thickBot="1">
      <c r="A1" s="366"/>
      <c r="B1" s="366"/>
      <c r="C1" s="366"/>
      <c r="D1" s="366"/>
      <c r="E1" s="366"/>
      <c r="F1" s="366"/>
      <c r="G1" s="366"/>
      <c r="H1" s="366"/>
      <c r="I1" s="366"/>
      <c r="J1" s="366"/>
      <c r="K1" s="366"/>
      <c r="L1" s="366"/>
      <c r="M1" s="366"/>
      <c r="N1" s="366"/>
    </row>
    <row r="2" spans="1:14">
      <c r="A2" s="1121"/>
      <c r="B2" s="640" t="s">
        <v>0</v>
      </c>
      <c r="C2" s="641"/>
      <c r="D2" s="641"/>
      <c r="E2" s="641"/>
      <c r="F2" s="641"/>
      <c r="G2" s="641"/>
      <c r="H2" s="642"/>
      <c r="I2" s="1117" t="s">
        <v>1</v>
      </c>
      <c r="J2" s="1090"/>
      <c r="K2" s="1090"/>
      <c r="L2" s="1124"/>
      <c r="M2" s="640"/>
      <c r="N2" s="1125"/>
    </row>
    <row r="3" spans="1:14">
      <c r="A3" s="1122"/>
      <c r="B3" s="643"/>
      <c r="C3" s="644"/>
      <c r="D3" s="644"/>
      <c r="E3" s="644"/>
      <c r="F3" s="644"/>
      <c r="G3" s="644"/>
      <c r="H3" s="645"/>
      <c r="I3" s="1129" t="s">
        <v>2</v>
      </c>
      <c r="J3" s="1130"/>
      <c r="K3" s="1130"/>
      <c r="L3" s="1131"/>
      <c r="M3" s="1126"/>
      <c r="N3" s="1127"/>
    </row>
    <row r="4" spans="1:14">
      <c r="A4" s="1122"/>
      <c r="B4" s="1034" t="s">
        <v>3</v>
      </c>
      <c r="C4" s="1035"/>
      <c r="D4" s="1035"/>
      <c r="E4" s="1035"/>
      <c r="F4" s="1035"/>
      <c r="G4" s="1035"/>
      <c r="H4" s="1036"/>
      <c r="I4" s="1129" t="s">
        <v>4</v>
      </c>
      <c r="J4" s="1130"/>
      <c r="K4" s="1130"/>
      <c r="L4" s="1131"/>
      <c r="M4" s="1126"/>
      <c r="N4" s="1127"/>
    </row>
    <row r="5" spans="1:14">
      <c r="A5" s="1123"/>
      <c r="B5" s="1037"/>
      <c r="C5" s="1038"/>
      <c r="D5" s="1038"/>
      <c r="E5" s="1038"/>
      <c r="F5" s="1038"/>
      <c r="G5" s="1038"/>
      <c r="H5" s="1039"/>
      <c r="I5" s="1129" t="s">
        <v>5</v>
      </c>
      <c r="J5" s="1130"/>
      <c r="K5" s="1130"/>
      <c r="L5" s="1131"/>
      <c r="M5" s="643"/>
      <c r="N5" s="1128"/>
    </row>
    <row r="6" spans="1:14">
      <c r="A6" s="367"/>
      <c r="B6" s="368"/>
      <c r="C6" s="368"/>
      <c r="D6" s="368"/>
      <c r="E6" s="368"/>
      <c r="F6" s="368"/>
      <c r="G6" s="368"/>
      <c r="H6" s="368"/>
      <c r="I6" s="368"/>
      <c r="J6" s="368"/>
      <c r="K6" s="368"/>
      <c r="L6" s="368"/>
      <c r="M6" s="368"/>
      <c r="N6" s="369"/>
    </row>
    <row r="7" spans="1:14">
      <c r="A7" s="1085" t="s">
        <v>330</v>
      </c>
      <c r="B7" s="1086"/>
      <c r="C7" s="1086"/>
      <c r="D7" s="1086"/>
      <c r="E7" s="1086"/>
      <c r="F7" s="1086"/>
      <c r="G7" s="1086"/>
      <c r="H7" s="1086"/>
      <c r="I7" s="1086"/>
      <c r="J7" s="1086"/>
      <c r="K7" s="1086"/>
      <c r="L7" s="1086"/>
      <c r="M7" s="1086"/>
      <c r="N7" s="1087"/>
    </row>
    <row r="8" spans="1:14" ht="26.25" thickBot="1">
      <c r="A8" s="370" t="s">
        <v>331</v>
      </c>
      <c r="B8" s="1088" t="s">
        <v>332</v>
      </c>
      <c r="C8" s="1088"/>
      <c r="D8" s="1088"/>
      <c r="E8" s="1088"/>
      <c r="F8" s="1088"/>
      <c r="G8" s="371"/>
      <c r="H8" s="371"/>
      <c r="I8" s="371"/>
      <c r="J8" s="372"/>
      <c r="K8" s="372"/>
      <c r="L8" s="371"/>
      <c r="M8" s="371"/>
      <c r="N8" s="373"/>
    </row>
    <row r="9" spans="1:14">
      <c r="A9" s="1089" t="s">
        <v>333</v>
      </c>
      <c r="B9" s="1090"/>
      <c r="C9" s="1090"/>
      <c r="D9" s="1090"/>
      <c r="E9" s="1090"/>
      <c r="F9" s="1091"/>
      <c r="G9" s="1092" t="s">
        <v>334</v>
      </c>
      <c r="H9" s="1042"/>
      <c r="I9" s="1043"/>
      <c r="J9" s="1099" t="s">
        <v>9</v>
      </c>
      <c r="K9" s="1100"/>
      <c r="L9" s="1100"/>
      <c r="M9" s="1100"/>
      <c r="N9" s="1101"/>
    </row>
    <row r="10" spans="1:14" ht="39" customHeight="1">
      <c r="A10" s="1102" t="s">
        <v>335</v>
      </c>
      <c r="B10" s="1103"/>
      <c r="C10" s="1103"/>
      <c r="D10" s="1103"/>
      <c r="E10" s="1103"/>
      <c r="F10" s="1104"/>
      <c r="G10" s="1093"/>
      <c r="H10" s="1094"/>
      <c r="I10" s="1095"/>
      <c r="J10" s="374" t="s">
        <v>11</v>
      </c>
      <c r="K10" s="1105" t="s">
        <v>12</v>
      </c>
      <c r="L10" s="1106"/>
      <c r="M10" s="1107"/>
      <c r="N10" s="375" t="s">
        <v>13</v>
      </c>
    </row>
    <row r="11" spans="1:14" ht="38.25" customHeight="1">
      <c r="A11" s="1102" t="s">
        <v>336</v>
      </c>
      <c r="B11" s="1103"/>
      <c r="C11" s="1103"/>
      <c r="D11" s="1103"/>
      <c r="E11" s="1103"/>
      <c r="F11" s="1104"/>
      <c r="G11" s="1093"/>
      <c r="H11" s="1094"/>
      <c r="I11" s="1095"/>
      <c r="J11" s="1108" t="s">
        <v>337</v>
      </c>
      <c r="K11" s="1109"/>
      <c r="L11" s="1109"/>
      <c r="M11" s="1109"/>
      <c r="N11" s="1110"/>
    </row>
    <row r="12" spans="1:14" ht="46.5" customHeight="1">
      <c r="A12" s="1102" t="s">
        <v>338</v>
      </c>
      <c r="B12" s="1103"/>
      <c r="C12" s="1103"/>
      <c r="D12" s="1103"/>
      <c r="E12" s="1103"/>
      <c r="F12" s="1104"/>
      <c r="G12" s="1093"/>
      <c r="H12" s="1094"/>
      <c r="I12" s="1095"/>
      <c r="J12" s="1111"/>
      <c r="K12" s="1112"/>
      <c r="L12" s="1112"/>
      <c r="M12" s="1112"/>
      <c r="N12" s="1113"/>
    </row>
    <row r="13" spans="1:14" ht="36.75" customHeight="1">
      <c r="A13" s="1132" t="s">
        <v>339</v>
      </c>
      <c r="B13" s="1130"/>
      <c r="C13" s="1130"/>
      <c r="D13" s="1130"/>
      <c r="E13" s="1130"/>
      <c r="F13" s="1133"/>
      <c r="G13" s="1093"/>
      <c r="H13" s="1094"/>
      <c r="I13" s="1095"/>
      <c r="J13" s="1111"/>
      <c r="K13" s="1112"/>
      <c r="L13" s="1112"/>
      <c r="M13" s="1112"/>
      <c r="N13" s="1113"/>
    </row>
    <row r="14" spans="1:14" ht="47.25" customHeight="1" thickBot="1">
      <c r="A14" s="1075" t="s">
        <v>340</v>
      </c>
      <c r="B14" s="1076"/>
      <c r="C14" s="1076"/>
      <c r="D14" s="1076"/>
      <c r="E14" s="1076"/>
      <c r="F14" s="1077"/>
      <c r="G14" s="1096"/>
      <c r="H14" s="1097"/>
      <c r="I14" s="1098"/>
      <c r="J14" s="1114"/>
      <c r="K14" s="1115"/>
      <c r="L14" s="1115"/>
      <c r="M14" s="1115"/>
      <c r="N14" s="1116"/>
    </row>
    <row r="15" spans="1:14">
      <c r="A15" s="1057" t="s">
        <v>19</v>
      </c>
      <c r="B15" s="1079" t="s">
        <v>20</v>
      </c>
      <c r="C15" s="1082" t="s">
        <v>21</v>
      </c>
      <c r="D15" s="1082" t="s">
        <v>107</v>
      </c>
      <c r="E15" s="1082" t="s">
        <v>341</v>
      </c>
      <c r="F15" s="1041" t="s">
        <v>342</v>
      </c>
      <c r="G15" s="1042"/>
      <c r="H15" s="1042"/>
      <c r="I15" s="1043"/>
      <c r="J15" s="1041" t="s">
        <v>25</v>
      </c>
      <c r="K15" s="1043"/>
      <c r="L15" s="1117" t="s">
        <v>26</v>
      </c>
      <c r="M15" s="1090"/>
      <c r="N15" s="1091"/>
    </row>
    <row r="16" spans="1:14">
      <c r="A16" s="1078"/>
      <c r="B16" s="1080"/>
      <c r="C16" s="1083"/>
      <c r="D16" s="1083"/>
      <c r="E16" s="1083"/>
      <c r="F16" s="1025"/>
      <c r="G16" s="1026"/>
      <c r="H16" s="1026"/>
      <c r="I16" s="1027"/>
      <c r="J16" s="1025"/>
      <c r="K16" s="1027"/>
      <c r="L16" s="1118" t="s">
        <v>27</v>
      </c>
      <c r="M16" s="1118" t="s">
        <v>28</v>
      </c>
      <c r="N16" s="1119" t="s">
        <v>29</v>
      </c>
    </row>
    <row r="17" spans="1:20" ht="26.25" thickBot="1">
      <c r="A17" s="1058"/>
      <c r="B17" s="1081"/>
      <c r="C17" s="1084"/>
      <c r="D17" s="1084"/>
      <c r="E17" s="1084"/>
      <c r="F17" s="376" t="s">
        <v>30</v>
      </c>
      <c r="G17" s="376" t="s">
        <v>31</v>
      </c>
      <c r="H17" s="376" t="s">
        <v>32</v>
      </c>
      <c r="I17" s="377" t="s">
        <v>33</v>
      </c>
      <c r="J17" s="376" t="s">
        <v>34</v>
      </c>
      <c r="K17" s="378" t="s">
        <v>35</v>
      </c>
      <c r="L17" s="1084"/>
      <c r="M17" s="1084"/>
      <c r="N17" s="1120"/>
    </row>
    <row r="18" spans="1:20">
      <c r="A18" s="1069" t="s">
        <v>343</v>
      </c>
      <c r="B18" s="379" t="s">
        <v>37</v>
      </c>
      <c r="C18" s="1071" t="s">
        <v>344</v>
      </c>
      <c r="D18" s="380">
        <v>4</v>
      </c>
      <c r="E18" s="381">
        <v>50000000</v>
      </c>
      <c r="F18" s="381">
        <f>+E18</f>
        <v>50000000</v>
      </c>
      <c r="G18" s="382"/>
      <c r="H18" s="383"/>
      <c r="I18" s="382"/>
      <c r="J18" s="1073">
        <v>44928</v>
      </c>
      <c r="K18" s="1073">
        <v>45291</v>
      </c>
      <c r="L18" s="1059">
        <f>D19/D18</f>
        <v>0</v>
      </c>
      <c r="M18" s="1059">
        <v>0</v>
      </c>
      <c r="N18" s="1055">
        <v>0</v>
      </c>
    </row>
    <row r="19" spans="1:20" ht="15.75" thickBot="1">
      <c r="A19" s="1070"/>
      <c r="B19" s="384" t="s">
        <v>39</v>
      </c>
      <c r="C19" s="1072"/>
      <c r="D19" s="385">
        <v>0</v>
      </c>
      <c r="E19" s="386">
        <v>0</v>
      </c>
      <c r="F19" s="386">
        <v>0</v>
      </c>
      <c r="G19" s="387"/>
      <c r="H19" s="388"/>
      <c r="I19" s="387"/>
      <c r="J19" s="1074"/>
      <c r="K19" s="1074"/>
      <c r="L19" s="1060"/>
      <c r="M19" s="1060"/>
      <c r="N19" s="1056"/>
    </row>
    <row r="20" spans="1:20">
      <c r="A20" s="1069" t="s">
        <v>345</v>
      </c>
      <c r="B20" s="379" t="s">
        <v>37</v>
      </c>
      <c r="C20" s="1071" t="s">
        <v>346</v>
      </c>
      <c r="D20" s="380">
        <v>1</v>
      </c>
      <c r="E20" s="381">
        <v>100000000</v>
      </c>
      <c r="F20" s="381">
        <f>+E20</f>
        <v>100000000</v>
      </c>
      <c r="G20" s="382"/>
      <c r="H20" s="383"/>
      <c r="I20" s="382"/>
      <c r="J20" s="1073">
        <v>44928</v>
      </c>
      <c r="K20" s="1073">
        <v>45291</v>
      </c>
      <c r="L20" s="1059">
        <f t="shared" ref="L20" si="0">D21/D20</f>
        <v>0</v>
      </c>
      <c r="M20" s="1059"/>
      <c r="N20" s="1055">
        <v>0</v>
      </c>
    </row>
    <row r="21" spans="1:20" ht="15.75" thickBot="1">
      <c r="A21" s="1070"/>
      <c r="B21" s="384" t="s">
        <v>39</v>
      </c>
      <c r="C21" s="1072"/>
      <c r="D21" s="385">
        <v>0</v>
      </c>
      <c r="E21" s="386">
        <v>0</v>
      </c>
      <c r="F21" s="386">
        <v>0</v>
      </c>
      <c r="G21" s="387"/>
      <c r="H21" s="388"/>
      <c r="I21" s="387"/>
      <c r="J21" s="1074"/>
      <c r="K21" s="1074"/>
      <c r="L21" s="1060"/>
      <c r="M21" s="1060"/>
      <c r="N21" s="1056"/>
    </row>
    <row r="22" spans="1:20">
      <c r="A22" s="1069" t="s">
        <v>347</v>
      </c>
      <c r="B22" s="379" t="s">
        <v>37</v>
      </c>
      <c r="C22" s="1071" t="s">
        <v>348</v>
      </c>
      <c r="D22" s="380">
        <v>1</v>
      </c>
      <c r="E22" s="381">
        <v>40000000</v>
      </c>
      <c r="F22" s="381">
        <f>+E22</f>
        <v>40000000</v>
      </c>
      <c r="G22" s="382"/>
      <c r="H22" s="383"/>
      <c r="I22" s="382"/>
      <c r="J22" s="1073">
        <v>44928</v>
      </c>
      <c r="K22" s="1073">
        <v>45291</v>
      </c>
      <c r="L22" s="1059">
        <f t="shared" ref="L22" si="1">D23/D22</f>
        <v>0</v>
      </c>
      <c r="M22" s="1059"/>
      <c r="N22" s="1055">
        <v>0</v>
      </c>
    </row>
    <row r="23" spans="1:20" ht="24" customHeight="1" thickBot="1">
      <c r="A23" s="1070"/>
      <c r="B23" s="384" t="s">
        <v>39</v>
      </c>
      <c r="C23" s="1072"/>
      <c r="D23" s="385">
        <v>0</v>
      </c>
      <c r="E23" s="386">
        <v>0</v>
      </c>
      <c r="F23" s="386">
        <v>0</v>
      </c>
      <c r="G23" s="387"/>
      <c r="H23" s="388"/>
      <c r="I23" s="387"/>
      <c r="J23" s="1074"/>
      <c r="K23" s="1074"/>
      <c r="L23" s="1060"/>
      <c r="M23" s="1060"/>
      <c r="N23" s="1056"/>
    </row>
    <row r="24" spans="1:20">
      <c r="A24" s="1069" t="s">
        <v>349</v>
      </c>
      <c r="B24" s="379" t="s">
        <v>37</v>
      </c>
      <c r="C24" s="1071" t="s">
        <v>350</v>
      </c>
      <c r="D24" s="380">
        <v>1</v>
      </c>
      <c r="E24" s="381">
        <v>22750000</v>
      </c>
      <c r="F24" s="381">
        <f t="shared" ref="F24:F42" si="2">+E24</f>
        <v>22750000</v>
      </c>
      <c r="G24" s="382"/>
      <c r="H24" s="383"/>
      <c r="I24" s="382"/>
      <c r="J24" s="1073">
        <v>44928</v>
      </c>
      <c r="K24" s="1073">
        <v>45291</v>
      </c>
      <c r="L24" s="1059">
        <f t="shared" ref="L24" si="3">D25/D24</f>
        <v>0</v>
      </c>
      <c r="M24" s="1059">
        <f>+F25/F24</f>
        <v>0</v>
      </c>
      <c r="N24" s="1055">
        <v>0</v>
      </c>
    </row>
    <row r="25" spans="1:20" ht="33.75" customHeight="1" thickBot="1">
      <c r="A25" s="1070"/>
      <c r="B25" s="384" t="s">
        <v>39</v>
      </c>
      <c r="C25" s="1072"/>
      <c r="D25" s="385">
        <v>0</v>
      </c>
      <c r="E25" s="386">
        <v>0</v>
      </c>
      <c r="F25" s="386"/>
      <c r="G25" s="387"/>
      <c r="H25" s="388"/>
      <c r="I25" s="387"/>
      <c r="J25" s="1074"/>
      <c r="K25" s="1074"/>
      <c r="L25" s="1060"/>
      <c r="M25" s="1060"/>
      <c r="N25" s="1056"/>
    </row>
    <row r="26" spans="1:20">
      <c r="A26" s="1069" t="s">
        <v>351</v>
      </c>
      <c r="B26" s="379" t="s">
        <v>37</v>
      </c>
      <c r="C26" s="1071" t="s">
        <v>352</v>
      </c>
      <c r="D26" s="380">
        <v>1</v>
      </c>
      <c r="E26" s="381">
        <v>42750000</v>
      </c>
      <c r="F26" s="381">
        <f t="shared" si="2"/>
        <v>42750000</v>
      </c>
      <c r="G26" s="382"/>
      <c r="H26" s="383"/>
      <c r="I26" s="382"/>
      <c r="J26" s="1073">
        <v>44928</v>
      </c>
      <c r="K26" s="1073">
        <v>45291</v>
      </c>
      <c r="L26" s="1059">
        <f t="shared" ref="L26" si="4">D27/D26</f>
        <v>0</v>
      </c>
      <c r="M26" s="1059">
        <f>+F27/F26</f>
        <v>0.77777777777777779</v>
      </c>
      <c r="N26" s="1055">
        <f t="shared" ref="N26" si="5">L26*L26/M26</f>
        <v>0</v>
      </c>
    </row>
    <row r="27" spans="1:20" ht="15.75" thickBot="1">
      <c r="A27" s="1070"/>
      <c r="B27" s="384" t="s">
        <v>39</v>
      </c>
      <c r="C27" s="1072"/>
      <c r="D27" s="385">
        <v>0</v>
      </c>
      <c r="E27" s="386">
        <v>33250000</v>
      </c>
      <c r="F27" s="386">
        <v>33250000</v>
      </c>
      <c r="G27" s="387"/>
      <c r="H27" s="388"/>
      <c r="I27" s="387"/>
      <c r="J27" s="1074"/>
      <c r="K27" s="1074"/>
      <c r="L27" s="1060"/>
      <c r="M27" s="1060"/>
      <c r="N27" s="1056"/>
    </row>
    <row r="28" spans="1:20" ht="15.75" thickBot="1">
      <c r="A28" s="1069" t="s">
        <v>353</v>
      </c>
      <c r="B28" s="379" t="s">
        <v>37</v>
      </c>
      <c r="C28" s="1071" t="s">
        <v>354</v>
      </c>
      <c r="D28" s="380">
        <v>1</v>
      </c>
      <c r="E28" s="381">
        <v>35000000</v>
      </c>
      <c r="F28" s="381">
        <f t="shared" si="2"/>
        <v>35000000</v>
      </c>
      <c r="G28" s="382"/>
      <c r="H28" s="383"/>
      <c r="I28" s="382"/>
      <c r="J28" s="1073">
        <v>44928</v>
      </c>
      <c r="K28" s="1073">
        <v>45291</v>
      </c>
      <c r="L28" s="1059">
        <f t="shared" ref="L28" si="6">D29/D28</f>
        <v>0</v>
      </c>
      <c r="M28" s="1059">
        <f>+F29/F28</f>
        <v>0</v>
      </c>
      <c r="N28" s="1055">
        <v>0</v>
      </c>
      <c r="Q28" s="389"/>
    </row>
    <row r="29" spans="1:20" ht="39.75" customHeight="1" thickBot="1">
      <c r="A29" s="1070"/>
      <c r="B29" s="384" t="s">
        <v>39</v>
      </c>
      <c r="C29" s="1072"/>
      <c r="D29" s="385">
        <v>0</v>
      </c>
      <c r="E29" s="386">
        <v>0</v>
      </c>
      <c r="F29" s="386">
        <v>0</v>
      </c>
      <c r="G29" s="387"/>
      <c r="H29" s="388"/>
      <c r="I29" s="387"/>
      <c r="J29" s="1074"/>
      <c r="K29" s="1074"/>
      <c r="L29" s="1060"/>
      <c r="M29" s="1060"/>
      <c r="N29" s="1056"/>
      <c r="Q29" s="338"/>
      <c r="T29" s="390">
        <v>20300000</v>
      </c>
    </row>
    <row r="30" spans="1:20" ht="15.75" thickBot="1">
      <c r="A30" s="1069" t="s">
        <v>355</v>
      </c>
      <c r="B30" s="379" t="s">
        <v>37</v>
      </c>
      <c r="C30" s="1071" t="s">
        <v>356</v>
      </c>
      <c r="D30" s="380">
        <v>1</v>
      </c>
      <c r="E30" s="381">
        <f>227220000-38250000-32400000-28660000+530000-7250000-6500000</f>
        <v>114690000</v>
      </c>
      <c r="F30" s="381">
        <f t="shared" si="2"/>
        <v>114690000</v>
      </c>
      <c r="G30" s="382"/>
      <c r="H30" s="383"/>
      <c r="I30" s="382"/>
      <c r="J30" s="1073">
        <v>44928</v>
      </c>
      <c r="K30" s="1073">
        <v>45291</v>
      </c>
      <c r="L30" s="1059">
        <f t="shared" ref="L30" si="7">D31/D30</f>
        <v>0</v>
      </c>
      <c r="M30" s="1059">
        <f>+F31/F30</f>
        <v>0.25939489057459236</v>
      </c>
      <c r="N30" s="1055">
        <f t="shared" ref="N30" si="8">L30*L30/M30</f>
        <v>0</v>
      </c>
      <c r="O30" s="391"/>
      <c r="T30" s="390">
        <v>33250000</v>
      </c>
    </row>
    <row r="31" spans="1:20" ht="26.25" customHeight="1" thickBot="1">
      <c r="A31" s="1070"/>
      <c r="B31" s="384" t="s">
        <v>39</v>
      </c>
      <c r="C31" s="1072"/>
      <c r="D31" s="385">
        <v>0</v>
      </c>
      <c r="E31" s="386">
        <v>29750000</v>
      </c>
      <c r="F31" s="386">
        <v>29750000</v>
      </c>
      <c r="G31" s="387"/>
      <c r="H31" s="388"/>
      <c r="I31" s="387"/>
      <c r="J31" s="1074"/>
      <c r="K31" s="1074"/>
      <c r="L31" s="1060"/>
      <c r="M31" s="1060"/>
      <c r="N31" s="1056"/>
      <c r="Q31" s="392"/>
      <c r="R31" s="393"/>
      <c r="T31" s="392">
        <f>SUM(T29:T30)</f>
        <v>53550000</v>
      </c>
    </row>
    <row r="32" spans="1:20">
      <c r="A32" s="1069" t="s">
        <v>357</v>
      </c>
      <c r="B32" s="379" t="s">
        <v>37</v>
      </c>
      <c r="C32" s="1071" t="s">
        <v>358</v>
      </c>
      <c r="D32" s="380">
        <v>1</v>
      </c>
      <c r="E32" s="381">
        <f>20300000</f>
        <v>20300000</v>
      </c>
      <c r="F32" s="381">
        <f t="shared" si="2"/>
        <v>20300000</v>
      </c>
      <c r="G32" s="382"/>
      <c r="H32" s="383"/>
      <c r="I32" s="382"/>
      <c r="J32" s="1073">
        <v>44928</v>
      </c>
      <c r="K32" s="1073">
        <v>45291</v>
      </c>
      <c r="L32" s="1059">
        <f t="shared" ref="L32" si="9">D33/D32</f>
        <v>0</v>
      </c>
      <c r="M32" s="1059">
        <f>+F33/F32</f>
        <v>0</v>
      </c>
      <c r="N32" s="1055">
        <v>0</v>
      </c>
      <c r="O32" s="391"/>
    </row>
    <row r="33" spans="1:18" ht="39.75" customHeight="1" thickBot="1">
      <c r="A33" s="1070"/>
      <c r="B33" s="384" t="s">
        <v>39</v>
      </c>
      <c r="C33" s="1072"/>
      <c r="D33" s="385">
        <v>0</v>
      </c>
      <c r="E33" s="386">
        <v>0</v>
      </c>
      <c r="F33" s="386">
        <v>0</v>
      </c>
      <c r="G33" s="387"/>
      <c r="H33" s="388"/>
      <c r="I33" s="387"/>
      <c r="J33" s="1074"/>
      <c r="K33" s="1074"/>
      <c r="L33" s="1060"/>
      <c r="M33" s="1060"/>
      <c r="N33" s="1056"/>
      <c r="Q33" s="389"/>
      <c r="R33" s="391"/>
    </row>
    <row r="34" spans="1:18">
      <c r="A34" s="1069" t="s">
        <v>359</v>
      </c>
      <c r="B34" s="379" t="s">
        <v>37</v>
      </c>
      <c r="C34" s="1071" t="s">
        <v>360</v>
      </c>
      <c r="D34" s="380">
        <v>1</v>
      </c>
      <c r="E34" s="381">
        <v>38250000</v>
      </c>
      <c r="F34" s="381">
        <f t="shared" si="2"/>
        <v>38250000</v>
      </c>
      <c r="G34" s="382"/>
      <c r="H34" s="383"/>
      <c r="I34" s="382"/>
      <c r="J34" s="1073">
        <v>44928</v>
      </c>
      <c r="K34" s="1073">
        <v>45291</v>
      </c>
      <c r="L34" s="1059">
        <f t="shared" ref="L34" si="10">D35/D34</f>
        <v>0</v>
      </c>
      <c r="M34" s="1059">
        <f>+F35/F34</f>
        <v>0</v>
      </c>
      <c r="N34" s="1055">
        <v>0</v>
      </c>
      <c r="Q34" s="389"/>
    </row>
    <row r="35" spans="1:18" ht="35.25" customHeight="1" thickBot="1">
      <c r="A35" s="1070"/>
      <c r="B35" s="384" t="s">
        <v>39</v>
      </c>
      <c r="C35" s="1072"/>
      <c r="D35" s="385">
        <v>0</v>
      </c>
      <c r="E35" s="386">
        <v>0</v>
      </c>
      <c r="F35" s="386">
        <v>0</v>
      </c>
      <c r="G35" s="387"/>
      <c r="H35" s="388"/>
      <c r="I35" s="387"/>
      <c r="J35" s="1074"/>
      <c r="K35" s="1074"/>
      <c r="L35" s="1060"/>
      <c r="M35" s="1060"/>
      <c r="N35" s="1056"/>
      <c r="Q35" s="389"/>
    </row>
    <row r="36" spans="1:18">
      <c r="A36" s="1069" t="s">
        <v>361</v>
      </c>
      <c r="B36" s="379" t="s">
        <v>37</v>
      </c>
      <c r="C36" s="1071" t="s">
        <v>362</v>
      </c>
      <c r="D36" s="380">
        <v>1</v>
      </c>
      <c r="E36" s="381">
        <v>28660000</v>
      </c>
      <c r="F36" s="381">
        <f t="shared" si="2"/>
        <v>28660000</v>
      </c>
      <c r="G36" s="382"/>
      <c r="H36" s="383"/>
      <c r="I36" s="382"/>
      <c r="J36" s="1073">
        <v>44928</v>
      </c>
      <c r="K36" s="1073">
        <v>45291</v>
      </c>
      <c r="L36" s="1059">
        <f t="shared" ref="L36" si="11">D37/D36</f>
        <v>0</v>
      </c>
      <c r="M36" s="1059">
        <f>+F37/F36</f>
        <v>0</v>
      </c>
      <c r="N36" s="1055">
        <v>0</v>
      </c>
      <c r="Q36" s="389"/>
    </row>
    <row r="37" spans="1:18" ht="38.25" customHeight="1" thickBot="1">
      <c r="A37" s="1070"/>
      <c r="B37" s="384" t="s">
        <v>39</v>
      </c>
      <c r="C37" s="1072"/>
      <c r="D37" s="385">
        <v>0</v>
      </c>
      <c r="E37" s="386">
        <v>0</v>
      </c>
      <c r="F37" s="386">
        <v>0</v>
      </c>
      <c r="G37" s="387"/>
      <c r="H37" s="388"/>
      <c r="I37" s="387"/>
      <c r="J37" s="1074"/>
      <c r="K37" s="1074"/>
      <c r="L37" s="1060"/>
      <c r="M37" s="1060"/>
      <c r="N37" s="1056"/>
      <c r="Q37" s="392"/>
    </row>
    <row r="38" spans="1:18">
      <c r="A38" s="1069" t="s">
        <v>363</v>
      </c>
      <c r="B38" s="379" t="s">
        <v>37</v>
      </c>
      <c r="C38" s="1071" t="s">
        <v>364</v>
      </c>
      <c r="D38" s="380">
        <v>1</v>
      </c>
      <c r="E38" s="381">
        <v>25200000</v>
      </c>
      <c r="F38" s="381">
        <f t="shared" si="2"/>
        <v>25200000</v>
      </c>
      <c r="G38" s="382"/>
      <c r="H38" s="383"/>
      <c r="I38" s="382"/>
      <c r="J38" s="1073">
        <v>44928</v>
      </c>
      <c r="K38" s="1073">
        <v>45291</v>
      </c>
      <c r="L38" s="1059">
        <f t="shared" ref="L38" si="12">D39/D38</f>
        <v>0</v>
      </c>
      <c r="M38" s="1059">
        <f>+F39/F38</f>
        <v>0</v>
      </c>
      <c r="N38" s="1055">
        <v>0</v>
      </c>
    </row>
    <row r="39" spans="1:18" ht="44.25" customHeight="1" thickBot="1">
      <c r="A39" s="1070"/>
      <c r="B39" s="384" t="s">
        <v>39</v>
      </c>
      <c r="C39" s="1072"/>
      <c r="D39" s="385">
        <v>0</v>
      </c>
      <c r="E39" s="386">
        <v>0</v>
      </c>
      <c r="F39" s="386">
        <v>0</v>
      </c>
      <c r="G39" s="387"/>
      <c r="H39" s="388"/>
      <c r="I39" s="387"/>
      <c r="J39" s="1074"/>
      <c r="K39" s="1074"/>
      <c r="L39" s="1060"/>
      <c r="M39" s="1060"/>
      <c r="N39" s="1056"/>
      <c r="Q39" s="392"/>
    </row>
    <row r="40" spans="1:18">
      <c r="A40" s="1069" t="s">
        <v>365</v>
      </c>
      <c r="B40" s="379" t="s">
        <v>37</v>
      </c>
      <c r="C40" s="1071" t="s">
        <v>366</v>
      </c>
      <c r="D40" s="380">
        <v>1</v>
      </c>
      <c r="E40" s="381">
        <v>32400000</v>
      </c>
      <c r="F40" s="381">
        <f t="shared" si="2"/>
        <v>32400000</v>
      </c>
      <c r="G40" s="382"/>
      <c r="H40" s="383"/>
      <c r="I40" s="382"/>
      <c r="J40" s="1073">
        <v>44928</v>
      </c>
      <c r="K40" s="1073">
        <v>45291</v>
      </c>
      <c r="L40" s="1059">
        <f t="shared" ref="L40" si="13">D41/D40</f>
        <v>0</v>
      </c>
      <c r="M40" s="1059">
        <f>+F41/F40</f>
        <v>0.77777777777777779</v>
      </c>
      <c r="N40" s="1055">
        <f t="shared" ref="N40" si="14">L40*L40/M40</f>
        <v>0</v>
      </c>
    </row>
    <row r="41" spans="1:18" ht="24" customHeight="1" thickBot="1">
      <c r="A41" s="1070"/>
      <c r="B41" s="384" t="s">
        <v>39</v>
      </c>
      <c r="C41" s="1072"/>
      <c r="D41" s="385">
        <v>0</v>
      </c>
      <c r="E41" s="386">
        <v>25200000</v>
      </c>
      <c r="F41" s="386">
        <v>25200000</v>
      </c>
      <c r="G41" s="387"/>
      <c r="H41" s="388"/>
      <c r="I41" s="387"/>
      <c r="J41" s="1074"/>
      <c r="K41" s="1074"/>
      <c r="L41" s="1060"/>
      <c r="M41" s="1060"/>
      <c r="N41" s="1056"/>
    </row>
    <row r="42" spans="1:18">
      <c r="A42" s="1069" t="s">
        <v>367</v>
      </c>
      <c r="B42" s="379" t="s">
        <v>37</v>
      </c>
      <c r="C42" s="1071" t="s">
        <v>368</v>
      </c>
      <c r="D42" s="380">
        <v>1</v>
      </c>
      <c r="E42" s="381">
        <v>50000000</v>
      </c>
      <c r="F42" s="381">
        <f t="shared" si="2"/>
        <v>50000000</v>
      </c>
      <c r="G42" s="382"/>
      <c r="H42" s="383"/>
      <c r="I42" s="382"/>
      <c r="J42" s="1073">
        <v>44928</v>
      </c>
      <c r="K42" s="1073">
        <v>45291</v>
      </c>
      <c r="L42" s="1059">
        <f t="shared" ref="L42" si="15">D43/D42</f>
        <v>0</v>
      </c>
      <c r="M42" s="1059">
        <f>+F43/F42</f>
        <v>0.74199999999999999</v>
      </c>
      <c r="N42" s="1055">
        <f t="shared" ref="N42" si="16">L42*L42/M42</f>
        <v>0</v>
      </c>
    </row>
    <row r="43" spans="1:18" ht="32.25" customHeight="1" thickBot="1">
      <c r="A43" s="1070"/>
      <c r="B43" s="384" t="s">
        <v>39</v>
      </c>
      <c r="C43" s="1072"/>
      <c r="D43" s="385">
        <v>0</v>
      </c>
      <c r="E43" s="386">
        <v>37100000</v>
      </c>
      <c r="F43" s="386">
        <v>37100000</v>
      </c>
      <c r="G43" s="387"/>
      <c r="H43" s="388"/>
      <c r="I43" s="387"/>
      <c r="J43" s="1074"/>
      <c r="K43" s="1074"/>
      <c r="L43" s="1060"/>
      <c r="M43" s="1060"/>
      <c r="N43" s="1056"/>
    </row>
    <row r="44" spans="1:18">
      <c r="A44" s="1057" t="s">
        <v>65</v>
      </c>
      <c r="B44" s="379" t="s">
        <v>37</v>
      </c>
      <c r="C44" s="394"/>
      <c r="D44" s="394"/>
      <c r="E44" s="38">
        <f>E18++E20+E22+E24+E26+E28+E30+E32+E34+E36+E38+E40+E42</f>
        <v>600000000</v>
      </c>
      <c r="F44" s="38">
        <f>F18++F20+F22+F24+F26+F28+F30+F32+F34+F36+F38+F40+F42</f>
        <v>600000000</v>
      </c>
      <c r="G44" s="382"/>
      <c r="H44" s="382"/>
      <c r="I44" s="382"/>
      <c r="J44" s="395"/>
      <c r="K44" s="396"/>
      <c r="L44" s="1059"/>
      <c r="M44" s="1059"/>
      <c r="N44" s="1059"/>
    </row>
    <row r="45" spans="1:18" ht="15.75" thickBot="1">
      <c r="A45" s="1058"/>
      <c r="B45" s="384" t="s">
        <v>39</v>
      </c>
      <c r="C45" s="397"/>
      <c r="D45" s="397"/>
      <c r="E45" s="398">
        <f>E19+E21+E23+E25+E27+E29+E31+E33++E35+E37+E39+E41+E43</f>
        <v>125300000</v>
      </c>
      <c r="F45" s="398">
        <f>F19+F21+F23+F25+F27+F29+F31+F33++F35+F37+F39+F41+F43</f>
        <v>125300000</v>
      </c>
      <c r="G45" s="387"/>
      <c r="H45" s="399"/>
      <c r="I45" s="387"/>
      <c r="J45" s="387"/>
      <c r="K45" s="400"/>
      <c r="L45" s="1060"/>
      <c r="M45" s="1060"/>
      <c r="N45" s="1060"/>
    </row>
    <row r="46" spans="1:18" ht="15.75" thickBot="1">
      <c r="A46" s="401"/>
      <c r="B46" s="401"/>
      <c r="C46" s="401"/>
      <c r="D46" s="401"/>
      <c r="E46" s="402"/>
      <c r="F46" s="403"/>
      <c r="G46" s="404"/>
      <c r="H46" s="404"/>
      <c r="I46" s="404"/>
      <c r="J46" s="405"/>
      <c r="K46" s="405"/>
      <c r="L46" s="403"/>
      <c r="M46" s="406"/>
      <c r="N46" s="406"/>
    </row>
    <row r="47" spans="1:18" ht="15.75" thickBot="1">
      <c r="A47" s="407" t="s">
        <v>369</v>
      </c>
      <c r="B47" s="1061" t="s">
        <v>53</v>
      </c>
      <c r="C47" s="1062"/>
      <c r="D47" s="1063"/>
      <c r="E47" s="1064" t="s">
        <v>54</v>
      </c>
      <c r="F47" s="1065"/>
      <c r="G47" s="1065"/>
      <c r="H47" s="1065"/>
      <c r="I47" s="408"/>
      <c r="J47" s="1066" t="s">
        <v>55</v>
      </c>
      <c r="K47" s="1067"/>
      <c r="L47" s="1067"/>
      <c r="M47" s="1067"/>
      <c r="N47" s="1068"/>
    </row>
    <row r="48" spans="1:18">
      <c r="A48" s="1040" t="s">
        <v>370</v>
      </c>
      <c r="B48" s="1041" t="s">
        <v>371</v>
      </c>
      <c r="C48" s="1042"/>
      <c r="D48" s="1043"/>
      <c r="E48" s="1044" t="s">
        <v>372</v>
      </c>
      <c r="F48" s="1045"/>
      <c r="G48" s="1046"/>
      <c r="H48" s="379" t="s">
        <v>37</v>
      </c>
      <c r="I48" s="409">
        <v>1</v>
      </c>
      <c r="J48" s="1047" t="s">
        <v>373</v>
      </c>
      <c r="K48" s="1048"/>
      <c r="L48" s="1048"/>
      <c r="M48" s="1048"/>
      <c r="N48" s="1049"/>
    </row>
    <row r="49" spans="1:14" ht="36" customHeight="1">
      <c r="A49" s="1021"/>
      <c r="B49" s="1025"/>
      <c r="C49" s="1026"/>
      <c r="D49" s="1027"/>
      <c r="E49" s="1037"/>
      <c r="F49" s="1038"/>
      <c r="G49" s="1039"/>
      <c r="H49" s="410" t="s">
        <v>39</v>
      </c>
      <c r="I49" s="411">
        <v>0</v>
      </c>
      <c r="J49" s="1050"/>
      <c r="K49" s="1051"/>
      <c r="L49" s="1051"/>
      <c r="M49" s="1051"/>
      <c r="N49" s="1052"/>
    </row>
    <row r="50" spans="1:14">
      <c r="A50" s="1020" t="s">
        <v>374</v>
      </c>
      <c r="B50" s="1022" t="s">
        <v>375</v>
      </c>
      <c r="C50" s="1023"/>
      <c r="D50" s="1024"/>
      <c r="E50" s="1034" t="s">
        <v>376</v>
      </c>
      <c r="F50" s="1035"/>
      <c r="G50" s="1036"/>
      <c r="H50" s="410" t="s">
        <v>37</v>
      </c>
      <c r="I50" s="412">
        <v>1</v>
      </c>
      <c r="J50" s="1028" t="s">
        <v>377</v>
      </c>
      <c r="K50" s="1029"/>
      <c r="L50" s="1029"/>
      <c r="M50" s="1029"/>
      <c r="N50" s="1053"/>
    </row>
    <row r="51" spans="1:14" ht="40.5" customHeight="1">
      <c r="A51" s="1021"/>
      <c r="B51" s="1025"/>
      <c r="C51" s="1026"/>
      <c r="D51" s="1027"/>
      <c r="E51" s="1037"/>
      <c r="F51" s="1038"/>
      <c r="G51" s="1039"/>
      <c r="H51" s="410" t="s">
        <v>39</v>
      </c>
      <c r="I51" s="412">
        <v>0</v>
      </c>
      <c r="J51" s="1031"/>
      <c r="K51" s="1032"/>
      <c r="L51" s="1032"/>
      <c r="M51" s="1032"/>
      <c r="N51" s="1054"/>
    </row>
    <row r="52" spans="1:14">
      <c r="A52" s="1020" t="s">
        <v>378</v>
      </c>
      <c r="B52" s="1022" t="s">
        <v>379</v>
      </c>
      <c r="C52" s="1023"/>
      <c r="D52" s="1024"/>
      <c r="E52" s="658" t="s">
        <v>380</v>
      </c>
      <c r="F52" s="659"/>
      <c r="G52" s="660"/>
      <c r="H52" s="410" t="s">
        <v>37</v>
      </c>
      <c r="I52" s="413">
        <v>4</v>
      </c>
      <c r="J52" s="1028" t="s">
        <v>381</v>
      </c>
      <c r="K52" s="1029"/>
      <c r="L52" s="1029"/>
      <c r="M52" s="1029"/>
      <c r="N52" s="1030"/>
    </row>
    <row r="53" spans="1:14" ht="35.25" customHeight="1">
      <c r="A53" s="1021"/>
      <c r="B53" s="1025"/>
      <c r="C53" s="1026"/>
      <c r="D53" s="1027"/>
      <c r="E53" s="643"/>
      <c r="F53" s="644"/>
      <c r="G53" s="645"/>
      <c r="H53" s="410" t="s">
        <v>39</v>
      </c>
      <c r="I53" s="413"/>
      <c r="J53" s="1031"/>
      <c r="K53" s="1032"/>
      <c r="L53" s="1032"/>
      <c r="M53" s="1032"/>
      <c r="N53" s="1033"/>
    </row>
    <row r="54" spans="1:14">
      <c r="A54" s="1020" t="s">
        <v>382</v>
      </c>
      <c r="B54" s="1022" t="s">
        <v>383</v>
      </c>
      <c r="C54" s="1023"/>
      <c r="D54" s="1024"/>
      <c r="E54" s="1034" t="s">
        <v>384</v>
      </c>
      <c r="F54" s="1035"/>
      <c r="G54" s="1036"/>
      <c r="H54" s="410" t="s">
        <v>37</v>
      </c>
      <c r="I54" s="411">
        <v>1</v>
      </c>
      <c r="J54" s="1028" t="s">
        <v>377</v>
      </c>
      <c r="K54" s="1029"/>
      <c r="L54" s="1029"/>
      <c r="M54" s="1029"/>
      <c r="N54" s="1030"/>
    </row>
    <row r="55" spans="1:14" ht="49.5" customHeight="1">
      <c r="A55" s="1021"/>
      <c r="B55" s="1025"/>
      <c r="C55" s="1026"/>
      <c r="D55" s="1027"/>
      <c r="E55" s="1037"/>
      <c r="F55" s="1038"/>
      <c r="G55" s="1039"/>
      <c r="H55" s="410" t="s">
        <v>39</v>
      </c>
      <c r="I55" s="414"/>
      <c r="J55" s="1031"/>
      <c r="K55" s="1032"/>
      <c r="L55" s="1032"/>
      <c r="M55" s="1032"/>
      <c r="N55" s="1033"/>
    </row>
    <row r="56" spans="1:14">
      <c r="A56" s="1008" t="s">
        <v>61</v>
      </c>
      <c r="B56" s="1009"/>
      <c r="C56" s="1009"/>
      <c r="D56" s="1009"/>
      <c r="E56" s="1009"/>
      <c r="F56" s="1009"/>
      <c r="G56" s="1009"/>
      <c r="H56" s="1009"/>
      <c r="I56" s="1010"/>
      <c r="J56" s="1014"/>
      <c r="K56" s="1015"/>
      <c r="L56" s="1015"/>
      <c r="M56" s="1015"/>
      <c r="N56" s="1016"/>
    </row>
    <row r="57" spans="1:14" ht="15.75" thickBot="1">
      <c r="A57" s="1011"/>
      <c r="B57" s="1012"/>
      <c r="C57" s="1012"/>
      <c r="D57" s="1012"/>
      <c r="E57" s="1012"/>
      <c r="F57" s="1012"/>
      <c r="G57" s="1012"/>
      <c r="H57" s="1012"/>
      <c r="I57" s="1013"/>
      <c r="J57" s="1017"/>
      <c r="K57" s="1018"/>
      <c r="L57" s="1018"/>
      <c r="M57" s="1018"/>
      <c r="N57" s="1019"/>
    </row>
    <row r="58" spans="1:14">
      <c r="A58" s="366"/>
      <c r="B58" s="366"/>
      <c r="C58" s="366"/>
      <c r="D58" s="366"/>
      <c r="E58" s="366"/>
      <c r="F58" s="366"/>
      <c r="G58" s="366"/>
      <c r="H58" s="366"/>
      <c r="I58" s="366"/>
      <c r="J58" s="366"/>
      <c r="K58" s="366"/>
      <c r="L58" s="366"/>
      <c r="M58" s="366"/>
      <c r="N58" s="366"/>
    </row>
    <row r="60" spans="1:14">
      <c r="E60" s="415"/>
      <c r="F60" s="415"/>
    </row>
    <row r="61" spans="1:14">
      <c r="K61" s="416"/>
      <c r="N61" s="417"/>
    </row>
  </sheetData>
  <mergeCells count="147">
    <mergeCell ref="A2:A5"/>
    <mergeCell ref="B2:H3"/>
    <mergeCell ref="I2:L2"/>
    <mergeCell ref="M2:N5"/>
    <mergeCell ref="I3:L3"/>
    <mergeCell ref="B4:H5"/>
    <mergeCell ref="I4:L4"/>
    <mergeCell ref="I5:L5"/>
    <mergeCell ref="A13:F13"/>
    <mergeCell ref="A14:F14"/>
    <mergeCell ref="A15:A17"/>
    <mergeCell ref="B15:B17"/>
    <mergeCell ref="C15:C17"/>
    <mergeCell ref="D15:D17"/>
    <mergeCell ref="E15:E17"/>
    <mergeCell ref="F15:I16"/>
    <mergeCell ref="A7:N7"/>
    <mergeCell ref="B8:F8"/>
    <mergeCell ref="A9:F9"/>
    <mergeCell ref="G9:I14"/>
    <mergeCell ref="J9:N9"/>
    <mergeCell ref="A10:F10"/>
    <mergeCell ref="K10:M10"/>
    <mergeCell ref="A11:F11"/>
    <mergeCell ref="J11:N14"/>
    <mergeCell ref="A12:F12"/>
    <mergeCell ref="J15:K16"/>
    <mergeCell ref="L15:N15"/>
    <mergeCell ref="L16:L17"/>
    <mergeCell ref="M16:M17"/>
    <mergeCell ref="N16:N17"/>
    <mergeCell ref="A18:A19"/>
    <mergeCell ref="C18:C19"/>
    <mergeCell ref="J18:J19"/>
    <mergeCell ref="K18:K19"/>
    <mergeCell ref="L18:L19"/>
    <mergeCell ref="M18:M19"/>
    <mergeCell ref="N18:N19"/>
    <mergeCell ref="A20:A21"/>
    <mergeCell ref="C20:C21"/>
    <mergeCell ref="J20:J21"/>
    <mergeCell ref="K20:K21"/>
    <mergeCell ref="L20:L21"/>
    <mergeCell ref="M20:M21"/>
    <mergeCell ref="N20:N21"/>
    <mergeCell ref="N22:N23"/>
    <mergeCell ref="A24:A25"/>
    <mergeCell ref="C24:C25"/>
    <mergeCell ref="J24:J25"/>
    <mergeCell ref="K24:K25"/>
    <mergeCell ref="L24:L25"/>
    <mergeCell ref="M24:M25"/>
    <mergeCell ref="N24:N25"/>
    <mergeCell ref="A22:A23"/>
    <mergeCell ref="C22:C23"/>
    <mergeCell ref="J22:J23"/>
    <mergeCell ref="K22:K23"/>
    <mergeCell ref="L22:L23"/>
    <mergeCell ref="M22:M23"/>
    <mergeCell ref="N26:N27"/>
    <mergeCell ref="A28:A29"/>
    <mergeCell ref="C28:C29"/>
    <mergeCell ref="J28:J29"/>
    <mergeCell ref="K28:K29"/>
    <mergeCell ref="L28:L29"/>
    <mergeCell ref="M28:M29"/>
    <mergeCell ref="N28:N29"/>
    <mergeCell ref="A26:A27"/>
    <mergeCell ref="C26:C27"/>
    <mergeCell ref="J26:J27"/>
    <mergeCell ref="K26:K27"/>
    <mergeCell ref="L26:L27"/>
    <mergeCell ref="M26:M27"/>
    <mergeCell ref="N30:N31"/>
    <mergeCell ref="A32:A33"/>
    <mergeCell ref="C32:C33"/>
    <mergeCell ref="J32:J33"/>
    <mergeCell ref="K32:K33"/>
    <mergeCell ref="L32:L33"/>
    <mergeCell ref="M32:M33"/>
    <mergeCell ref="N32:N33"/>
    <mergeCell ref="A30:A31"/>
    <mergeCell ref="C30:C31"/>
    <mergeCell ref="J30:J31"/>
    <mergeCell ref="K30:K31"/>
    <mergeCell ref="L30:L31"/>
    <mergeCell ref="M30:M31"/>
    <mergeCell ref="N34:N35"/>
    <mergeCell ref="A36:A37"/>
    <mergeCell ref="C36:C37"/>
    <mergeCell ref="J36:J37"/>
    <mergeCell ref="K36:K37"/>
    <mergeCell ref="L36:L37"/>
    <mergeCell ref="M36:M37"/>
    <mergeCell ref="N36:N37"/>
    <mergeCell ref="A34:A35"/>
    <mergeCell ref="C34:C35"/>
    <mergeCell ref="J34:J35"/>
    <mergeCell ref="K34:K35"/>
    <mergeCell ref="L34:L35"/>
    <mergeCell ref="M34:M35"/>
    <mergeCell ref="N38:N39"/>
    <mergeCell ref="A40:A41"/>
    <mergeCell ref="C40:C41"/>
    <mergeCell ref="J40:J41"/>
    <mergeCell ref="K40:K41"/>
    <mergeCell ref="L40:L41"/>
    <mergeCell ref="M40:M41"/>
    <mergeCell ref="N40:N41"/>
    <mergeCell ref="A38:A39"/>
    <mergeCell ref="C38:C39"/>
    <mergeCell ref="J38:J39"/>
    <mergeCell ref="K38:K39"/>
    <mergeCell ref="L38:L39"/>
    <mergeCell ref="M38:M39"/>
    <mergeCell ref="A48:A49"/>
    <mergeCell ref="B48:D49"/>
    <mergeCell ref="E48:G49"/>
    <mergeCell ref="J48:N49"/>
    <mergeCell ref="A50:A51"/>
    <mergeCell ref="B50:D51"/>
    <mergeCell ref="E50:G51"/>
    <mergeCell ref="J50:N51"/>
    <mergeCell ref="N42:N43"/>
    <mergeCell ref="A44:A45"/>
    <mergeCell ref="L44:L45"/>
    <mergeCell ref="M44:M45"/>
    <mergeCell ref="N44:N45"/>
    <mergeCell ref="B47:D47"/>
    <mergeCell ref="E47:H47"/>
    <mergeCell ref="J47:N47"/>
    <mergeCell ref="A42:A43"/>
    <mergeCell ref="C42:C43"/>
    <mergeCell ref="J42:J43"/>
    <mergeCell ref="K42:K43"/>
    <mergeCell ref="L42:L43"/>
    <mergeCell ref="M42:M43"/>
    <mergeCell ref="A56:I57"/>
    <mergeCell ref="J56:N57"/>
    <mergeCell ref="A52:A53"/>
    <mergeCell ref="B52:D53"/>
    <mergeCell ref="E52:G53"/>
    <mergeCell ref="J52:N53"/>
    <mergeCell ref="A54:A55"/>
    <mergeCell ref="B54:D55"/>
    <mergeCell ref="E54:G55"/>
    <mergeCell ref="J54:N5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8"/>
  <sheetViews>
    <sheetView topLeftCell="A7" workbookViewId="0">
      <selection activeCell="A8" sqref="A8"/>
    </sheetView>
  </sheetViews>
  <sheetFormatPr baseColWidth="10" defaultRowHeight="15"/>
  <cols>
    <col min="1" max="1" width="39.28515625" customWidth="1"/>
    <col min="2" max="2" width="32.5703125" customWidth="1"/>
    <col min="3" max="3" width="78.5703125" customWidth="1"/>
    <col min="4" max="4" width="23.85546875" customWidth="1"/>
  </cols>
  <sheetData>
    <row r="3" spans="1:4" ht="15.75" thickBot="1"/>
    <row r="4" spans="1:4" ht="16.5" thickBot="1">
      <c r="A4" s="425"/>
      <c r="B4" s="418" t="s">
        <v>385</v>
      </c>
      <c r="C4" s="418" t="s">
        <v>160</v>
      </c>
      <c r="D4" s="418" t="s">
        <v>161</v>
      </c>
    </row>
    <row r="5" spans="1:4" ht="60">
      <c r="B5" s="419" t="s">
        <v>386</v>
      </c>
      <c r="C5" s="420" t="s">
        <v>387</v>
      </c>
      <c r="D5" s="426">
        <v>29750000</v>
      </c>
    </row>
    <row r="6" spans="1:4" ht="75">
      <c r="B6" s="421" t="s">
        <v>388</v>
      </c>
      <c r="C6" s="422" t="s">
        <v>389</v>
      </c>
      <c r="D6" s="427">
        <v>37100000</v>
      </c>
    </row>
    <row r="7" spans="1:4" ht="75">
      <c r="B7" s="421" t="s">
        <v>390</v>
      </c>
      <c r="C7" s="422" t="s">
        <v>391</v>
      </c>
      <c r="D7" s="427">
        <v>25200000</v>
      </c>
    </row>
    <row r="8" spans="1:4" ht="78" thickBot="1">
      <c r="B8" s="423" t="s">
        <v>392</v>
      </c>
      <c r="C8" s="424" t="s">
        <v>393</v>
      </c>
      <c r="D8" s="428">
        <v>33250000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O68"/>
  <sheetViews>
    <sheetView topLeftCell="A11" workbookViewId="0">
      <selection activeCell="M38" sqref="M38:M39"/>
    </sheetView>
  </sheetViews>
  <sheetFormatPr baseColWidth="10" defaultColWidth="12.42578125" defaultRowHeight="18"/>
  <cols>
    <col min="1" max="1" width="4.28515625" style="141" customWidth="1"/>
    <col min="2" max="2" width="69.7109375" style="141" customWidth="1"/>
    <col min="3" max="3" width="9.28515625" style="141" customWidth="1"/>
    <col min="4" max="4" width="15.28515625" style="141" customWidth="1"/>
    <col min="5" max="5" width="9.85546875" style="141" customWidth="1"/>
    <col min="6" max="6" width="17" style="141" customWidth="1"/>
    <col min="7" max="7" width="15.42578125" style="141" customWidth="1"/>
    <col min="8" max="8" width="6.85546875" style="481" customWidth="1"/>
    <col min="9" max="9" width="11.28515625" style="141" customWidth="1"/>
    <col min="10" max="10" width="9" style="141" customWidth="1"/>
    <col min="11" max="11" width="10.85546875" style="482" bestFit="1" customWidth="1"/>
    <col min="12" max="12" width="20.7109375" style="482" bestFit="1" customWidth="1"/>
    <col min="13" max="13" width="15.85546875" style="141" customWidth="1"/>
    <col min="14" max="14" width="20.5703125" style="141" customWidth="1"/>
    <col min="15" max="15" width="15.85546875" style="141" customWidth="1"/>
    <col min="16" max="16" width="23.28515625" style="141" bestFit="1" customWidth="1"/>
    <col min="17" max="17" width="12.42578125" style="244"/>
    <col min="18" max="18" width="14.42578125" style="244" customWidth="1"/>
    <col min="19" max="19" width="18.42578125" style="244" customWidth="1"/>
    <col min="20" max="20" width="18.85546875" style="244" customWidth="1"/>
    <col min="21" max="21" width="12.42578125" style="244" hidden="1" customWidth="1"/>
    <col min="22" max="22" width="24.28515625" style="244" customWidth="1"/>
    <col min="23" max="23" width="22.42578125" style="244" customWidth="1"/>
    <col min="24" max="25" width="12.42578125" style="244"/>
    <col min="26" max="26" width="16.85546875" style="244" customWidth="1"/>
    <col min="27" max="27" width="12.42578125" style="244"/>
    <col min="28" max="28" width="30.140625" style="141" customWidth="1"/>
    <col min="29" max="29" width="15.42578125" style="141" customWidth="1"/>
    <col min="30" max="30" width="15.85546875" style="141" customWidth="1"/>
    <col min="31" max="31" width="24.42578125" style="141" customWidth="1"/>
    <col min="32" max="32" width="17.140625" style="141" customWidth="1"/>
    <col min="33" max="16384" width="12.42578125" style="141"/>
  </cols>
  <sheetData>
    <row r="1" spans="2:16" s="244" customFormat="1" ht="15.75">
      <c r="B1" s="1185" t="s">
        <v>394</v>
      </c>
      <c r="C1" s="1185"/>
      <c r="D1" s="1185"/>
      <c r="E1" s="1185"/>
      <c r="F1" s="1185"/>
      <c r="G1" s="1185"/>
      <c r="H1" s="1185"/>
      <c r="I1" s="1185"/>
      <c r="J1" s="1185"/>
      <c r="K1" s="1185"/>
      <c r="L1" s="1185"/>
      <c r="M1" s="1185"/>
      <c r="N1" s="1185"/>
      <c r="O1" s="1185"/>
      <c r="P1" s="429"/>
    </row>
    <row r="2" spans="2:16" s="244" customFormat="1" ht="15.75">
      <c r="B2" s="1185" t="s">
        <v>267</v>
      </c>
      <c r="C2" s="1185"/>
      <c r="D2" s="1185"/>
      <c r="E2" s="1185"/>
      <c r="F2" s="1185"/>
      <c r="G2" s="1185"/>
      <c r="H2" s="1185"/>
      <c r="I2" s="1185"/>
      <c r="J2" s="1185"/>
      <c r="K2" s="1185"/>
      <c r="L2" s="1185"/>
      <c r="M2" s="1185"/>
      <c r="N2" s="1185"/>
      <c r="O2" s="1185"/>
      <c r="P2" s="429"/>
    </row>
    <row r="3" spans="2:16" s="244" customFormat="1" ht="16.5" thickBot="1">
      <c r="B3" s="1185" t="s">
        <v>395</v>
      </c>
      <c r="C3" s="1185"/>
      <c r="D3" s="1185"/>
      <c r="E3" s="1185"/>
      <c r="F3" s="1185"/>
      <c r="G3" s="1185"/>
      <c r="H3" s="1185"/>
      <c r="I3" s="1185"/>
      <c r="J3" s="1185"/>
      <c r="K3" s="1185"/>
      <c r="L3" s="1185"/>
      <c r="M3" s="1185"/>
      <c r="N3" s="1185"/>
      <c r="O3" s="1185"/>
      <c r="P3" s="429"/>
    </row>
    <row r="4" spans="2:16" s="244" customFormat="1" ht="15.75">
      <c r="B4" s="1248" t="s">
        <v>396</v>
      </c>
      <c r="C4" s="1249"/>
      <c r="D4" s="1249"/>
      <c r="E4" s="1249"/>
      <c r="F4" s="1249"/>
      <c r="G4" s="1249"/>
      <c r="H4" s="1249"/>
      <c r="I4" s="1249"/>
      <c r="J4" s="1249"/>
      <c r="K4" s="1249"/>
      <c r="L4" s="1249"/>
      <c r="M4" s="1249"/>
      <c r="N4" s="1249"/>
      <c r="O4" s="1250"/>
      <c r="P4" s="429"/>
    </row>
    <row r="5" spans="2:16" s="244" customFormat="1" ht="15">
      <c r="B5" s="430" t="s">
        <v>397</v>
      </c>
      <c r="C5" s="1251" t="s">
        <v>398</v>
      </c>
      <c r="D5" s="1251"/>
      <c r="E5" s="1251"/>
      <c r="F5" s="1251"/>
      <c r="G5" s="1251"/>
      <c r="H5" s="1245"/>
      <c r="I5" s="1246"/>
      <c r="J5" s="1246"/>
      <c r="K5" s="1246"/>
      <c r="L5" s="1246"/>
      <c r="M5" s="1246"/>
      <c r="N5" s="1246"/>
      <c r="O5" s="1252"/>
    </row>
    <row r="6" spans="2:16" ht="15.75" customHeight="1">
      <c r="B6" s="1223" t="s">
        <v>399</v>
      </c>
      <c r="C6" s="1224"/>
      <c r="D6" s="1224"/>
      <c r="E6" s="1224"/>
      <c r="F6" s="1224"/>
      <c r="G6" s="1224"/>
      <c r="H6" s="1225" t="s">
        <v>400</v>
      </c>
      <c r="I6" s="1225"/>
      <c r="J6" s="1226"/>
      <c r="K6" s="1231" t="s">
        <v>401</v>
      </c>
      <c r="L6" s="1232"/>
      <c r="M6" s="1232"/>
      <c r="N6" s="1232"/>
      <c r="O6" s="1233"/>
      <c r="P6" s="431"/>
    </row>
    <row r="7" spans="2:16" ht="15.75">
      <c r="B7" s="430" t="s">
        <v>402</v>
      </c>
      <c r="C7" s="1234"/>
      <c r="D7" s="1234"/>
      <c r="E7" s="1234"/>
      <c r="F7" s="1234"/>
      <c r="G7" s="1235"/>
      <c r="H7" s="1227"/>
      <c r="I7" s="1227"/>
      <c r="J7" s="1228"/>
      <c r="K7" s="432" t="s">
        <v>11</v>
      </c>
      <c r="L7" s="1236" t="s">
        <v>12</v>
      </c>
      <c r="M7" s="1236"/>
      <c r="N7" s="1236"/>
      <c r="O7" s="433" t="s">
        <v>13</v>
      </c>
      <c r="P7" s="431"/>
    </row>
    <row r="8" spans="2:16" ht="15.75">
      <c r="B8" s="1237" t="s">
        <v>403</v>
      </c>
      <c r="C8" s="1238"/>
      <c r="D8" s="1238"/>
      <c r="E8" s="1238"/>
      <c r="F8" s="1238"/>
      <c r="G8" s="1239"/>
      <c r="H8" s="1227"/>
      <c r="I8" s="1227"/>
      <c r="J8" s="1228"/>
      <c r="K8" s="434">
        <v>411</v>
      </c>
      <c r="L8" s="1203" t="s">
        <v>404</v>
      </c>
      <c r="M8" s="1204"/>
      <c r="N8" s="1205"/>
      <c r="O8" s="435">
        <v>12271000</v>
      </c>
      <c r="P8" s="436"/>
    </row>
    <row r="9" spans="2:16" ht="15.75" customHeight="1">
      <c r="B9" s="1240" t="s">
        <v>405</v>
      </c>
      <c r="C9" s="1225"/>
      <c r="D9" s="1225"/>
      <c r="E9" s="1225"/>
      <c r="F9" s="1225"/>
      <c r="G9" s="1226"/>
      <c r="H9" s="1227"/>
      <c r="I9" s="1227"/>
      <c r="J9" s="1228"/>
      <c r="K9" s="434">
        <v>824</v>
      </c>
      <c r="L9" s="1203" t="s">
        <v>406</v>
      </c>
      <c r="M9" s="1204"/>
      <c r="N9" s="1205"/>
      <c r="O9" s="435">
        <v>44450000</v>
      </c>
      <c r="P9" s="436"/>
    </row>
    <row r="10" spans="2:16" ht="15.75">
      <c r="B10" s="1241"/>
      <c r="C10" s="1227"/>
      <c r="D10" s="1227"/>
      <c r="E10" s="1227"/>
      <c r="F10" s="1227"/>
      <c r="G10" s="1228"/>
      <c r="H10" s="1227"/>
      <c r="I10" s="1227"/>
      <c r="J10" s="1228"/>
      <c r="K10" s="434">
        <v>980</v>
      </c>
      <c r="L10" s="1203" t="s">
        <v>407</v>
      </c>
      <c r="M10" s="1204"/>
      <c r="N10" s="1205"/>
      <c r="O10" s="435">
        <v>29750000</v>
      </c>
      <c r="P10" s="436"/>
    </row>
    <row r="11" spans="2:16" ht="15.75" customHeight="1">
      <c r="B11" s="1241"/>
      <c r="C11" s="1227"/>
      <c r="D11" s="1227"/>
      <c r="E11" s="1227"/>
      <c r="F11" s="1227"/>
      <c r="G11" s="1228"/>
      <c r="H11" s="1227"/>
      <c r="I11" s="1227"/>
      <c r="J11" s="1228"/>
      <c r="K11" s="434">
        <v>982</v>
      </c>
      <c r="L11" s="1203" t="s">
        <v>408</v>
      </c>
      <c r="M11" s="1204"/>
      <c r="N11" s="1205"/>
      <c r="O11" s="435">
        <v>29750000</v>
      </c>
      <c r="P11" s="436"/>
    </row>
    <row r="12" spans="2:16" ht="15.75" customHeight="1">
      <c r="B12" s="1242"/>
      <c r="C12" s="1243"/>
      <c r="D12" s="1243"/>
      <c r="E12" s="1243"/>
      <c r="F12" s="1243"/>
      <c r="G12" s="1244"/>
      <c r="H12" s="1227"/>
      <c r="I12" s="1227"/>
      <c r="J12" s="1228"/>
      <c r="K12" s="434">
        <v>1017</v>
      </c>
      <c r="L12" s="1203" t="s">
        <v>409</v>
      </c>
      <c r="M12" s="1204"/>
      <c r="N12" s="1205"/>
      <c r="O12" s="435">
        <v>44450000</v>
      </c>
      <c r="P12" s="436"/>
    </row>
    <row r="13" spans="2:16" ht="15.75" customHeight="1">
      <c r="B13" s="1241" t="s">
        <v>410</v>
      </c>
      <c r="C13" s="1227"/>
      <c r="D13" s="1227"/>
      <c r="E13" s="1227"/>
      <c r="F13" s="1227"/>
      <c r="G13" s="1228"/>
      <c r="H13" s="1227"/>
      <c r="I13" s="1227"/>
      <c r="J13" s="1228"/>
      <c r="K13" s="434"/>
      <c r="L13" s="1203"/>
      <c r="M13" s="1204"/>
      <c r="N13" s="1205"/>
      <c r="O13" s="435"/>
      <c r="P13" s="436"/>
    </row>
    <row r="14" spans="2:16" ht="15.75" customHeight="1">
      <c r="B14" s="1241"/>
      <c r="C14" s="1227"/>
      <c r="D14" s="1227"/>
      <c r="E14" s="1227"/>
      <c r="F14" s="1227"/>
      <c r="G14" s="1228"/>
      <c r="H14" s="1227"/>
      <c r="I14" s="1227"/>
      <c r="J14" s="1228"/>
      <c r="K14" s="434"/>
      <c r="L14" s="1245" t="s">
        <v>441</v>
      </c>
      <c r="M14" s="1246"/>
      <c r="N14" s="1247"/>
      <c r="O14" s="435">
        <f>O8+O9+O10+O11+O12</f>
        <v>160671000</v>
      </c>
      <c r="P14" s="436"/>
    </row>
    <row r="15" spans="2:16" ht="15.75" customHeight="1">
      <c r="B15" s="1241"/>
      <c r="C15" s="1227"/>
      <c r="D15" s="1227"/>
      <c r="E15" s="1227"/>
      <c r="F15" s="1227"/>
      <c r="G15" s="1228"/>
      <c r="H15" s="1227"/>
      <c r="I15" s="1227"/>
      <c r="J15" s="1228"/>
      <c r="K15" s="434"/>
      <c r="L15" s="1203"/>
      <c r="M15" s="1204"/>
      <c r="N15" s="1205"/>
      <c r="O15" s="435"/>
      <c r="P15" s="436"/>
    </row>
    <row r="16" spans="2:16" ht="15.75">
      <c r="B16" s="1241"/>
      <c r="C16" s="1227"/>
      <c r="D16" s="1227"/>
      <c r="E16" s="1227"/>
      <c r="F16" s="1227"/>
      <c r="G16" s="1228"/>
      <c r="H16" s="1227"/>
      <c r="I16" s="1227"/>
      <c r="J16" s="1228"/>
      <c r="K16" s="434"/>
      <c r="L16" s="1203"/>
      <c r="M16" s="1204"/>
      <c r="N16" s="1205"/>
      <c r="O16" s="435"/>
      <c r="P16" s="436"/>
    </row>
    <row r="17" spans="2:249" ht="15.75" customHeight="1">
      <c r="B17" s="1242"/>
      <c r="C17" s="1243"/>
      <c r="D17" s="1243"/>
      <c r="E17" s="1243"/>
      <c r="F17" s="1243"/>
      <c r="G17" s="1244"/>
      <c r="H17" s="1227"/>
      <c r="I17" s="1227"/>
      <c r="J17" s="1228"/>
      <c r="K17" s="434"/>
      <c r="L17" s="1203"/>
      <c r="M17" s="1204"/>
      <c r="N17" s="1205"/>
      <c r="O17" s="435"/>
      <c r="P17" s="436"/>
    </row>
    <row r="18" spans="2:249" ht="15.75" customHeight="1">
      <c r="B18" s="1206" t="s">
        <v>411</v>
      </c>
      <c r="C18" s="1207"/>
      <c r="D18" s="1207"/>
      <c r="E18" s="1207"/>
      <c r="F18" s="1207"/>
      <c r="G18" s="1208"/>
      <c r="H18" s="1227"/>
      <c r="I18" s="1227"/>
      <c r="J18" s="1228"/>
      <c r="K18" s="434"/>
      <c r="L18" s="1203"/>
      <c r="M18" s="1204"/>
      <c r="N18" s="1205"/>
      <c r="O18" s="435"/>
      <c r="P18" s="436"/>
    </row>
    <row r="19" spans="2:249" ht="16.5" customHeight="1">
      <c r="B19" s="1209"/>
      <c r="C19" s="1210"/>
      <c r="D19" s="1210"/>
      <c r="E19" s="1210"/>
      <c r="F19" s="1210"/>
      <c r="G19" s="1211"/>
      <c r="H19" s="1227"/>
      <c r="I19" s="1227"/>
      <c r="J19" s="1228"/>
      <c r="K19" s="434"/>
      <c r="L19" s="1203"/>
      <c r="M19" s="1204"/>
      <c r="N19" s="1205"/>
      <c r="O19" s="435"/>
      <c r="P19" s="436"/>
    </row>
    <row r="20" spans="2:249" ht="16.5" customHeight="1">
      <c r="B20" s="1209"/>
      <c r="C20" s="1210"/>
      <c r="D20" s="1210"/>
      <c r="E20" s="1210"/>
      <c r="F20" s="1210"/>
      <c r="G20" s="1211"/>
      <c r="H20" s="1227"/>
      <c r="I20" s="1227"/>
      <c r="J20" s="1228"/>
      <c r="K20" s="434"/>
      <c r="L20" s="1203"/>
      <c r="M20" s="1204"/>
      <c r="N20" s="1205"/>
      <c r="O20" s="435"/>
      <c r="P20" s="436"/>
    </row>
    <row r="21" spans="2:249" ht="16.5" customHeight="1">
      <c r="B21" s="1209"/>
      <c r="C21" s="1210"/>
      <c r="D21" s="1210"/>
      <c r="E21" s="1210"/>
      <c r="F21" s="1210"/>
      <c r="G21" s="1211"/>
      <c r="H21" s="1227"/>
      <c r="I21" s="1227"/>
      <c r="J21" s="1228"/>
      <c r="K21" s="437"/>
      <c r="L21" s="1203"/>
      <c r="M21" s="1204"/>
      <c r="N21" s="1205"/>
      <c r="O21" s="435"/>
      <c r="P21" s="438"/>
    </row>
    <row r="22" spans="2:249" ht="16.5" customHeight="1" thickBot="1">
      <c r="B22" s="1212"/>
      <c r="C22" s="1213"/>
      <c r="D22" s="1213"/>
      <c r="E22" s="1213"/>
      <c r="F22" s="1213"/>
      <c r="G22" s="1214"/>
      <c r="H22" s="1229"/>
      <c r="I22" s="1229"/>
      <c r="J22" s="1230"/>
      <c r="K22" s="439"/>
      <c r="L22" s="1215"/>
      <c r="M22" s="1216"/>
      <c r="N22" s="1217"/>
      <c r="O22" s="440"/>
      <c r="P22" s="438"/>
    </row>
    <row r="23" spans="2:249" ht="15">
      <c r="B23" s="1178" t="s">
        <v>19</v>
      </c>
      <c r="C23" s="1219" t="s">
        <v>412</v>
      </c>
      <c r="D23" s="1220" t="s">
        <v>21</v>
      </c>
      <c r="E23" s="1220" t="s">
        <v>107</v>
      </c>
      <c r="F23" s="1220" t="s">
        <v>413</v>
      </c>
      <c r="G23" s="1150" t="s">
        <v>414</v>
      </c>
      <c r="H23" s="1151"/>
      <c r="I23" s="1151"/>
      <c r="J23" s="1152"/>
      <c r="K23" s="1220" t="s">
        <v>415</v>
      </c>
      <c r="L23" s="1220"/>
      <c r="M23" s="1221" t="s">
        <v>416</v>
      </c>
      <c r="N23" s="1221"/>
      <c r="O23" s="1222"/>
      <c r="P23" s="441"/>
      <c r="AB23" s="441"/>
      <c r="AC23" s="441"/>
      <c r="AD23" s="441"/>
      <c r="AE23" s="441"/>
      <c r="AF23" s="441"/>
      <c r="AG23" s="441"/>
      <c r="AH23" s="441"/>
      <c r="AI23" s="441"/>
      <c r="AJ23" s="441"/>
      <c r="AK23" s="441"/>
      <c r="AL23" s="441"/>
      <c r="AM23" s="441"/>
      <c r="AN23" s="441"/>
      <c r="AO23" s="441"/>
      <c r="AP23" s="441"/>
      <c r="AQ23" s="441"/>
      <c r="AR23" s="441"/>
      <c r="AS23" s="441"/>
      <c r="AT23" s="441"/>
      <c r="AU23" s="441"/>
      <c r="AV23" s="441"/>
      <c r="AW23" s="441"/>
      <c r="AX23" s="441"/>
      <c r="AY23" s="441"/>
      <c r="AZ23" s="441"/>
      <c r="BA23" s="441"/>
      <c r="BB23" s="441"/>
      <c r="BC23" s="441"/>
      <c r="BD23" s="441"/>
      <c r="BE23" s="441"/>
      <c r="BF23" s="441"/>
      <c r="BG23" s="441"/>
      <c r="BH23" s="441"/>
      <c r="BI23" s="441"/>
      <c r="BJ23" s="441"/>
      <c r="BK23" s="441"/>
      <c r="BL23" s="441"/>
      <c r="BM23" s="441"/>
      <c r="BN23" s="441"/>
      <c r="BO23" s="441"/>
      <c r="BP23" s="441"/>
      <c r="BQ23" s="441"/>
      <c r="BR23" s="441"/>
      <c r="BS23" s="441"/>
      <c r="BT23" s="441"/>
      <c r="BU23" s="441"/>
      <c r="BV23" s="441"/>
      <c r="BW23" s="441"/>
      <c r="BX23" s="441"/>
      <c r="BY23" s="441"/>
      <c r="BZ23" s="441"/>
      <c r="CA23" s="441"/>
      <c r="CB23" s="441"/>
      <c r="CC23" s="441"/>
      <c r="CD23" s="441"/>
      <c r="CE23" s="441"/>
      <c r="CF23" s="441"/>
      <c r="CG23" s="441"/>
      <c r="CH23" s="441"/>
      <c r="CI23" s="441"/>
      <c r="CJ23" s="441"/>
      <c r="CK23" s="441"/>
      <c r="CL23" s="441"/>
      <c r="CM23" s="441"/>
      <c r="CN23" s="441"/>
      <c r="CO23" s="441"/>
      <c r="CP23" s="441"/>
      <c r="CQ23" s="441"/>
      <c r="CR23" s="441"/>
      <c r="CS23" s="441"/>
      <c r="CT23" s="441"/>
      <c r="CU23" s="441"/>
      <c r="CV23" s="441"/>
      <c r="CW23" s="441"/>
      <c r="CX23" s="441"/>
      <c r="CY23" s="441"/>
      <c r="CZ23" s="441"/>
      <c r="DA23" s="441"/>
      <c r="DB23" s="441"/>
      <c r="DC23" s="441"/>
      <c r="DD23" s="441"/>
      <c r="DE23" s="441"/>
      <c r="DF23" s="441"/>
      <c r="DG23" s="441"/>
      <c r="DH23" s="441"/>
      <c r="DI23" s="441"/>
      <c r="DJ23" s="441"/>
      <c r="DK23" s="441"/>
      <c r="DL23" s="441"/>
      <c r="DM23" s="441"/>
      <c r="DN23" s="441"/>
      <c r="DO23" s="441"/>
      <c r="DP23" s="441"/>
      <c r="DQ23" s="441"/>
      <c r="DR23" s="441"/>
      <c r="DS23" s="441"/>
      <c r="DT23" s="441"/>
      <c r="DU23" s="441"/>
      <c r="DV23" s="441"/>
      <c r="DW23" s="441"/>
      <c r="DX23" s="441"/>
      <c r="DY23" s="441"/>
      <c r="DZ23" s="441"/>
      <c r="EA23" s="441"/>
      <c r="EB23" s="441"/>
      <c r="EC23" s="441"/>
      <c r="ED23" s="441"/>
      <c r="EE23" s="441"/>
      <c r="EF23" s="441"/>
      <c r="EG23" s="441"/>
      <c r="EH23" s="441"/>
      <c r="EI23" s="441"/>
      <c r="EJ23" s="441"/>
      <c r="EK23" s="441"/>
      <c r="EL23" s="441"/>
      <c r="EM23" s="441"/>
      <c r="EN23" s="441"/>
      <c r="EO23" s="441"/>
      <c r="EP23" s="441"/>
      <c r="EQ23" s="441"/>
      <c r="ER23" s="441"/>
      <c r="ES23" s="441"/>
      <c r="ET23" s="441"/>
      <c r="EU23" s="441"/>
      <c r="EV23" s="441"/>
      <c r="EW23" s="441"/>
      <c r="EX23" s="441"/>
      <c r="EY23" s="441"/>
      <c r="EZ23" s="441"/>
      <c r="FA23" s="441"/>
      <c r="FB23" s="441"/>
      <c r="FC23" s="441"/>
      <c r="FD23" s="441"/>
      <c r="FE23" s="441"/>
      <c r="FF23" s="441"/>
      <c r="FG23" s="441"/>
      <c r="FH23" s="441"/>
      <c r="FI23" s="441"/>
      <c r="FJ23" s="441"/>
      <c r="FK23" s="441"/>
      <c r="FL23" s="441"/>
      <c r="FM23" s="441"/>
      <c r="FN23" s="441"/>
      <c r="FO23" s="441"/>
      <c r="FP23" s="441"/>
      <c r="FQ23" s="441"/>
      <c r="FR23" s="441"/>
      <c r="FS23" s="441"/>
      <c r="FT23" s="441"/>
      <c r="FU23" s="441"/>
      <c r="FV23" s="441"/>
      <c r="FW23" s="441"/>
      <c r="FX23" s="441"/>
      <c r="FY23" s="441"/>
      <c r="FZ23" s="441"/>
      <c r="GA23" s="441"/>
      <c r="GB23" s="441"/>
      <c r="GC23" s="441"/>
      <c r="GD23" s="441"/>
      <c r="GE23" s="441"/>
      <c r="GF23" s="441"/>
      <c r="GG23" s="441"/>
      <c r="GH23" s="441"/>
      <c r="GI23" s="441"/>
      <c r="GJ23" s="441"/>
      <c r="GK23" s="441"/>
      <c r="GL23" s="441"/>
      <c r="GM23" s="441"/>
      <c r="GN23" s="441"/>
      <c r="GO23" s="441"/>
      <c r="GP23" s="441"/>
      <c r="GQ23" s="441"/>
      <c r="GR23" s="441"/>
      <c r="GS23" s="441"/>
      <c r="GT23" s="441"/>
      <c r="GU23" s="441"/>
      <c r="GV23" s="441"/>
      <c r="GW23" s="441"/>
      <c r="GX23" s="441"/>
      <c r="GY23" s="441"/>
      <c r="GZ23" s="441"/>
      <c r="HA23" s="441"/>
      <c r="HB23" s="441"/>
      <c r="HC23" s="441"/>
      <c r="HD23" s="441"/>
      <c r="HE23" s="441"/>
      <c r="HF23" s="441"/>
      <c r="HG23" s="441"/>
      <c r="HH23" s="441"/>
      <c r="HI23" s="441"/>
      <c r="HJ23" s="441"/>
      <c r="HK23" s="441"/>
      <c r="HL23" s="441"/>
      <c r="HM23" s="441"/>
      <c r="HN23" s="441"/>
      <c r="HO23" s="441"/>
      <c r="HP23" s="441"/>
      <c r="HQ23" s="441"/>
      <c r="HR23" s="441"/>
      <c r="HS23" s="441"/>
      <c r="HT23" s="441"/>
      <c r="HU23" s="441"/>
      <c r="HV23" s="441"/>
      <c r="HW23" s="441"/>
      <c r="HX23" s="441"/>
      <c r="HY23" s="441"/>
      <c r="HZ23" s="441"/>
      <c r="IA23" s="441"/>
      <c r="IB23" s="441"/>
      <c r="IC23" s="441"/>
      <c r="ID23" s="441"/>
      <c r="IE23" s="441"/>
      <c r="IF23" s="441"/>
      <c r="IG23" s="441"/>
      <c r="IH23" s="441"/>
      <c r="II23" s="441"/>
      <c r="IJ23" s="441"/>
      <c r="IK23" s="441"/>
      <c r="IL23" s="441"/>
      <c r="IM23" s="441"/>
      <c r="IN23" s="441"/>
      <c r="IO23" s="441"/>
    </row>
    <row r="24" spans="2:249" ht="15">
      <c r="B24" s="1218"/>
      <c r="C24" s="1199"/>
      <c r="D24" s="1199"/>
      <c r="E24" s="1199"/>
      <c r="F24" s="1199"/>
      <c r="G24" s="1156"/>
      <c r="H24" s="1157"/>
      <c r="I24" s="1157"/>
      <c r="J24" s="1158"/>
      <c r="K24" s="1199"/>
      <c r="L24" s="1199"/>
      <c r="M24" s="1199" t="s">
        <v>417</v>
      </c>
      <c r="N24" s="1199" t="s">
        <v>418</v>
      </c>
      <c r="O24" s="1201" t="s">
        <v>29</v>
      </c>
      <c r="P24" s="442"/>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c r="BE24" s="443"/>
      <c r="BF24" s="443"/>
      <c r="BG24" s="443"/>
      <c r="BH24" s="443"/>
      <c r="BI24" s="443"/>
      <c r="BJ24" s="443"/>
      <c r="BK24" s="443"/>
      <c r="BL24" s="443"/>
      <c r="BM24" s="443"/>
      <c r="BN24" s="443"/>
      <c r="BO24" s="443"/>
      <c r="BP24" s="443"/>
      <c r="BQ24" s="443"/>
      <c r="BR24" s="443"/>
      <c r="BS24" s="443"/>
      <c r="BT24" s="443"/>
      <c r="BU24" s="443"/>
      <c r="BV24" s="443"/>
      <c r="BW24" s="443"/>
      <c r="BX24" s="443"/>
      <c r="BY24" s="443"/>
      <c r="BZ24" s="443"/>
      <c r="CA24" s="443"/>
      <c r="CB24" s="443"/>
      <c r="CC24" s="443"/>
      <c r="CD24" s="443"/>
      <c r="CE24" s="443"/>
      <c r="CF24" s="443"/>
      <c r="CG24" s="443"/>
      <c r="CH24" s="443"/>
      <c r="CI24" s="443"/>
      <c r="CJ24" s="443"/>
      <c r="CK24" s="443"/>
      <c r="CL24" s="443"/>
      <c r="CM24" s="443"/>
      <c r="CN24" s="443"/>
      <c r="CO24" s="443"/>
      <c r="CP24" s="443"/>
      <c r="CQ24" s="443"/>
      <c r="CR24" s="443"/>
      <c r="CS24" s="443"/>
      <c r="CT24" s="443"/>
      <c r="CU24" s="443"/>
      <c r="CV24" s="443"/>
      <c r="CW24" s="443"/>
      <c r="CX24" s="443"/>
      <c r="CY24" s="443"/>
      <c r="CZ24" s="443"/>
      <c r="DA24" s="443"/>
      <c r="DB24" s="443"/>
      <c r="DC24" s="443"/>
      <c r="DD24" s="443"/>
      <c r="DE24" s="443"/>
      <c r="DF24" s="443"/>
      <c r="DG24" s="443"/>
      <c r="DH24" s="443"/>
      <c r="DI24" s="443"/>
      <c r="DJ24" s="443"/>
      <c r="DK24" s="443"/>
      <c r="DL24" s="443"/>
      <c r="DM24" s="443"/>
      <c r="DN24" s="443"/>
      <c r="DO24" s="443"/>
      <c r="DP24" s="443"/>
      <c r="DQ24" s="443"/>
      <c r="DR24" s="443"/>
      <c r="DS24" s="443"/>
      <c r="DT24" s="443"/>
      <c r="DU24" s="443"/>
      <c r="DV24" s="443"/>
      <c r="DW24" s="443"/>
      <c r="DX24" s="443"/>
      <c r="DY24" s="443"/>
      <c r="DZ24" s="443"/>
      <c r="EA24" s="443"/>
      <c r="EB24" s="443"/>
      <c r="EC24" s="443"/>
      <c r="ED24" s="443"/>
      <c r="EE24" s="443"/>
      <c r="EF24" s="443"/>
      <c r="EG24" s="443"/>
      <c r="EH24" s="443"/>
      <c r="EI24" s="443"/>
      <c r="EJ24" s="443"/>
      <c r="EK24" s="443"/>
      <c r="EL24" s="443"/>
      <c r="EM24" s="443"/>
      <c r="EN24" s="443"/>
      <c r="EO24" s="443"/>
      <c r="EP24" s="443"/>
      <c r="EQ24" s="443"/>
      <c r="ER24" s="443"/>
      <c r="ES24" s="443"/>
      <c r="ET24" s="443"/>
      <c r="EU24" s="443"/>
      <c r="EV24" s="443"/>
      <c r="EW24" s="443"/>
      <c r="EX24" s="443"/>
      <c r="EY24" s="443"/>
      <c r="EZ24" s="443"/>
      <c r="FA24" s="443"/>
      <c r="FB24" s="443"/>
      <c r="FC24" s="443"/>
      <c r="FD24" s="443"/>
      <c r="FE24" s="443"/>
      <c r="FF24" s="443"/>
      <c r="FG24" s="443"/>
      <c r="FH24" s="443"/>
      <c r="FI24" s="443"/>
      <c r="FJ24" s="443"/>
      <c r="FK24" s="443"/>
      <c r="FL24" s="443"/>
      <c r="FM24" s="443"/>
      <c r="FN24" s="443"/>
      <c r="FO24" s="443"/>
      <c r="FP24" s="443"/>
      <c r="FQ24" s="443"/>
      <c r="FR24" s="443"/>
      <c r="FS24" s="443"/>
      <c r="FT24" s="443"/>
      <c r="FU24" s="443"/>
      <c r="FV24" s="443"/>
      <c r="FW24" s="443"/>
      <c r="FX24" s="443"/>
      <c r="FY24" s="443"/>
      <c r="FZ24" s="443"/>
      <c r="GA24" s="443"/>
      <c r="GB24" s="443"/>
      <c r="GC24" s="443"/>
      <c r="GD24" s="443"/>
      <c r="GE24" s="443"/>
      <c r="GF24" s="443"/>
      <c r="GG24" s="443"/>
      <c r="GH24" s="443"/>
      <c r="GI24" s="443"/>
      <c r="GJ24" s="443"/>
      <c r="GK24" s="443"/>
      <c r="GL24" s="443"/>
      <c r="GM24" s="443"/>
      <c r="GN24" s="443"/>
      <c r="GO24" s="443"/>
      <c r="GP24" s="443"/>
      <c r="GQ24" s="443"/>
      <c r="GR24" s="443"/>
      <c r="GS24" s="443"/>
      <c r="GT24" s="443"/>
      <c r="GU24" s="443"/>
      <c r="GV24" s="443"/>
      <c r="GW24" s="443"/>
      <c r="GX24" s="443"/>
      <c r="GY24" s="443"/>
      <c r="GZ24" s="443"/>
      <c r="HA24" s="443"/>
      <c r="HB24" s="443"/>
      <c r="HC24" s="443"/>
      <c r="HD24" s="443"/>
      <c r="HE24" s="443"/>
      <c r="HF24" s="443"/>
      <c r="HG24" s="443"/>
      <c r="HH24" s="443"/>
      <c r="HI24" s="443"/>
      <c r="HJ24" s="443"/>
      <c r="HK24" s="443"/>
      <c r="HL24" s="443"/>
      <c r="HM24" s="443"/>
      <c r="HN24" s="443"/>
      <c r="HO24" s="443"/>
      <c r="HP24" s="443"/>
      <c r="HQ24" s="443"/>
      <c r="HR24" s="443"/>
      <c r="HS24" s="443"/>
      <c r="HT24" s="443"/>
      <c r="HU24" s="443"/>
      <c r="HV24" s="443"/>
      <c r="HW24" s="443"/>
      <c r="HX24" s="443"/>
      <c r="HY24" s="443"/>
      <c r="HZ24" s="443"/>
      <c r="IA24" s="443"/>
      <c r="IB24" s="443"/>
      <c r="IC24" s="443"/>
      <c r="ID24" s="443"/>
      <c r="IE24" s="443"/>
      <c r="IF24" s="443"/>
      <c r="IG24" s="443"/>
      <c r="IH24" s="443"/>
      <c r="II24" s="443"/>
      <c r="IJ24" s="443"/>
      <c r="IK24" s="443"/>
      <c r="IL24" s="443"/>
      <c r="IM24" s="443"/>
      <c r="IN24" s="443"/>
      <c r="IO24" s="443"/>
    </row>
    <row r="25" spans="2:249" ht="15.75" thickBot="1">
      <c r="B25" s="1179"/>
      <c r="C25" s="1200"/>
      <c r="D25" s="1200"/>
      <c r="E25" s="1200"/>
      <c r="F25" s="1200"/>
      <c r="G25" s="444" t="s">
        <v>30</v>
      </c>
      <c r="H25" s="444" t="s">
        <v>31</v>
      </c>
      <c r="I25" s="444" t="s">
        <v>419</v>
      </c>
      <c r="J25" s="445" t="s">
        <v>33</v>
      </c>
      <c r="K25" s="444" t="s">
        <v>34</v>
      </c>
      <c r="L25" s="446" t="s">
        <v>420</v>
      </c>
      <c r="M25" s="1200"/>
      <c r="N25" s="1200"/>
      <c r="O25" s="1202"/>
      <c r="P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443"/>
      <c r="BD25" s="443"/>
      <c r="BE25" s="443"/>
      <c r="BF25" s="443"/>
      <c r="BG25" s="443"/>
      <c r="BH25" s="443"/>
      <c r="BI25" s="443"/>
      <c r="BJ25" s="443"/>
      <c r="BK25" s="443"/>
      <c r="BL25" s="443"/>
      <c r="BM25" s="443"/>
      <c r="BN25" s="443"/>
      <c r="BO25" s="443"/>
      <c r="BP25" s="443"/>
      <c r="BQ25" s="443"/>
      <c r="BR25" s="443"/>
      <c r="BS25" s="443"/>
      <c r="BT25" s="443"/>
      <c r="BU25" s="443"/>
      <c r="BV25" s="443"/>
      <c r="BW25" s="443"/>
      <c r="BX25" s="443"/>
      <c r="BY25" s="443"/>
      <c r="BZ25" s="443"/>
      <c r="CA25" s="443"/>
      <c r="CB25" s="443"/>
      <c r="CC25" s="443"/>
      <c r="CD25" s="443"/>
      <c r="CE25" s="443"/>
      <c r="CF25" s="443"/>
      <c r="CG25" s="443"/>
      <c r="CH25" s="443"/>
      <c r="CI25" s="443"/>
      <c r="CJ25" s="443"/>
      <c r="CK25" s="443"/>
      <c r="CL25" s="443"/>
      <c r="CM25" s="443"/>
      <c r="CN25" s="443"/>
      <c r="CO25" s="443"/>
      <c r="CP25" s="443"/>
      <c r="CQ25" s="443"/>
      <c r="CR25" s="443"/>
      <c r="CS25" s="443"/>
      <c r="CT25" s="443"/>
      <c r="CU25" s="443"/>
      <c r="CV25" s="443"/>
      <c r="CW25" s="443"/>
      <c r="CX25" s="443"/>
      <c r="CY25" s="443"/>
      <c r="CZ25" s="443"/>
      <c r="DA25" s="443"/>
      <c r="DB25" s="443"/>
      <c r="DC25" s="443"/>
      <c r="DD25" s="443"/>
      <c r="DE25" s="443"/>
      <c r="DF25" s="443"/>
      <c r="DG25" s="443"/>
      <c r="DH25" s="443"/>
      <c r="DI25" s="443"/>
      <c r="DJ25" s="443"/>
      <c r="DK25" s="443"/>
      <c r="DL25" s="443"/>
      <c r="DM25" s="443"/>
      <c r="DN25" s="443"/>
      <c r="DO25" s="443"/>
      <c r="DP25" s="443"/>
      <c r="DQ25" s="443"/>
      <c r="DR25" s="443"/>
      <c r="DS25" s="443"/>
      <c r="DT25" s="443"/>
      <c r="DU25" s="443"/>
      <c r="DV25" s="443"/>
      <c r="DW25" s="443"/>
      <c r="DX25" s="443"/>
      <c r="DY25" s="443"/>
      <c r="DZ25" s="443"/>
      <c r="EA25" s="443"/>
      <c r="EB25" s="443"/>
      <c r="EC25" s="443"/>
      <c r="ED25" s="443"/>
      <c r="EE25" s="443"/>
      <c r="EF25" s="443"/>
      <c r="EG25" s="443"/>
      <c r="EH25" s="443"/>
      <c r="EI25" s="443"/>
      <c r="EJ25" s="443"/>
      <c r="EK25" s="443"/>
      <c r="EL25" s="443"/>
      <c r="EM25" s="443"/>
      <c r="EN25" s="443"/>
      <c r="EO25" s="443"/>
      <c r="EP25" s="443"/>
      <c r="EQ25" s="443"/>
      <c r="ER25" s="443"/>
      <c r="ES25" s="443"/>
      <c r="ET25" s="443"/>
      <c r="EU25" s="443"/>
      <c r="EV25" s="443"/>
      <c r="EW25" s="443"/>
      <c r="EX25" s="443"/>
      <c r="EY25" s="443"/>
      <c r="EZ25" s="443"/>
      <c r="FA25" s="443"/>
      <c r="FB25" s="443"/>
      <c r="FC25" s="443"/>
      <c r="FD25" s="443"/>
      <c r="FE25" s="443"/>
      <c r="FF25" s="443"/>
      <c r="FG25" s="443"/>
      <c r="FH25" s="443"/>
      <c r="FI25" s="443"/>
      <c r="FJ25" s="443"/>
      <c r="FK25" s="443"/>
      <c r="FL25" s="443"/>
      <c r="FM25" s="443"/>
      <c r="FN25" s="443"/>
      <c r="FO25" s="443"/>
      <c r="FP25" s="443"/>
      <c r="FQ25" s="443"/>
      <c r="FR25" s="443"/>
      <c r="FS25" s="443"/>
      <c r="FT25" s="443"/>
      <c r="FU25" s="443"/>
      <c r="FV25" s="443"/>
      <c r="FW25" s="443"/>
      <c r="FX25" s="443"/>
      <c r="FY25" s="443"/>
      <c r="FZ25" s="443"/>
      <c r="GA25" s="443"/>
      <c r="GB25" s="443"/>
      <c r="GC25" s="443"/>
      <c r="GD25" s="443"/>
      <c r="GE25" s="443"/>
      <c r="GF25" s="443"/>
      <c r="GG25" s="443"/>
      <c r="GH25" s="443"/>
      <c r="GI25" s="443"/>
      <c r="GJ25" s="443"/>
      <c r="GK25" s="443"/>
      <c r="GL25" s="443"/>
      <c r="GM25" s="443"/>
      <c r="GN25" s="443"/>
      <c r="GO25" s="443"/>
      <c r="GP25" s="443"/>
      <c r="GQ25" s="443"/>
      <c r="GR25" s="443"/>
      <c r="GS25" s="443"/>
      <c r="GT25" s="443"/>
      <c r="GU25" s="443"/>
      <c r="GV25" s="443"/>
      <c r="GW25" s="443"/>
      <c r="GX25" s="443"/>
      <c r="GY25" s="443"/>
      <c r="GZ25" s="443"/>
      <c r="HA25" s="443"/>
      <c r="HB25" s="443"/>
      <c r="HC25" s="443"/>
      <c r="HD25" s="443"/>
      <c r="HE25" s="443"/>
      <c r="HF25" s="443"/>
      <c r="HG25" s="443"/>
      <c r="HH25" s="443"/>
      <c r="HI25" s="443"/>
      <c r="HJ25" s="443"/>
      <c r="HK25" s="443"/>
      <c r="HL25" s="443"/>
      <c r="HM25" s="443"/>
      <c r="HN25" s="443"/>
      <c r="HO25" s="443"/>
      <c r="HP25" s="443"/>
      <c r="HQ25" s="443"/>
      <c r="HR25" s="443"/>
      <c r="HS25" s="443"/>
      <c r="HT25" s="443"/>
      <c r="HU25" s="443"/>
      <c r="HV25" s="443"/>
      <c r="HW25" s="443"/>
      <c r="HX25" s="443"/>
      <c r="HY25" s="443"/>
      <c r="HZ25" s="443"/>
      <c r="IA25" s="443"/>
      <c r="IB25" s="443"/>
      <c r="IC25" s="443"/>
      <c r="ID25" s="443"/>
      <c r="IE25" s="443"/>
      <c r="IF25" s="443"/>
      <c r="IG25" s="443"/>
      <c r="IH25" s="443"/>
      <c r="II25" s="443"/>
      <c r="IJ25" s="443"/>
      <c r="IK25" s="443"/>
      <c r="IL25" s="443"/>
      <c r="IM25" s="443"/>
      <c r="IN25" s="443"/>
      <c r="IO25" s="443"/>
    </row>
    <row r="26" spans="2:249" ht="17.25" customHeight="1">
      <c r="B26" s="1192" t="s">
        <v>421</v>
      </c>
      <c r="C26" s="447" t="s">
        <v>37</v>
      </c>
      <c r="D26" s="1194" t="s">
        <v>422</v>
      </c>
      <c r="E26" s="448">
        <v>4</v>
      </c>
      <c r="F26" s="449">
        <v>70000000</v>
      </c>
      <c r="G26" s="450">
        <f>F26</f>
        <v>70000000</v>
      </c>
      <c r="H26" s="451"/>
      <c r="I26" s="452"/>
      <c r="J26" s="451"/>
      <c r="K26" s="453">
        <v>44972</v>
      </c>
      <c r="L26" s="454">
        <v>45291</v>
      </c>
      <c r="M26" s="1170">
        <f>E27/E26</f>
        <v>0</v>
      </c>
      <c r="N26" s="1170">
        <f>F27/F26</f>
        <v>0.63500000000000001</v>
      </c>
      <c r="O26" s="1197">
        <f>M26*M26/N26</f>
        <v>0</v>
      </c>
      <c r="P26" s="455"/>
    </row>
    <row r="27" spans="2:249" ht="17.25" customHeight="1" thickBot="1">
      <c r="B27" s="1193"/>
      <c r="C27" s="456" t="s">
        <v>39</v>
      </c>
      <c r="D27" s="1195"/>
      <c r="E27" s="457">
        <v>0</v>
      </c>
      <c r="F27" s="458">
        <v>44450000</v>
      </c>
      <c r="G27" s="459">
        <f t="shared" ref="G27:G39" si="0">F27</f>
        <v>44450000</v>
      </c>
      <c r="H27" s="460"/>
      <c r="I27" s="461"/>
      <c r="J27" s="460"/>
      <c r="K27" s="460"/>
      <c r="L27" s="462"/>
      <c r="M27" s="1196"/>
      <c r="N27" s="1196"/>
      <c r="O27" s="1198"/>
      <c r="P27" s="455"/>
    </row>
    <row r="28" spans="2:249" ht="14.25" customHeight="1">
      <c r="B28" s="1192" t="s">
        <v>423</v>
      </c>
      <c r="C28" s="447" t="s">
        <v>37</v>
      </c>
      <c r="D28" s="1194" t="s">
        <v>424</v>
      </c>
      <c r="E28" s="448">
        <v>1</v>
      </c>
      <c r="F28" s="449">
        <v>65000000</v>
      </c>
      <c r="G28" s="450">
        <f t="shared" si="0"/>
        <v>65000000</v>
      </c>
      <c r="H28" s="463"/>
      <c r="I28" s="452"/>
      <c r="J28" s="463"/>
      <c r="K28" s="453">
        <v>44972</v>
      </c>
      <c r="L28" s="454">
        <v>45291</v>
      </c>
      <c r="M28" s="1170">
        <f>E29/E28</f>
        <v>0</v>
      </c>
      <c r="N28" s="1170">
        <f>F29/F28</f>
        <v>0.68384615384615388</v>
      </c>
      <c r="O28" s="1197">
        <f t="shared" ref="O28" si="1">M28*M28/N28</f>
        <v>0</v>
      </c>
      <c r="P28" s="455"/>
    </row>
    <row r="29" spans="2:249" ht="15" customHeight="1" thickBot="1">
      <c r="B29" s="1193"/>
      <c r="C29" s="456" t="s">
        <v>39</v>
      </c>
      <c r="D29" s="1195"/>
      <c r="E29" s="464">
        <v>0</v>
      </c>
      <c r="F29" s="458">
        <v>44450000</v>
      </c>
      <c r="G29" s="459">
        <f t="shared" si="0"/>
        <v>44450000</v>
      </c>
      <c r="H29" s="465"/>
      <c r="I29" s="461"/>
      <c r="J29" s="465"/>
      <c r="K29" s="465"/>
      <c r="L29" s="462"/>
      <c r="M29" s="1196"/>
      <c r="N29" s="1196"/>
      <c r="O29" s="1198"/>
      <c r="P29" s="455"/>
    </row>
    <row r="30" spans="2:249" ht="21" customHeight="1">
      <c r="B30" s="1192" t="s">
        <v>425</v>
      </c>
      <c r="C30" s="447" t="s">
        <v>37</v>
      </c>
      <c r="D30" s="1194" t="s">
        <v>426</v>
      </c>
      <c r="E30" s="448">
        <v>30</v>
      </c>
      <c r="F30" s="449">
        <v>60000000</v>
      </c>
      <c r="G30" s="450">
        <f>F30</f>
        <v>60000000</v>
      </c>
      <c r="H30" s="463"/>
      <c r="I30" s="452"/>
      <c r="J30" s="463"/>
      <c r="K30" s="453">
        <v>44972</v>
      </c>
      <c r="L30" s="454">
        <v>45291</v>
      </c>
      <c r="M30" s="1170">
        <f>E31/E30</f>
        <v>0</v>
      </c>
      <c r="N30" s="1170">
        <f>F31/F30</f>
        <v>0</v>
      </c>
      <c r="O30" s="1197">
        <v>0</v>
      </c>
      <c r="P30" s="455"/>
    </row>
    <row r="31" spans="2:249" ht="20.25" customHeight="1" thickBot="1">
      <c r="B31" s="1193"/>
      <c r="C31" s="456" t="s">
        <v>39</v>
      </c>
      <c r="D31" s="1195"/>
      <c r="E31" s="464">
        <v>0</v>
      </c>
      <c r="F31" s="458">
        <v>0</v>
      </c>
      <c r="G31" s="459">
        <f t="shared" si="0"/>
        <v>0</v>
      </c>
      <c r="H31" s="465"/>
      <c r="I31" s="461"/>
      <c r="J31" s="465"/>
      <c r="K31" s="465"/>
      <c r="L31" s="462"/>
      <c r="M31" s="1196"/>
      <c r="N31" s="1196"/>
      <c r="O31" s="1198"/>
      <c r="P31" s="455"/>
    </row>
    <row r="32" spans="2:249" ht="14.25" customHeight="1">
      <c r="B32" s="1192" t="s">
        <v>427</v>
      </c>
      <c r="C32" s="447" t="s">
        <v>37</v>
      </c>
      <c r="D32" s="1194" t="s">
        <v>428</v>
      </c>
      <c r="E32" s="448">
        <v>6</v>
      </c>
      <c r="F32" s="449">
        <v>45000000</v>
      </c>
      <c r="G32" s="450">
        <f t="shared" si="0"/>
        <v>45000000</v>
      </c>
      <c r="H32" s="463"/>
      <c r="I32" s="452"/>
      <c r="J32" s="466"/>
      <c r="K32" s="453">
        <v>44972</v>
      </c>
      <c r="L32" s="454">
        <v>45291</v>
      </c>
      <c r="M32" s="1170">
        <f>E33/E32</f>
        <v>0.16666666666666666</v>
      </c>
      <c r="N32" s="1170">
        <f>F33/F32</f>
        <v>0.66111111111111109</v>
      </c>
      <c r="O32" s="1197">
        <f t="shared" ref="O32" si="2">M32*M32/N32</f>
        <v>4.2016806722689072E-2</v>
      </c>
      <c r="P32" s="455"/>
    </row>
    <row r="33" spans="2:16" ht="15.75" thickBot="1">
      <c r="B33" s="1193"/>
      <c r="C33" s="456" t="s">
        <v>39</v>
      </c>
      <c r="D33" s="1195"/>
      <c r="E33" s="467">
        <v>1</v>
      </c>
      <c r="F33" s="458">
        <v>29750000</v>
      </c>
      <c r="G33" s="459">
        <f t="shared" si="0"/>
        <v>29750000</v>
      </c>
      <c r="H33" s="460"/>
      <c r="I33" s="461"/>
      <c r="J33" s="465"/>
      <c r="K33" s="460"/>
      <c r="L33" s="462"/>
      <c r="M33" s="1196"/>
      <c r="N33" s="1196"/>
      <c r="O33" s="1198"/>
      <c r="P33" s="455"/>
    </row>
    <row r="34" spans="2:16" ht="14.25" customHeight="1">
      <c r="B34" s="1192" t="s">
        <v>429</v>
      </c>
      <c r="C34" s="447" t="s">
        <v>37</v>
      </c>
      <c r="D34" s="1194" t="s">
        <v>430</v>
      </c>
      <c r="E34" s="448">
        <v>9</v>
      </c>
      <c r="F34" s="449">
        <v>55000000</v>
      </c>
      <c r="G34" s="450">
        <f t="shared" si="0"/>
        <v>55000000</v>
      </c>
      <c r="H34" s="463"/>
      <c r="I34" s="452"/>
      <c r="J34" s="463"/>
      <c r="K34" s="453">
        <v>44972</v>
      </c>
      <c r="L34" s="454">
        <v>45291</v>
      </c>
      <c r="M34" s="1170">
        <f>E35/E34</f>
        <v>0</v>
      </c>
      <c r="N34" s="1170">
        <f>F35/F34</f>
        <v>0</v>
      </c>
      <c r="O34" s="1197">
        <v>0</v>
      </c>
      <c r="P34" s="455"/>
    </row>
    <row r="35" spans="2:16" ht="14.25" customHeight="1" thickBot="1">
      <c r="B35" s="1193"/>
      <c r="C35" s="456" t="s">
        <v>39</v>
      </c>
      <c r="D35" s="1195"/>
      <c r="E35" s="464">
        <v>0</v>
      </c>
      <c r="F35" s="458">
        <v>0</v>
      </c>
      <c r="G35" s="459">
        <f>F35</f>
        <v>0</v>
      </c>
      <c r="H35" s="460"/>
      <c r="I35" s="461"/>
      <c r="J35" s="460"/>
      <c r="K35" s="460"/>
      <c r="L35" s="462"/>
      <c r="M35" s="1196"/>
      <c r="N35" s="1196"/>
      <c r="O35" s="1198"/>
      <c r="P35" s="455"/>
    </row>
    <row r="36" spans="2:16" ht="15" customHeight="1">
      <c r="B36" s="1192" t="s">
        <v>431</v>
      </c>
      <c r="C36" s="447" t="s">
        <v>37</v>
      </c>
      <c r="D36" s="1194" t="s">
        <v>432</v>
      </c>
      <c r="E36" s="448">
        <v>1</v>
      </c>
      <c r="F36" s="449">
        <v>45000000</v>
      </c>
      <c r="G36" s="450">
        <f t="shared" si="0"/>
        <v>45000000</v>
      </c>
      <c r="H36" s="451"/>
      <c r="I36" s="452"/>
      <c r="J36" s="451"/>
      <c r="K36" s="453">
        <v>44972</v>
      </c>
      <c r="L36" s="454">
        <v>45291</v>
      </c>
      <c r="M36" s="1170">
        <f>E37/E36</f>
        <v>0</v>
      </c>
      <c r="N36" s="1170">
        <f>F37/F36</f>
        <v>0.93379999999999996</v>
      </c>
      <c r="O36" s="1197">
        <f t="shared" ref="O36" si="3">M36*M36/N36</f>
        <v>0</v>
      </c>
    </row>
    <row r="37" spans="2:16" ht="15.75" thickBot="1">
      <c r="B37" s="1193"/>
      <c r="C37" s="456" t="s">
        <v>39</v>
      </c>
      <c r="D37" s="1195"/>
      <c r="E37" s="464">
        <v>0</v>
      </c>
      <c r="F37" s="458">
        <f>12271000+29750000</f>
        <v>42021000</v>
      </c>
      <c r="G37" s="459">
        <f t="shared" si="0"/>
        <v>42021000</v>
      </c>
      <c r="H37" s="460"/>
      <c r="I37" s="461"/>
      <c r="J37" s="460"/>
      <c r="K37" s="460"/>
      <c r="L37" s="462"/>
      <c r="M37" s="1196"/>
      <c r="N37" s="1196"/>
      <c r="O37" s="1198"/>
    </row>
    <row r="38" spans="2:16" ht="15">
      <c r="B38" s="1192" t="s">
        <v>433</v>
      </c>
      <c r="C38" s="447" t="s">
        <v>37</v>
      </c>
      <c r="D38" s="1194" t="s">
        <v>434</v>
      </c>
      <c r="E38" s="448">
        <v>1</v>
      </c>
      <c r="F38" s="449">
        <v>160000000</v>
      </c>
      <c r="G38" s="450">
        <f t="shared" si="0"/>
        <v>160000000</v>
      </c>
      <c r="H38" s="451"/>
      <c r="I38" s="452"/>
      <c r="J38" s="451"/>
      <c r="K38" s="453">
        <v>44972</v>
      </c>
      <c r="L38" s="454">
        <v>45291</v>
      </c>
      <c r="M38" s="1170">
        <f>E39/E38</f>
        <v>0</v>
      </c>
      <c r="N38" s="1170">
        <f>F39/F38</f>
        <v>0</v>
      </c>
      <c r="O38" s="1197">
        <v>0</v>
      </c>
    </row>
    <row r="39" spans="2:16" ht="15.75" thickBot="1">
      <c r="B39" s="1193"/>
      <c r="C39" s="456" t="s">
        <v>39</v>
      </c>
      <c r="D39" s="1195"/>
      <c r="E39" s="464"/>
      <c r="F39" s="458">
        <v>0</v>
      </c>
      <c r="G39" s="459">
        <f t="shared" si="0"/>
        <v>0</v>
      </c>
      <c r="H39" s="460"/>
      <c r="I39" s="461"/>
      <c r="J39" s="460"/>
      <c r="K39" s="460"/>
      <c r="L39" s="462"/>
      <c r="M39" s="1196"/>
      <c r="N39" s="1196"/>
      <c r="O39" s="1198"/>
    </row>
    <row r="40" spans="2:16" ht="15">
      <c r="B40" s="1178" t="s">
        <v>435</v>
      </c>
      <c r="C40" s="447" t="s">
        <v>37</v>
      </c>
      <c r="D40" s="468"/>
      <c r="E40" s="468"/>
      <c r="F40" s="469">
        <f>F26+F28+F30+F32+F34+F36+F38</f>
        <v>500000000</v>
      </c>
      <c r="G40" s="469">
        <f>G26+G28+G30+G32+G34+G36+G38</f>
        <v>500000000</v>
      </c>
      <c r="H40" s="463"/>
      <c r="I40" s="463"/>
      <c r="J40" s="463"/>
      <c r="K40" s="463"/>
      <c r="L40" s="470"/>
      <c r="M40" s="1180"/>
      <c r="N40" s="1180"/>
      <c r="O40" s="1182"/>
      <c r="P40" s="455"/>
    </row>
    <row r="41" spans="2:16" ht="15.75" thickBot="1">
      <c r="B41" s="1179"/>
      <c r="C41" s="456" t="s">
        <v>39</v>
      </c>
      <c r="D41" s="446"/>
      <c r="E41" s="446"/>
      <c r="F41" s="471">
        <f>F27+F29+F31+F33+F35+F37+F39</f>
        <v>160671000</v>
      </c>
      <c r="G41" s="471">
        <f>G27+G29+G31+G33+G35+G37+G39</f>
        <v>160671000</v>
      </c>
      <c r="H41" s="460"/>
      <c r="I41" s="472"/>
      <c r="J41" s="460"/>
      <c r="K41" s="460"/>
      <c r="L41" s="473"/>
      <c r="M41" s="1181"/>
      <c r="N41" s="1181"/>
      <c r="O41" s="1183"/>
      <c r="P41" s="455"/>
    </row>
    <row r="42" spans="2:16" ht="15.75" thickBot="1">
      <c r="B42" s="474" t="s">
        <v>52</v>
      </c>
      <c r="C42" s="1184" t="s">
        <v>53</v>
      </c>
      <c r="D42" s="1185"/>
      <c r="E42" s="1186"/>
      <c r="F42" s="1187" t="s">
        <v>54</v>
      </c>
      <c r="G42" s="1188"/>
      <c r="H42" s="1188"/>
      <c r="I42" s="1188"/>
      <c r="J42" s="475"/>
      <c r="K42" s="1189" t="s">
        <v>55</v>
      </c>
      <c r="L42" s="1190"/>
      <c r="M42" s="1190"/>
      <c r="N42" s="1190"/>
      <c r="O42" s="1191"/>
    </row>
    <row r="43" spans="2:16" ht="15">
      <c r="B43" s="1148" t="s">
        <v>436</v>
      </c>
      <c r="C43" s="1150" t="s">
        <v>437</v>
      </c>
      <c r="D43" s="1151"/>
      <c r="E43" s="1152"/>
      <c r="F43" s="1159" t="s">
        <v>438</v>
      </c>
      <c r="G43" s="1160"/>
      <c r="H43" s="1161"/>
      <c r="I43" s="1168" t="s">
        <v>37</v>
      </c>
      <c r="J43" s="1170">
        <v>1</v>
      </c>
      <c r="K43" s="1172" t="s">
        <v>439</v>
      </c>
      <c r="L43" s="1173"/>
      <c r="M43" s="1173"/>
      <c r="N43" s="1173"/>
      <c r="O43" s="1174"/>
    </row>
    <row r="44" spans="2:16" ht="15">
      <c r="B44" s="1149"/>
      <c r="C44" s="1153"/>
      <c r="D44" s="1154"/>
      <c r="E44" s="1155"/>
      <c r="F44" s="1162"/>
      <c r="G44" s="1163"/>
      <c r="H44" s="1164"/>
      <c r="I44" s="1169"/>
      <c r="J44" s="1171"/>
      <c r="K44" s="1136"/>
      <c r="L44" s="1136"/>
      <c r="M44" s="1136"/>
      <c r="N44" s="1136"/>
      <c r="O44" s="1137"/>
    </row>
    <row r="45" spans="2:16" ht="15">
      <c r="B45" s="1134"/>
      <c r="C45" s="1153"/>
      <c r="D45" s="1154"/>
      <c r="E45" s="1155"/>
      <c r="F45" s="1162"/>
      <c r="G45" s="1163"/>
      <c r="H45" s="1164"/>
      <c r="I45" s="1175" t="s">
        <v>39</v>
      </c>
      <c r="J45" s="1176"/>
      <c r="K45" s="1144" t="s">
        <v>60</v>
      </c>
      <c r="L45" s="1144"/>
      <c r="M45" s="1144"/>
      <c r="N45" s="1144"/>
      <c r="O45" s="1145"/>
    </row>
    <row r="46" spans="2:16" ht="15">
      <c r="B46" s="1134"/>
      <c r="C46" s="1153"/>
      <c r="D46" s="1154"/>
      <c r="E46" s="1155"/>
      <c r="F46" s="1162"/>
      <c r="G46" s="1163"/>
      <c r="H46" s="1164"/>
      <c r="I46" s="1169"/>
      <c r="J46" s="1177"/>
      <c r="K46" s="1144"/>
      <c r="L46" s="1144"/>
      <c r="M46" s="1144"/>
      <c r="N46" s="1144"/>
      <c r="O46" s="1145"/>
    </row>
    <row r="47" spans="2:16" ht="15">
      <c r="B47" s="1134"/>
      <c r="C47" s="1153"/>
      <c r="D47" s="1154"/>
      <c r="E47" s="1155"/>
      <c r="F47" s="1162"/>
      <c r="G47" s="1163"/>
      <c r="H47" s="1164"/>
      <c r="I47" s="476"/>
      <c r="J47" s="477"/>
      <c r="K47" s="1135" t="s">
        <v>440</v>
      </c>
      <c r="L47" s="1136"/>
      <c r="M47" s="1136"/>
      <c r="N47" s="1136"/>
      <c r="O47" s="1137"/>
    </row>
    <row r="48" spans="2:16" ht="15">
      <c r="B48" s="1134"/>
      <c r="C48" s="1156"/>
      <c r="D48" s="1157"/>
      <c r="E48" s="1158"/>
      <c r="F48" s="1165"/>
      <c r="G48" s="1166"/>
      <c r="H48" s="1167"/>
      <c r="I48" s="476"/>
      <c r="J48" s="477"/>
      <c r="K48" s="1136"/>
      <c r="L48" s="1136"/>
      <c r="M48" s="1136"/>
      <c r="N48" s="1136"/>
      <c r="O48" s="1137"/>
    </row>
    <row r="49" spans="2:37" ht="15">
      <c r="B49" s="1138" t="s">
        <v>235</v>
      </c>
      <c r="C49" s="1139"/>
      <c r="D49" s="1139"/>
      <c r="E49" s="1139"/>
      <c r="F49" s="1139"/>
      <c r="G49" s="1139"/>
      <c r="H49" s="1139"/>
      <c r="I49" s="1139"/>
      <c r="J49" s="1140"/>
      <c r="K49" s="1144" t="s">
        <v>60</v>
      </c>
      <c r="L49" s="1144"/>
      <c r="M49" s="1144"/>
      <c r="N49" s="1144"/>
      <c r="O49" s="1145"/>
    </row>
    <row r="50" spans="2:37" s="478" customFormat="1" ht="15.75" thickBot="1">
      <c r="B50" s="1141"/>
      <c r="C50" s="1142"/>
      <c r="D50" s="1142"/>
      <c r="E50" s="1142"/>
      <c r="F50" s="1142"/>
      <c r="G50" s="1142"/>
      <c r="H50" s="1142"/>
      <c r="I50" s="1142"/>
      <c r="J50" s="1143"/>
      <c r="K50" s="1146"/>
      <c r="L50" s="1146"/>
      <c r="M50" s="1146"/>
      <c r="N50" s="1146"/>
      <c r="O50" s="1147"/>
      <c r="Q50" s="479"/>
      <c r="R50" s="479"/>
      <c r="S50" s="479"/>
      <c r="T50" s="479"/>
      <c r="U50" s="479"/>
      <c r="V50" s="479"/>
      <c r="W50" s="479"/>
      <c r="X50" s="479"/>
      <c r="Y50" s="479"/>
      <c r="Z50" s="479"/>
      <c r="AA50" s="479"/>
    </row>
    <row r="51" spans="2:37" ht="15">
      <c r="H51" s="141"/>
      <c r="K51" s="480"/>
      <c r="L51" s="480"/>
    </row>
    <row r="52" spans="2:37">
      <c r="L52" s="483"/>
    </row>
    <row r="54" spans="2:37">
      <c r="AB54" s="484"/>
      <c r="AC54" s="485"/>
      <c r="AD54" s="484"/>
      <c r="AE54" s="485"/>
    </row>
    <row r="55" spans="2:37">
      <c r="AB55" s="486"/>
      <c r="AC55" s="487"/>
      <c r="AD55" s="486"/>
      <c r="AE55" s="488"/>
      <c r="AF55" s="488"/>
      <c r="AG55" s="489"/>
      <c r="AH55" s="489"/>
      <c r="AI55" s="489"/>
      <c r="AJ55" s="489"/>
      <c r="AK55" s="489"/>
    </row>
    <row r="56" spans="2:37">
      <c r="AB56" s="486"/>
      <c r="AC56" s="487"/>
      <c r="AD56" s="490"/>
      <c r="AE56" s="491"/>
      <c r="AF56" s="487"/>
      <c r="AG56" s="490"/>
      <c r="AH56" s="491"/>
      <c r="AI56" s="489"/>
      <c r="AJ56" s="489"/>
      <c r="AK56" s="489"/>
    </row>
    <row r="57" spans="2:37">
      <c r="AB57" s="486"/>
      <c r="AC57" s="487"/>
      <c r="AD57" s="490"/>
      <c r="AE57" s="491"/>
      <c r="AF57" s="491"/>
      <c r="AG57" s="489"/>
      <c r="AH57" s="490"/>
    </row>
    <row r="58" spans="2:37">
      <c r="AB58" s="492"/>
      <c r="AC58" s="492"/>
      <c r="AD58" s="492"/>
    </row>
    <row r="59" spans="2:37">
      <c r="AB59" s="493"/>
      <c r="AC59" s="492"/>
      <c r="AD59" s="493"/>
    </row>
    <row r="60" spans="2:37">
      <c r="AB60" s="494"/>
      <c r="AC60" s="492"/>
      <c r="AD60" s="493"/>
    </row>
    <row r="61" spans="2:37">
      <c r="AB61" s="492"/>
      <c r="AC61" s="492"/>
      <c r="AD61" s="492"/>
    </row>
    <row r="62" spans="2:37">
      <c r="AB62" s="492"/>
      <c r="AC62" s="492"/>
      <c r="AD62" s="492"/>
    </row>
    <row r="63" spans="2:37">
      <c r="AB63" s="495"/>
      <c r="AC63" s="492"/>
      <c r="AD63" s="492"/>
    </row>
    <row r="64" spans="2:37">
      <c r="AB64" s="495"/>
      <c r="AC64" s="492"/>
      <c r="AD64" s="492"/>
    </row>
    <row r="65" spans="28:30">
      <c r="AB65" s="495"/>
      <c r="AC65" s="492"/>
      <c r="AD65" s="492"/>
    </row>
    <row r="66" spans="28:30">
      <c r="AB66" s="495"/>
      <c r="AC66" s="492"/>
      <c r="AD66" s="492"/>
    </row>
    <row r="67" spans="28:30">
      <c r="AB67" s="495"/>
      <c r="AC67" s="492"/>
      <c r="AD67" s="492"/>
    </row>
    <row r="68" spans="28:30">
      <c r="AB68" s="495"/>
      <c r="AC68" s="492"/>
      <c r="AD68" s="492"/>
    </row>
  </sheetData>
  <mergeCells count="97">
    <mergeCell ref="L14:N14"/>
    <mergeCell ref="L15:N15"/>
    <mergeCell ref="B1:O1"/>
    <mergeCell ref="B2:O2"/>
    <mergeCell ref="B3:O3"/>
    <mergeCell ref="B4:O4"/>
    <mergeCell ref="C5:G5"/>
    <mergeCell ref="H5:O5"/>
    <mergeCell ref="K23:L24"/>
    <mergeCell ref="M23:O23"/>
    <mergeCell ref="B6:G6"/>
    <mergeCell ref="H6:J22"/>
    <mergeCell ref="K6:O6"/>
    <mergeCell ref="C7:G7"/>
    <mergeCell ref="L7:N7"/>
    <mergeCell ref="B8:G8"/>
    <mergeCell ref="L8:N8"/>
    <mergeCell ref="B9:G12"/>
    <mergeCell ref="L9:N9"/>
    <mergeCell ref="L10:N10"/>
    <mergeCell ref="L11:N11"/>
    <mergeCell ref="L12:N12"/>
    <mergeCell ref="B13:G17"/>
    <mergeCell ref="L13:N13"/>
    <mergeCell ref="N26:N27"/>
    <mergeCell ref="O26:O27"/>
    <mergeCell ref="L16:N16"/>
    <mergeCell ref="L17:N17"/>
    <mergeCell ref="G23:J24"/>
    <mergeCell ref="B18:G22"/>
    <mergeCell ref="L18:N18"/>
    <mergeCell ref="L19:N19"/>
    <mergeCell ref="L20:N20"/>
    <mergeCell ref="L21:N21"/>
    <mergeCell ref="L22:N22"/>
    <mergeCell ref="B23:B25"/>
    <mergeCell ref="C23:C25"/>
    <mergeCell ref="D23:D25"/>
    <mergeCell ref="E23:E25"/>
    <mergeCell ref="F23:F25"/>
    <mergeCell ref="M24:M25"/>
    <mergeCell ref="N24:N25"/>
    <mergeCell ref="O24:O25"/>
    <mergeCell ref="B30:B31"/>
    <mergeCell ref="D30:D31"/>
    <mergeCell ref="M30:M31"/>
    <mergeCell ref="N30:N31"/>
    <mergeCell ref="O30:O31"/>
    <mergeCell ref="B28:B29"/>
    <mergeCell ref="D28:D29"/>
    <mergeCell ref="M28:M29"/>
    <mergeCell ref="N28:N29"/>
    <mergeCell ref="O28:O29"/>
    <mergeCell ref="B26:B27"/>
    <mergeCell ref="D26:D27"/>
    <mergeCell ref="M26:M27"/>
    <mergeCell ref="B34:B35"/>
    <mergeCell ref="D34:D35"/>
    <mergeCell ref="M34:M35"/>
    <mergeCell ref="N34:N35"/>
    <mergeCell ref="O34:O35"/>
    <mergeCell ref="B32:B33"/>
    <mergeCell ref="D32:D33"/>
    <mergeCell ref="M32:M33"/>
    <mergeCell ref="N32:N33"/>
    <mergeCell ref="O32:O33"/>
    <mergeCell ref="B38:B39"/>
    <mergeCell ref="D38:D39"/>
    <mergeCell ref="M38:M39"/>
    <mergeCell ref="N38:N39"/>
    <mergeCell ref="O38:O39"/>
    <mergeCell ref="B36:B37"/>
    <mergeCell ref="D36:D37"/>
    <mergeCell ref="M36:M37"/>
    <mergeCell ref="N36:N37"/>
    <mergeCell ref="O36:O37"/>
    <mergeCell ref="B40:B41"/>
    <mergeCell ref="M40:M41"/>
    <mergeCell ref="N40:N41"/>
    <mergeCell ref="O40:O41"/>
    <mergeCell ref="C42:E42"/>
    <mergeCell ref="F42:I42"/>
    <mergeCell ref="K42:O42"/>
    <mergeCell ref="B47:B48"/>
    <mergeCell ref="K47:O48"/>
    <mergeCell ref="B49:J50"/>
    <mergeCell ref="K49:O50"/>
    <mergeCell ref="B43:B44"/>
    <mergeCell ref="C43:E48"/>
    <mergeCell ref="F43:H48"/>
    <mergeCell ref="I43:I44"/>
    <mergeCell ref="J43:J44"/>
    <mergeCell ref="K43:O44"/>
    <mergeCell ref="B45:B46"/>
    <mergeCell ref="I45:I46"/>
    <mergeCell ref="J45:J46"/>
    <mergeCell ref="K45:O4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61"/>
  <sheetViews>
    <sheetView topLeftCell="A100" workbookViewId="0">
      <selection activeCell="A100" sqref="A1:XFD1048576"/>
    </sheetView>
  </sheetViews>
  <sheetFormatPr baseColWidth="10" defaultColWidth="17" defaultRowHeight="12.75"/>
  <cols>
    <col min="1" max="1" width="7" style="1365" customWidth="1"/>
    <col min="2" max="2" width="57.7109375" style="1365" customWidth="1"/>
    <col min="3" max="3" width="10.28515625" style="1365" customWidth="1"/>
    <col min="4" max="4" width="14.85546875" style="1365" customWidth="1"/>
    <col min="5" max="5" width="14.140625" style="1365" customWidth="1"/>
    <col min="6" max="7" width="17" style="1365"/>
    <col min="8" max="10" width="14.85546875" style="1365" customWidth="1"/>
    <col min="11" max="11" width="15" style="1601" customWidth="1"/>
    <col min="12" max="12" width="14.5703125" style="1601" customWidth="1"/>
    <col min="13" max="13" width="13.42578125" style="1365" customWidth="1"/>
    <col min="14" max="14" width="12.28515625" style="1365" customWidth="1"/>
    <col min="15" max="15" width="14.42578125" style="1365" customWidth="1"/>
    <col min="16" max="16" width="17" style="1365"/>
    <col min="17" max="17" width="12.85546875" style="1365" customWidth="1"/>
    <col min="18" max="18" width="17" style="1365"/>
    <col min="19" max="19" width="16.140625" style="1365" customWidth="1"/>
    <col min="20" max="20" width="16" style="1365" customWidth="1"/>
    <col min="21" max="21" width="59.28515625" style="1366" customWidth="1"/>
    <col min="22" max="22" width="17" style="1365"/>
    <col min="23" max="23" width="24.5703125" style="1365" customWidth="1"/>
    <col min="24" max="24" width="18.42578125" style="1365" customWidth="1"/>
    <col min="25" max="16384" width="17" style="1365"/>
  </cols>
  <sheetData>
    <row r="1" spans="2:27" ht="25.5" customHeight="1">
      <c r="B1" s="1356"/>
      <c r="C1" s="1357" t="s">
        <v>0</v>
      </c>
      <c r="D1" s="1358"/>
      <c r="E1" s="1358"/>
      <c r="F1" s="1358"/>
      <c r="G1" s="1358"/>
      <c r="H1" s="1358"/>
      <c r="I1" s="1359"/>
      <c r="J1" s="1360" t="s">
        <v>1</v>
      </c>
      <c r="K1" s="1361"/>
      <c r="L1" s="1361"/>
      <c r="M1" s="1362"/>
      <c r="N1" s="1363"/>
      <c r="O1" s="1364"/>
    </row>
    <row r="2" spans="2:27" ht="25.5" customHeight="1">
      <c r="B2" s="1367"/>
      <c r="C2" s="1368"/>
      <c r="D2" s="1369"/>
      <c r="E2" s="1369"/>
      <c r="F2" s="1369"/>
      <c r="G2" s="1369"/>
      <c r="H2" s="1369"/>
      <c r="I2" s="1370"/>
      <c r="J2" s="1371" t="s">
        <v>2</v>
      </c>
      <c r="K2" s="1372"/>
      <c r="L2" s="1372"/>
      <c r="M2" s="1373"/>
      <c r="N2" s="1374"/>
      <c r="O2" s="1375"/>
    </row>
    <row r="3" spans="2:27" ht="25.5" customHeight="1">
      <c r="B3" s="1367"/>
      <c r="C3" s="1376" t="s">
        <v>3</v>
      </c>
      <c r="D3" s="1377"/>
      <c r="E3" s="1377"/>
      <c r="F3" s="1377"/>
      <c r="G3" s="1377"/>
      <c r="H3" s="1377"/>
      <c r="I3" s="1378"/>
      <c r="J3" s="1371" t="s">
        <v>4</v>
      </c>
      <c r="K3" s="1372"/>
      <c r="L3" s="1372"/>
      <c r="M3" s="1373"/>
      <c r="N3" s="1374"/>
      <c r="O3" s="1375"/>
    </row>
    <row r="4" spans="2:27" ht="25.5" customHeight="1" thickBot="1">
      <c r="B4" s="1379"/>
      <c r="C4" s="1380"/>
      <c r="D4" s="1381"/>
      <c r="E4" s="1381"/>
      <c r="F4" s="1381"/>
      <c r="G4" s="1381"/>
      <c r="H4" s="1381"/>
      <c r="I4" s="1382"/>
      <c r="J4" s="1383" t="s">
        <v>5</v>
      </c>
      <c r="K4" s="1384"/>
      <c r="L4" s="1384"/>
      <c r="M4" s="1385"/>
      <c r="N4" s="1386"/>
      <c r="O4" s="1387"/>
    </row>
    <row r="5" spans="2:27" ht="18" customHeight="1" thickBot="1">
      <c r="B5" s="1388"/>
      <c r="C5" s="1388"/>
      <c r="D5" s="1388"/>
      <c r="E5" s="1388"/>
      <c r="F5" s="1388"/>
      <c r="G5" s="1388"/>
      <c r="H5" s="1388"/>
      <c r="I5" s="1388"/>
      <c r="J5" s="1388"/>
      <c r="K5" s="1388"/>
      <c r="L5" s="1388"/>
      <c r="M5" s="1388"/>
      <c r="N5" s="1388"/>
      <c r="O5" s="1388"/>
    </row>
    <row r="6" spans="2:27" ht="25.5" customHeight="1">
      <c r="B6" s="1389" t="s">
        <v>442</v>
      </c>
      <c r="C6" s="1390"/>
      <c r="D6" s="1390"/>
      <c r="E6" s="1390"/>
      <c r="F6" s="1390"/>
      <c r="G6" s="1390"/>
      <c r="H6" s="1390"/>
      <c r="I6" s="1390"/>
      <c r="J6" s="1390"/>
      <c r="K6" s="1390"/>
      <c r="L6" s="1390"/>
      <c r="M6" s="1390"/>
      <c r="N6" s="1390"/>
      <c r="O6" s="1391"/>
      <c r="P6" s="1392"/>
    </row>
    <row r="7" spans="2:27" ht="25.5" customHeight="1" thickBot="1">
      <c r="B7" s="1393" t="s">
        <v>736</v>
      </c>
      <c r="C7" s="1394" t="s">
        <v>443</v>
      </c>
      <c r="D7" s="1395"/>
      <c r="E7" s="1395"/>
      <c r="F7" s="1395"/>
      <c r="G7" s="1396"/>
      <c r="H7" s="1397"/>
      <c r="I7" s="1398"/>
      <c r="J7" s="1398"/>
      <c r="K7" s="1398"/>
      <c r="L7" s="1398"/>
      <c r="M7" s="1398"/>
      <c r="N7" s="1398"/>
      <c r="O7" s="1399"/>
    </row>
    <row r="8" spans="2:27" ht="25.5" customHeight="1">
      <c r="B8" s="1400" t="s">
        <v>730</v>
      </c>
      <c r="C8" s="1401" t="s">
        <v>723</v>
      </c>
      <c r="D8" s="1402"/>
      <c r="E8" s="1402"/>
      <c r="F8" s="1402"/>
      <c r="G8" s="1403"/>
      <c r="H8" s="1460" t="s">
        <v>739</v>
      </c>
      <c r="I8" s="1461"/>
      <c r="J8" s="1462"/>
      <c r="K8" s="1404" t="s">
        <v>9</v>
      </c>
      <c r="L8" s="1405"/>
      <c r="M8" s="1405"/>
      <c r="N8" s="1405"/>
      <c r="O8" s="1406"/>
      <c r="P8" s="1407"/>
      <c r="R8" s="1408"/>
      <c r="S8" s="1408"/>
      <c r="T8" s="1408"/>
      <c r="U8" s="1408"/>
      <c r="V8" s="1408"/>
    </row>
    <row r="9" spans="2:27" ht="25.5" customHeight="1">
      <c r="B9" s="1409" t="s">
        <v>731</v>
      </c>
      <c r="C9" s="1410" t="s">
        <v>706</v>
      </c>
      <c r="D9" s="1411"/>
      <c r="E9" s="1411"/>
      <c r="F9" s="1411"/>
      <c r="G9" s="1412"/>
      <c r="H9" s="1691"/>
      <c r="I9" s="1692"/>
      <c r="J9" s="1693"/>
      <c r="K9" s="1413" t="s">
        <v>11</v>
      </c>
      <c r="L9" s="1414" t="s">
        <v>12</v>
      </c>
      <c r="M9" s="1415"/>
      <c r="N9" s="1416"/>
      <c r="O9" s="1417" t="s">
        <v>13</v>
      </c>
      <c r="P9" s="1407"/>
      <c r="R9" s="1418"/>
      <c r="S9" s="1418"/>
      <c r="T9" s="1418"/>
      <c r="U9" s="1419"/>
      <c r="V9" s="1418"/>
    </row>
    <row r="10" spans="2:27" ht="26.25" customHeight="1">
      <c r="B10" s="1409" t="s">
        <v>732</v>
      </c>
      <c r="C10" s="1420" t="s">
        <v>704</v>
      </c>
      <c r="D10" s="1421"/>
      <c r="E10" s="1421"/>
      <c r="F10" s="1421"/>
      <c r="G10" s="1422"/>
      <c r="H10" s="1691"/>
      <c r="I10" s="1692"/>
      <c r="J10" s="1693"/>
      <c r="K10" s="1423"/>
      <c r="L10" s="1424"/>
      <c r="M10" s="1425"/>
      <c r="N10" s="1426"/>
      <c r="O10" s="1427"/>
      <c r="P10" s="1407"/>
      <c r="R10" s="1418"/>
      <c r="S10" s="1418"/>
      <c r="T10" s="1418"/>
      <c r="U10" s="1419"/>
      <c r="V10" s="1418"/>
    </row>
    <row r="11" spans="2:27" ht="41.25" customHeight="1">
      <c r="B11" s="1409" t="s">
        <v>733</v>
      </c>
      <c r="C11" s="1420" t="s">
        <v>734</v>
      </c>
      <c r="D11" s="1421"/>
      <c r="E11" s="1421"/>
      <c r="F11" s="1421"/>
      <c r="G11" s="1422"/>
      <c r="H11" s="1691"/>
      <c r="I11" s="1692"/>
      <c r="J11" s="1693"/>
      <c r="K11" s="1423"/>
      <c r="L11" s="1428" t="s">
        <v>737</v>
      </c>
      <c r="M11" s="1429"/>
      <c r="N11" s="1430"/>
      <c r="O11" s="504"/>
      <c r="P11" s="1407"/>
      <c r="R11" s="1431"/>
      <c r="S11" s="1431"/>
      <c r="T11" s="1431"/>
      <c r="U11" s="1432"/>
      <c r="V11" s="1431"/>
      <c r="X11" s="1433"/>
      <c r="Y11" s="1433"/>
      <c r="Z11" s="1433"/>
    </row>
    <row r="12" spans="2:27" ht="25.5" customHeight="1">
      <c r="B12" s="1409" t="s">
        <v>444</v>
      </c>
      <c r="C12" s="1434" t="s">
        <v>729</v>
      </c>
      <c r="D12" s="1435"/>
      <c r="E12" s="1435"/>
      <c r="F12" s="1435"/>
      <c r="G12" s="1436"/>
      <c r="H12" s="1691"/>
      <c r="I12" s="1692"/>
      <c r="J12" s="1693"/>
      <c r="K12" s="1437"/>
      <c r="L12" s="1438"/>
      <c r="M12" s="1439"/>
      <c r="N12" s="1440"/>
      <c r="O12" s="1441"/>
      <c r="P12" s="1407"/>
      <c r="R12" s="1442"/>
      <c r="S12" s="1443"/>
      <c r="T12" s="1443"/>
      <c r="U12" s="1443"/>
      <c r="V12" s="496"/>
      <c r="X12" s="1444"/>
      <c r="Y12" s="1445"/>
      <c r="Z12" s="1445"/>
      <c r="AA12" s="1446"/>
    </row>
    <row r="13" spans="2:27" ht="37.5" customHeight="1" thickBot="1">
      <c r="B13" s="1409" t="s">
        <v>446</v>
      </c>
      <c r="C13" s="1447" t="s">
        <v>735</v>
      </c>
      <c r="D13" s="1448"/>
      <c r="E13" s="1448"/>
      <c r="F13" s="1448"/>
      <c r="G13" s="1449"/>
      <c r="H13" s="1691"/>
      <c r="I13" s="1692"/>
      <c r="J13" s="1693"/>
      <c r="K13" s="1694"/>
      <c r="L13" s="1450"/>
      <c r="M13" s="1451"/>
      <c r="N13" s="1452"/>
      <c r="O13" s="1453"/>
      <c r="P13" s="1407"/>
      <c r="R13" s="1442"/>
      <c r="S13" s="1454"/>
      <c r="T13" s="1454"/>
      <c r="U13" s="1455"/>
      <c r="V13" s="496"/>
      <c r="X13" s="1444"/>
      <c r="Y13" s="1445"/>
      <c r="Z13" s="1445"/>
      <c r="AA13" s="1446"/>
    </row>
    <row r="14" spans="2:27" ht="12.6" customHeight="1">
      <c r="B14" s="1456" t="s">
        <v>19</v>
      </c>
      <c r="C14" s="1457" t="s">
        <v>448</v>
      </c>
      <c r="D14" s="1458" t="s">
        <v>21</v>
      </c>
      <c r="E14" s="1458" t="s">
        <v>107</v>
      </c>
      <c r="F14" s="1459" t="s">
        <v>341</v>
      </c>
      <c r="G14" s="1460"/>
      <c r="H14" s="1461"/>
      <c r="I14" s="1461"/>
      <c r="J14" s="1462"/>
      <c r="K14" s="1463"/>
      <c r="L14" s="1464"/>
      <c r="M14" s="1465" t="s">
        <v>26</v>
      </c>
      <c r="N14" s="1466"/>
      <c r="O14" s="1467"/>
      <c r="R14" s="1468"/>
      <c r="S14" s="1469"/>
      <c r="T14" s="1469"/>
      <c r="V14" s="496"/>
      <c r="X14" s="1444"/>
      <c r="Y14" s="1445"/>
      <c r="Z14" s="1445"/>
      <c r="AA14" s="1446"/>
    </row>
    <row r="15" spans="2:27" ht="12.6" customHeight="1">
      <c r="B15" s="1470"/>
      <c r="C15" s="1471"/>
      <c r="D15" s="1472"/>
      <c r="E15" s="1472"/>
      <c r="F15" s="1473"/>
      <c r="G15" s="1474" t="s">
        <v>281</v>
      </c>
      <c r="H15" s="1475"/>
      <c r="I15" s="1475"/>
      <c r="J15" s="1476"/>
      <c r="K15" s="1475" t="s">
        <v>449</v>
      </c>
      <c r="L15" s="1476"/>
      <c r="M15" s="1472" t="s">
        <v>27</v>
      </c>
      <c r="N15" s="1472" t="s">
        <v>28</v>
      </c>
      <c r="O15" s="1477" t="s">
        <v>29</v>
      </c>
      <c r="R15" s="1478"/>
      <c r="S15" s="1469"/>
      <c r="T15" s="1469"/>
      <c r="V15" s="1445"/>
      <c r="X15" s="1444"/>
      <c r="Y15" s="1445"/>
      <c r="Z15" s="1445"/>
      <c r="AA15" s="1446"/>
    </row>
    <row r="16" spans="2:27" ht="12.6" customHeight="1" thickBot="1">
      <c r="B16" s="1470"/>
      <c r="C16" s="1471"/>
      <c r="D16" s="1479"/>
      <c r="E16" s="1479"/>
      <c r="F16" s="1479"/>
      <c r="G16" s="1480" t="s">
        <v>30</v>
      </c>
      <c r="H16" s="1480" t="s">
        <v>31</v>
      </c>
      <c r="I16" s="1480" t="s">
        <v>32</v>
      </c>
      <c r="J16" s="1481" t="s">
        <v>33</v>
      </c>
      <c r="K16" s="1482" t="s">
        <v>34</v>
      </c>
      <c r="L16" s="1483" t="s">
        <v>35</v>
      </c>
      <c r="M16" s="1479"/>
      <c r="N16" s="1479"/>
      <c r="O16" s="1484"/>
      <c r="R16" s="1478"/>
      <c r="S16" s="1469"/>
      <c r="T16" s="1469"/>
      <c r="V16" s="1445"/>
      <c r="X16" s="1444"/>
      <c r="Y16" s="1445"/>
      <c r="Z16" s="1445"/>
      <c r="AA16" s="1446"/>
    </row>
    <row r="17" spans="1:27" ht="12.6" customHeight="1">
      <c r="A17" s="1485"/>
      <c r="B17" s="1486" t="s">
        <v>450</v>
      </c>
      <c r="C17" s="1487" t="s">
        <v>37</v>
      </c>
      <c r="D17" s="1488" t="s">
        <v>451</v>
      </c>
      <c r="E17" s="1489">
        <v>1</v>
      </c>
      <c r="F17" s="1490">
        <f>X63</f>
        <v>435900000.10000002</v>
      </c>
      <c r="G17" s="1491">
        <f>+F17</f>
        <v>435900000.10000002</v>
      </c>
      <c r="H17" s="1492">
        <v>0</v>
      </c>
      <c r="I17" s="1492">
        <v>0</v>
      </c>
      <c r="J17" s="1492">
        <v>0</v>
      </c>
      <c r="K17" s="1493">
        <v>44929</v>
      </c>
      <c r="L17" s="1494">
        <v>45290</v>
      </c>
      <c r="M17" s="1495">
        <f>E18/E17</f>
        <v>0</v>
      </c>
      <c r="N17" s="1495">
        <f>F18/F17</f>
        <v>0.10197292954760886</v>
      </c>
      <c r="O17" s="1496">
        <f>M17*M17/N17</f>
        <v>0</v>
      </c>
      <c r="R17" s="1478"/>
      <c r="S17" s="1469"/>
      <c r="T17" s="1469"/>
      <c r="V17" s="496"/>
      <c r="X17" s="1444"/>
      <c r="Y17" s="1445"/>
      <c r="Z17" s="1445"/>
      <c r="AA17" s="1446"/>
    </row>
    <row r="18" spans="1:27" ht="18" customHeight="1" thickBot="1">
      <c r="A18" s="1485"/>
      <c r="B18" s="1497"/>
      <c r="C18" s="1498" t="s">
        <v>39</v>
      </c>
      <c r="D18" s="1499"/>
      <c r="E18" s="1500">
        <v>0</v>
      </c>
      <c r="F18" s="513">
        <f>Y63</f>
        <v>44450000</v>
      </c>
      <c r="G18" s="1501"/>
      <c r="H18" s="1502"/>
      <c r="I18" s="1502"/>
      <c r="J18" s="1502"/>
      <c r="K18" s="1503"/>
      <c r="L18" s="1504"/>
      <c r="M18" s="1505"/>
      <c r="N18" s="1505"/>
      <c r="O18" s="1506"/>
      <c r="V18" s="1507"/>
      <c r="X18" s="1444"/>
      <c r="Y18" s="1445"/>
      <c r="Z18" s="1445"/>
      <c r="AA18" s="1446"/>
    </row>
    <row r="19" spans="1:27" ht="12.6" customHeight="1">
      <c r="A19" s="1485"/>
      <c r="B19" s="1497" t="s">
        <v>452</v>
      </c>
      <c r="C19" s="1498" t="s">
        <v>37</v>
      </c>
      <c r="D19" s="1499" t="s">
        <v>453</v>
      </c>
      <c r="E19" s="1508">
        <v>0.9</v>
      </c>
      <c r="F19" s="529">
        <f>X70</f>
        <v>75565000</v>
      </c>
      <c r="G19" s="1501">
        <f>+F19</f>
        <v>75565000</v>
      </c>
      <c r="H19" s="1502">
        <v>0</v>
      </c>
      <c r="I19" s="1502">
        <v>0</v>
      </c>
      <c r="J19" s="1502">
        <v>0</v>
      </c>
      <c r="K19" s="1503">
        <v>44929</v>
      </c>
      <c r="L19" s="1504">
        <v>45290</v>
      </c>
      <c r="M19" s="1495">
        <f t="shared" ref="M19" si="0">E20/E19</f>
        <v>0</v>
      </c>
      <c r="N19" s="1495">
        <f t="shared" ref="N19" si="1">F20/F19</f>
        <v>0</v>
      </c>
      <c r="O19" s="1496">
        <v>0</v>
      </c>
      <c r="V19" s="1507"/>
    </row>
    <row r="20" spans="1:27" ht="18" customHeight="1" thickBot="1">
      <c r="A20" s="1485"/>
      <c r="B20" s="1497"/>
      <c r="C20" s="1498" t="s">
        <v>39</v>
      </c>
      <c r="D20" s="1499"/>
      <c r="E20" s="1508">
        <v>0</v>
      </c>
      <c r="F20" s="513">
        <f>Y70</f>
        <v>0</v>
      </c>
      <c r="G20" s="1501"/>
      <c r="H20" s="1502"/>
      <c r="I20" s="1502"/>
      <c r="J20" s="1502"/>
      <c r="K20" s="1503"/>
      <c r="L20" s="1504"/>
      <c r="M20" s="1505"/>
      <c r="N20" s="1505"/>
      <c r="O20" s="1506"/>
      <c r="AA20" s="1446"/>
    </row>
    <row r="21" spans="1:27" ht="12.6" customHeight="1">
      <c r="A21" s="1485"/>
      <c r="B21" s="1497" t="s">
        <v>454</v>
      </c>
      <c r="C21" s="1498" t="s">
        <v>37</v>
      </c>
      <c r="D21" s="1499" t="s">
        <v>455</v>
      </c>
      <c r="E21" s="1509">
        <v>1</v>
      </c>
      <c r="F21" s="529">
        <f>X81</f>
        <v>84999999.599999994</v>
      </c>
      <c r="G21" s="1501">
        <f>+F21</f>
        <v>84999999.599999994</v>
      </c>
      <c r="H21" s="1502">
        <v>0</v>
      </c>
      <c r="I21" s="1502">
        <v>0</v>
      </c>
      <c r="J21" s="1502">
        <v>0</v>
      </c>
      <c r="K21" s="1503">
        <v>44929</v>
      </c>
      <c r="L21" s="1504">
        <v>45290</v>
      </c>
      <c r="M21" s="1495">
        <f t="shared" ref="M21" si="2">E22/E21</f>
        <v>0</v>
      </c>
      <c r="N21" s="1495">
        <f t="shared" ref="N21" si="3">F22/F21</f>
        <v>0</v>
      </c>
      <c r="O21" s="1496">
        <v>0</v>
      </c>
    </row>
    <row r="22" spans="1:27" ht="12.6" customHeight="1" thickBot="1">
      <c r="A22" s="1485"/>
      <c r="B22" s="1497"/>
      <c r="C22" s="1498" t="s">
        <v>39</v>
      </c>
      <c r="D22" s="1499"/>
      <c r="E22" s="1510">
        <v>0</v>
      </c>
      <c r="F22" s="513">
        <f>Y81</f>
        <v>0</v>
      </c>
      <c r="G22" s="1501"/>
      <c r="H22" s="1502"/>
      <c r="I22" s="1502"/>
      <c r="J22" s="1502"/>
      <c r="K22" s="1503"/>
      <c r="L22" s="1504"/>
      <c r="M22" s="1505"/>
      <c r="N22" s="1505"/>
      <c r="O22" s="1506"/>
    </row>
    <row r="23" spans="1:27" ht="16.5" customHeight="1">
      <c r="A23" s="1485"/>
      <c r="B23" s="1497" t="s">
        <v>456</v>
      </c>
      <c r="C23" s="1498" t="s">
        <v>37</v>
      </c>
      <c r="D23" s="1499" t="s">
        <v>457</v>
      </c>
      <c r="E23" s="1510">
        <v>1</v>
      </c>
      <c r="F23" s="1511">
        <f>X101</f>
        <v>83440000</v>
      </c>
      <c r="G23" s="1512">
        <f>F23</f>
        <v>83440000</v>
      </c>
      <c r="H23" s="1502">
        <v>0</v>
      </c>
      <c r="I23" s="1502">
        <v>0</v>
      </c>
      <c r="J23" s="1502">
        <v>0</v>
      </c>
      <c r="K23" s="1503">
        <v>44929</v>
      </c>
      <c r="L23" s="1504">
        <v>45290</v>
      </c>
      <c r="M23" s="1495">
        <f t="shared" ref="M23" si="4">E24/E23</f>
        <v>0</v>
      </c>
      <c r="N23" s="1495">
        <f t="shared" ref="N23" si="5">F24/F23</f>
        <v>0</v>
      </c>
      <c r="O23" s="1496">
        <v>0</v>
      </c>
    </row>
    <row r="24" spans="1:27" ht="19.5" customHeight="1" thickBot="1">
      <c r="A24" s="1485"/>
      <c r="B24" s="1497"/>
      <c r="C24" s="1498" t="s">
        <v>39</v>
      </c>
      <c r="D24" s="1499"/>
      <c r="E24" s="1510">
        <v>0</v>
      </c>
      <c r="F24" s="513">
        <f>Y101</f>
        <v>0</v>
      </c>
      <c r="G24" s="1512"/>
      <c r="H24" s="1502"/>
      <c r="I24" s="1502"/>
      <c r="J24" s="1502"/>
      <c r="K24" s="1503"/>
      <c r="L24" s="1504"/>
      <c r="M24" s="1505"/>
      <c r="N24" s="1505"/>
      <c r="O24" s="1506"/>
    </row>
    <row r="25" spans="1:27" ht="24" customHeight="1">
      <c r="A25" s="1485"/>
      <c r="B25" s="1497" t="s">
        <v>458</v>
      </c>
      <c r="C25" s="1498" t="s">
        <v>37</v>
      </c>
      <c r="D25" s="1499" t="s">
        <v>451</v>
      </c>
      <c r="E25" s="1513">
        <v>1</v>
      </c>
      <c r="F25" s="529">
        <f>X120</f>
        <v>77390300.400000006</v>
      </c>
      <c r="G25" s="1501">
        <f>+F25</f>
        <v>77390300.400000006</v>
      </c>
      <c r="H25" s="1502">
        <v>0</v>
      </c>
      <c r="I25" s="1502">
        <v>0</v>
      </c>
      <c r="J25" s="1502">
        <v>0</v>
      </c>
      <c r="K25" s="1514">
        <v>44929</v>
      </c>
      <c r="L25" s="1515">
        <v>45290</v>
      </c>
      <c r="M25" s="1495">
        <f t="shared" ref="M25" si="6">E26/E25</f>
        <v>0</v>
      </c>
      <c r="N25" s="1495">
        <f t="shared" ref="N25" si="7">F26/F25</f>
        <v>0.26230677352429554</v>
      </c>
      <c r="O25" s="1496">
        <f t="shared" ref="O25" si="8">M25*M25/N25</f>
        <v>0</v>
      </c>
    </row>
    <row r="26" spans="1:27" ht="26.25" customHeight="1" thickBot="1">
      <c r="A26" s="1485"/>
      <c r="B26" s="1497"/>
      <c r="C26" s="1498" t="s">
        <v>39</v>
      </c>
      <c r="D26" s="1499"/>
      <c r="E26" s="1516">
        <v>0</v>
      </c>
      <c r="F26" s="518">
        <v>20300000</v>
      </c>
      <c r="G26" s="1501"/>
      <c r="H26" s="1502"/>
      <c r="I26" s="1502"/>
      <c r="J26" s="1502"/>
      <c r="K26" s="1517"/>
      <c r="L26" s="1517"/>
      <c r="M26" s="1505"/>
      <c r="N26" s="1505"/>
      <c r="O26" s="1506"/>
    </row>
    <row r="27" spans="1:27" ht="16.5" customHeight="1">
      <c r="A27" s="1485"/>
      <c r="B27" s="1497" t="s">
        <v>459</v>
      </c>
      <c r="C27" s="1498" t="s">
        <v>37</v>
      </c>
      <c r="D27" s="1499" t="s">
        <v>451</v>
      </c>
      <c r="E27" s="1500">
        <v>1</v>
      </c>
      <c r="F27" s="530">
        <f>X133</f>
        <v>84999999.700000003</v>
      </c>
      <c r="G27" s="1501">
        <f>+F27</f>
        <v>84999999.700000003</v>
      </c>
      <c r="H27" s="1502">
        <v>0</v>
      </c>
      <c r="I27" s="1502">
        <v>0</v>
      </c>
      <c r="J27" s="1502">
        <v>0</v>
      </c>
      <c r="K27" s="1514">
        <v>44929</v>
      </c>
      <c r="L27" s="1515">
        <v>45290</v>
      </c>
      <c r="M27" s="1495">
        <f t="shared" ref="M27" si="9">E28/E27</f>
        <v>0</v>
      </c>
      <c r="N27" s="1495">
        <f t="shared" ref="N27" si="10">F28/F27</f>
        <v>0.39117647196885813</v>
      </c>
      <c r="O27" s="1496">
        <f t="shared" ref="O27" si="11">M27*M27/N27</f>
        <v>0</v>
      </c>
    </row>
    <row r="28" spans="1:27" ht="15.75" customHeight="1" thickBot="1">
      <c r="A28" s="1485"/>
      <c r="B28" s="1518"/>
      <c r="C28" s="1519" t="s">
        <v>39</v>
      </c>
      <c r="D28" s="1520"/>
      <c r="E28" s="1521">
        <v>0</v>
      </c>
      <c r="F28" s="519">
        <v>33250000</v>
      </c>
      <c r="G28" s="1522"/>
      <c r="H28" s="1523"/>
      <c r="I28" s="1523"/>
      <c r="J28" s="1523"/>
      <c r="K28" s="1524"/>
      <c r="L28" s="1524"/>
      <c r="M28" s="1505"/>
      <c r="N28" s="1505"/>
      <c r="O28" s="1506"/>
    </row>
    <row r="29" spans="1:27" ht="12.6" customHeight="1">
      <c r="B29" s="1525" t="s">
        <v>290</v>
      </c>
      <c r="C29" s="1526" t="s">
        <v>37</v>
      </c>
      <c r="D29" s="1527"/>
      <c r="E29" s="1528"/>
      <c r="F29" s="1529">
        <f>SUM(F17+F19+F21+F23+F25+F27)</f>
        <v>842295299.80000007</v>
      </c>
      <c r="G29" s="1530">
        <f>SUM(G17:G28)</f>
        <v>842295299.80000007</v>
      </c>
      <c r="H29" s="1531">
        <v>0</v>
      </c>
      <c r="I29" s="1531">
        <v>0</v>
      </c>
      <c r="J29" s="1531">
        <v>0</v>
      </c>
      <c r="K29" s="1532"/>
      <c r="L29" s="1533"/>
      <c r="M29" s="1534"/>
      <c r="N29" s="1535">
        <f>F30/F29</f>
        <v>0.11634874375206622</v>
      </c>
      <c r="O29" s="1536"/>
    </row>
    <row r="30" spans="1:27" ht="12.6" customHeight="1" thickBot="1">
      <c r="B30" s="1537"/>
      <c r="C30" s="1519" t="s">
        <v>39</v>
      </c>
      <c r="D30" s="1538"/>
      <c r="E30" s="1695"/>
      <c r="F30" s="1539">
        <f>F18+F20+F22+F24+F26+F28</f>
        <v>98000000</v>
      </c>
      <c r="G30" s="1540"/>
      <c r="H30" s="1540">
        <v>0</v>
      </c>
      <c r="I30" s="1541">
        <v>0</v>
      </c>
      <c r="J30" s="1540">
        <v>0</v>
      </c>
      <c r="K30" s="1540"/>
      <c r="L30" s="1542"/>
      <c r="M30" s="1543"/>
      <c r="N30" s="1544"/>
      <c r="O30" s="1545"/>
    </row>
    <row r="31" spans="1:27" ht="13.5" thickBot="1">
      <c r="F31" s="1546"/>
      <c r="G31" s="1547"/>
      <c r="H31" s="1548"/>
      <c r="I31" s="1548"/>
      <c r="J31" s="1548"/>
      <c r="K31" s="1549"/>
      <c r="L31" s="1549"/>
      <c r="M31" s="1547"/>
      <c r="N31" s="1550"/>
      <c r="O31" s="1550"/>
      <c r="P31" s="1550"/>
    </row>
    <row r="32" spans="1:27" ht="13.5" thickBot="1">
      <c r="B32" s="1551" t="s">
        <v>52</v>
      </c>
      <c r="C32" s="1552" t="s">
        <v>53</v>
      </c>
      <c r="D32" s="1553"/>
      <c r="E32" s="1554"/>
      <c r="F32" s="1555" t="s">
        <v>54</v>
      </c>
      <c r="G32" s="1556"/>
      <c r="H32" s="1556"/>
      <c r="I32" s="1556"/>
      <c r="J32" s="1557"/>
      <c r="K32" s="1558"/>
      <c r="L32" s="1559"/>
      <c r="M32" s="1559"/>
      <c r="N32" s="1559"/>
      <c r="O32" s="1560"/>
    </row>
    <row r="33" spans="2:31" ht="36" customHeight="1">
      <c r="B33" s="1561" t="s">
        <v>460</v>
      </c>
      <c r="C33" s="1562" t="s">
        <v>461</v>
      </c>
      <c r="D33" s="1563"/>
      <c r="E33" s="1564"/>
      <c r="F33" s="1565" t="s">
        <v>462</v>
      </c>
      <c r="G33" s="1565"/>
      <c r="H33" s="1565"/>
      <c r="I33" s="1498" t="s">
        <v>37</v>
      </c>
      <c r="J33" s="497">
        <v>2</v>
      </c>
      <c r="K33" s="1566"/>
      <c r="L33" s="1567"/>
      <c r="M33" s="1567"/>
      <c r="N33" s="1567"/>
      <c r="O33" s="1568"/>
    </row>
    <row r="34" spans="2:31" ht="41.25" customHeight="1">
      <c r="B34" s="1569"/>
      <c r="C34" s="1570"/>
      <c r="D34" s="1571"/>
      <c r="E34" s="1572"/>
      <c r="F34" s="1565"/>
      <c r="G34" s="1565"/>
      <c r="H34" s="1565"/>
      <c r="I34" s="1498" t="s">
        <v>39</v>
      </c>
      <c r="J34" s="1573"/>
      <c r="K34" s="1574"/>
      <c r="L34" s="1575"/>
      <c r="M34" s="1575"/>
      <c r="N34" s="1575"/>
      <c r="O34" s="1576"/>
    </row>
    <row r="35" spans="2:31">
      <c r="B35" s="1569"/>
      <c r="C35" s="1577" t="s">
        <v>463</v>
      </c>
      <c r="D35" s="1577"/>
      <c r="E35" s="1577"/>
      <c r="F35" s="1565"/>
      <c r="G35" s="1565"/>
      <c r="H35" s="1565"/>
      <c r="I35" s="1498" t="s">
        <v>37</v>
      </c>
      <c r="J35" s="497"/>
      <c r="K35" s="1578"/>
      <c r="L35" s="1578"/>
      <c r="M35" s="1578"/>
      <c r="N35" s="1578"/>
      <c r="O35" s="1579"/>
    </row>
    <row r="36" spans="2:31" ht="13.5" thickBot="1">
      <c r="B36" s="1569"/>
      <c r="C36" s="1577"/>
      <c r="D36" s="1577"/>
      <c r="E36" s="1577"/>
      <c r="F36" s="1565"/>
      <c r="G36" s="1565"/>
      <c r="H36" s="1565"/>
      <c r="I36" s="1498" t="s">
        <v>39</v>
      </c>
      <c r="J36" s="1573"/>
      <c r="K36" s="1578"/>
      <c r="L36" s="1578"/>
      <c r="M36" s="1578"/>
      <c r="N36" s="1578"/>
      <c r="O36" s="1579"/>
    </row>
    <row r="37" spans="2:31">
      <c r="B37" s="1569"/>
      <c r="C37" s="1577" t="s">
        <v>464</v>
      </c>
      <c r="D37" s="1577"/>
      <c r="E37" s="1577"/>
      <c r="F37" s="1565"/>
      <c r="G37" s="1565"/>
      <c r="H37" s="1565"/>
      <c r="I37" s="1498" t="s">
        <v>465</v>
      </c>
      <c r="J37" s="1580"/>
      <c r="K37" s="1581" t="s">
        <v>466</v>
      </c>
      <c r="L37" s="1559"/>
      <c r="M37" s="1559"/>
      <c r="N37" s="1559"/>
      <c r="O37" s="1560"/>
    </row>
    <row r="38" spans="2:31" ht="29.25" customHeight="1">
      <c r="B38" s="1569"/>
      <c r="C38" s="1577"/>
      <c r="D38" s="1577"/>
      <c r="E38" s="1577"/>
      <c r="F38" s="1565"/>
      <c r="G38" s="1565"/>
      <c r="H38" s="1565"/>
      <c r="I38" s="1498" t="s">
        <v>39</v>
      </c>
      <c r="J38" s="1582"/>
      <c r="K38" s="1583" t="s">
        <v>702</v>
      </c>
      <c r="L38" s="1584"/>
      <c r="M38" s="1584"/>
      <c r="N38" s="1584"/>
      <c r="O38" s="1585"/>
    </row>
    <row r="39" spans="2:31" ht="12.75" customHeight="1">
      <c r="B39" s="1586" t="s">
        <v>61</v>
      </c>
      <c r="C39" s="1587"/>
      <c r="D39" s="1587"/>
      <c r="E39" s="1587"/>
      <c r="F39" s="1587"/>
      <c r="G39" s="1587"/>
      <c r="H39" s="1587"/>
      <c r="I39" s="1587"/>
      <c r="J39" s="1588"/>
      <c r="K39" s="1589" t="s">
        <v>60</v>
      </c>
      <c r="L39" s="1578"/>
      <c r="M39" s="1578"/>
      <c r="N39" s="1578"/>
      <c r="O39" s="1579"/>
    </row>
    <row r="40" spans="2:31" ht="38.25" customHeight="1" thickBot="1">
      <c r="B40" s="1590"/>
      <c r="C40" s="1591"/>
      <c r="D40" s="1591"/>
      <c r="E40" s="1591"/>
      <c r="F40" s="1591"/>
      <c r="G40" s="1591"/>
      <c r="H40" s="1591"/>
      <c r="I40" s="1591"/>
      <c r="J40" s="1592"/>
      <c r="K40" s="1593"/>
      <c r="L40" s="1594"/>
      <c r="M40" s="1594"/>
      <c r="N40" s="1594"/>
      <c r="O40" s="1595"/>
    </row>
    <row r="41" spans="2:31">
      <c r="K41" s="1596"/>
      <c r="L41" s="1596"/>
      <c r="M41" s="1596"/>
      <c r="N41" s="1596"/>
      <c r="O41" s="1596"/>
    </row>
    <row r="42" spans="2:31">
      <c r="K42" s="1596"/>
      <c r="L42" s="1596"/>
      <c r="M42" s="1596"/>
      <c r="N42" s="1596"/>
      <c r="O42" s="1596"/>
    </row>
    <row r="44" spans="2:31">
      <c r="K44" s="1365"/>
      <c r="L44" s="1365"/>
    </row>
    <row r="45" spans="2:31">
      <c r="B45" s="1392"/>
      <c r="G45" s="1597"/>
      <c r="H45" s="1598"/>
      <c r="K45" s="1365"/>
      <c r="L45" s="1365"/>
    </row>
    <row r="46" spans="2:31" ht="25.5" customHeight="1">
      <c r="B46" s="1599"/>
      <c r="C46" s="1599"/>
      <c r="D46" s="1599"/>
      <c r="E46" s="1599"/>
      <c r="F46" s="1599"/>
      <c r="G46" s="1597"/>
      <c r="H46" s="1600"/>
      <c r="K46" s="1365"/>
      <c r="L46" s="1365"/>
    </row>
    <row r="47" spans="2:31" ht="18">
      <c r="B47" s="1392"/>
      <c r="G47" s="1597"/>
      <c r="Q47" s="1602" t="s">
        <v>467</v>
      </c>
      <c r="R47" s="1603"/>
      <c r="S47" s="1604"/>
      <c r="T47" s="1605"/>
      <c r="U47" s="1606"/>
      <c r="V47" s="1604"/>
      <c r="W47" s="1607"/>
      <c r="X47" s="1604"/>
      <c r="Y47" s="1608"/>
      <c r="Z47" s="1608"/>
      <c r="AA47" s="1604"/>
      <c r="AB47" s="1607"/>
      <c r="AC47" s="1607"/>
      <c r="AD47" s="1604"/>
      <c r="AE47" s="1608"/>
    </row>
    <row r="48" spans="2:31" ht="43.5" customHeight="1">
      <c r="H48" s="1609"/>
      <c r="I48" s="1598"/>
      <c r="M48" s="1607"/>
      <c r="Q48" s="1610" t="s">
        <v>468</v>
      </c>
      <c r="R48" s="1610" t="s">
        <v>469</v>
      </c>
      <c r="S48" s="1610" t="s">
        <v>470</v>
      </c>
      <c r="T48" s="1611" t="s">
        <v>471</v>
      </c>
      <c r="U48" s="1611" t="s">
        <v>12</v>
      </c>
      <c r="V48" s="1612" t="s">
        <v>472</v>
      </c>
      <c r="W48" s="1611" t="s">
        <v>473</v>
      </c>
      <c r="X48" s="1611" t="s">
        <v>474</v>
      </c>
      <c r="Y48" s="1613" t="s">
        <v>475</v>
      </c>
      <c r="Z48" s="1613" t="s">
        <v>476</v>
      </c>
      <c r="AA48" s="1604"/>
      <c r="AB48" s="1607"/>
      <c r="AC48" s="1607"/>
      <c r="AD48" s="1604"/>
      <c r="AE48" s="1608"/>
    </row>
    <row r="49" spans="2:31" ht="81" customHeight="1">
      <c r="H49" s="1609"/>
      <c r="I49" s="1598"/>
      <c r="M49" s="1607"/>
      <c r="Q49" s="1610"/>
      <c r="R49" s="1610"/>
      <c r="S49" s="1610"/>
      <c r="T49" s="1611"/>
      <c r="U49" s="1611"/>
      <c r="V49" s="1696">
        <v>6350000</v>
      </c>
      <c r="W49" s="1642" t="s">
        <v>477</v>
      </c>
      <c r="X49" s="1614">
        <f>V49*7</f>
        <v>44450000</v>
      </c>
      <c r="Y49" s="1697">
        <f>X49</f>
        <v>44450000</v>
      </c>
      <c r="Z49" s="1613"/>
      <c r="AA49" s="1604"/>
      <c r="AB49" s="1607" t="s">
        <v>191</v>
      </c>
      <c r="AC49" s="1607"/>
      <c r="AD49" s="1604"/>
      <c r="AE49" s="1608"/>
    </row>
    <row r="50" spans="2:31" ht="81" customHeight="1">
      <c r="H50" s="1609"/>
      <c r="I50" s="1598"/>
      <c r="M50" s="1607"/>
      <c r="Q50" s="1610"/>
      <c r="R50" s="1610"/>
      <c r="S50" s="1610"/>
      <c r="T50" s="1611"/>
      <c r="U50" s="1611"/>
      <c r="V50" s="1615">
        <v>7450000</v>
      </c>
      <c r="W50" s="1642" t="s">
        <v>478</v>
      </c>
      <c r="X50" s="1614">
        <f>V50*6</f>
        <v>44700000</v>
      </c>
      <c r="Y50" s="1614"/>
      <c r="Z50" s="1613"/>
      <c r="AA50" s="1604"/>
      <c r="AB50" s="1607"/>
      <c r="AC50" s="1607"/>
      <c r="AD50" s="1604"/>
      <c r="AE50" s="1608"/>
    </row>
    <row r="51" spans="2:31" ht="81" customHeight="1">
      <c r="H51" s="1609"/>
      <c r="I51" s="1598"/>
      <c r="M51" s="1607"/>
      <c r="Q51" s="1610"/>
      <c r="R51" s="1610"/>
      <c r="S51" s="1610"/>
      <c r="T51" s="1611"/>
      <c r="U51" s="1611"/>
      <c r="V51" s="1615">
        <v>6350000</v>
      </c>
      <c r="W51" s="1642" t="s">
        <v>479</v>
      </c>
      <c r="X51" s="1614">
        <f>V51*7</f>
        <v>44450000</v>
      </c>
      <c r="Y51" s="1614"/>
      <c r="Z51" s="1613"/>
      <c r="AA51" s="1604"/>
      <c r="AB51" s="1607"/>
      <c r="AC51" s="1607"/>
      <c r="AD51" s="1604"/>
      <c r="AE51" s="1608"/>
    </row>
    <row r="52" spans="2:31" ht="119.25" customHeight="1">
      <c r="B52" s="1599"/>
      <c r="C52" s="1599"/>
      <c r="D52" s="1599"/>
      <c r="E52" s="1599"/>
      <c r="F52" s="1599"/>
      <c r="G52" s="1616"/>
      <c r="H52" s="1598"/>
      <c r="I52" s="1598"/>
      <c r="M52" s="1607"/>
      <c r="Q52" s="1694"/>
      <c r="R52" s="1694"/>
      <c r="S52" s="1694"/>
      <c r="T52" s="1698"/>
      <c r="U52" s="1699"/>
      <c r="V52" s="1615">
        <f xml:space="preserve"> 4750000</f>
        <v>4750000</v>
      </c>
      <c r="W52" s="1642" t="s">
        <v>480</v>
      </c>
      <c r="X52" s="1614">
        <f>4750000*7</f>
        <v>33250000</v>
      </c>
      <c r="Y52" s="1614"/>
      <c r="Z52" s="1613"/>
      <c r="AA52" s="1604"/>
      <c r="AB52" s="1607"/>
      <c r="AC52" s="1607"/>
      <c r="AD52" s="1604"/>
      <c r="AE52" s="1608"/>
    </row>
    <row r="53" spans="2:31" ht="106.5" customHeight="1">
      <c r="Q53" s="1686"/>
      <c r="R53" s="1686"/>
      <c r="S53" s="1686"/>
      <c r="T53" s="1686"/>
      <c r="U53" s="1699"/>
      <c r="V53" s="1700">
        <v>4750000</v>
      </c>
      <c r="W53" s="1617" t="s">
        <v>481</v>
      </c>
      <c r="X53" s="1618">
        <f>V53*7</f>
        <v>33250000</v>
      </c>
      <c r="Y53" s="1618"/>
      <c r="Z53" s="1618"/>
      <c r="AA53" s="1619"/>
      <c r="AB53" s="1607"/>
      <c r="AC53" s="1607"/>
      <c r="AD53" s="1604"/>
      <c r="AE53" s="1608"/>
    </row>
    <row r="54" spans="2:31" ht="106.5" customHeight="1">
      <c r="Q54" s="1686"/>
      <c r="R54" s="1686"/>
      <c r="S54" s="1686"/>
      <c r="T54" s="1686"/>
      <c r="U54" s="1699"/>
      <c r="V54" s="1700">
        <v>4210000</v>
      </c>
      <c r="W54" s="1617" t="s">
        <v>482</v>
      </c>
      <c r="X54" s="1618">
        <f>V54*7</f>
        <v>29470000</v>
      </c>
      <c r="Y54" s="1618"/>
      <c r="Z54" s="1618"/>
      <c r="AA54" s="1619"/>
      <c r="AB54" s="1607"/>
      <c r="AC54" s="1607"/>
      <c r="AD54" s="1604"/>
      <c r="AE54" s="1608"/>
    </row>
    <row r="55" spans="2:31" ht="106.5" customHeight="1">
      <c r="Q55" s="1686"/>
      <c r="R55" s="1686"/>
      <c r="S55" s="1686"/>
      <c r="T55" s="1686"/>
      <c r="U55" s="1699"/>
      <c r="V55" s="1700">
        <f>4210000</f>
        <v>4210000</v>
      </c>
      <c r="W55" s="1617" t="s">
        <v>482</v>
      </c>
      <c r="X55" s="1618">
        <f>V55*7</f>
        <v>29470000</v>
      </c>
      <c r="Y55" s="1618"/>
      <c r="Z55" s="1618"/>
      <c r="AA55" s="1604"/>
      <c r="AB55" s="1607"/>
      <c r="AC55" s="1607"/>
      <c r="AD55" s="1604"/>
      <c r="AE55" s="1608"/>
    </row>
    <row r="56" spans="2:31" ht="106.5" customHeight="1">
      <c r="Q56" s="1686"/>
      <c r="R56" s="1686"/>
      <c r="S56" s="1686"/>
      <c r="T56" s="1686"/>
      <c r="U56" s="1699"/>
      <c r="V56" s="1700">
        <f>4210000</f>
        <v>4210000</v>
      </c>
      <c r="W56" s="1617" t="s">
        <v>482</v>
      </c>
      <c r="X56" s="1618">
        <f>V55*7</f>
        <v>29470000</v>
      </c>
      <c r="Y56" s="1618"/>
      <c r="Z56" s="1618"/>
      <c r="AA56" s="1604"/>
      <c r="AB56" s="1607"/>
      <c r="AC56" s="1607"/>
      <c r="AD56" s="1604"/>
      <c r="AE56" s="1608"/>
    </row>
    <row r="57" spans="2:31" ht="106.5" customHeight="1">
      <c r="Q57" s="1686"/>
      <c r="R57" s="1686"/>
      <c r="S57" s="1686"/>
      <c r="T57" s="1686"/>
      <c r="U57" s="1699"/>
      <c r="V57" s="1700">
        <v>4210000</v>
      </c>
      <c r="W57" s="1617" t="s">
        <v>483</v>
      </c>
      <c r="X57" s="1618">
        <f>V57*7</f>
        <v>29470000</v>
      </c>
      <c r="Y57" s="1618"/>
      <c r="Z57" s="1618"/>
      <c r="AA57" s="1604"/>
      <c r="AB57" s="1607"/>
      <c r="AC57" s="1607"/>
      <c r="AD57" s="1604"/>
      <c r="AE57" s="1608"/>
    </row>
    <row r="58" spans="2:31" ht="106.5" customHeight="1">
      <c r="Q58" s="1686"/>
      <c r="R58" s="1686"/>
      <c r="S58" s="1686"/>
      <c r="T58" s="1686"/>
      <c r="U58" s="1699"/>
      <c r="V58" s="1700">
        <v>4210000</v>
      </c>
      <c r="W58" s="1617" t="s">
        <v>484</v>
      </c>
      <c r="X58" s="1618">
        <f>V58*7</f>
        <v>29470000</v>
      </c>
      <c r="Y58" s="1618"/>
      <c r="Z58" s="1618"/>
      <c r="AA58" s="1604"/>
      <c r="AB58" s="1607"/>
      <c r="AC58" s="1607"/>
      <c r="AD58" s="1604"/>
      <c r="AE58" s="1608"/>
    </row>
    <row r="59" spans="2:31" ht="106.5" customHeight="1">
      <c r="Q59" s="1686"/>
      <c r="R59" s="1686"/>
      <c r="S59" s="1686"/>
      <c r="T59" s="1686"/>
      <c r="U59" s="1699"/>
      <c r="V59" s="1700">
        <v>4210000</v>
      </c>
      <c r="W59" s="1617" t="s">
        <v>484</v>
      </c>
      <c r="X59" s="1618">
        <f>V59*7</f>
        <v>29470000</v>
      </c>
      <c r="Y59" s="1618"/>
      <c r="Z59" s="1618"/>
      <c r="AA59" s="1604"/>
      <c r="AB59" s="1607"/>
      <c r="AC59" s="1607"/>
      <c r="AD59" s="1604"/>
      <c r="AE59" s="1608"/>
    </row>
    <row r="60" spans="2:31" ht="106.5" customHeight="1">
      <c r="Q60" s="1686"/>
      <c r="R60" s="1686"/>
      <c r="S60" s="1686"/>
      <c r="T60" s="1686"/>
      <c r="U60" s="1699"/>
      <c r="V60" s="1700">
        <v>4210000</v>
      </c>
      <c r="W60" s="1617" t="s">
        <v>484</v>
      </c>
      <c r="X60" s="1618">
        <f>V60*7</f>
        <v>29470000</v>
      </c>
      <c r="Y60" s="1618"/>
      <c r="Z60" s="1618"/>
      <c r="AA60" s="1604"/>
      <c r="AB60" s="1607"/>
      <c r="AC60" s="1607"/>
      <c r="AD60" s="1604"/>
      <c r="AE60" s="1608"/>
    </row>
    <row r="61" spans="2:31" ht="106.5" customHeight="1">
      <c r="Q61" s="1686"/>
      <c r="R61" s="1686"/>
      <c r="S61" s="1686"/>
      <c r="T61" s="1686"/>
      <c r="U61" s="1699"/>
      <c r="V61" s="1700">
        <v>4215714.3</v>
      </c>
      <c r="W61" s="1617" t="s">
        <v>483</v>
      </c>
      <c r="X61" s="1618">
        <f>V61*7</f>
        <v>29510000.099999998</v>
      </c>
      <c r="Y61" s="1618"/>
      <c r="Z61" s="1618"/>
      <c r="AA61" s="1604"/>
      <c r="AB61" s="1607"/>
      <c r="AC61" s="1607"/>
      <c r="AD61" s="1604"/>
      <c r="AE61" s="1608"/>
    </row>
    <row r="62" spans="2:31" ht="15">
      <c r="Q62" s="1620"/>
      <c r="R62" s="1621"/>
      <c r="S62" s="1622"/>
      <c r="T62" s="1623"/>
      <c r="U62" s="1624"/>
      <c r="V62" s="1622"/>
      <c r="W62" s="1622"/>
      <c r="X62" s="1622"/>
      <c r="Y62" s="1622"/>
      <c r="Z62" s="1622"/>
      <c r="AA62" s="1604"/>
      <c r="AB62" s="1604"/>
      <c r="AC62" s="1604"/>
      <c r="AD62" s="1604"/>
      <c r="AE62" s="1604"/>
    </row>
    <row r="63" spans="2:31" ht="15">
      <c r="K63" s="1365"/>
      <c r="L63" s="1365"/>
      <c r="Q63" s="1620"/>
      <c r="R63" s="1621"/>
      <c r="S63" s="1622"/>
      <c r="T63" s="1623"/>
      <c r="U63" s="1624"/>
      <c r="V63" s="498"/>
      <c r="W63" s="1622"/>
      <c r="X63" s="498">
        <f>SUM(X49:X62)</f>
        <v>435900000.10000002</v>
      </c>
      <c r="Y63" s="1625">
        <f>SUM(Y49:Y62)</f>
        <v>44450000</v>
      </c>
      <c r="Z63" s="1625">
        <f>SUM(Z53:Z62)</f>
        <v>0</v>
      </c>
      <c r="AA63" s="1626"/>
      <c r="AB63" s="1627"/>
      <c r="AC63" s="1627"/>
      <c r="AD63" s="1604"/>
      <c r="AE63" s="1604"/>
    </row>
    <row r="64" spans="2:31" ht="15">
      <c r="K64" s="1365"/>
      <c r="L64" s="1365"/>
      <c r="Q64" s="1620"/>
      <c r="R64" s="1621"/>
      <c r="S64" s="1622"/>
      <c r="T64" s="1623"/>
      <c r="U64" s="1624"/>
      <c r="V64" s="1622"/>
      <c r="W64" s="1622"/>
      <c r="X64" s="1622"/>
      <c r="Y64" s="1628"/>
      <c r="Z64" s="1628"/>
      <c r="AA64" s="1626"/>
      <c r="AB64" s="1627"/>
      <c r="AC64" s="1627"/>
      <c r="AD64" s="1604"/>
      <c r="AE64" s="1604"/>
    </row>
    <row r="65" spans="11:31" ht="15">
      <c r="K65" s="1365"/>
      <c r="L65" s="1365"/>
      <c r="Q65" s="1629"/>
      <c r="R65" s="1621"/>
      <c r="S65" s="1622"/>
      <c r="T65" s="1623"/>
      <c r="U65" s="1624"/>
      <c r="V65" s="1622"/>
      <c r="W65" s="1622"/>
      <c r="X65" s="1622"/>
      <c r="Y65" s="1628"/>
      <c r="Z65" s="1628"/>
      <c r="AA65" s="1626"/>
      <c r="AB65" s="1627"/>
      <c r="AC65" s="1627"/>
      <c r="AD65" s="1604"/>
      <c r="AE65" s="1604"/>
    </row>
    <row r="66" spans="11:31" ht="15.75">
      <c r="K66" s="1365"/>
      <c r="L66" s="1365"/>
      <c r="Q66" s="1630" t="s">
        <v>485</v>
      </c>
      <c r="R66" s="1631"/>
      <c r="S66" s="1632"/>
      <c r="T66" s="1623"/>
      <c r="U66" s="1624"/>
      <c r="V66" s="1622"/>
      <c r="W66" s="1622"/>
      <c r="X66" s="1622"/>
      <c r="Y66" s="1628"/>
      <c r="Z66" s="1628"/>
      <c r="AA66" s="1627"/>
      <c r="AB66" s="1627"/>
      <c r="AC66" s="1627"/>
      <c r="AD66" s="1604"/>
      <c r="AE66" s="1604"/>
    </row>
    <row r="67" spans="11:31" ht="31.5">
      <c r="K67" s="1365"/>
      <c r="L67" s="1365"/>
      <c r="Q67" s="1610" t="s">
        <v>468</v>
      </c>
      <c r="R67" s="1610" t="s">
        <v>469</v>
      </c>
      <c r="S67" s="1610" t="s">
        <v>470</v>
      </c>
      <c r="T67" s="1611" t="s">
        <v>471</v>
      </c>
      <c r="U67" s="1611" t="s">
        <v>12</v>
      </c>
      <c r="V67" s="1612" t="s">
        <v>486</v>
      </c>
      <c r="W67" s="1611" t="s">
        <v>473</v>
      </c>
      <c r="X67" s="1611" t="s">
        <v>474</v>
      </c>
      <c r="Y67" s="1613" t="s">
        <v>475</v>
      </c>
      <c r="Z67" s="1613" t="s">
        <v>476</v>
      </c>
      <c r="AA67" s="1627"/>
      <c r="AB67" s="1627"/>
      <c r="AC67" s="1627"/>
      <c r="AD67" s="1604"/>
      <c r="AE67" s="1604"/>
    </row>
    <row r="68" spans="11:31" ht="123.75" customHeight="1">
      <c r="K68" s="1365"/>
      <c r="L68" s="1365"/>
      <c r="Q68" s="1610"/>
      <c r="R68" s="1610"/>
      <c r="S68" s="1610"/>
      <c r="T68" s="1611"/>
      <c r="U68" s="1701" t="s">
        <v>487</v>
      </c>
      <c r="V68" s="1633">
        <v>7556000</v>
      </c>
      <c r="W68" s="1617" t="s">
        <v>488</v>
      </c>
      <c r="X68" s="1634">
        <f>7556500*7</f>
        <v>52895500</v>
      </c>
      <c r="Y68" s="1635"/>
      <c r="Z68" s="1613"/>
      <c r="AA68" s="1607" t="s">
        <v>489</v>
      </c>
      <c r="AB68" s="1627"/>
      <c r="AC68" s="1627"/>
      <c r="AD68" s="1604"/>
      <c r="AE68" s="1604"/>
    </row>
    <row r="69" spans="11:31" ht="42.75" customHeight="1">
      <c r="K69" s="1365"/>
      <c r="L69" s="1365"/>
      <c r="Q69" s="1686"/>
      <c r="R69" s="1686"/>
      <c r="S69" s="1686"/>
      <c r="T69" s="1686"/>
      <c r="U69" s="1702"/>
      <c r="V69" s="1703">
        <v>3238500</v>
      </c>
      <c r="W69" s="1642" t="s">
        <v>490</v>
      </c>
      <c r="X69" s="1618">
        <f>V69*7</f>
        <v>22669500</v>
      </c>
      <c r="Y69" s="1618"/>
      <c r="Z69" s="1636"/>
      <c r="AA69" s="1607"/>
      <c r="AB69" s="1627"/>
      <c r="AC69" s="1627"/>
      <c r="AD69" s="1604"/>
      <c r="AE69" s="1604"/>
    </row>
    <row r="70" spans="11:31" ht="15">
      <c r="K70" s="1365"/>
      <c r="L70" s="1365"/>
      <c r="Q70" s="1620"/>
      <c r="R70" s="1637"/>
      <c r="S70" s="1637"/>
      <c r="T70" s="1637"/>
      <c r="U70" s="1638"/>
      <c r="V70" s="1639"/>
      <c r="W70" s="1637"/>
      <c r="X70" s="1639">
        <f>SUM(X68:X69)</f>
        <v>75565000</v>
      </c>
      <c r="Y70" s="1625">
        <f>SUM(Y68:Y69)</f>
        <v>0</v>
      </c>
      <c r="Z70" s="1625">
        <f>SUM(Z69:Z69)</f>
        <v>0</v>
      </c>
    </row>
    <row r="71" spans="11:31" ht="15">
      <c r="K71" s="1365"/>
      <c r="L71" s="1365"/>
      <c r="Q71" s="1620"/>
      <c r="R71" s="1637"/>
      <c r="S71" s="1637"/>
      <c r="T71" s="1637"/>
      <c r="U71" s="1638"/>
      <c r="V71" s="1639"/>
      <c r="W71" s="1637"/>
      <c r="X71" s="1637"/>
      <c r="Y71" s="1640"/>
      <c r="Z71" s="1640"/>
    </row>
    <row r="72" spans="11:31" ht="15">
      <c r="K72" s="1365"/>
      <c r="L72" s="1365"/>
      <c r="Q72" s="1620"/>
      <c r="R72" s="1637"/>
      <c r="S72" s="1637"/>
      <c r="T72" s="1637"/>
      <c r="U72" s="1638"/>
      <c r="V72" s="1639"/>
      <c r="W72" s="1637"/>
      <c r="X72" s="1637"/>
      <c r="Y72" s="1640"/>
      <c r="Z72" s="1640"/>
    </row>
    <row r="73" spans="11:31" ht="31.5" customHeight="1">
      <c r="K73" s="1365"/>
      <c r="L73" s="1365"/>
      <c r="Q73" s="1641" t="s">
        <v>491</v>
      </c>
      <c r="R73" s="1637"/>
      <c r="S73" s="1637"/>
      <c r="T73" s="1637"/>
      <c r="U73" s="1638"/>
      <c r="V73" s="1637"/>
      <c r="W73" s="1637"/>
      <c r="X73" s="1637"/>
      <c r="Y73" s="1637"/>
      <c r="Z73" s="1637"/>
    </row>
    <row r="74" spans="11:31" ht="47.25">
      <c r="K74" s="1365"/>
      <c r="L74" s="1365"/>
      <c r="Q74" s="1610" t="s">
        <v>468</v>
      </c>
      <c r="R74" s="1610" t="s">
        <v>469</v>
      </c>
      <c r="S74" s="1610" t="s">
        <v>470</v>
      </c>
      <c r="T74" s="1611" t="s">
        <v>471</v>
      </c>
      <c r="U74" s="1611" t="s">
        <v>12</v>
      </c>
      <c r="V74" s="1612" t="s">
        <v>492</v>
      </c>
      <c r="W74" s="1611" t="s">
        <v>473</v>
      </c>
      <c r="X74" s="1611" t="s">
        <v>474</v>
      </c>
      <c r="Y74" s="1613" t="s">
        <v>475</v>
      </c>
      <c r="Z74" s="1613" t="s">
        <v>476</v>
      </c>
      <c r="AA74" s="1607"/>
    </row>
    <row r="75" spans="11:31" ht="114" customHeight="1">
      <c r="K75" s="1365"/>
      <c r="L75" s="1365"/>
      <c r="Q75" s="1642"/>
      <c r="R75" s="1643"/>
      <c r="S75" s="1704"/>
      <c r="T75" s="1644"/>
      <c r="U75" s="1701" t="s">
        <v>493</v>
      </c>
      <c r="V75" s="1645">
        <v>4250000</v>
      </c>
      <c r="W75" s="1646" t="s">
        <v>494</v>
      </c>
      <c r="X75" s="1647">
        <f>V75*6</f>
        <v>25500000</v>
      </c>
      <c r="Y75" s="1648"/>
      <c r="Z75" s="1649"/>
      <c r="AA75" s="1607" t="s">
        <v>489</v>
      </c>
    </row>
    <row r="76" spans="11:31" ht="110.25" customHeight="1">
      <c r="K76" s="1365"/>
      <c r="L76" s="1365"/>
      <c r="Q76" s="1642"/>
      <c r="R76" s="1643"/>
      <c r="S76" s="1643"/>
      <c r="T76" s="1644"/>
      <c r="U76" s="1705" t="s">
        <v>495</v>
      </c>
      <c r="V76" s="1645">
        <v>4250000</v>
      </c>
      <c r="W76" s="1646" t="s">
        <v>496</v>
      </c>
      <c r="X76" s="1647">
        <f>V76*6</f>
        <v>25500000</v>
      </c>
      <c r="Y76" s="499"/>
      <c r="Z76" s="1649"/>
      <c r="AA76" s="1607" t="s">
        <v>489</v>
      </c>
    </row>
    <row r="77" spans="11:31" ht="28.5">
      <c r="K77" s="1365"/>
      <c r="L77" s="1365"/>
      <c r="Q77" s="1642"/>
      <c r="R77" s="1643"/>
      <c r="S77" s="1643"/>
      <c r="T77" s="1437"/>
      <c r="U77" s="1701"/>
      <c r="V77" s="1645">
        <v>2430000</v>
      </c>
      <c r="W77" s="1646" t="s">
        <v>497</v>
      </c>
      <c r="X77" s="1645">
        <f>V77*7</f>
        <v>17010000</v>
      </c>
      <c r="Y77" s="499"/>
      <c r="Z77" s="1649"/>
      <c r="AA77" s="1607" t="s">
        <v>489</v>
      </c>
    </row>
    <row r="78" spans="11:31" ht="107.25" customHeight="1">
      <c r="K78" s="1365"/>
      <c r="L78" s="1365"/>
      <c r="Q78" s="1706"/>
      <c r="R78" s="1643"/>
      <c r="S78" s="1643"/>
      <c r="T78" s="1644"/>
      <c r="U78" s="1705"/>
      <c r="V78" s="1645">
        <v>2427142.7999999998</v>
      </c>
      <c r="W78" s="1646" t="s">
        <v>497</v>
      </c>
      <c r="X78" s="1647">
        <f>V78*7</f>
        <v>16989999.599999998</v>
      </c>
      <c r="Y78" s="499"/>
      <c r="Z78" s="1649"/>
      <c r="AA78" s="1607" t="s">
        <v>489</v>
      </c>
    </row>
    <row r="79" spans="11:31" ht="15">
      <c r="K79" s="1365"/>
      <c r="L79" s="1365"/>
      <c r="Q79" s="1642"/>
      <c r="R79" s="1642"/>
      <c r="S79" s="1642"/>
      <c r="T79" s="1707"/>
      <c r="U79" s="500"/>
      <c r="V79" s="1650"/>
      <c r="W79" s="1708"/>
      <c r="X79" s="1647"/>
      <c r="Y79" s="499"/>
      <c r="Z79" s="1651"/>
      <c r="AA79" s="1607"/>
    </row>
    <row r="80" spans="11:31" ht="15">
      <c r="K80" s="1365"/>
      <c r="L80" s="1365"/>
      <c r="Q80" s="1652"/>
      <c r="R80" s="1652"/>
      <c r="S80" s="1652"/>
      <c r="T80" s="1709"/>
      <c r="U80" s="501"/>
      <c r="V80" s="1653"/>
      <c r="W80" s="1710"/>
      <c r="X80" s="1653"/>
      <c r="Y80" s="1654"/>
      <c r="Z80" s="1654"/>
      <c r="AA80" s="1607"/>
    </row>
    <row r="81" spans="11:27" ht="14.25">
      <c r="K81" s="1365"/>
      <c r="L81" s="1365"/>
      <c r="R81" s="1454"/>
      <c r="S81" s="1454"/>
      <c r="T81" s="1454"/>
      <c r="U81" s="502"/>
      <c r="V81" s="1653"/>
      <c r="W81" s="1655"/>
      <c r="X81" s="1653">
        <f>SUM(X75:X79)</f>
        <v>84999999.599999994</v>
      </c>
      <c r="Y81" s="1654">
        <f>SUM(Y75:Y80)</f>
        <v>0</v>
      </c>
      <c r="Z81" s="1654" t="e">
        <f>SUM(#REF!)</f>
        <v>#REF!</v>
      </c>
      <c r="AA81" s="1607"/>
    </row>
    <row r="82" spans="11:27" ht="14.25">
      <c r="K82" s="1365"/>
      <c r="L82" s="1365"/>
      <c r="R82" s="1454"/>
      <c r="S82" s="1454"/>
      <c r="T82" s="1454"/>
      <c r="U82" s="502"/>
      <c r="V82" s="1653"/>
      <c r="W82" s="1655"/>
      <c r="X82" s="1653"/>
      <c r="Y82" s="1654"/>
      <c r="Z82" s="1654"/>
      <c r="AA82" s="1607"/>
    </row>
    <row r="83" spans="11:27" ht="14.25">
      <c r="K83" s="1365"/>
      <c r="L83" s="1365"/>
      <c r="R83" s="1454"/>
      <c r="S83" s="1454"/>
      <c r="T83" s="1454"/>
      <c r="U83" s="502"/>
      <c r="V83" s="1653"/>
      <c r="W83" s="1655"/>
      <c r="X83" s="1653"/>
      <c r="Y83" s="1654"/>
      <c r="Z83" s="1654"/>
      <c r="AA83" s="1607"/>
    </row>
    <row r="84" spans="11:27" ht="14.25">
      <c r="K84" s="1365"/>
      <c r="L84" s="1365"/>
      <c r="R84" s="1454"/>
      <c r="S84" s="1454"/>
      <c r="T84" s="1454"/>
      <c r="U84" s="502"/>
      <c r="V84" s="1653"/>
      <c r="W84" s="1655"/>
      <c r="X84" s="1653"/>
      <c r="Y84" s="1654"/>
      <c r="Z84" s="1654"/>
      <c r="AA84" s="1607"/>
    </row>
    <row r="85" spans="11:27" ht="14.25">
      <c r="K85" s="1365"/>
      <c r="L85" s="1365"/>
      <c r="R85" s="1454"/>
      <c r="S85" s="1454"/>
      <c r="T85" s="1454"/>
      <c r="U85" s="502"/>
      <c r="V85" s="1653"/>
      <c r="W85" s="1655"/>
      <c r="X85" s="1653"/>
      <c r="Y85" s="1654"/>
      <c r="Z85" s="1654"/>
      <c r="AA85" s="1607"/>
    </row>
    <row r="86" spans="11:27" ht="15">
      <c r="K86" s="1365"/>
      <c r="L86" s="1365"/>
      <c r="Q86" s="1637" t="s">
        <v>498</v>
      </c>
      <c r="R86" s="1454"/>
      <c r="S86" s="1454"/>
      <c r="T86" s="1454"/>
      <c r="U86" s="502"/>
      <c r="V86" s="1653"/>
      <c r="W86" s="1655"/>
      <c r="X86" s="1653"/>
      <c r="Y86" s="1654"/>
      <c r="Z86" s="1654"/>
      <c r="AA86" s="1607"/>
    </row>
    <row r="87" spans="11:27">
      <c r="K87" s="1365"/>
      <c r="L87" s="1365"/>
      <c r="R87" s="1454"/>
      <c r="S87" s="1454"/>
      <c r="T87" s="1454"/>
      <c r="U87" s="502"/>
      <c r="V87" s="1656"/>
      <c r="X87" s="1656"/>
      <c r="Y87" s="1657"/>
      <c r="Z87" s="1657"/>
      <c r="AA87" s="1607"/>
    </row>
    <row r="88" spans="11:27" ht="47.25">
      <c r="K88" s="1365"/>
      <c r="L88" s="1365"/>
      <c r="Q88" s="1658" t="s">
        <v>468</v>
      </c>
      <c r="R88" s="1610" t="s">
        <v>469</v>
      </c>
      <c r="S88" s="1610" t="s">
        <v>470</v>
      </c>
      <c r="T88" s="1611" t="s">
        <v>471</v>
      </c>
      <c r="U88" s="1611" t="s">
        <v>12</v>
      </c>
      <c r="V88" s="1612" t="s">
        <v>492</v>
      </c>
      <c r="W88" s="1611" t="s">
        <v>473</v>
      </c>
      <c r="X88" s="1611" t="s">
        <v>474</v>
      </c>
      <c r="Y88" s="1613" t="s">
        <v>475</v>
      </c>
      <c r="Z88" s="1659" t="s">
        <v>476</v>
      </c>
      <c r="AA88" s="1607"/>
    </row>
    <row r="89" spans="11:27" ht="57">
      <c r="K89" s="1365"/>
      <c r="L89" s="1365"/>
      <c r="Q89" s="1660"/>
      <c r="R89" s="1661"/>
      <c r="S89" s="1661"/>
      <c r="T89" s="1661"/>
      <c r="U89" s="1701"/>
      <c r="V89" s="1662">
        <v>4250000</v>
      </c>
      <c r="W89" s="1646" t="s">
        <v>499</v>
      </c>
      <c r="X89" s="1662">
        <f>V89*7</f>
        <v>29750000</v>
      </c>
      <c r="Y89" s="1663"/>
      <c r="Z89" s="1663"/>
      <c r="AA89" s="1607" t="s">
        <v>489</v>
      </c>
    </row>
    <row r="90" spans="11:27" ht="28.5">
      <c r="K90" s="1365"/>
      <c r="L90" s="1365"/>
      <c r="Q90" s="1660"/>
      <c r="R90" s="1661"/>
      <c r="S90" s="1661"/>
      <c r="T90" s="1661"/>
      <c r="U90" s="1701"/>
      <c r="V90" s="1662">
        <v>3577000</v>
      </c>
      <c r="W90" s="1646" t="s">
        <v>500</v>
      </c>
      <c r="X90" s="1662">
        <f>V90*7</f>
        <v>25039000</v>
      </c>
      <c r="Y90" s="1663"/>
      <c r="Z90" s="1663"/>
      <c r="AA90" s="1607"/>
    </row>
    <row r="91" spans="11:27" ht="85.5">
      <c r="K91" s="1365"/>
      <c r="L91" s="1365"/>
      <c r="Q91" s="1660"/>
      <c r="R91" s="1661"/>
      <c r="S91" s="1661"/>
      <c r="T91" s="1661"/>
      <c r="U91" s="503"/>
      <c r="V91" s="1664">
        <v>2047000</v>
      </c>
      <c r="W91" s="1665" t="s">
        <v>501</v>
      </c>
      <c r="X91" s="1662">
        <f>V91*7</f>
        <v>14329000</v>
      </c>
      <c r="Y91" s="1663"/>
      <c r="Z91" s="1663"/>
      <c r="AA91" s="1607"/>
    </row>
    <row r="92" spans="11:27" ht="28.5">
      <c r="K92" s="1365"/>
      <c r="L92" s="1365"/>
      <c r="Q92" s="1660"/>
      <c r="R92" s="1661"/>
      <c r="S92" s="1661"/>
      <c r="T92" s="1661"/>
      <c r="U92" s="503"/>
      <c r="V92" s="1664">
        <v>2046000</v>
      </c>
      <c r="W92" s="1666" t="s">
        <v>502</v>
      </c>
      <c r="X92" s="1662">
        <f>V92*7</f>
        <v>14322000</v>
      </c>
      <c r="Y92" s="1663"/>
      <c r="Z92" s="1663"/>
      <c r="AA92" s="1607"/>
    </row>
    <row r="93" spans="11:27" ht="14.25">
      <c r="K93" s="1365"/>
      <c r="L93" s="1365"/>
      <c r="Q93" s="1660"/>
      <c r="R93" s="1661"/>
      <c r="S93" s="1661"/>
      <c r="T93" s="1661"/>
      <c r="U93" s="503"/>
      <c r="V93" s="1664"/>
      <c r="W93" s="1667"/>
      <c r="X93" s="1662"/>
      <c r="Y93" s="1663"/>
      <c r="Z93" s="1663"/>
      <c r="AA93" s="1607"/>
    </row>
    <row r="94" spans="11:27" ht="14.25">
      <c r="K94" s="1365"/>
      <c r="L94" s="1365"/>
      <c r="Q94" s="1660"/>
      <c r="R94" s="1661"/>
      <c r="S94" s="1661"/>
      <c r="T94" s="1661"/>
      <c r="U94" s="503"/>
      <c r="V94" s="1664"/>
      <c r="W94" s="1667"/>
      <c r="X94" s="1662"/>
      <c r="Y94" s="1663"/>
      <c r="Z94" s="1663"/>
      <c r="AA94" s="1607"/>
    </row>
    <row r="95" spans="11:27" ht="14.25">
      <c r="K95" s="1365"/>
      <c r="L95" s="1365"/>
      <c r="Q95" s="1660"/>
      <c r="R95" s="1661"/>
      <c r="S95" s="1661"/>
      <c r="T95" s="1661"/>
      <c r="U95" s="503"/>
      <c r="V95" s="1664"/>
      <c r="W95" s="1667"/>
      <c r="X95" s="1662"/>
      <c r="Y95" s="1663"/>
      <c r="Z95" s="1663"/>
      <c r="AA95" s="1607"/>
    </row>
    <row r="96" spans="11:27" ht="14.25">
      <c r="K96" s="1365"/>
      <c r="L96" s="1365"/>
      <c r="Q96" s="1660"/>
      <c r="R96" s="1661"/>
      <c r="S96" s="1661"/>
      <c r="T96" s="1661"/>
      <c r="U96" s="503"/>
      <c r="V96" s="1664"/>
      <c r="W96" s="1667"/>
      <c r="X96" s="1662"/>
      <c r="Y96" s="1663"/>
      <c r="Z96" s="1663"/>
      <c r="AA96" s="1607"/>
    </row>
    <row r="97" spans="11:27" ht="14.25">
      <c r="K97" s="1365"/>
      <c r="L97" s="1365"/>
      <c r="Q97" s="1660"/>
      <c r="R97" s="1661"/>
      <c r="S97" s="1661"/>
      <c r="T97" s="1661"/>
      <c r="U97" s="503"/>
      <c r="V97" s="1664"/>
      <c r="W97" s="1667"/>
      <c r="X97" s="1662"/>
      <c r="Y97" s="1663"/>
      <c r="Z97" s="1663"/>
      <c r="AA97" s="1607"/>
    </row>
    <row r="98" spans="11:27" ht="14.25">
      <c r="K98" s="1365"/>
      <c r="L98" s="1365"/>
      <c r="Q98" s="1660"/>
      <c r="R98" s="1661"/>
      <c r="S98" s="1661"/>
      <c r="T98" s="1661"/>
      <c r="U98" s="503"/>
      <c r="V98" s="1664"/>
      <c r="W98" s="1667"/>
      <c r="X98" s="1662"/>
      <c r="Y98" s="1663"/>
      <c r="Z98" s="1663"/>
      <c r="AA98" s="1607"/>
    </row>
    <row r="99" spans="11:27" ht="14.25">
      <c r="K99" s="1365"/>
      <c r="L99" s="1365"/>
      <c r="Q99" s="1660"/>
      <c r="R99" s="1661"/>
      <c r="S99" s="1661"/>
      <c r="T99" s="1661"/>
      <c r="U99" s="503"/>
      <c r="V99" s="1664"/>
      <c r="W99" s="1667"/>
      <c r="X99" s="1662"/>
      <c r="Y99" s="1663"/>
      <c r="Z99" s="1663"/>
      <c r="AA99" s="1607"/>
    </row>
    <row r="100" spans="11:27" ht="14.25">
      <c r="K100" s="1365"/>
      <c r="L100" s="1365"/>
      <c r="R100" s="1454"/>
      <c r="S100" s="1454"/>
      <c r="T100" s="1454"/>
      <c r="U100" s="502"/>
      <c r="V100" s="1656"/>
      <c r="W100" s="1655"/>
      <c r="X100" s="1653"/>
      <c r="Y100" s="1657"/>
      <c r="Z100" s="1657"/>
      <c r="AA100" s="1607"/>
    </row>
    <row r="101" spans="11:27" ht="14.25">
      <c r="K101" s="1365"/>
      <c r="L101" s="1365"/>
      <c r="R101" s="1454"/>
      <c r="S101" s="1454"/>
      <c r="T101" s="1454"/>
      <c r="U101" s="502"/>
      <c r="V101" s="1656"/>
      <c r="W101" s="1655"/>
      <c r="X101" s="1653">
        <f>SUM(X89:X100)</f>
        <v>83440000</v>
      </c>
      <c r="Y101" s="1657">
        <f>SUM(Y89:Y100)</f>
        <v>0</v>
      </c>
      <c r="Z101" s="1657"/>
      <c r="AA101" s="1607"/>
    </row>
    <row r="102" spans="11:27">
      <c r="K102" s="1365"/>
      <c r="L102" s="1365"/>
      <c r="R102" s="1454"/>
      <c r="S102" s="1454"/>
      <c r="T102" s="1454"/>
      <c r="U102" s="502"/>
      <c r="V102" s="1656"/>
      <c r="X102" s="1656"/>
      <c r="Y102" s="1657"/>
      <c r="Z102" s="1657"/>
      <c r="AA102" s="1607"/>
    </row>
    <row r="103" spans="11:27">
      <c r="K103" s="1365"/>
      <c r="L103" s="1365"/>
      <c r="R103" s="1454"/>
      <c r="S103" s="1454"/>
      <c r="T103" s="1454"/>
      <c r="U103" s="502"/>
      <c r="V103" s="1656"/>
      <c r="X103" s="1656"/>
      <c r="Y103" s="1657"/>
      <c r="Z103" s="1657"/>
      <c r="AA103" s="1607"/>
    </row>
    <row r="104" spans="11:27">
      <c r="K104" s="1365"/>
      <c r="L104" s="1365"/>
      <c r="R104" s="1454"/>
      <c r="S104" s="1454"/>
      <c r="T104" s="1454"/>
      <c r="U104" s="502"/>
      <c r="V104" s="1656"/>
      <c r="X104" s="1656"/>
      <c r="Y104" s="1657"/>
      <c r="Z104" s="1657"/>
      <c r="AA104" s="1607"/>
    </row>
    <row r="105" spans="11:27">
      <c r="K105" s="1365"/>
      <c r="L105" s="1365"/>
      <c r="R105" s="1454"/>
      <c r="S105" s="1454"/>
      <c r="T105" s="1454"/>
      <c r="U105" s="502"/>
      <c r="V105" s="1656"/>
      <c r="X105" s="1656"/>
      <c r="Y105" s="1657"/>
      <c r="Z105" s="1657"/>
      <c r="AA105" s="1607"/>
    </row>
    <row r="106" spans="11:27">
      <c r="K106" s="1365"/>
      <c r="L106" s="1365"/>
      <c r="R106" s="1454"/>
      <c r="S106" s="1454"/>
      <c r="T106" s="1454"/>
      <c r="U106" s="502"/>
      <c r="V106" s="1656"/>
      <c r="X106" s="1656"/>
      <c r="Y106" s="1657"/>
      <c r="Z106" s="1657"/>
      <c r="AA106" s="1607"/>
    </row>
    <row r="107" spans="11:27">
      <c r="K107" s="1365"/>
      <c r="L107" s="1365"/>
      <c r="R107" s="1454"/>
      <c r="S107" s="1454"/>
      <c r="T107" s="1454"/>
      <c r="U107" s="502"/>
      <c r="V107" s="1656"/>
      <c r="X107" s="1656"/>
      <c r="Y107" s="1657"/>
      <c r="Z107" s="1657"/>
      <c r="AA107" s="1607"/>
    </row>
    <row r="108" spans="11:27">
      <c r="K108" s="1365"/>
      <c r="L108" s="1365"/>
      <c r="R108" s="1454"/>
      <c r="S108" s="1454"/>
      <c r="T108" s="1454"/>
      <c r="U108" s="502"/>
      <c r="V108" s="1656"/>
      <c r="X108" s="1656"/>
      <c r="Y108" s="1657"/>
      <c r="Z108" s="1657"/>
      <c r="AA108" s="1607"/>
    </row>
    <row r="109" spans="11:27">
      <c r="K109" s="1365"/>
      <c r="L109" s="1365"/>
      <c r="R109" s="1454"/>
      <c r="S109" s="1454"/>
      <c r="T109" s="1454"/>
      <c r="U109" s="502"/>
      <c r="V109" s="1656"/>
      <c r="X109" s="1656"/>
      <c r="Y109" s="1657"/>
      <c r="Z109" s="1657"/>
      <c r="AA109" s="1607"/>
    </row>
    <row r="110" spans="11:27">
      <c r="K110" s="1365"/>
      <c r="L110" s="1365"/>
      <c r="R110" s="1454"/>
      <c r="S110" s="1454"/>
      <c r="T110" s="1454"/>
      <c r="U110" s="502"/>
      <c r="V110" s="1656"/>
      <c r="X110" s="1656"/>
      <c r="Y110" s="1657"/>
      <c r="Z110" s="1657"/>
      <c r="AA110" s="1607"/>
    </row>
    <row r="111" spans="11:27">
      <c r="K111" s="1365"/>
      <c r="L111" s="1365"/>
      <c r="R111" s="1454"/>
      <c r="S111" s="1454"/>
      <c r="T111" s="1454"/>
      <c r="U111" s="502"/>
      <c r="V111" s="1656"/>
      <c r="X111" s="1656"/>
      <c r="Y111" s="1657"/>
      <c r="Z111" s="1657"/>
      <c r="AA111" s="1607"/>
    </row>
    <row r="112" spans="11:27" ht="13.5" thickBot="1">
      <c r="K112" s="1365"/>
      <c r="L112" s="1365"/>
      <c r="R112" s="1454"/>
      <c r="S112" s="1454"/>
      <c r="T112" s="1454"/>
      <c r="U112" s="502"/>
      <c r="V112" s="1656"/>
      <c r="X112" s="1656"/>
      <c r="AA112" s="1607"/>
    </row>
    <row r="113" spans="11:27" ht="15" customHeight="1">
      <c r="Q113" s="1668" t="s">
        <v>503</v>
      </c>
      <c r="R113" s="1637"/>
      <c r="S113" s="1637"/>
      <c r="T113" s="1637"/>
      <c r="U113" s="1638"/>
      <c r="V113" s="1637"/>
      <c r="W113" s="1637"/>
      <c r="X113" s="1637"/>
      <c r="Y113" s="1637"/>
    </row>
    <row r="114" spans="11:27" ht="15" customHeight="1">
      <c r="Q114" s="1669"/>
      <c r="R114" s="1637"/>
      <c r="S114" s="1637"/>
      <c r="T114" s="1637"/>
      <c r="U114" s="1638"/>
      <c r="V114" s="1637"/>
      <c r="W114" s="1637"/>
      <c r="X114" s="1637"/>
      <c r="Y114" s="1637"/>
    </row>
    <row r="115" spans="11:27" ht="47.25">
      <c r="Q115" s="1658" t="s">
        <v>468</v>
      </c>
      <c r="R115" s="1610" t="s">
        <v>469</v>
      </c>
      <c r="S115" s="1610" t="s">
        <v>470</v>
      </c>
      <c r="T115" s="1611" t="s">
        <v>471</v>
      </c>
      <c r="U115" s="1611" t="s">
        <v>12</v>
      </c>
      <c r="V115" s="1612" t="s">
        <v>492</v>
      </c>
      <c r="W115" s="1611" t="s">
        <v>473</v>
      </c>
      <c r="X115" s="1611" t="s">
        <v>474</v>
      </c>
      <c r="Y115" s="1613" t="s">
        <v>475</v>
      </c>
      <c r="Z115" s="1659" t="s">
        <v>476</v>
      </c>
    </row>
    <row r="116" spans="11:27" ht="106.5" customHeight="1">
      <c r="Q116" s="1694"/>
      <c r="R116" s="1694"/>
      <c r="S116" s="1694"/>
      <c r="T116" s="1694"/>
      <c r="U116" s="1711"/>
      <c r="V116" s="1670">
        <v>2900000</v>
      </c>
      <c r="W116" s="1666" t="s">
        <v>504</v>
      </c>
      <c r="X116" s="1651">
        <f>V116*7</f>
        <v>20300000</v>
      </c>
      <c r="Y116" s="1651"/>
      <c r="Z116" s="1663"/>
      <c r="AA116" s="1607" t="s">
        <v>489</v>
      </c>
    </row>
    <row r="117" spans="11:27" ht="105.75" customHeight="1">
      <c r="Q117" s="1694"/>
      <c r="R117" s="1694"/>
      <c r="S117" s="1694"/>
      <c r="T117" s="1694"/>
      <c r="U117" s="1699"/>
      <c r="V117" s="1639">
        <v>3500000</v>
      </c>
      <c r="W117" s="1666" t="s">
        <v>505</v>
      </c>
      <c r="X117" s="1651">
        <f>V117*7</f>
        <v>24500000</v>
      </c>
      <c r="Y117" s="1651"/>
      <c r="Z117" s="1663"/>
      <c r="AA117" s="1607" t="s">
        <v>489</v>
      </c>
    </row>
    <row r="118" spans="11:27" ht="105" customHeight="1">
      <c r="Q118" s="1694"/>
      <c r="R118" s="1694"/>
      <c r="S118" s="1694"/>
      <c r="T118" s="1694"/>
      <c r="U118" s="1699"/>
      <c r="V118" s="1670">
        <v>4655757.2</v>
      </c>
      <c r="W118" s="1666" t="s">
        <v>506</v>
      </c>
      <c r="X118" s="1651">
        <f>V118*7</f>
        <v>32590300.400000002</v>
      </c>
      <c r="Y118" s="1651"/>
      <c r="Z118" s="1663"/>
      <c r="AA118" s="1607" t="s">
        <v>489</v>
      </c>
    </row>
    <row r="119" spans="11:27" ht="105" customHeight="1">
      <c r="Q119" s="1694"/>
      <c r="R119" s="1694"/>
      <c r="S119" s="1694"/>
      <c r="T119" s="1698"/>
      <c r="U119" s="1705"/>
      <c r="V119" s="1670"/>
      <c r="W119" s="1666"/>
      <c r="X119" s="1651"/>
      <c r="Y119" s="1651"/>
      <c r="Z119" s="1663"/>
      <c r="AA119" s="1607"/>
    </row>
    <row r="120" spans="11:27" ht="37.5" customHeight="1">
      <c r="Q120" s="1637"/>
      <c r="R120" s="1637"/>
      <c r="S120" s="1637"/>
      <c r="T120" s="1637"/>
      <c r="U120" s="1638"/>
      <c r="V120" s="1671"/>
      <c r="W120" s="1655"/>
      <c r="X120" s="1654">
        <f>SUM(X116:X119)</f>
        <v>77390300.400000006</v>
      </c>
      <c r="Y120" s="1654">
        <f>SUM(Y116:Y119)</f>
        <v>0</v>
      </c>
      <c r="Z120" s="1672">
        <f>SUM(Z116:Z116)</f>
        <v>0</v>
      </c>
    </row>
    <row r="121" spans="11:27" ht="15.75">
      <c r="Q121" s="1673"/>
      <c r="R121" s="1637"/>
      <c r="S121" s="1637"/>
      <c r="T121" s="1637"/>
      <c r="U121" s="1638"/>
      <c r="V121" s="1637"/>
      <c r="W121" s="1637"/>
      <c r="X121" s="1637"/>
      <c r="Y121" s="1637"/>
    </row>
    <row r="122" spans="11:27" ht="15.75">
      <c r="K122" s="1365"/>
      <c r="L122" s="1365"/>
      <c r="Q122" s="1674"/>
      <c r="R122" s="1674"/>
      <c r="S122" s="1674"/>
      <c r="T122" s="1632"/>
      <c r="U122" s="1675"/>
      <c r="V122" s="1676"/>
      <c r="W122" s="1632"/>
      <c r="X122" s="1632"/>
      <c r="Y122" s="1677"/>
      <c r="Z122" s="1678"/>
    </row>
    <row r="123" spans="11:27" ht="15">
      <c r="K123" s="1365"/>
      <c r="L123" s="1365"/>
      <c r="Q123" s="1620"/>
      <c r="R123" s="1620"/>
      <c r="S123" s="1620"/>
      <c r="T123" s="1620"/>
      <c r="U123" s="1712"/>
      <c r="V123" s="1679"/>
      <c r="W123" s="1652"/>
      <c r="X123" s="1639"/>
      <c r="Y123" s="1639"/>
      <c r="Z123" s="1657"/>
    </row>
    <row r="124" spans="11:27" ht="15">
      <c r="K124" s="1365"/>
      <c r="L124" s="1365"/>
      <c r="Q124" s="1637"/>
      <c r="R124" s="1637"/>
      <c r="S124" s="1637"/>
      <c r="T124" s="1637"/>
      <c r="U124" s="1638"/>
      <c r="V124" s="1671"/>
      <c r="W124" s="1637"/>
      <c r="X124" s="1639"/>
      <c r="Y124" s="1680"/>
      <c r="Z124" s="1672"/>
    </row>
    <row r="125" spans="11:27" ht="18" customHeight="1">
      <c r="K125" s="1365"/>
      <c r="L125" s="1365"/>
      <c r="Q125" s="1681" t="s">
        <v>507</v>
      </c>
      <c r="R125" s="1681"/>
      <c r="S125" s="1681"/>
      <c r="T125" s="1681"/>
      <c r="U125" s="1681"/>
      <c r="V125" s="1637"/>
      <c r="W125" s="1637"/>
      <c r="X125" s="1637"/>
      <c r="Y125" s="1637"/>
    </row>
    <row r="126" spans="11:27" ht="47.25">
      <c r="K126" s="1365"/>
      <c r="L126" s="1365"/>
      <c r="Q126" s="1610" t="s">
        <v>468</v>
      </c>
      <c r="R126" s="1610" t="s">
        <v>469</v>
      </c>
      <c r="S126" s="1610" t="s">
        <v>470</v>
      </c>
      <c r="T126" s="1611" t="s">
        <v>471</v>
      </c>
      <c r="U126" s="1682" t="s">
        <v>12</v>
      </c>
      <c r="V126" s="1612" t="s">
        <v>492</v>
      </c>
      <c r="W126" s="1611" t="s">
        <v>473</v>
      </c>
      <c r="X126" s="1611" t="s">
        <v>474</v>
      </c>
      <c r="Y126" s="1613" t="s">
        <v>475</v>
      </c>
      <c r="Z126" s="1659" t="s">
        <v>476</v>
      </c>
    </row>
    <row r="127" spans="11:27" ht="126" customHeight="1">
      <c r="K127" s="1365"/>
      <c r="L127" s="1365"/>
      <c r="Q127" s="1642"/>
      <c r="R127" s="1642"/>
      <c r="S127" s="1642"/>
      <c r="T127" s="1683"/>
      <c r="U127" s="1701"/>
      <c r="V127" s="1614">
        <v>4750000</v>
      </c>
      <c r="W127" s="1617" t="s">
        <v>508</v>
      </c>
      <c r="X127" s="1614">
        <f>V127*7</f>
        <v>33250000</v>
      </c>
      <c r="Y127" s="1614"/>
      <c r="Z127" s="1659"/>
      <c r="AA127" s="1607" t="s">
        <v>489</v>
      </c>
    </row>
    <row r="128" spans="11:27" ht="126" customHeight="1">
      <c r="K128" s="1365"/>
      <c r="L128" s="1365"/>
      <c r="Q128" s="1642"/>
      <c r="R128" s="1642"/>
      <c r="S128" s="1642"/>
      <c r="T128" s="1683"/>
      <c r="U128" s="1701"/>
      <c r="V128" s="1614">
        <v>3142857.1</v>
      </c>
      <c r="W128" s="1617" t="s">
        <v>509</v>
      </c>
      <c r="X128" s="1614">
        <f>V128*7</f>
        <v>21999999.699999999</v>
      </c>
      <c r="Y128" s="1614"/>
      <c r="Z128" s="1659"/>
      <c r="AA128" s="1607"/>
    </row>
    <row r="129" spans="11:27" ht="108">
      <c r="K129" s="1365"/>
      <c r="L129" s="1365"/>
      <c r="Q129" s="1610"/>
      <c r="R129" s="1642"/>
      <c r="S129" s="1642"/>
      <c r="T129" s="1683"/>
      <c r="U129" s="1705" t="s">
        <v>510</v>
      </c>
      <c r="V129" s="1614">
        <f>4250000</f>
        <v>4250000</v>
      </c>
      <c r="W129" s="1617" t="s">
        <v>511</v>
      </c>
      <c r="X129" s="1614">
        <f>V129*7</f>
        <v>29750000</v>
      </c>
      <c r="Y129" s="1614"/>
      <c r="Z129" s="1659"/>
      <c r="AA129" s="1607" t="s">
        <v>489</v>
      </c>
    </row>
    <row r="130" spans="11:27" ht="15.75">
      <c r="K130" s="1365"/>
      <c r="L130" s="1365"/>
      <c r="Q130" s="1610"/>
      <c r="R130" s="1642"/>
      <c r="S130" s="1642"/>
      <c r="T130" s="1611"/>
      <c r="U130" s="1684"/>
      <c r="V130" s="1685"/>
      <c r="W130" s="1617"/>
      <c r="X130" s="1617"/>
      <c r="Y130" s="1613"/>
      <c r="Z130" s="1659"/>
    </row>
    <row r="131" spans="11:27" ht="15.75">
      <c r="K131" s="1365"/>
      <c r="L131" s="1365"/>
      <c r="Q131" s="1610"/>
      <c r="R131" s="1642"/>
      <c r="S131" s="1642"/>
      <c r="T131" s="1611"/>
      <c r="U131" s="1684"/>
      <c r="V131" s="1685"/>
      <c r="W131" s="1617"/>
      <c r="X131" s="1617"/>
      <c r="Y131" s="1613"/>
      <c r="Z131" s="1659"/>
    </row>
    <row r="132" spans="11:27" ht="15.75" customHeight="1">
      <c r="K132" s="1365"/>
      <c r="L132" s="1365"/>
      <c r="Q132" s="1686"/>
      <c r="R132" s="1686"/>
      <c r="S132" s="1686"/>
      <c r="T132" s="1686"/>
      <c r="U132" s="1713"/>
      <c r="V132" s="1670"/>
      <c r="W132" s="1714"/>
      <c r="X132" s="1670"/>
      <c r="Y132" s="1618"/>
      <c r="Z132" s="1687"/>
      <c r="AA132" s="1607"/>
    </row>
    <row r="133" spans="11:27" ht="15">
      <c r="K133" s="1365"/>
      <c r="L133" s="1365"/>
      <c r="Q133" s="1637"/>
      <c r="R133" s="1637"/>
      <c r="S133" s="1637"/>
      <c r="T133" s="1637"/>
      <c r="U133" s="1638"/>
      <c r="V133" s="1625"/>
      <c r="W133" s="1620"/>
      <c r="X133" s="1625">
        <f>SUM(X127:X132)</f>
        <v>84999999.700000003</v>
      </c>
      <c r="Y133" s="1625">
        <f>SUM(Y127:Y132)</f>
        <v>0</v>
      </c>
      <c r="Z133" s="1688"/>
    </row>
    <row r="134" spans="11:27" ht="15">
      <c r="Q134" s="1637"/>
      <c r="R134" s="1637"/>
      <c r="S134" s="1637"/>
      <c r="T134" s="1637"/>
      <c r="U134" s="1638"/>
      <c r="V134" s="1637"/>
      <c r="W134" s="1637"/>
      <c r="X134" s="1637"/>
      <c r="Y134" s="1637"/>
    </row>
    <row r="135" spans="11:27" ht="15">
      <c r="K135" s="1365"/>
      <c r="L135" s="1365"/>
      <c r="Q135" s="1689"/>
      <c r="R135" s="1689"/>
      <c r="S135" s="1689"/>
      <c r="T135" s="1689"/>
      <c r="U135" s="1689"/>
      <c r="V135" s="1637"/>
      <c r="W135" s="1637"/>
      <c r="X135" s="1637"/>
      <c r="Y135" s="1637"/>
    </row>
    <row r="136" spans="11:27" ht="15.75">
      <c r="K136" s="1365"/>
      <c r="L136" s="1365"/>
      <c r="Q136" s="1641"/>
      <c r="R136" s="1690"/>
      <c r="S136" s="1690"/>
      <c r="T136" s="1690"/>
      <c r="U136" s="1629"/>
      <c r="V136" s="1637"/>
      <c r="W136" s="1637"/>
      <c r="X136" s="1637"/>
      <c r="Y136" s="1637"/>
    </row>
    <row r="137" spans="11:27" ht="15.75">
      <c r="K137" s="1365"/>
      <c r="L137" s="1365"/>
      <c r="Q137" s="1674"/>
      <c r="R137" s="1674"/>
      <c r="S137" s="1674"/>
      <c r="T137" s="1632"/>
      <c r="U137" s="1675"/>
      <c r="V137" s="1676"/>
      <c r="W137" s="1632"/>
      <c r="X137" s="1632"/>
      <c r="Y137" s="1677"/>
      <c r="Z137" s="1678"/>
    </row>
    <row r="138" spans="11:27" ht="15">
      <c r="K138" s="1365"/>
      <c r="L138" s="1365"/>
      <c r="Q138" s="1620"/>
      <c r="R138" s="1620"/>
      <c r="S138" s="1620"/>
      <c r="T138" s="1620"/>
      <c r="U138" s="1715"/>
      <c r="V138" s="1679"/>
      <c r="W138" s="1716"/>
      <c r="X138" s="1679"/>
      <c r="Y138" s="1639"/>
      <c r="Z138" s="1688"/>
      <c r="AA138" s="1607"/>
    </row>
    <row r="139" spans="11:27" ht="15">
      <c r="K139" s="1365"/>
      <c r="L139" s="1365"/>
      <c r="Q139" s="1637"/>
      <c r="R139" s="1637"/>
      <c r="S139" s="1637"/>
      <c r="T139" s="1637"/>
      <c r="U139" s="1638"/>
      <c r="V139" s="1625"/>
      <c r="W139" s="1620"/>
      <c r="X139" s="1625"/>
      <c r="Y139" s="1625"/>
      <c r="Z139" s="1688"/>
    </row>
    <row r="140" spans="11:27" ht="15">
      <c r="Q140" s="1637"/>
      <c r="R140" s="1637"/>
      <c r="S140" s="1637"/>
      <c r="T140" s="1637"/>
      <c r="U140" s="1638"/>
      <c r="V140" s="1637"/>
      <c r="W140" s="1637"/>
      <c r="X140" s="1637"/>
      <c r="Y140" s="1637"/>
    </row>
    <row r="141" spans="11:27" ht="15">
      <c r="Q141" s="1637"/>
      <c r="R141" s="1637"/>
      <c r="S141" s="1637"/>
      <c r="T141" s="1637"/>
      <c r="U141" s="1638"/>
      <c r="V141" s="1637"/>
      <c r="W141" s="1637"/>
      <c r="X141" s="1637"/>
      <c r="Y141" s="1637"/>
    </row>
    <row r="142" spans="11:27" ht="15">
      <c r="Q142" s="1637"/>
      <c r="R142" s="1637"/>
      <c r="S142" s="1637"/>
      <c r="T142" s="1637"/>
      <c r="U142" s="1638"/>
      <c r="V142" s="1637"/>
      <c r="W142" s="1637"/>
      <c r="X142" s="1637"/>
      <c r="Y142" s="1637"/>
    </row>
    <row r="143" spans="11:27" ht="15">
      <c r="Q143" s="1637"/>
      <c r="R143" s="1637"/>
      <c r="S143" s="1637"/>
      <c r="T143" s="1637"/>
      <c r="U143" s="1638"/>
      <c r="V143" s="1637"/>
      <c r="W143" s="1637"/>
      <c r="X143" s="1637"/>
      <c r="Y143" s="1637"/>
    </row>
    <row r="144" spans="11:27" ht="15">
      <c r="Q144" s="1637"/>
      <c r="R144" s="1637"/>
      <c r="S144" s="1637"/>
      <c r="T144" s="1637"/>
      <c r="U144" s="1638"/>
      <c r="V144" s="1637"/>
      <c r="W144" s="1637"/>
      <c r="X144" s="1637"/>
      <c r="Y144" s="1637"/>
    </row>
    <row r="145" spans="17:25" ht="15">
      <c r="Q145" s="1637"/>
      <c r="R145" s="1637"/>
      <c r="S145" s="1637"/>
      <c r="T145" s="1637"/>
      <c r="U145" s="1638"/>
      <c r="V145" s="1637"/>
      <c r="W145" s="1637"/>
      <c r="X145" s="1637"/>
      <c r="Y145" s="1637"/>
    </row>
    <row r="146" spans="17:25" ht="15">
      <c r="Q146" s="1637"/>
      <c r="R146" s="1637"/>
      <c r="S146" s="1637"/>
      <c r="T146" s="1637"/>
      <c r="U146" s="1638"/>
      <c r="V146" s="1637"/>
      <c r="W146" s="1637"/>
      <c r="X146" s="1637"/>
      <c r="Y146" s="1637"/>
    </row>
    <row r="147" spans="17:25" ht="15">
      <c r="Q147" s="1637"/>
      <c r="R147" s="1637"/>
      <c r="S147" s="1637"/>
      <c r="T147" s="1637"/>
      <c r="U147" s="1638"/>
      <c r="V147" s="1637"/>
      <c r="W147" s="1637"/>
      <c r="X147" s="1637"/>
      <c r="Y147" s="1637"/>
    </row>
    <row r="148" spans="17:25" ht="15">
      <c r="Q148" s="1637"/>
      <c r="R148" s="1637"/>
      <c r="S148" s="1637"/>
      <c r="T148" s="1637"/>
      <c r="U148" s="1638"/>
      <c r="V148" s="1637"/>
      <c r="W148" s="1637"/>
      <c r="X148" s="1637"/>
      <c r="Y148" s="1637"/>
    </row>
    <row r="149" spans="17:25" ht="15">
      <c r="Q149" s="1637"/>
      <c r="R149" s="1637"/>
      <c r="S149" s="1637"/>
      <c r="T149" s="1637"/>
      <c r="U149" s="1638"/>
      <c r="V149" s="1637"/>
      <c r="W149" s="1637"/>
      <c r="X149" s="1637"/>
      <c r="Y149" s="1637"/>
    </row>
    <row r="150" spans="17:25" ht="15">
      <c r="Q150" s="1637"/>
      <c r="R150" s="1637"/>
      <c r="S150" s="1637"/>
      <c r="T150" s="1637"/>
      <c r="U150" s="1638"/>
      <c r="V150" s="1637"/>
      <c r="W150" s="1637"/>
      <c r="X150" s="1637"/>
      <c r="Y150" s="1637"/>
    </row>
    <row r="151" spans="17:25" ht="15">
      <c r="Q151" s="1637"/>
      <c r="R151" s="1637"/>
      <c r="S151" s="1637"/>
      <c r="T151" s="1637"/>
      <c r="U151" s="1638"/>
      <c r="V151" s="1637"/>
      <c r="W151" s="1637"/>
      <c r="X151" s="1637"/>
      <c r="Y151" s="1637"/>
    </row>
    <row r="152" spans="17:25" ht="15">
      <c r="Q152" s="1637"/>
      <c r="R152" s="1637"/>
      <c r="S152" s="1637"/>
      <c r="T152" s="1637"/>
      <c r="U152" s="1638"/>
      <c r="V152" s="1637"/>
      <c r="W152" s="1637"/>
      <c r="X152" s="1637"/>
      <c r="Y152" s="1637"/>
    </row>
    <row r="153" spans="17:25" ht="15">
      <c r="Q153" s="1637"/>
      <c r="R153" s="1637"/>
      <c r="S153" s="1637"/>
      <c r="T153" s="1637"/>
      <c r="U153" s="1638"/>
      <c r="V153" s="1637"/>
      <c r="W153" s="1637"/>
      <c r="X153" s="1637"/>
      <c r="Y153" s="1637"/>
    </row>
    <row r="154" spans="17:25" ht="15">
      <c r="Q154" s="1637"/>
      <c r="R154" s="1637"/>
      <c r="S154" s="1637"/>
      <c r="T154" s="1637"/>
      <c r="U154" s="1638"/>
      <c r="V154" s="1637"/>
      <c r="W154" s="1637"/>
      <c r="X154" s="1637"/>
      <c r="Y154" s="1637"/>
    </row>
    <row r="155" spans="17:25" ht="15">
      <c r="Q155" s="1637"/>
      <c r="R155" s="1637"/>
      <c r="S155" s="1637"/>
      <c r="T155" s="1637"/>
      <c r="U155" s="1638"/>
      <c r="V155" s="1637"/>
      <c r="W155" s="1637"/>
      <c r="X155" s="1637"/>
      <c r="Y155" s="1637"/>
    </row>
    <row r="156" spans="17:25" ht="15">
      <c r="Q156" s="1637"/>
      <c r="R156" s="1637"/>
      <c r="S156" s="1637"/>
      <c r="T156" s="1637"/>
      <c r="U156" s="1638"/>
      <c r="V156" s="1637"/>
      <c r="W156" s="1637"/>
      <c r="X156" s="1637"/>
      <c r="Y156" s="1637"/>
    </row>
    <row r="157" spans="17:25" ht="15">
      <c r="Q157" s="1637"/>
      <c r="R157" s="1637"/>
      <c r="S157" s="1637"/>
      <c r="T157" s="1637"/>
      <c r="U157" s="1638"/>
      <c r="V157" s="1637"/>
      <c r="W157" s="1637"/>
      <c r="X157" s="1637"/>
      <c r="Y157" s="1637"/>
    </row>
    <row r="158" spans="17:25" ht="15">
      <c r="Q158" s="1637"/>
      <c r="R158" s="1637"/>
      <c r="S158" s="1637"/>
      <c r="T158" s="1637"/>
      <c r="U158" s="1638"/>
      <c r="V158" s="1637"/>
      <c r="W158" s="1637"/>
      <c r="X158" s="1637"/>
      <c r="Y158" s="1637"/>
    </row>
    <row r="159" spans="17:25" ht="15">
      <c r="Q159" s="1637"/>
      <c r="R159" s="1637"/>
      <c r="S159" s="1637"/>
      <c r="T159" s="1637"/>
      <c r="U159" s="1638"/>
      <c r="V159" s="1637"/>
      <c r="W159" s="1637"/>
      <c r="X159" s="1637"/>
      <c r="Y159" s="1637"/>
    </row>
    <row r="160" spans="17:25" ht="15">
      <c r="Q160" s="1637"/>
      <c r="R160" s="1637"/>
      <c r="S160" s="1637"/>
      <c r="T160" s="1637"/>
      <c r="U160" s="1638"/>
      <c r="V160" s="1637"/>
      <c r="W160" s="1637"/>
      <c r="X160" s="1637"/>
      <c r="Y160" s="1637"/>
    </row>
    <row r="161" spans="17:25" ht="15">
      <c r="Q161" s="1637"/>
      <c r="R161" s="1637"/>
      <c r="S161" s="1637"/>
      <c r="T161" s="1637"/>
      <c r="U161" s="1638"/>
      <c r="V161" s="1637"/>
      <c r="W161" s="1637"/>
      <c r="X161" s="1637"/>
      <c r="Y161" s="1637"/>
    </row>
    <row r="162" spans="17:25" ht="15">
      <c r="Q162" s="1637"/>
      <c r="R162" s="1637"/>
      <c r="S162" s="1637"/>
      <c r="T162" s="1637"/>
      <c r="U162" s="1638"/>
      <c r="V162" s="1637"/>
      <c r="W162" s="1637"/>
      <c r="X162" s="1637"/>
      <c r="Y162" s="1637"/>
    </row>
    <row r="163" spans="17:25" ht="15">
      <c r="Q163" s="1637"/>
      <c r="R163" s="1637"/>
      <c r="S163" s="1637"/>
      <c r="T163" s="1637"/>
      <c r="U163" s="1638"/>
      <c r="V163" s="1637"/>
      <c r="W163" s="1637"/>
      <c r="X163" s="1637"/>
      <c r="Y163" s="1637"/>
    </row>
    <row r="164" spans="17:25" ht="15">
      <c r="Q164" s="1637"/>
      <c r="R164" s="1637"/>
      <c r="S164" s="1637"/>
      <c r="T164" s="1637"/>
      <c r="U164" s="1638"/>
      <c r="V164" s="1637"/>
      <c r="W164" s="1637"/>
      <c r="X164" s="1637"/>
      <c r="Y164" s="1637"/>
    </row>
    <row r="165" spans="17:25" ht="15">
      <c r="Q165" s="1637"/>
      <c r="R165" s="1637"/>
      <c r="S165" s="1637"/>
      <c r="T165" s="1637"/>
      <c r="U165" s="1638"/>
      <c r="V165" s="1637"/>
      <c r="W165" s="1637"/>
      <c r="X165" s="1637"/>
      <c r="Y165" s="1637"/>
    </row>
    <row r="166" spans="17:25" ht="15">
      <c r="Q166" s="1637"/>
      <c r="R166" s="1637"/>
      <c r="S166" s="1637"/>
      <c r="T166" s="1637"/>
      <c r="U166" s="1638"/>
      <c r="V166" s="1637"/>
      <c r="W166" s="1637"/>
      <c r="X166" s="1637"/>
      <c r="Y166" s="1637"/>
    </row>
    <row r="167" spans="17:25" ht="15">
      <c r="Q167" s="1637"/>
      <c r="R167" s="1637"/>
      <c r="S167" s="1637"/>
      <c r="T167" s="1637"/>
      <c r="U167" s="1638"/>
      <c r="V167" s="1637"/>
      <c r="W167" s="1637"/>
      <c r="X167" s="1637"/>
      <c r="Y167" s="1637"/>
    </row>
    <row r="168" spans="17:25" ht="15">
      <c r="Q168" s="1637"/>
      <c r="R168" s="1637"/>
      <c r="S168" s="1637"/>
      <c r="T168" s="1637"/>
      <c r="U168" s="1638"/>
      <c r="V168" s="1637"/>
      <c r="W168" s="1637"/>
      <c r="X168" s="1637"/>
      <c r="Y168" s="1637"/>
    </row>
    <row r="169" spans="17:25" ht="15">
      <c r="Q169" s="1637"/>
      <c r="R169" s="1637"/>
      <c r="S169" s="1637"/>
      <c r="T169" s="1637"/>
      <c r="U169" s="1638"/>
      <c r="V169" s="1637"/>
      <c r="W169" s="1637"/>
      <c r="X169" s="1637"/>
      <c r="Y169" s="1637"/>
    </row>
    <row r="170" spans="17:25" ht="15">
      <c r="Q170" s="1637"/>
      <c r="R170" s="1637"/>
      <c r="S170" s="1637"/>
      <c r="T170" s="1637"/>
      <c r="U170" s="1638"/>
      <c r="V170" s="1637"/>
      <c r="W170" s="1637"/>
      <c r="X170" s="1637"/>
      <c r="Y170" s="1637"/>
    </row>
    <row r="171" spans="17:25" ht="15">
      <c r="Q171" s="1637"/>
      <c r="R171" s="1637"/>
      <c r="S171" s="1637"/>
      <c r="T171" s="1637"/>
      <c r="U171" s="1638"/>
      <c r="V171" s="1637"/>
      <c r="W171" s="1637"/>
      <c r="X171" s="1637"/>
      <c r="Y171" s="1637"/>
    </row>
    <row r="172" spans="17:25" ht="15">
      <c r="Q172" s="1637"/>
      <c r="R172" s="1637"/>
      <c r="S172" s="1637"/>
      <c r="T172" s="1637"/>
      <c r="U172" s="1638"/>
      <c r="V172" s="1637"/>
      <c r="W172" s="1637"/>
      <c r="X172" s="1637"/>
      <c r="Y172" s="1637"/>
    </row>
    <row r="173" spans="17:25" ht="15">
      <c r="Q173" s="1637"/>
      <c r="R173" s="1637"/>
      <c r="S173" s="1637"/>
      <c r="T173" s="1637"/>
      <c r="U173" s="1638"/>
      <c r="V173" s="1637"/>
      <c r="W173" s="1637"/>
      <c r="X173" s="1637"/>
      <c r="Y173" s="1637"/>
    </row>
    <row r="174" spans="17:25" ht="15">
      <c r="Q174" s="1637"/>
      <c r="R174" s="1637"/>
      <c r="S174" s="1637"/>
      <c r="T174" s="1637"/>
      <c r="U174" s="1638"/>
      <c r="V174" s="1637"/>
      <c r="W174" s="1637"/>
      <c r="X174" s="1637"/>
      <c r="Y174" s="1637"/>
    </row>
    <row r="175" spans="17:25" ht="15">
      <c r="Q175" s="1637"/>
      <c r="R175" s="1637"/>
      <c r="S175" s="1637"/>
      <c r="T175" s="1637"/>
      <c r="U175" s="1638"/>
      <c r="V175" s="1637"/>
      <c r="W175" s="1637"/>
      <c r="X175" s="1637"/>
      <c r="Y175" s="1637"/>
    </row>
    <row r="176" spans="17:25" ht="15">
      <c r="Q176" s="1637"/>
      <c r="R176" s="1637"/>
      <c r="S176" s="1637"/>
      <c r="T176" s="1637"/>
      <c r="U176" s="1638"/>
      <c r="V176" s="1637"/>
      <c r="W176" s="1637"/>
      <c r="X176" s="1637"/>
      <c r="Y176" s="1637"/>
    </row>
    <row r="177" spans="17:25" ht="15">
      <c r="Q177" s="1637"/>
      <c r="R177" s="1637"/>
      <c r="S177" s="1637"/>
      <c r="T177" s="1637"/>
      <c r="U177" s="1638"/>
      <c r="V177" s="1637"/>
      <c r="W177" s="1637"/>
      <c r="X177" s="1637"/>
      <c r="Y177" s="1637"/>
    </row>
    <row r="178" spans="17:25" ht="15">
      <c r="Q178" s="1637"/>
      <c r="R178" s="1637"/>
      <c r="S178" s="1637"/>
      <c r="T178" s="1637"/>
      <c r="U178" s="1638"/>
      <c r="V178" s="1637"/>
      <c r="W178" s="1637"/>
      <c r="X178" s="1637"/>
      <c r="Y178" s="1637"/>
    </row>
    <row r="179" spans="17:25" ht="15">
      <c r="Q179" s="1637"/>
      <c r="R179" s="1637"/>
      <c r="S179" s="1637"/>
      <c r="T179" s="1637"/>
      <c r="U179" s="1638"/>
      <c r="V179" s="1637"/>
      <c r="W179" s="1637"/>
      <c r="X179" s="1637"/>
      <c r="Y179" s="1637"/>
    </row>
    <row r="180" spans="17:25" ht="15">
      <c r="Q180" s="1637"/>
      <c r="R180" s="1637"/>
      <c r="S180" s="1637"/>
      <c r="T180" s="1637"/>
      <c r="U180" s="1638"/>
      <c r="V180" s="1637"/>
      <c r="W180" s="1637"/>
      <c r="X180" s="1637"/>
      <c r="Y180" s="1637"/>
    </row>
    <row r="181" spans="17:25" ht="15">
      <c r="Q181" s="1637"/>
      <c r="R181" s="1637"/>
      <c r="S181" s="1637"/>
      <c r="T181" s="1637"/>
      <c r="U181" s="1638"/>
      <c r="V181" s="1637"/>
      <c r="W181" s="1637"/>
      <c r="X181" s="1637"/>
      <c r="Y181" s="1637"/>
    </row>
    <row r="182" spans="17:25" ht="15">
      <c r="Q182" s="1637"/>
      <c r="R182" s="1637"/>
      <c r="S182" s="1637"/>
      <c r="T182" s="1637"/>
      <c r="U182" s="1638"/>
      <c r="V182" s="1637"/>
      <c r="W182" s="1637"/>
      <c r="X182" s="1637"/>
      <c r="Y182" s="1637"/>
    </row>
    <row r="183" spans="17:25" ht="15">
      <c r="Q183" s="1637"/>
      <c r="R183" s="1637"/>
      <c r="S183" s="1637"/>
      <c r="T183" s="1637"/>
      <c r="U183" s="1638"/>
      <c r="V183" s="1637"/>
      <c r="W183" s="1637"/>
      <c r="X183" s="1637"/>
      <c r="Y183" s="1637"/>
    </row>
    <row r="184" spans="17:25" ht="15">
      <c r="Q184" s="1637"/>
      <c r="R184" s="1637"/>
      <c r="S184" s="1637"/>
      <c r="T184" s="1637"/>
      <c r="U184" s="1638"/>
      <c r="V184" s="1637"/>
      <c r="W184" s="1637"/>
      <c r="X184" s="1637"/>
      <c r="Y184" s="1637"/>
    </row>
    <row r="185" spans="17:25" ht="15">
      <c r="Q185" s="1637"/>
      <c r="R185" s="1637"/>
      <c r="S185" s="1637"/>
      <c r="T185" s="1637"/>
      <c r="U185" s="1638"/>
      <c r="V185" s="1637"/>
      <c r="W185" s="1637"/>
      <c r="X185" s="1637"/>
      <c r="Y185" s="1637"/>
    </row>
    <row r="186" spans="17:25" ht="15">
      <c r="Q186" s="1637"/>
      <c r="R186" s="1637"/>
      <c r="S186" s="1637"/>
      <c r="T186" s="1637"/>
      <c r="U186" s="1638"/>
      <c r="V186" s="1637"/>
      <c r="W186" s="1637"/>
      <c r="X186" s="1637"/>
      <c r="Y186" s="1637"/>
    </row>
    <row r="187" spans="17:25" ht="15">
      <c r="Q187" s="1637"/>
      <c r="R187" s="1637"/>
      <c r="S187" s="1637"/>
      <c r="T187" s="1637"/>
      <c r="U187" s="1638"/>
      <c r="V187" s="1637"/>
      <c r="W187" s="1637"/>
      <c r="X187" s="1637"/>
      <c r="Y187" s="1637"/>
    </row>
    <row r="188" spans="17:25" ht="15">
      <c r="Q188" s="1637"/>
      <c r="R188" s="1637"/>
      <c r="S188" s="1637"/>
      <c r="T188" s="1637"/>
      <c r="U188" s="1638"/>
      <c r="V188" s="1637"/>
      <c r="W188" s="1637"/>
      <c r="X188" s="1637"/>
      <c r="Y188" s="1637"/>
    </row>
    <row r="189" spans="17:25" ht="15">
      <c r="Q189" s="1637"/>
      <c r="R189" s="1637"/>
      <c r="S189" s="1637"/>
      <c r="T189" s="1637"/>
      <c r="U189" s="1638"/>
      <c r="V189" s="1637"/>
      <c r="W189" s="1637"/>
      <c r="X189" s="1637"/>
      <c r="Y189" s="1637"/>
    </row>
    <row r="190" spans="17:25" ht="15">
      <c r="Q190" s="1637"/>
      <c r="R190" s="1637"/>
      <c r="S190" s="1637"/>
      <c r="T190" s="1637"/>
      <c r="U190" s="1638"/>
      <c r="V190" s="1637"/>
      <c r="W190" s="1637"/>
      <c r="X190" s="1637"/>
      <c r="Y190" s="1637"/>
    </row>
    <row r="191" spans="17:25" ht="15">
      <c r="Q191" s="1637"/>
      <c r="R191" s="1637"/>
      <c r="S191" s="1637"/>
      <c r="T191" s="1637"/>
      <c r="U191" s="1638"/>
      <c r="V191" s="1637"/>
      <c r="W191" s="1637"/>
      <c r="X191" s="1637"/>
      <c r="Y191" s="1637"/>
    </row>
    <row r="192" spans="17:25" ht="15">
      <c r="Q192" s="1637"/>
      <c r="R192" s="1637"/>
      <c r="S192" s="1637"/>
      <c r="T192" s="1637"/>
      <c r="U192" s="1638"/>
      <c r="V192" s="1637"/>
      <c r="W192" s="1637"/>
      <c r="X192" s="1637"/>
      <c r="Y192" s="1637"/>
    </row>
    <row r="193" spans="17:25" ht="15">
      <c r="Q193" s="1637"/>
      <c r="R193" s="1637"/>
      <c r="S193" s="1637"/>
      <c r="T193" s="1637"/>
      <c r="U193" s="1638"/>
      <c r="V193" s="1637"/>
      <c r="W193" s="1637"/>
      <c r="X193" s="1637"/>
      <c r="Y193" s="1637"/>
    </row>
    <row r="194" spans="17:25" ht="15">
      <c r="Q194" s="1637"/>
      <c r="R194" s="1637"/>
      <c r="S194" s="1637"/>
      <c r="T194" s="1637"/>
      <c r="U194" s="1638"/>
      <c r="V194" s="1637"/>
      <c r="W194" s="1637"/>
      <c r="X194" s="1637"/>
      <c r="Y194" s="1637"/>
    </row>
    <row r="195" spans="17:25" ht="15">
      <c r="Q195" s="1637"/>
      <c r="R195" s="1637"/>
      <c r="S195" s="1637"/>
      <c r="T195" s="1637"/>
      <c r="U195" s="1638"/>
      <c r="V195" s="1637"/>
      <c r="W195" s="1637"/>
      <c r="X195" s="1637"/>
      <c r="Y195" s="1637"/>
    </row>
    <row r="196" spans="17:25" ht="15">
      <c r="Q196" s="1637"/>
      <c r="R196" s="1637"/>
      <c r="S196" s="1637"/>
      <c r="T196" s="1637"/>
      <c r="U196" s="1638"/>
      <c r="V196" s="1637"/>
      <c r="W196" s="1637"/>
      <c r="X196" s="1637"/>
      <c r="Y196" s="1637"/>
    </row>
    <row r="197" spans="17:25" ht="15">
      <c r="Q197" s="1637"/>
      <c r="R197" s="1637"/>
      <c r="S197" s="1637"/>
      <c r="T197" s="1637"/>
      <c r="U197" s="1638"/>
      <c r="V197" s="1637"/>
      <c r="W197" s="1637"/>
      <c r="X197" s="1637"/>
      <c r="Y197" s="1637"/>
    </row>
    <row r="198" spans="17:25" ht="15">
      <c r="Q198" s="1637"/>
      <c r="R198" s="1637"/>
      <c r="S198" s="1637"/>
      <c r="T198" s="1637"/>
      <c r="U198" s="1638"/>
      <c r="V198" s="1637"/>
      <c r="W198" s="1637"/>
      <c r="X198" s="1637"/>
      <c r="Y198" s="1637"/>
    </row>
    <row r="199" spans="17:25" ht="15">
      <c r="Q199" s="1637"/>
      <c r="R199" s="1637"/>
      <c r="S199" s="1637"/>
      <c r="T199" s="1637"/>
      <c r="U199" s="1638"/>
      <c r="V199" s="1637"/>
      <c r="W199" s="1637"/>
      <c r="X199" s="1637"/>
      <c r="Y199" s="1637"/>
    </row>
    <row r="200" spans="17:25" ht="15">
      <c r="Q200" s="1637"/>
      <c r="R200" s="1637"/>
      <c r="S200" s="1637"/>
      <c r="T200" s="1637"/>
      <c r="U200" s="1638"/>
      <c r="V200" s="1637"/>
      <c r="W200" s="1637"/>
      <c r="X200" s="1637"/>
      <c r="Y200" s="1637"/>
    </row>
    <row r="201" spans="17:25" ht="15">
      <c r="Q201" s="1637"/>
      <c r="R201" s="1637"/>
      <c r="S201" s="1637"/>
      <c r="T201" s="1637"/>
      <c r="U201" s="1638"/>
      <c r="V201" s="1637"/>
      <c r="W201" s="1637"/>
      <c r="X201" s="1637"/>
      <c r="Y201" s="1637"/>
    </row>
    <row r="202" spans="17:25" ht="15">
      <c r="Q202" s="1637"/>
      <c r="R202" s="1637"/>
      <c r="S202" s="1637"/>
      <c r="T202" s="1637"/>
      <c r="U202" s="1638"/>
      <c r="V202" s="1637"/>
      <c r="W202" s="1637"/>
      <c r="X202" s="1637"/>
      <c r="Y202" s="1637"/>
    </row>
    <row r="203" spans="17:25" ht="15">
      <c r="Q203" s="1637"/>
      <c r="R203" s="1637"/>
      <c r="S203" s="1637"/>
      <c r="T203" s="1637"/>
      <c r="U203" s="1638"/>
      <c r="V203" s="1637"/>
      <c r="W203" s="1637"/>
      <c r="X203" s="1637"/>
      <c r="Y203" s="1637"/>
    </row>
    <row r="204" spans="17:25" ht="15">
      <c r="Q204" s="1637"/>
      <c r="R204" s="1637"/>
      <c r="S204" s="1637"/>
      <c r="T204" s="1637"/>
      <c r="U204" s="1638"/>
      <c r="V204" s="1637"/>
      <c r="W204" s="1637"/>
      <c r="X204" s="1637"/>
      <c r="Y204" s="1637"/>
    </row>
    <row r="205" spans="17:25" ht="15">
      <c r="Q205" s="1637"/>
      <c r="R205" s="1637"/>
      <c r="S205" s="1637"/>
      <c r="T205" s="1637"/>
      <c r="U205" s="1638"/>
      <c r="V205" s="1637"/>
      <c r="W205" s="1637"/>
      <c r="X205" s="1637"/>
      <c r="Y205" s="1637"/>
    </row>
    <row r="206" spans="17:25" ht="15">
      <c r="Q206" s="1637"/>
      <c r="R206" s="1637"/>
      <c r="S206" s="1637"/>
      <c r="T206" s="1637"/>
      <c r="U206" s="1638"/>
      <c r="V206" s="1637"/>
      <c r="W206" s="1637"/>
      <c r="X206" s="1637"/>
      <c r="Y206" s="1637"/>
    </row>
    <row r="207" spans="17:25" ht="15">
      <c r="Q207" s="1637"/>
      <c r="R207" s="1637"/>
      <c r="S207" s="1637"/>
      <c r="T207" s="1637"/>
      <c r="U207" s="1638"/>
      <c r="V207" s="1637"/>
      <c r="W207" s="1637"/>
      <c r="X207" s="1637"/>
      <c r="Y207" s="1637"/>
    </row>
    <row r="208" spans="17:25" ht="15">
      <c r="Q208" s="1637"/>
      <c r="R208" s="1637"/>
      <c r="S208" s="1637"/>
      <c r="T208" s="1637"/>
      <c r="U208" s="1638"/>
      <c r="V208" s="1637"/>
      <c r="W208" s="1637"/>
      <c r="X208" s="1637"/>
      <c r="Y208" s="1637"/>
    </row>
    <row r="209" spans="17:25" ht="15">
      <c r="Q209" s="1637"/>
      <c r="R209" s="1637"/>
      <c r="S209" s="1637"/>
      <c r="T209" s="1637"/>
      <c r="U209" s="1638"/>
      <c r="V209" s="1637"/>
      <c r="W209" s="1637"/>
      <c r="X209" s="1637"/>
      <c r="Y209" s="1637"/>
    </row>
    <row r="210" spans="17:25" ht="15">
      <c r="Q210" s="1637"/>
      <c r="R210" s="1637"/>
      <c r="S210" s="1637"/>
      <c r="T210" s="1637"/>
      <c r="U210" s="1638"/>
      <c r="V210" s="1637"/>
      <c r="W210" s="1637"/>
      <c r="X210" s="1637"/>
      <c r="Y210" s="1637"/>
    </row>
    <row r="211" spans="17:25" ht="15">
      <c r="Q211" s="1637"/>
      <c r="R211" s="1637"/>
      <c r="S211" s="1637"/>
      <c r="T211" s="1637"/>
      <c r="U211" s="1638"/>
      <c r="V211" s="1637"/>
      <c r="W211" s="1637"/>
      <c r="X211" s="1637"/>
      <c r="Y211" s="1637"/>
    </row>
    <row r="212" spans="17:25" ht="15">
      <c r="Q212" s="1637"/>
      <c r="R212" s="1637"/>
      <c r="S212" s="1637"/>
      <c r="T212" s="1637"/>
      <c r="U212" s="1638"/>
      <c r="V212" s="1637"/>
      <c r="W212" s="1637"/>
      <c r="X212" s="1637"/>
      <c r="Y212" s="1637"/>
    </row>
    <row r="213" spans="17:25" ht="15">
      <c r="Q213" s="1637"/>
      <c r="R213" s="1637"/>
      <c r="S213" s="1637"/>
      <c r="T213" s="1637"/>
      <c r="U213" s="1638"/>
      <c r="V213" s="1637"/>
      <c r="W213" s="1637"/>
      <c r="X213" s="1637"/>
      <c r="Y213" s="1637"/>
    </row>
    <row r="214" spans="17:25" ht="15">
      <c r="Q214" s="1637"/>
      <c r="R214" s="1637"/>
      <c r="S214" s="1637"/>
      <c r="T214" s="1637"/>
      <c r="U214" s="1638"/>
      <c r="V214" s="1637"/>
      <c r="W214" s="1637"/>
      <c r="X214" s="1637"/>
      <c r="Y214" s="1637"/>
    </row>
    <row r="215" spans="17:25" ht="15">
      <c r="Q215" s="1637"/>
      <c r="R215" s="1637"/>
      <c r="S215" s="1637"/>
      <c r="T215" s="1637"/>
      <c r="U215" s="1638"/>
      <c r="V215" s="1637"/>
      <c r="W215" s="1637"/>
      <c r="X215" s="1637"/>
      <c r="Y215" s="1637"/>
    </row>
    <row r="216" spans="17:25" ht="15">
      <c r="Q216" s="1637"/>
      <c r="R216" s="1637"/>
      <c r="S216" s="1637"/>
      <c r="T216" s="1637"/>
      <c r="U216" s="1638"/>
      <c r="V216" s="1637"/>
      <c r="W216" s="1637"/>
      <c r="X216" s="1637"/>
      <c r="Y216" s="1637"/>
    </row>
    <row r="217" spans="17:25" ht="15">
      <c r="Q217" s="1637"/>
      <c r="R217" s="1637"/>
      <c r="S217" s="1637"/>
      <c r="T217" s="1637"/>
      <c r="U217" s="1638"/>
      <c r="V217" s="1637"/>
      <c r="W217" s="1637"/>
      <c r="X217" s="1637"/>
      <c r="Y217" s="1637"/>
    </row>
    <row r="218" spans="17:25" ht="15">
      <c r="Q218" s="1637"/>
      <c r="R218" s="1637"/>
      <c r="S218" s="1637"/>
      <c r="T218" s="1637"/>
      <c r="U218" s="1638"/>
      <c r="V218" s="1637"/>
      <c r="W218" s="1637"/>
      <c r="X218" s="1637"/>
      <c r="Y218" s="1637"/>
    </row>
    <row r="219" spans="17:25" ht="15">
      <c r="Q219" s="1637"/>
      <c r="R219" s="1637"/>
      <c r="S219" s="1637"/>
      <c r="T219" s="1637"/>
      <c r="U219" s="1638"/>
      <c r="V219" s="1637"/>
      <c r="W219" s="1637"/>
      <c r="X219" s="1637"/>
      <c r="Y219" s="1637"/>
    </row>
    <row r="220" spans="17:25" ht="15">
      <c r="Q220" s="1637"/>
      <c r="R220" s="1637"/>
      <c r="S220" s="1637"/>
      <c r="T220" s="1637"/>
      <c r="U220" s="1638"/>
      <c r="V220" s="1637"/>
      <c r="W220" s="1637"/>
      <c r="X220" s="1637"/>
      <c r="Y220" s="1637"/>
    </row>
    <row r="221" spans="17:25" ht="15">
      <c r="Q221" s="1637"/>
      <c r="R221" s="1637"/>
      <c r="S221" s="1637"/>
      <c r="T221" s="1637"/>
      <c r="U221" s="1638"/>
      <c r="V221" s="1637"/>
      <c r="W221" s="1637"/>
      <c r="X221" s="1637"/>
      <c r="Y221" s="1637"/>
    </row>
    <row r="222" spans="17:25" ht="15">
      <c r="Q222" s="1637"/>
      <c r="R222" s="1637"/>
      <c r="S222" s="1637"/>
      <c r="T222" s="1637"/>
      <c r="U222" s="1638"/>
      <c r="V222" s="1637"/>
      <c r="W222" s="1637"/>
      <c r="X222" s="1637"/>
      <c r="Y222" s="1637"/>
    </row>
    <row r="223" spans="17:25" ht="15">
      <c r="Q223" s="1637"/>
      <c r="R223" s="1637"/>
      <c r="S223" s="1637"/>
      <c r="T223" s="1637"/>
      <c r="U223" s="1638"/>
      <c r="V223" s="1637"/>
      <c r="W223" s="1637"/>
      <c r="X223" s="1637"/>
      <c r="Y223" s="1637"/>
    </row>
    <row r="224" spans="17:25" ht="15">
      <c r="Q224" s="1637"/>
      <c r="R224" s="1637"/>
      <c r="S224" s="1637"/>
      <c r="T224" s="1637"/>
      <c r="U224" s="1638"/>
      <c r="V224" s="1637"/>
      <c r="W224" s="1637"/>
      <c r="X224" s="1637"/>
      <c r="Y224" s="1637"/>
    </row>
    <row r="225" spans="17:25" ht="15">
      <c r="Q225" s="1637"/>
      <c r="R225" s="1637"/>
      <c r="S225" s="1637"/>
      <c r="T225" s="1637"/>
      <c r="U225" s="1638"/>
      <c r="V225" s="1637"/>
      <c r="W225" s="1637"/>
      <c r="X225" s="1637"/>
      <c r="Y225" s="1637"/>
    </row>
    <row r="226" spans="17:25" ht="15">
      <c r="Q226" s="1637"/>
      <c r="R226" s="1637"/>
      <c r="S226" s="1637"/>
      <c r="T226" s="1637"/>
      <c r="U226" s="1638"/>
      <c r="V226" s="1637"/>
      <c r="W226" s="1637"/>
      <c r="X226" s="1637"/>
      <c r="Y226" s="1637"/>
    </row>
    <row r="227" spans="17:25" ht="15">
      <c r="Q227" s="1637"/>
      <c r="R227" s="1637"/>
      <c r="S227" s="1637"/>
      <c r="T227" s="1637"/>
      <c r="U227" s="1638"/>
      <c r="V227" s="1637"/>
      <c r="W227" s="1637"/>
      <c r="X227" s="1637"/>
      <c r="Y227" s="1637"/>
    </row>
    <row r="228" spans="17:25" ht="15">
      <c r="Q228" s="1637"/>
      <c r="R228" s="1637"/>
      <c r="S228" s="1637"/>
      <c r="T228" s="1637"/>
      <c r="U228" s="1638"/>
      <c r="V228" s="1637"/>
      <c r="W228" s="1637"/>
      <c r="X228" s="1637"/>
      <c r="Y228" s="1637"/>
    </row>
    <row r="229" spans="17:25" ht="15">
      <c r="Q229" s="1637"/>
      <c r="R229" s="1637"/>
      <c r="S229" s="1637"/>
      <c r="T229" s="1637"/>
      <c r="U229" s="1638"/>
      <c r="V229" s="1637"/>
      <c r="W229" s="1637"/>
      <c r="X229" s="1637"/>
      <c r="Y229" s="1637"/>
    </row>
    <row r="230" spans="17:25" ht="15">
      <c r="Q230" s="1637"/>
      <c r="R230" s="1637"/>
      <c r="S230" s="1637"/>
      <c r="T230" s="1637"/>
      <c r="U230" s="1638"/>
      <c r="V230" s="1637"/>
      <c r="W230" s="1637"/>
      <c r="X230" s="1637"/>
      <c r="Y230" s="1637"/>
    </row>
    <row r="231" spans="17:25" ht="15">
      <c r="Q231" s="1637"/>
      <c r="R231" s="1637"/>
      <c r="S231" s="1637"/>
      <c r="T231" s="1637"/>
      <c r="U231" s="1638"/>
      <c r="V231" s="1637"/>
      <c r="W231" s="1637"/>
      <c r="X231" s="1637"/>
      <c r="Y231" s="1637"/>
    </row>
    <row r="232" spans="17:25" ht="15">
      <c r="Q232" s="1637"/>
      <c r="R232" s="1637"/>
      <c r="S232" s="1637"/>
      <c r="T232" s="1637"/>
      <c r="U232" s="1638"/>
      <c r="V232" s="1637"/>
      <c r="W232" s="1637"/>
      <c r="X232" s="1637"/>
      <c r="Y232" s="1637"/>
    </row>
    <row r="233" spans="17:25" ht="15">
      <c r="Q233" s="1637"/>
      <c r="R233" s="1637"/>
      <c r="S233" s="1637"/>
      <c r="T233" s="1637"/>
      <c r="U233" s="1638"/>
      <c r="V233" s="1637"/>
      <c r="W233" s="1637"/>
      <c r="X233" s="1637"/>
      <c r="Y233" s="1637"/>
    </row>
    <row r="234" spans="17:25" ht="15">
      <c r="Q234" s="1637"/>
      <c r="R234" s="1637"/>
      <c r="S234" s="1637"/>
      <c r="T234" s="1637"/>
      <c r="U234" s="1638"/>
      <c r="V234" s="1637"/>
      <c r="W234" s="1637"/>
      <c r="X234" s="1637"/>
      <c r="Y234" s="1637"/>
    </row>
    <row r="235" spans="17:25" ht="15">
      <c r="Q235" s="1637"/>
      <c r="R235" s="1637"/>
      <c r="S235" s="1637"/>
      <c r="T235" s="1637"/>
      <c r="U235" s="1638"/>
      <c r="V235" s="1637"/>
      <c r="W235" s="1637"/>
      <c r="X235" s="1637"/>
      <c r="Y235" s="1637"/>
    </row>
    <row r="236" spans="17:25" ht="15">
      <c r="Q236" s="1637"/>
      <c r="R236" s="1637"/>
      <c r="S236" s="1637"/>
      <c r="T236" s="1637"/>
      <c r="U236" s="1638"/>
      <c r="V236" s="1637"/>
      <c r="W236" s="1637"/>
      <c r="X236" s="1637"/>
      <c r="Y236" s="1637"/>
    </row>
    <row r="237" spans="17:25" ht="15">
      <c r="Q237" s="1637"/>
      <c r="R237" s="1637"/>
      <c r="S237" s="1637"/>
      <c r="T237" s="1637"/>
      <c r="U237" s="1638"/>
      <c r="V237" s="1637"/>
      <c r="W237" s="1637"/>
      <c r="X237" s="1637"/>
      <c r="Y237" s="1637"/>
    </row>
    <row r="238" spans="17:25" ht="15">
      <c r="Q238" s="1637"/>
      <c r="R238" s="1637"/>
      <c r="S238" s="1637"/>
      <c r="T238" s="1637"/>
      <c r="U238" s="1638"/>
      <c r="V238" s="1637"/>
      <c r="W238" s="1637"/>
      <c r="X238" s="1637"/>
      <c r="Y238" s="1637"/>
    </row>
    <row r="239" spans="17:25" ht="15">
      <c r="Q239" s="1637"/>
      <c r="R239" s="1637"/>
      <c r="S239" s="1637"/>
      <c r="T239" s="1637"/>
      <c r="U239" s="1638"/>
      <c r="V239" s="1637"/>
      <c r="W239" s="1637"/>
      <c r="X239" s="1637"/>
      <c r="Y239" s="1637"/>
    </row>
    <row r="240" spans="17:25" ht="15">
      <c r="Q240" s="1637"/>
      <c r="R240" s="1637"/>
      <c r="S240" s="1637"/>
      <c r="T240" s="1637"/>
      <c r="U240" s="1638"/>
      <c r="V240" s="1637"/>
      <c r="W240" s="1637"/>
      <c r="X240" s="1637"/>
      <c r="Y240" s="1637"/>
    </row>
    <row r="241" spans="17:25" ht="15">
      <c r="Q241" s="1637"/>
      <c r="R241" s="1637"/>
      <c r="S241" s="1637"/>
      <c r="T241" s="1637"/>
      <c r="U241" s="1638"/>
      <c r="V241" s="1637"/>
      <c r="W241" s="1637"/>
      <c r="X241" s="1637"/>
      <c r="Y241" s="1637"/>
    </row>
    <row r="242" spans="17:25" ht="15">
      <c r="Q242" s="1637"/>
      <c r="R242" s="1637"/>
      <c r="S242" s="1637"/>
      <c r="T242" s="1637"/>
      <c r="U242" s="1638"/>
      <c r="V242" s="1637"/>
      <c r="W242" s="1637"/>
      <c r="X242" s="1637"/>
      <c r="Y242" s="1637"/>
    </row>
    <row r="243" spans="17:25" ht="15">
      <c r="Q243" s="1637"/>
      <c r="R243" s="1637"/>
      <c r="S243" s="1637"/>
      <c r="T243" s="1637"/>
      <c r="U243" s="1638"/>
      <c r="V243" s="1637"/>
      <c r="W243" s="1637"/>
      <c r="X243" s="1637"/>
      <c r="Y243" s="1637"/>
    </row>
    <row r="244" spans="17:25" ht="15">
      <c r="Q244" s="1637"/>
      <c r="R244" s="1637"/>
      <c r="S244" s="1637"/>
      <c r="T244" s="1637"/>
      <c r="U244" s="1638"/>
      <c r="V244" s="1637"/>
      <c r="W244" s="1637"/>
      <c r="X244" s="1637"/>
      <c r="Y244" s="1637"/>
    </row>
    <row r="245" spans="17:25" ht="15">
      <c r="Q245" s="1637"/>
      <c r="R245" s="1637"/>
      <c r="S245" s="1637"/>
      <c r="T245" s="1637"/>
      <c r="U245" s="1638"/>
      <c r="V245" s="1637"/>
      <c r="W245" s="1637"/>
      <c r="X245" s="1637"/>
      <c r="Y245" s="1637"/>
    </row>
    <row r="246" spans="17:25" ht="15">
      <c r="Q246" s="1637"/>
      <c r="R246" s="1637"/>
      <c r="S246" s="1637"/>
      <c r="T246" s="1637"/>
      <c r="U246" s="1638"/>
      <c r="V246" s="1637"/>
      <c r="W246" s="1637"/>
      <c r="X246" s="1637"/>
      <c r="Y246" s="1637"/>
    </row>
    <row r="247" spans="17:25" ht="15">
      <c r="Q247" s="1637"/>
      <c r="R247" s="1637"/>
      <c r="S247" s="1637"/>
      <c r="T247" s="1637"/>
      <c r="U247" s="1638"/>
      <c r="V247" s="1637"/>
      <c r="W247" s="1637"/>
      <c r="X247" s="1637"/>
      <c r="Y247" s="1637"/>
    </row>
    <row r="248" spans="17:25" ht="15">
      <c r="Q248" s="1637"/>
      <c r="R248" s="1637"/>
      <c r="S248" s="1637"/>
      <c r="T248" s="1637"/>
      <c r="U248" s="1638"/>
      <c r="V248" s="1637"/>
      <c r="W248" s="1637"/>
      <c r="X248" s="1637"/>
      <c r="Y248" s="1637"/>
    </row>
    <row r="249" spans="17:25" ht="15">
      <c r="Q249" s="1637"/>
      <c r="R249" s="1637"/>
      <c r="S249" s="1637"/>
      <c r="T249" s="1637"/>
      <c r="U249" s="1638"/>
      <c r="V249" s="1637"/>
      <c r="W249" s="1637"/>
      <c r="X249" s="1637"/>
      <c r="Y249" s="1637"/>
    </row>
    <row r="250" spans="17:25" ht="15">
      <c r="Q250" s="1637"/>
      <c r="R250" s="1637"/>
      <c r="S250" s="1637"/>
      <c r="T250" s="1637"/>
      <c r="U250" s="1638"/>
      <c r="V250" s="1637"/>
      <c r="W250" s="1637"/>
      <c r="X250" s="1637"/>
      <c r="Y250" s="1637"/>
    </row>
    <row r="251" spans="17:25" ht="15">
      <c r="Q251" s="1637"/>
      <c r="R251" s="1637"/>
      <c r="S251" s="1637"/>
      <c r="T251" s="1637"/>
      <c r="U251" s="1638"/>
      <c r="V251" s="1637"/>
      <c r="W251" s="1637"/>
      <c r="X251" s="1637"/>
      <c r="Y251" s="1637"/>
    </row>
    <row r="252" spans="17:25" ht="15">
      <c r="Q252" s="1637"/>
      <c r="R252" s="1637"/>
      <c r="S252" s="1637"/>
      <c r="T252" s="1637"/>
      <c r="U252" s="1638"/>
      <c r="V252" s="1637"/>
      <c r="W252" s="1637"/>
      <c r="X252" s="1637"/>
      <c r="Y252" s="1637"/>
    </row>
    <row r="253" spans="17:25" ht="15">
      <c r="Q253" s="1637"/>
      <c r="R253" s="1637"/>
      <c r="S253" s="1637"/>
      <c r="T253" s="1637"/>
      <c r="U253" s="1638"/>
      <c r="V253" s="1637"/>
      <c r="W253" s="1637"/>
      <c r="X253" s="1637"/>
      <c r="Y253" s="1637"/>
    </row>
    <row r="254" spans="17:25" ht="15">
      <c r="Q254" s="1637"/>
      <c r="R254" s="1637"/>
      <c r="S254" s="1637"/>
      <c r="T254" s="1637"/>
      <c r="U254" s="1638"/>
      <c r="V254" s="1637"/>
      <c r="W254" s="1637"/>
      <c r="X254" s="1637"/>
      <c r="Y254" s="1637"/>
    </row>
    <row r="255" spans="17:25" ht="15">
      <c r="Q255" s="1637"/>
      <c r="R255" s="1637"/>
      <c r="S255" s="1637"/>
      <c r="T255" s="1637"/>
      <c r="U255" s="1638"/>
      <c r="V255" s="1637"/>
      <c r="W255" s="1637"/>
      <c r="X255" s="1637"/>
      <c r="Y255" s="1637"/>
    </row>
    <row r="256" spans="17:25" ht="15">
      <c r="Q256" s="1637"/>
      <c r="R256" s="1637"/>
      <c r="S256" s="1637"/>
      <c r="T256" s="1637"/>
      <c r="U256" s="1638"/>
      <c r="V256" s="1637"/>
      <c r="W256" s="1637"/>
      <c r="X256" s="1637"/>
      <c r="Y256" s="1637"/>
    </row>
    <row r="257" spans="17:25" ht="15">
      <c r="Q257" s="1637"/>
      <c r="R257" s="1637"/>
      <c r="S257" s="1637"/>
      <c r="T257" s="1637"/>
      <c r="U257" s="1638"/>
      <c r="V257" s="1637"/>
      <c r="W257" s="1637"/>
      <c r="X257" s="1637"/>
      <c r="Y257" s="1637"/>
    </row>
    <row r="258" spans="17:25" ht="15">
      <c r="Q258" s="1637"/>
      <c r="R258" s="1637"/>
      <c r="S258" s="1637"/>
      <c r="T258" s="1637"/>
      <c r="U258" s="1638"/>
      <c r="V258" s="1637"/>
      <c r="W258" s="1637"/>
      <c r="X258" s="1637"/>
      <c r="Y258" s="1637"/>
    </row>
    <row r="259" spans="17:25" ht="15">
      <c r="Q259" s="1637"/>
      <c r="R259" s="1637"/>
      <c r="S259" s="1637"/>
      <c r="T259" s="1637"/>
      <c r="U259" s="1638"/>
      <c r="V259" s="1637"/>
      <c r="W259" s="1637"/>
      <c r="X259" s="1637"/>
      <c r="Y259" s="1637"/>
    </row>
    <row r="260" spans="17:25" ht="15">
      <c r="Q260" s="1637"/>
      <c r="R260" s="1637"/>
      <c r="S260" s="1637"/>
      <c r="T260" s="1637"/>
      <c r="U260" s="1638"/>
      <c r="V260" s="1637"/>
      <c r="W260" s="1637"/>
      <c r="X260" s="1637"/>
      <c r="Y260" s="1637"/>
    </row>
    <row r="261" spans="17:25" ht="15">
      <c r="Q261" s="1637"/>
      <c r="R261" s="1637"/>
      <c r="S261" s="1637"/>
      <c r="T261" s="1637"/>
      <c r="U261" s="1638"/>
      <c r="V261" s="1637"/>
      <c r="W261" s="1637"/>
      <c r="X261" s="1637"/>
      <c r="Y261" s="1637"/>
    </row>
    <row r="262" spans="17:25" ht="15">
      <c r="Q262" s="1637"/>
      <c r="R262" s="1637"/>
      <c r="S262" s="1637"/>
      <c r="T262" s="1637"/>
      <c r="U262" s="1638"/>
      <c r="V262" s="1637"/>
      <c r="W262" s="1637"/>
      <c r="X262" s="1637"/>
      <c r="Y262" s="1637"/>
    </row>
    <row r="263" spans="17:25" ht="15">
      <c r="Q263" s="1637"/>
      <c r="R263" s="1637"/>
      <c r="S263" s="1637"/>
      <c r="T263" s="1637"/>
      <c r="U263" s="1638"/>
      <c r="V263" s="1637"/>
      <c r="W263" s="1637"/>
      <c r="X263" s="1637"/>
      <c r="Y263" s="1637"/>
    </row>
    <row r="264" spans="17:25" ht="15">
      <c r="Q264" s="1637"/>
      <c r="R264" s="1637"/>
      <c r="S264" s="1637"/>
      <c r="T264" s="1637"/>
      <c r="U264" s="1638"/>
      <c r="V264" s="1637"/>
      <c r="W264" s="1637"/>
      <c r="X264" s="1637"/>
      <c r="Y264" s="1637"/>
    </row>
    <row r="265" spans="17:25" ht="15">
      <c r="Q265" s="1637"/>
      <c r="R265" s="1637"/>
      <c r="S265" s="1637"/>
      <c r="T265" s="1637"/>
      <c r="U265" s="1638"/>
      <c r="V265" s="1637"/>
      <c r="W265" s="1637"/>
      <c r="X265" s="1637"/>
      <c r="Y265" s="1637"/>
    </row>
    <row r="266" spans="17:25" ht="15">
      <c r="Q266" s="1637"/>
      <c r="R266" s="1637"/>
      <c r="S266" s="1637"/>
      <c r="T266" s="1637"/>
      <c r="U266" s="1638"/>
      <c r="V266" s="1637"/>
      <c r="W266" s="1637"/>
      <c r="X266" s="1637"/>
      <c r="Y266" s="1637"/>
    </row>
    <row r="267" spans="17:25" ht="15">
      <c r="Q267" s="1637"/>
      <c r="R267" s="1637"/>
      <c r="S267" s="1637"/>
      <c r="T267" s="1637"/>
      <c r="U267" s="1638"/>
      <c r="V267" s="1637"/>
      <c r="W267" s="1637"/>
      <c r="X267" s="1637"/>
      <c r="Y267" s="1637"/>
    </row>
    <row r="268" spans="17:25" ht="15">
      <c r="Q268" s="1637"/>
      <c r="R268" s="1637"/>
      <c r="S268" s="1637"/>
      <c r="T268" s="1637"/>
      <c r="U268" s="1638"/>
      <c r="V268" s="1637"/>
      <c r="W268" s="1637"/>
      <c r="X268" s="1637"/>
      <c r="Y268" s="1637"/>
    </row>
    <row r="269" spans="17:25" ht="15">
      <c r="Q269" s="1637"/>
      <c r="R269" s="1637"/>
      <c r="S269" s="1637"/>
      <c r="T269" s="1637"/>
      <c r="U269" s="1638"/>
      <c r="V269" s="1637"/>
      <c r="W269" s="1637"/>
      <c r="X269" s="1637"/>
      <c r="Y269" s="1637"/>
    </row>
    <row r="270" spans="17:25" ht="15">
      <c r="Q270" s="1637"/>
      <c r="R270" s="1637"/>
      <c r="S270" s="1637"/>
      <c r="T270" s="1637"/>
      <c r="U270" s="1638"/>
      <c r="V270" s="1637"/>
      <c r="W270" s="1637"/>
      <c r="X270" s="1637"/>
      <c r="Y270" s="1637"/>
    </row>
    <row r="271" spans="17:25" ht="15">
      <c r="Q271" s="1637"/>
      <c r="R271" s="1637"/>
      <c r="S271" s="1637"/>
      <c r="T271" s="1637"/>
      <c r="U271" s="1638"/>
      <c r="V271" s="1637"/>
      <c r="W271" s="1637"/>
      <c r="X271" s="1637"/>
      <c r="Y271" s="1637"/>
    </row>
    <row r="272" spans="17:25" ht="15">
      <c r="Q272" s="1637"/>
      <c r="R272" s="1637"/>
      <c r="S272" s="1637"/>
      <c r="T272" s="1637"/>
      <c r="U272" s="1638"/>
      <c r="V272" s="1637"/>
      <c r="W272" s="1637"/>
      <c r="X272" s="1637"/>
      <c r="Y272" s="1637"/>
    </row>
    <row r="273" spans="17:25" ht="15">
      <c r="Q273" s="1637"/>
      <c r="R273" s="1637"/>
      <c r="S273" s="1637"/>
      <c r="T273" s="1637"/>
      <c r="U273" s="1638"/>
      <c r="V273" s="1637"/>
      <c r="W273" s="1637"/>
      <c r="X273" s="1637"/>
      <c r="Y273" s="1637"/>
    </row>
    <row r="274" spans="17:25" ht="15">
      <c r="Q274" s="1637"/>
      <c r="R274" s="1637"/>
      <c r="S274" s="1637"/>
      <c r="T274" s="1637"/>
      <c r="U274" s="1638"/>
      <c r="V274" s="1637"/>
      <c r="W274" s="1637"/>
      <c r="X274" s="1637"/>
      <c r="Y274" s="1637"/>
    </row>
    <row r="275" spans="17:25" ht="15">
      <c r="Q275" s="1637"/>
      <c r="R275" s="1637"/>
      <c r="S275" s="1637"/>
      <c r="T275" s="1637"/>
      <c r="U275" s="1638"/>
      <c r="V275" s="1637"/>
      <c r="W275" s="1637"/>
      <c r="X275" s="1637"/>
      <c r="Y275" s="1637"/>
    </row>
    <row r="276" spans="17:25" ht="15">
      <c r="Q276" s="1637"/>
      <c r="R276" s="1637"/>
      <c r="S276" s="1637"/>
      <c r="T276" s="1637"/>
      <c r="U276" s="1638"/>
      <c r="V276" s="1637"/>
      <c r="W276" s="1637"/>
      <c r="X276" s="1637"/>
      <c r="Y276" s="1637"/>
    </row>
    <row r="277" spans="17:25" ht="15">
      <c r="Q277" s="1637"/>
      <c r="R277" s="1637"/>
      <c r="S277" s="1637"/>
      <c r="T277" s="1637"/>
      <c r="U277" s="1638"/>
      <c r="V277" s="1637"/>
      <c r="W277" s="1637"/>
      <c r="X277" s="1637"/>
      <c r="Y277" s="1637"/>
    </row>
    <row r="278" spans="17:25" ht="15">
      <c r="Q278" s="1637"/>
      <c r="R278" s="1637"/>
      <c r="S278" s="1637"/>
      <c r="T278" s="1637"/>
      <c r="U278" s="1638"/>
      <c r="V278" s="1637"/>
      <c r="W278" s="1637"/>
      <c r="X278" s="1637"/>
      <c r="Y278" s="1637"/>
    </row>
    <row r="279" spans="17:25" ht="15">
      <c r="Q279" s="1637"/>
      <c r="R279" s="1637"/>
      <c r="S279" s="1637"/>
      <c r="T279" s="1637"/>
      <c r="U279" s="1638"/>
      <c r="V279" s="1637"/>
      <c r="W279" s="1637"/>
      <c r="X279" s="1637"/>
      <c r="Y279" s="1637"/>
    </row>
    <row r="280" spans="17:25" ht="15">
      <c r="Q280" s="1637"/>
      <c r="R280" s="1637"/>
      <c r="S280" s="1637"/>
      <c r="T280" s="1637"/>
      <c r="U280" s="1638"/>
      <c r="V280" s="1637"/>
      <c r="W280" s="1637"/>
      <c r="X280" s="1637"/>
      <c r="Y280" s="1637"/>
    </row>
    <row r="281" spans="17:25" ht="15">
      <c r="Q281" s="1637"/>
      <c r="R281" s="1637"/>
      <c r="S281" s="1637"/>
      <c r="T281" s="1637"/>
      <c r="U281" s="1638"/>
      <c r="V281" s="1637"/>
      <c r="W281" s="1637"/>
      <c r="X281" s="1637"/>
      <c r="Y281" s="1637"/>
    </row>
    <row r="282" spans="17:25" ht="15">
      <c r="Q282" s="1637"/>
      <c r="R282" s="1637"/>
      <c r="S282" s="1637"/>
      <c r="T282" s="1637"/>
      <c r="U282" s="1638"/>
      <c r="V282" s="1637"/>
      <c r="W282" s="1637"/>
      <c r="X282" s="1637"/>
      <c r="Y282" s="1637"/>
    </row>
    <row r="283" spans="17:25" ht="15">
      <c r="Q283" s="1637"/>
      <c r="R283" s="1637"/>
      <c r="S283" s="1637"/>
      <c r="T283" s="1637"/>
      <c r="U283" s="1638"/>
      <c r="V283" s="1637"/>
      <c r="W283" s="1637"/>
      <c r="X283" s="1637"/>
      <c r="Y283" s="1637"/>
    </row>
    <row r="284" spans="17:25" ht="15">
      <c r="Q284" s="1637"/>
      <c r="R284" s="1637"/>
      <c r="S284" s="1637"/>
      <c r="T284" s="1637"/>
      <c r="U284" s="1638"/>
      <c r="V284" s="1637"/>
      <c r="W284" s="1637"/>
      <c r="X284" s="1637"/>
      <c r="Y284" s="1637"/>
    </row>
    <row r="285" spans="17:25" ht="15">
      <c r="Q285" s="1637"/>
      <c r="R285" s="1637"/>
      <c r="S285" s="1637"/>
      <c r="T285" s="1637"/>
      <c r="U285" s="1638"/>
      <c r="V285" s="1637"/>
      <c r="W285" s="1637"/>
      <c r="X285" s="1637"/>
      <c r="Y285" s="1637"/>
    </row>
    <row r="286" spans="17:25" ht="15">
      <c r="Q286" s="1637"/>
      <c r="R286" s="1637"/>
      <c r="S286" s="1637"/>
      <c r="T286" s="1637"/>
      <c r="U286" s="1638"/>
      <c r="V286" s="1637"/>
      <c r="W286" s="1637"/>
      <c r="X286" s="1637"/>
      <c r="Y286" s="1637"/>
    </row>
    <row r="287" spans="17:25" ht="15">
      <c r="Q287" s="1637"/>
      <c r="R287" s="1637"/>
      <c r="S287" s="1637"/>
      <c r="T287" s="1637"/>
      <c r="U287" s="1638"/>
      <c r="V287" s="1637"/>
      <c r="W287" s="1637"/>
      <c r="X287" s="1637"/>
      <c r="Y287" s="1637"/>
    </row>
    <row r="288" spans="17:25" ht="15">
      <c r="Q288" s="1637"/>
      <c r="R288" s="1637"/>
      <c r="S288" s="1637"/>
      <c r="T288" s="1637"/>
      <c r="U288" s="1638"/>
      <c r="V288" s="1637"/>
      <c r="W288" s="1637"/>
      <c r="X288" s="1637"/>
      <c r="Y288" s="1637"/>
    </row>
    <row r="289" spans="17:25" ht="15">
      <c r="Q289" s="1637"/>
      <c r="R289" s="1637"/>
      <c r="S289" s="1637"/>
      <c r="T289" s="1637"/>
      <c r="U289" s="1638"/>
      <c r="V289" s="1637"/>
      <c r="W289" s="1637"/>
      <c r="X289" s="1637"/>
      <c r="Y289" s="1637"/>
    </row>
    <row r="290" spans="17:25" ht="15">
      <c r="Q290" s="1637"/>
      <c r="R290" s="1637"/>
      <c r="S290" s="1637"/>
      <c r="T290" s="1637"/>
      <c r="U290" s="1638"/>
      <c r="V290" s="1637"/>
      <c r="W290" s="1637"/>
      <c r="X290" s="1637"/>
      <c r="Y290" s="1637"/>
    </row>
    <row r="291" spans="17:25" ht="15">
      <c r="Q291" s="1637"/>
      <c r="R291" s="1637"/>
      <c r="S291" s="1637"/>
      <c r="T291" s="1637"/>
      <c r="U291" s="1638"/>
      <c r="V291" s="1637"/>
      <c r="W291" s="1637"/>
      <c r="X291" s="1637"/>
      <c r="Y291" s="1637"/>
    </row>
    <row r="292" spans="17:25" ht="15">
      <c r="Q292" s="1637"/>
      <c r="R292" s="1637"/>
      <c r="S292" s="1637"/>
      <c r="T292" s="1637"/>
      <c r="U292" s="1638"/>
      <c r="V292" s="1637"/>
      <c r="W292" s="1637"/>
      <c r="X292" s="1637"/>
      <c r="Y292" s="1637"/>
    </row>
    <row r="293" spans="17:25" ht="15">
      <c r="Q293" s="1637"/>
      <c r="R293" s="1637"/>
      <c r="S293" s="1637"/>
      <c r="T293" s="1637"/>
      <c r="U293" s="1638"/>
      <c r="V293" s="1637"/>
      <c r="W293" s="1637"/>
      <c r="X293" s="1637"/>
      <c r="Y293" s="1637"/>
    </row>
    <row r="294" spans="17:25" ht="15">
      <c r="Q294" s="1637"/>
      <c r="R294" s="1637"/>
      <c r="S294" s="1637"/>
      <c r="T294" s="1637"/>
      <c r="U294" s="1638"/>
      <c r="V294" s="1637"/>
      <c r="W294" s="1637"/>
      <c r="X294" s="1637"/>
      <c r="Y294" s="1637"/>
    </row>
    <row r="295" spans="17:25" ht="15">
      <c r="Q295" s="1637"/>
      <c r="R295" s="1637"/>
      <c r="S295" s="1637"/>
      <c r="T295" s="1637"/>
      <c r="U295" s="1638"/>
      <c r="V295" s="1637"/>
      <c r="W295" s="1637"/>
      <c r="X295" s="1637"/>
      <c r="Y295" s="1637"/>
    </row>
    <row r="296" spans="17:25" ht="15">
      <c r="Q296" s="1637"/>
      <c r="R296" s="1637"/>
      <c r="S296" s="1637"/>
      <c r="T296" s="1637"/>
      <c r="U296" s="1638"/>
      <c r="V296" s="1637"/>
      <c r="W296" s="1637"/>
      <c r="X296" s="1637"/>
      <c r="Y296" s="1637"/>
    </row>
    <row r="297" spans="17:25" ht="15">
      <c r="Q297" s="1637"/>
      <c r="R297" s="1637"/>
      <c r="S297" s="1637"/>
      <c r="T297" s="1637"/>
      <c r="U297" s="1638"/>
      <c r="V297" s="1637"/>
      <c r="W297" s="1637"/>
      <c r="X297" s="1637"/>
      <c r="Y297" s="1637"/>
    </row>
    <row r="298" spans="17:25" ht="15">
      <c r="Q298" s="1637"/>
      <c r="R298" s="1637"/>
      <c r="S298" s="1637"/>
      <c r="T298" s="1637"/>
      <c r="U298" s="1638"/>
      <c r="V298" s="1637"/>
      <c r="W298" s="1637"/>
      <c r="X298" s="1637"/>
      <c r="Y298" s="1637"/>
    </row>
    <row r="299" spans="17:25" ht="15">
      <c r="Q299" s="1637"/>
      <c r="R299" s="1637"/>
      <c r="S299" s="1637"/>
      <c r="T299" s="1637"/>
      <c r="U299" s="1638"/>
      <c r="V299" s="1637"/>
      <c r="W299" s="1637"/>
      <c r="X299" s="1637"/>
      <c r="Y299" s="1637"/>
    </row>
    <row r="300" spans="17:25" ht="15">
      <c r="Q300" s="1637"/>
      <c r="R300" s="1637"/>
      <c r="S300" s="1637"/>
      <c r="T300" s="1637"/>
      <c r="U300" s="1638"/>
      <c r="V300" s="1637"/>
      <c r="W300" s="1637"/>
      <c r="X300" s="1637"/>
      <c r="Y300" s="1637"/>
    </row>
    <row r="301" spans="17:25" ht="15">
      <c r="Q301" s="1637"/>
      <c r="R301" s="1637"/>
      <c r="S301" s="1637"/>
      <c r="T301" s="1637"/>
      <c r="U301" s="1638"/>
      <c r="V301" s="1637"/>
      <c r="W301" s="1637"/>
      <c r="X301" s="1637"/>
      <c r="Y301" s="1637"/>
    </row>
    <row r="302" spans="17:25" ht="15">
      <c r="Q302" s="1637"/>
      <c r="R302" s="1637"/>
      <c r="S302" s="1637"/>
      <c r="T302" s="1637"/>
      <c r="U302" s="1638"/>
      <c r="V302" s="1637"/>
      <c r="W302" s="1637"/>
      <c r="X302" s="1637"/>
      <c r="Y302" s="1637"/>
    </row>
    <row r="303" spans="17:25" ht="15">
      <c r="Q303" s="1637"/>
      <c r="R303" s="1637"/>
      <c r="S303" s="1637"/>
      <c r="T303" s="1637"/>
      <c r="U303" s="1638"/>
      <c r="V303" s="1637"/>
      <c r="W303" s="1637"/>
      <c r="X303" s="1637"/>
      <c r="Y303" s="1637"/>
    </row>
    <row r="304" spans="17:25" ht="15">
      <c r="Q304" s="1637"/>
      <c r="R304" s="1637"/>
      <c r="S304" s="1637"/>
      <c r="T304" s="1637"/>
      <c r="U304" s="1638"/>
      <c r="V304" s="1637"/>
      <c r="W304" s="1637"/>
      <c r="X304" s="1637"/>
      <c r="Y304" s="1637"/>
    </row>
    <row r="305" spans="17:25" ht="15">
      <c r="Q305" s="1637"/>
      <c r="R305" s="1637"/>
      <c r="S305" s="1637"/>
      <c r="T305" s="1637"/>
      <c r="U305" s="1638"/>
      <c r="V305" s="1637"/>
      <c r="W305" s="1637"/>
      <c r="X305" s="1637"/>
      <c r="Y305" s="1637"/>
    </row>
    <row r="306" spans="17:25" ht="15">
      <c r="Q306" s="1637"/>
      <c r="R306" s="1637"/>
      <c r="S306" s="1637"/>
      <c r="T306" s="1637"/>
      <c r="U306" s="1638"/>
      <c r="V306" s="1637"/>
      <c r="W306" s="1637"/>
      <c r="X306" s="1637"/>
      <c r="Y306" s="1637"/>
    </row>
    <row r="307" spans="17:25" ht="15">
      <c r="Q307" s="1637"/>
      <c r="R307" s="1637"/>
      <c r="S307" s="1637"/>
      <c r="T307" s="1637"/>
      <c r="U307" s="1638"/>
      <c r="V307" s="1637"/>
      <c r="W307" s="1637"/>
      <c r="X307" s="1637"/>
      <c r="Y307" s="1637"/>
    </row>
    <row r="308" spans="17:25" ht="15">
      <c r="Q308" s="1637"/>
      <c r="R308" s="1637"/>
      <c r="S308" s="1637"/>
      <c r="T308" s="1637"/>
      <c r="U308" s="1638"/>
      <c r="V308" s="1637"/>
      <c r="W308" s="1637"/>
      <c r="X308" s="1637"/>
      <c r="Y308" s="1637"/>
    </row>
    <row r="309" spans="17:25" ht="15">
      <c r="Q309" s="1637"/>
      <c r="R309" s="1637"/>
      <c r="S309" s="1637"/>
      <c r="T309" s="1637"/>
      <c r="U309" s="1638"/>
      <c r="V309" s="1637"/>
      <c r="W309" s="1637"/>
      <c r="X309" s="1637"/>
      <c r="Y309" s="1637"/>
    </row>
    <row r="310" spans="17:25" ht="15">
      <c r="Q310" s="1637"/>
      <c r="R310" s="1637"/>
      <c r="S310" s="1637"/>
      <c r="T310" s="1637"/>
      <c r="U310" s="1638"/>
      <c r="V310" s="1637"/>
      <c r="W310" s="1637"/>
      <c r="X310" s="1637"/>
      <c r="Y310" s="1637"/>
    </row>
    <row r="311" spans="17:25" ht="15">
      <c r="Q311" s="1637"/>
      <c r="R311" s="1637"/>
      <c r="S311" s="1637"/>
      <c r="T311" s="1637"/>
      <c r="U311" s="1638"/>
      <c r="V311" s="1637"/>
      <c r="W311" s="1637"/>
      <c r="X311" s="1637"/>
      <c r="Y311" s="1637"/>
    </row>
    <row r="312" spans="17:25" ht="15">
      <c r="Q312" s="1637"/>
      <c r="R312" s="1637"/>
      <c r="S312" s="1637"/>
      <c r="T312" s="1637"/>
      <c r="U312" s="1638"/>
      <c r="V312" s="1637"/>
      <c r="W312" s="1637"/>
      <c r="X312" s="1637"/>
      <c r="Y312" s="1637"/>
    </row>
    <row r="313" spans="17:25" ht="15">
      <c r="Q313" s="1637"/>
      <c r="R313" s="1637"/>
      <c r="S313" s="1637"/>
      <c r="T313" s="1637"/>
      <c r="U313" s="1638"/>
      <c r="V313" s="1637"/>
      <c r="W313" s="1637"/>
      <c r="X313" s="1637"/>
      <c r="Y313" s="1637"/>
    </row>
    <row r="314" spans="17:25" ht="15">
      <c r="Q314" s="1637"/>
      <c r="R314" s="1637"/>
      <c r="S314" s="1637"/>
      <c r="T314" s="1637"/>
      <c r="U314" s="1638"/>
      <c r="V314" s="1637"/>
      <c r="W314" s="1637"/>
      <c r="X314" s="1637"/>
      <c r="Y314" s="1637"/>
    </row>
    <row r="315" spans="17:25" ht="15">
      <c r="Q315" s="1637"/>
      <c r="R315" s="1637"/>
      <c r="S315" s="1637"/>
      <c r="T315" s="1637"/>
      <c r="U315" s="1638"/>
      <c r="V315" s="1637"/>
      <c r="W315" s="1637"/>
      <c r="X315" s="1637"/>
      <c r="Y315" s="1637"/>
    </row>
    <row r="316" spans="17:25" ht="15">
      <c r="Q316" s="1637"/>
      <c r="R316" s="1637"/>
      <c r="S316" s="1637"/>
      <c r="T316" s="1637"/>
      <c r="U316" s="1638"/>
      <c r="V316" s="1637"/>
      <c r="W316" s="1637"/>
      <c r="X316" s="1637"/>
      <c r="Y316" s="1637"/>
    </row>
    <row r="317" spans="17:25" ht="15">
      <c r="Q317" s="1637"/>
      <c r="R317" s="1637"/>
      <c r="S317" s="1637"/>
      <c r="T317" s="1637"/>
      <c r="U317" s="1638"/>
      <c r="V317" s="1637"/>
      <c r="W317" s="1637"/>
      <c r="X317" s="1637"/>
      <c r="Y317" s="1637"/>
    </row>
    <row r="318" spans="17:25" ht="15">
      <c r="Q318" s="1637"/>
      <c r="R318" s="1637"/>
      <c r="S318" s="1637"/>
      <c r="T318" s="1637"/>
      <c r="U318" s="1638"/>
      <c r="V318" s="1637"/>
      <c r="W318" s="1637"/>
      <c r="X318" s="1637"/>
      <c r="Y318" s="1637"/>
    </row>
    <row r="319" spans="17:25" ht="15">
      <c r="Q319" s="1637"/>
      <c r="R319" s="1637"/>
      <c r="S319" s="1637"/>
      <c r="T319" s="1637"/>
      <c r="U319" s="1638"/>
      <c r="V319" s="1637"/>
      <c r="W319" s="1637"/>
      <c r="X319" s="1637"/>
      <c r="Y319" s="1637"/>
    </row>
    <row r="320" spans="17:25" ht="15">
      <c r="Q320" s="1637"/>
      <c r="R320" s="1637"/>
      <c r="S320" s="1637"/>
      <c r="T320" s="1637"/>
      <c r="U320" s="1638"/>
      <c r="V320" s="1637"/>
      <c r="W320" s="1637"/>
      <c r="X320" s="1637"/>
      <c r="Y320" s="1637"/>
    </row>
    <row r="321" spans="17:25" ht="15">
      <c r="Q321" s="1637"/>
      <c r="R321" s="1637"/>
      <c r="S321" s="1637"/>
      <c r="T321" s="1637"/>
      <c r="U321" s="1638"/>
      <c r="V321" s="1637"/>
      <c r="W321" s="1637"/>
      <c r="X321" s="1637"/>
      <c r="Y321" s="1637"/>
    </row>
    <row r="322" spans="17:25" ht="15">
      <c r="Q322" s="1637"/>
      <c r="R322" s="1637"/>
      <c r="S322" s="1637"/>
      <c r="T322" s="1637"/>
      <c r="U322" s="1638"/>
      <c r="V322" s="1637"/>
      <c r="W322" s="1637"/>
      <c r="X322" s="1637"/>
      <c r="Y322" s="1637"/>
    </row>
    <row r="323" spans="17:25" ht="15">
      <c r="Q323" s="1637"/>
      <c r="R323" s="1637"/>
      <c r="S323" s="1637"/>
      <c r="T323" s="1637"/>
      <c r="U323" s="1638"/>
      <c r="V323" s="1637"/>
      <c r="W323" s="1637"/>
      <c r="X323" s="1637"/>
      <c r="Y323" s="1637"/>
    </row>
    <row r="324" spans="17:25" ht="15">
      <c r="Q324" s="1637"/>
      <c r="R324" s="1637"/>
      <c r="S324" s="1637"/>
      <c r="T324" s="1637"/>
      <c r="U324" s="1638"/>
      <c r="V324" s="1637"/>
      <c r="W324" s="1637"/>
      <c r="X324" s="1637"/>
      <c r="Y324" s="1637"/>
    </row>
    <row r="325" spans="17:25" ht="15">
      <c r="Q325" s="1637"/>
      <c r="R325" s="1637"/>
      <c r="S325" s="1637"/>
      <c r="T325" s="1637"/>
      <c r="U325" s="1638"/>
      <c r="V325" s="1637"/>
      <c r="W325" s="1637"/>
      <c r="X325" s="1637"/>
      <c r="Y325" s="1637"/>
    </row>
    <row r="326" spans="17:25" ht="15">
      <c r="Q326" s="1637"/>
      <c r="R326" s="1637"/>
      <c r="S326" s="1637"/>
      <c r="T326" s="1637"/>
      <c r="U326" s="1638"/>
      <c r="V326" s="1637"/>
      <c r="W326" s="1637"/>
      <c r="X326" s="1637"/>
      <c r="Y326" s="1637"/>
    </row>
    <row r="327" spans="17:25" ht="15">
      <c r="Q327" s="1637"/>
      <c r="R327" s="1637"/>
      <c r="S327" s="1637"/>
      <c r="T327" s="1637"/>
      <c r="U327" s="1638"/>
      <c r="V327" s="1637"/>
      <c r="W327" s="1637"/>
      <c r="X327" s="1637"/>
      <c r="Y327" s="1637"/>
    </row>
    <row r="328" spans="17:25" ht="15">
      <c r="Q328" s="1637"/>
      <c r="R328" s="1637"/>
      <c r="S328" s="1637"/>
      <c r="T328" s="1637"/>
      <c r="U328" s="1638"/>
      <c r="V328" s="1637"/>
      <c r="W328" s="1637"/>
      <c r="X328" s="1637"/>
      <c r="Y328" s="1637"/>
    </row>
    <row r="329" spans="17:25" ht="15">
      <c r="Q329" s="1637"/>
      <c r="R329" s="1637"/>
      <c r="S329" s="1637"/>
      <c r="T329" s="1637"/>
      <c r="U329" s="1638"/>
      <c r="V329" s="1637"/>
      <c r="W329" s="1637"/>
      <c r="X329" s="1637"/>
      <c r="Y329" s="1637"/>
    </row>
    <row r="330" spans="17:25" ht="15">
      <c r="Q330" s="1637"/>
      <c r="R330" s="1637"/>
      <c r="S330" s="1637"/>
      <c r="T330" s="1637"/>
      <c r="U330" s="1638"/>
      <c r="V330" s="1637"/>
      <c r="W330" s="1637"/>
      <c r="X330" s="1637"/>
      <c r="Y330" s="1637"/>
    </row>
    <row r="331" spans="17:25" ht="15">
      <c r="Q331" s="1637"/>
      <c r="R331" s="1637"/>
      <c r="S331" s="1637"/>
      <c r="T331" s="1637"/>
      <c r="U331" s="1638"/>
      <c r="V331" s="1637"/>
      <c r="W331" s="1637"/>
      <c r="X331" s="1637"/>
      <c r="Y331" s="1637"/>
    </row>
    <row r="332" spans="17:25" ht="15">
      <c r="Q332" s="1637"/>
      <c r="R332" s="1637"/>
      <c r="S332" s="1637"/>
      <c r="T332" s="1637"/>
      <c r="U332" s="1638"/>
      <c r="V332" s="1637"/>
      <c r="W332" s="1637"/>
      <c r="X332" s="1637"/>
      <c r="Y332" s="1637"/>
    </row>
    <row r="333" spans="17:25" ht="15">
      <c r="Q333" s="1637"/>
      <c r="R333" s="1637"/>
      <c r="S333" s="1637"/>
      <c r="T333" s="1637"/>
      <c r="U333" s="1638"/>
      <c r="V333" s="1637"/>
      <c r="W333" s="1637"/>
      <c r="X333" s="1637"/>
      <c r="Y333" s="1637"/>
    </row>
    <row r="334" spans="17:25" ht="15">
      <c r="Q334" s="1637"/>
      <c r="R334" s="1637"/>
      <c r="S334" s="1637"/>
      <c r="T334" s="1637"/>
      <c r="U334" s="1638"/>
      <c r="V334" s="1637"/>
      <c r="W334" s="1637"/>
      <c r="X334" s="1637"/>
      <c r="Y334" s="1637"/>
    </row>
    <row r="335" spans="17:25" ht="15">
      <c r="Q335" s="1637"/>
      <c r="R335" s="1637"/>
      <c r="S335" s="1637"/>
      <c r="T335" s="1637"/>
      <c r="U335" s="1638"/>
      <c r="V335" s="1637"/>
      <c r="W335" s="1637"/>
      <c r="X335" s="1637"/>
      <c r="Y335" s="1637"/>
    </row>
    <row r="336" spans="17:25" ht="15">
      <c r="Q336" s="1637"/>
      <c r="R336" s="1637"/>
      <c r="S336" s="1637"/>
      <c r="T336" s="1637"/>
      <c r="U336" s="1638"/>
      <c r="V336" s="1637"/>
      <c r="W336" s="1637"/>
      <c r="X336" s="1637"/>
      <c r="Y336" s="1637"/>
    </row>
    <row r="337" spans="17:25" ht="15">
      <c r="Q337" s="1637"/>
      <c r="R337" s="1637"/>
      <c r="S337" s="1637"/>
      <c r="T337" s="1637"/>
      <c r="U337" s="1638"/>
      <c r="V337" s="1637"/>
      <c r="W337" s="1637"/>
      <c r="X337" s="1637"/>
      <c r="Y337" s="1637"/>
    </row>
    <row r="338" spans="17:25" ht="15">
      <c r="Q338" s="1637"/>
      <c r="R338" s="1637"/>
      <c r="S338" s="1637"/>
      <c r="T338" s="1637"/>
      <c r="U338" s="1638"/>
      <c r="V338" s="1637"/>
      <c r="W338" s="1637"/>
      <c r="X338" s="1637"/>
      <c r="Y338" s="1637"/>
    </row>
    <row r="339" spans="17:25" ht="15">
      <c r="Q339" s="1637"/>
      <c r="R339" s="1637"/>
      <c r="S339" s="1637"/>
      <c r="T339" s="1637"/>
      <c r="U339" s="1638"/>
      <c r="V339" s="1637"/>
      <c r="W339" s="1637"/>
      <c r="X339" s="1637"/>
      <c r="Y339" s="1637"/>
    </row>
    <row r="340" spans="17:25" ht="15">
      <c r="Q340" s="1637"/>
      <c r="R340" s="1637"/>
      <c r="S340" s="1637"/>
      <c r="T340" s="1637"/>
      <c r="U340" s="1638"/>
      <c r="V340" s="1637"/>
      <c r="W340" s="1637"/>
      <c r="X340" s="1637"/>
      <c r="Y340" s="1637"/>
    </row>
    <row r="341" spans="17:25" ht="15">
      <c r="Q341" s="1637"/>
      <c r="R341" s="1637"/>
      <c r="S341" s="1637"/>
      <c r="T341" s="1637"/>
      <c r="U341" s="1638"/>
      <c r="V341" s="1637"/>
      <c r="W341" s="1637"/>
      <c r="X341" s="1637"/>
      <c r="Y341" s="1637"/>
    </row>
    <row r="342" spans="17:25" ht="15">
      <c r="Q342" s="1637"/>
      <c r="R342" s="1637"/>
      <c r="S342" s="1637"/>
      <c r="T342" s="1637"/>
      <c r="U342" s="1638"/>
      <c r="V342" s="1637"/>
      <c r="W342" s="1637"/>
      <c r="X342" s="1637"/>
      <c r="Y342" s="1637"/>
    </row>
    <row r="343" spans="17:25" ht="15">
      <c r="Q343" s="1637"/>
      <c r="R343" s="1637"/>
      <c r="S343" s="1637"/>
      <c r="T343" s="1637"/>
      <c r="U343" s="1638"/>
      <c r="V343" s="1637"/>
      <c r="W343" s="1637"/>
      <c r="X343" s="1637"/>
      <c r="Y343" s="1637"/>
    </row>
    <row r="344" spans="17:25" ht="15">
      <c r="Q344" s="1637"/>
      <c r="R344" s="1637"/>
      <c r="S344" s="1637"/>
      <c r="T344" s="1637"/>
      <c r="U344" s="1638"/>
      <c r="V344" s="1637"/>
      <c r="W344" s="1637"/>
      <c r="X344" s="1637"/>
      <c r="Y344" s="1637"/>
    </row>
    <row r="345" spans="17:25" ht="15">
      <c r="Q345" s="1637"/>
      <c r="R345" s="1637"/>
      <c r="S345" s="1637"/>
      <c r="T345" s="1637"/>
      <c r="U345" s="1638"/>
      <c r="V345" s="1637"/>
      <c r="W345" s="1637"/>
      <c r="X345" s="1637"/>
      <c r="Y345" s="1637"/>
    </row>
    <row r="346" spans="17:25" ht="15">
      <c r="Q346" s="1637"/>
      <c r="R346" s="1637"/>
      <c r="S346" s="1637"/>
      <c r="T346" s="1637"/>
      <c r="U346" s="1638"/>
      <c r="V346" s="1637"/>
      <c r="W346" s="1637"/>
      <c r="X346" s="1637"/>
      <c r="Y346" s="1637"/>
    </row>
    <row r="347" spans="17:25" ht="15">
      <c r="Q347" s="1637"/>
      <c r="R347" s="1637"/>
      <c r="S347" s="1637"/>
      <c r="T347" s="1637"/>
      <c r="U347" s="1638"/>
      <c r="V347" s="1637"/>
      <c r="W347" s="1637"/>
      <c r="X347" s="1637"/>
      <c r="Y347" s="1637"/>
    </row>
    <row r="348" spans="17:25" ht="15">
      <c r="Q348" s="1637"/>
      <c r="R348" s="1637"/>
      <c r="S348" s="1637"/>
      <c r="T348" s="1637"/>
      <c r="U348" s="1638"/>
      <c r="V348" s="1637"/>
      <c r="W348" s="1637"/>
      <c r="X348" s="1637"/>
      <c r="Y348" s="1637"/>
    </row>
    <row r="349" spans="17:25" ht="15">
      <c r="Q349" s="1637"/>
      <c r="R349" s="1637"/>
      <c r="S349" s="1637"/>
      <c r="T349" s="1637"/>
      <c r="U349" s="1638"/>
      <c r="V349" s="1637"/>
      <c r="W349" s="1637"/>
      <c r="X349" s="1637"/>
      <c r="Y349" s="1637"/>
    </row>
    <row r="350" spans="17:25" ht="15">
      <c r="Q350" s="1637"/>
      <c r="R350" s="1637"/>
      <c r="S350" s="1637"/>
      <c r="T350" s="1637"/>
      <c r="U350" s="1638"/>
      <c r="V350" s="1637"/>
      <c r="W350" s="1637"/>
      <c r="X350" s="1637"/>
      <c r="Y350" s="1637"/>
    </row>
    <row r="351" spans="17:25" ht="15">
      <c r="Q351" s="1637"/>
      <c r="R351" s="1637"/>
      <c r="S351" s="1637"/>
      <c r="T351" s="1637"/>
      <c r="U351" s="1638"/>
      <c r="V351" s="1637"/>
      <c r="W351" s="1637"/>
      <c r="X351" s="1637"/>
      <c r="Y351" s="1637"/>
    </row>
    <row r="352" spans="17:25" ht="15">
      <c r="Q352" s="1637"/>
      <c r="R352" s="1637"/>
      <c r="S352" s="1637"/>
      <c r="T352" s="1637"/>
      <c r="U352" s="1638"/>
      <c r="V352" s="1637"/>
      <c r="W352" s="1637"/>
      <c r="X352" s="1637"/>
      <c r="Y352" s="1637"/>
    </row>
    <row r="353" spans="17:25" ht="15">
      <c r="Q353" s="1637"/>
      <c r="R353" s="1637"/>
      <c r="S353" s="1637"/>
      <c r="T353" s="1637"/>
      <c r="U353" s="1638"/>
      <c r="V353" s="1637"/>
      <c r="W353" s="1637"/>
      <c r="X353" s="1637"/>
      <c r="Y353" s="1637"/>
    </row>
    <row r="354" spans="17:25" ht="15">
      <c r="Q354" s="1637"/>
      <c r="R354" s="1637"/>
      <c r="S354" s="1637"/>
      <c r="T354" s="1637"/>
      <c r="U354" s="1638"/>
      <c r="V354" s="1637"/>
      <c r="W354" s="1637"/>
      <c r="X354" s="1637"/>
      <c r="Y354" s="1637"/>
    </row>
    <row r="355" spans="17:25" ht="15">
      <c r="Q355" s="1637"/>
      <c r="R355" s="1637"/>
      <c r="S355" s="1637"/>
      <c r="T355" s="1637"/>
      <c r="U355" s="1638"/>
      <c r="V355" s="1637"/>
      <c r="W355" s="1637"/>
      <c r="X355" s="1637"/>
      <c r="Y355" s="1637"/>
    </row>
    <row r="356" spans="17:25" ht="15">
      <c r="Q356" s="1637"/>
      <c r="R356" s="1637"/>
      <c r="S356" s="1637"/>
      <c r="T356" s="1637"/>
      <c r="U356" s="1638"/>
      <c r="V356" s="1637"/>
      <c r="W356" s="1637"/>
      <c r="X356" s="1637"/>
      <c r="Y356" s="1637"/>
    </row>
    <row r="357" spans="17:25" ht="15">
      <c r="Q357" s="1637"/>
      <c r="R357" s="1637"/>
      <c r="S357" s="1637"/>
      <c r="T357" s="1637"/>
      <c r="U357" s="1638"/>
      <c r="V357" s="1637"/>
      <c r="W357" s="1637"/>
      <c r="X357" s="1637"/>
      <c r="Y357" s="1637"/>
    </row>
    <row r="358" spans="17:25" ht="15">
      <c r="Q358" s="1637"/>
      <c r="R358" s="1637"/>
      <c r="S358" s="1637"/>
      <c r="T358" s="1637"/>
      <c r="U358" s="1638"/>
      <c r="V358" s="1637"/>
      <c r="W358" s="1637"/>
      <c r="X358" s="1637"/>
      <c r="Y358" s="1637"/>
    </row>
    <row r="359" spans="17:25" ht="15">
      <c r="Q359" s="1637"/>
      <c r="R359" s="1637"/>
      <c r="S359" s="1637"/>
      <c r="T359" s="1637"/>
      <c r="U359" s="1638"/>
      <c r="V359" s="1637"/>
      <c r="W359" s="1637"/>
      <c r="X359" s="1637"/>
      <c r="Y359" s="1637"/>
    </row>
    <row r="360" spans="17:25" ht="15">
      <c r="Q360" s="1637"/>
      <c r="R360" s="1637"/>
      <c r="S360" s="1637"/>
      <c r="T360" s="1637"/>
      <c r="U360" s="1638"/>
      <c r="V360" s="1637"/>
      <c r="W360" s="1637"/>
      <c r="X360" s="1637"/>
      <c r="Y360" s="1637"/>
    </row>
    <row r="361" spans="17:25" ht="15">
      <c r="Q361" s="1637"/>
      <c r="R361" s="1637"/>
      <c r="S361" s="1637"/>
      <c r="T361" s="1637"/>
      <c r="U361" s="1638"/>
      <c r="V361" s="1637"/>
      <c r="W361" s="1637"/>
      <c r="X361" s="1637"/>
      <c r="Y361" s="1637"/>
    </row>
  </sheetData>
  <mergeCells count="137">
    <mergeCell ref="L23:L24"/>
    <mergeCell ref="O17:O18"/>
    <mergeCell ref="S17:T17"/>
    <mergeCell ref="O19:O20"/>
    <mergeCell ref="Q125:U125"/>
    <mergeCell ref="Q135:U135"/>
    <mergeCell ref="O23:O24"/>
    <mergeCell ref="N23:N24"/>
    <mergeCell ref="M23:M24"/>
    <mergeCell ref="M25:M26"/>
    <mergeCell ref="N25:N26"/>
    <mergeCell ref="O25:O26"/>
    <mergeCell ref="O21:O22"/>
    <mergeCell ref="B29:B30"/>
    <mergeCell ref="D29:D30"/>
    <mergeCell ref="M29:M30"/>
    <mergeCell ref="N29:N30"/>
    <mergeCell ref="O29:O30"/>
    <mergeCell ref="C32:E32"/>
    <mergeCell ref="F32:I32"/>
    <mergeCell ref="K32:O32"/>
    <mergeCell ref="J27:J28"/>
    <mergeCell ref="M27:M28"/>
    <mergeCell ref="N27:N28"/>
    <mergeCell ref="O27:O28"/>
    <mergeCell ref="B46:F46"/>
    <mergeCell ref="B52:F52"/>
    <mergeCell ref="B33:B38"/>
    <mergeCell ref="C33:E34"/>
    <mergeCell ref="F33:H34"/>
    <mergeCell ref="K33:O34"/>
    <mergeCell ref="C35:E36"/>
    <mergeCell ref="F35:H36"/>
    <mergeCell ref="K35:O36"/>
    <mergeCell ref="C37:E38"/>
    <mergeCell ref="F37:H38"/>
    <mergeCell ref="K37:O37"/>
    <mergeCell ref="K38:O38"/>
    <mergeCell ref="B39:J40"/>
    <mergeCell ref="K39:O40"/>
    <mergeCell ref="K41:O42"/>
    <mergeCell ref="A23:A24"/>
    <mergeCell ref="B23:B24"/>
    <mergeCell ref="D23:D24"/>
    <mergeCell ref="G23:G24"/>
    <mergeCell ref="K21:K22"/>
    <mergeCell ref="A27:A28"/>
    <mergeCell ref="B27:B28"/>
    <mergeCell ref="D27:D28"/>
    <mergeCell ref="G27:G28"/>
    <mergeCell ref="H27:H28"/>
    <mergeCell ref="I27:I28"/>
    <mergeCell ref="A25:A26"/>
    <mergeCell ref="B25:B26"/>
    <mergeCell ref="D25:D26"/>
    <mergeCell ref="G25:G26"/>
    <mergeCell ref="H25:H26"/>
    <mergeCell ref="I25:I26"/>
    <mergeCell ref="H23:H24"/>
    <mergeCell ref="I23:I24"/>
    <mergeCell ref="J23:J24"/>
    <mergeCell ref="K23:K24"/>
    <mergeCell ref="J25:J26"/>
    <mergeCell ref="A21:A22"/>
    <mergeCell ref="B21:B22"/>
    <mergeCell ref="D21:D22"/>
    <mergeCell ref="G21:G22"/>
    <mergeCell ref="H21:H22"/>
    <mergeCell ref="I21:I22"/>
    <mergeCell ref="J21:J22"/>
    <mergeCell ref="M21:M22"/>
    <mergeCell ref="N21:N22"/>
    <mergeCell ref="L21:L22"/>
    <mergeCell ref="J17:J18"/>
    <mergeCell ref="M17:M18"/>
    <mergeCell ref="N17:N18"/>
    <mergeCell ref="I17:I18"/>
    <mergeCell ref="I19:I20"/>
    <mergeCell ref="J19:J20"/>
    <mergeCell ref="M19:M20"/>
    <mergeCell ref="N19:N20"/>
    <mergeCell ref="L19:L20"/>
    <mergeCell ref="K19:K20"/>
    <mergeCell ref="K17:K18"/>
    <mergeCell ref="L17:L18"/>
    <mergeCell ref="A19:A20"/>
    <mergeCell ref="B19:B20"/>
    <mergeCell ref="D19:D20"/>
    <mergeCell ref="G19:G20"/>
    <mergeCell ref="H19:H20"/>
    <mergeCell ref="A17:A18"/>
    <mergeCell ref="B17:B18"/>
    <mergeCell ref="D17:D18"/>
    <mergeCell ref="G17:G18"/>
    <mergeCell ref="H17:H18"/>
    <mergeCell ref="R8:V8"/>
    <mergeCell ref="L9:N9"/>
    <mergeCell ref="C10:G10"/>
    <mergeCell ref="L10:N10"/>
    <mergeCell ref="C11:G11"/>
    <mergeCell ref="L11:N11"/>
    <mergeCell ref="S14:T14"/>
    <mergeCell ref="G15:J15"/>
    <mergeCell ref="K15:L15"/>
    <mergeCell ref="M15:M16"/>
    <mergeCell ref="N15:N16"/>
    <mergeCell ref="O15:O16"/>
    <mergeCell ref="S15:T15"/>
    <mergeCell ref="S16:T16"/>
    <mergeCell ref="S12:U12"/>
    <mergeCell ref="C13:G13"/>
    <mergeCell ref="L13:N13"/>
    <mergeCell ref="B6:O6"/>
    <mergeCell ref="C7:G7"/>
    <mergeCell ref="H7:O7"/>
    <mergeCell ref="H8:J13"/>
    <mergeCell ref="K8:O8"/>
    <mergeCell ref="C12:G12"/>
    <mergeCell ref="L12:N12"/>
    <mergeCell ref="B14:B16"/>
    <mergeCell ref="C14:C16"/>
    <mergeCell ref="D14:D16"/>
    <mergeCell ref="E14:E16"/>
    <mergeCell ref="F14:F16"/>
    <mergeCell ref="G14:J14"/>
    <mergeCell ref="M14:O14"/>
    <mergeCell ref="C8:G8"/>
    <mergeCell ref="C9:G9"/>
    <mergeCell ref="B1:B4"/>
    <mergeCell ref="C1:I2"/>
    <mergeCell ref="J1:M1"/>
    <mergeCell ref="N1:O4"/>
    <mergeCell ref="J2:M2"/>
    <mergeCell ref="C3:I4"/>
    <mergeCell ref="J3:M3"/>
    <mergeCell ref="J4:M4"/>
    <mergeCell ref="B5:O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shapeId="7169" r:id="rId4">
          <objectPr defaultSize="0" autoPict="0" r:id="rId5">
            <anchor moveWithCells="1" sizeWithCells="1">
              <from>
                <xdr:col>1</xdr:col>
                <xdr:colOff>333375</xdr:colOff>
                <xdr:row>0</xdr:row>
                <xdr:rowOff>57150</xdr:rowOff>
              </from>
              <to>
                <xdr:col>2</xdr:col>
                <xdr:colOff>0</xdr:colOff>
                <xdr:row>3</xdr:row>
                <xdr:rowOff>219075</xdr:rowOff>
              </to>
            </anchor>
          </objectPr>
        </oleObject>
      </mc:Choice>
      <mc:Fallback>
        <oleObject shapeId="7169"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8"/>
  <sheetViews>
    <sheetView topLeftCell="D25" workbookViewId="0">
      <selection activeCell="D25" sqref="A1:XFD1048576"/>
    </sheetView>
  </sheetViews>
  <sheetFormatPr baseColWidth="10" defaultColWidth="12.5703125" defaultRowHeight="12.75"/>
  <cols>
    <col min="1" max="1" width="5.7109375" style="1365" customWidth="1"/>
    <col min="2" max="2" width="58.5703125" style="1365" customWidth="1"/>
    <col min="3" max="3" width="10.42578125" style="1365" customWidth="1"/>
    <col min="4" max="4" width="14.85546875" style="1365" customWidth="1"/>
    <col min="5" max="5" width="13.7109375" style="1365" customWidth="1"/>
    <col min="6" max="6" width="18.85546875" style="1365" customWidth="1"/>
    <col min="7" max="7" width="18.42578125" style="1365" customWidth="1"/>
    <col min="8" max="10" width="14.85546875" style="1365" customWidth="1"/>
    <col min="11" max="12" width="15" style="1601" customWidth="1"/>
    <col min="13" max="13" width="12" style="1365" customWidth="1"/>
    <col min="14" max="14" width="11.85546875" style="1365" customWidth="1"/>
    <col min="15" max="15" width="14.140625" style="1365" customWidth="1"/>
    <col min="16" max="17" width="4" style="1365" customWidth="1"/>
    <col min="18" max="18" width="18.85546875" style="1365" customWidth="1"/>
    <col min="19" max="19" width="16.140625" style="1365" customWidth="1"/>
    <col min="20" max="20" width="14.85546875" style="1365" customWidth="1"/>
    <col min="21" max="21" width="23.28515625" style="1365" customWidth="1"/>
    <col min="22" max="22" width="46.5703125" style="1365" customWidth="1"/>
    <col min="23" max="23" width="20.5703125" style="1365" customWidth="1"/>
    <col min="24" max="24" width="25.42578125" style="1365" customWidth="1"/>
    <col min="25" max="25" width="22.85546875" style="1365" customWidth="1"/>
    <col min="26" max="26" width="22.5703125" style="1365" customWidth="1"/>
    <col min="27" max="27" width="26.5703125" style="1365" customWidth="1"/>
    <col min="28" max="28" width="26.140625" style="1365" customWidth="1"/>
    <col min="29" max="29" width="30.85546875" style="1365" customWidth="1"/>
    <col min="30" max="30" width="30.140625" style="1365" customWidth="1"/>
    <col min="31" max="31" width="15.42578125" style="1365" customWidth="1"/>
    <col min="32" max="32" width="15.85546875" style="1365" customWidth="1"/>
    <col min="33" max="33" width="24.42578125" style="1365" customWidth="1"/>
    <col min="34" max="34" width="17.140625" style="1365" customWidth="1"/>
    <col min="35" max="16384" width="12.5703125" style="1365"/>
  </cols>
  <sheetData>
    <row r="1" spans="2:28" ht="25.5" customHeight="1">
      <c r="B1" s="1356"/>
      <c r="C1" s="1357" t="s">
        <v>0</v>
      </c>
      <c r="D1" s="1358"/>
      <c r="E1" s="1358"/>
      <c r="F1" s="1358"/>
      <c r="G1" s="1358"/>
      <c r="H1" s="1358"/>
      <c r="I1" s="1359"/>
      <c r="J1" s="1360" t="s">
        <v>1</v>
      </c>
      <c r="K1" s="1361"/>
      <c r="L1" s="1361"/>
      <c r="M1" s="1362"/>
      <c r="N1" s="1363"/>
      <c r="O1" s="1364"/>
    </row>
    <row r="2" spans="2:28" ht="24.6" customHeight="1">
      <c r="B2" s="1367"/>
      <c r="C2" s="1368"/>
      <c r="D2" s="1369"/>
      <c r="E2" s="1369"/>
      <c r="F2" s="1369"/>
      <c r="G2" s="1369"/>
      <c r="H2" s="1369"/>
      <c r="I2" s="1370"/>
      <c r="J2" s="1371" t="s">
        <v>2</v>
      </c>
      <c r="K2" s="1372"/>
      <c r="L2" s="1372"/>
      <c r="M2" s="1373"/>
      <c r="N2" s="1374"/>
      <c r="O2" s="1375"/>
    </row>
    <row r="3" spans="2:28" ht="24.6" customHeight="1">
      <c r="B3" s="1367"/>
      <c r="C3" s="1376" t="s">
        <v>3</v>
      </c>
      <c r="D3" s="1377"/>
      <c r="E3" s="1377"/>
      <c r="F3" s="1377"/>
      <c r="G3" s="1377"/>
      <c r="H3" s="1377"/>
      <c r="I3" s="1378"/>
      <c r="J3" s="1371" t="s">
        <v>4</v>
      </c>
      <c r="K3" s="1372"/>
      <c r="L3" s="1372"/>
      <c r="M3" s="1373"/>
      <c r="N3" s="1374"/>
      <c r="O3" s="1375"/>
    </row>
    <row r="4" spans="2:28" ht="24.6" customHeight="1" thickBot="1">
      <c r="B4" s="1379"/>
      <c r="C4" s="1380"/>
      <c r="D4" s="1381"/>
      <c r="E4" s="1381"/>
      <c r="F4" s="1381"/>
      <c r="G4" s="1381"/>
      <c r="H4" s="1381"/>
      <c r="I4" s="1382"/>
      <c r="J4" s="1383" t="s">
        <v>5</v>
      </c>
      <c r="K4" s="1384"/>
      <c r="L4" s="1384"/>
      <c r="M4" s="1385"/>
      <c r="N4" s="1386"/>
      <c r="O4" s="1387"/>
    </row>
    <row r="5" spans="2:28" ht="13.5" thickBot="1">
      <c r="B5" s="1388"/>
      <c r="C5" s="1388"/>
      <c r="D5" s="1388"/>
      <c r="E5" s="1388"/>
      <c r="F5" s="1388"/>
      <c r="G5" s="1388"/>
      <c r="H5" s="1388"/>
      <c r="I5" s="1388"/>
      <c r="J5" s="1388"/>
      <c r="K5" s="1388"/>
      <c r="L5" s="1388"/>
      <c r="M5" s="1388"/>
      <c r="N5" s="1388"/>
      <c r="O5" s="1388"/>
    </row>
    <row r="6" spans="2:28" ht="26.25" customHeight="1">
      <c r="B6" s="1389" t="s">
        <v>442</v>
      </c>
      <c r="C6" s="1390"/>
      <c r="D6" s="1390"/>
      <c r="E6" s="1390"/>
      <c r="F6" s="1390"/>
      <c r="G6" s="1390"/>
      <c r="H6" s="1390"/>
      <c r="I6" s="1390"/>
      <c r="J6" s="1390"/>
      <c r="K6" s="1390"/>
      <c r="L6" s="1390"/>
      <c r="M6" s="1390"/>
      <c r="N6" s="1390"/>
      <c r="O6" s="1391"/>
      <c r="P6" s="1392"/>
      <c r="Q6" s="1392"/>
    </row>
    <row r="7" spans="2:28" ht="21.75" customHeight="1" thickBot="1">
      <c r="B7" s="1393" t="s">
        <v>721</v>
      </c>
      <c r="C7" s="1394" t="s">
        <v>512</v>
      </c>
      <c r="D7" s="1395"/>
      <c r="E7" s="1395"/>
      <c r="F7" s="1395"/>
      <c r="G7" s="1396"/>
      <c r="H7" s="1397"/>
      <c r="I7" s="1398"/>
      <c r="J7" s="1398"/>
      <c r="K7" s="1398"/>
      <c r="L7" s="1398"/>
      <c r="M7" s="1398"/>
      <c r="N7" s="1398"/>
      <c r="O7" s="1399"/>
    </row>
    <row r="8" spans="2:28" ht="27" customHeight="1">
      <c r="B8" s="1717" t="s">
        <v>722</v>
      </c>
      <c r="C8" s="1401" t="s">
        <v>723</v>
      </c>
      <c r="D8" s="1402"/>
      <c r="E8" s="1402"/>
      <c r="F8" s="1402"/>
      <c r="G8" s="1403"/>
      <c r="H8" s="1460" t="s">
        <v>739</v>
      </c>
      <c r="I8" s="1461"/>
      <c r="J8" s="1462"/>
      <c r="K8" s="1404" t="s">
        <v>9</v>
      </c>
      <c r="L8" s="1405"/>
      <c r="M8" s="1405"/>
      <c r="N8" s="1405"/>
      <c r="O8" s="1406"/>
      <c r="P8" s="1407"/>
      <c r="Q8" s="1407"/>
      <c r="S8" s="1408"/>
      <c r="T8" s="1408"/>
      <c r="U8" s="1408"/>
      <c r="V8" s="1408"/>
      <c r="W8" s="1408"/>
    </row>
    <row r="9" spans="2:28" ht="27" customHeight="1">
      <c r="B9" s="1409" t="s">
        <v>708</v>
      </c>
      <c r="C9" s="1410" t="s">
        <v>727</v>
      </c>
      <c r="D9" s="1411"/>
      <c r="E9" s="1411"/>
      <c r="F9" s="1411"/>
      <c r="G9" s="1412"/>
      <c r="H9" s="1691"/>
      <c r="I9" s="1692"/>
      <c r="J9" s="1693"/>
      <c r="K9" s="1413" t="s">
        <v>11</v>
      </c>
      <c r="L9" s="1414" t="s">
        <v>12</v>
      </c>
      <c r="M9" s="1415"/>
      <c r="N9" s="1416"/>
      <c r="O9" s="1417" t="s">
        <v>13</v>
      </c>
      <c r="P9" s="1407"/>
      <c r="Q9" s="1407"/>
      <c r="S9" s="1418"/>
      <c r="T9" s="1418"/>
      <c r="U9" s="1418"/>
      <c r="V9" s="1418"/>
      <c r="W9" s="1418"/>
    </row>
    <row r="10" spans="2:28" ht="26.25" customHeight="1">
      <c r="B10" s="1718" t="s">
        <v>728</v>
      </c>
      <c r="C10" s="1420" t="s">
        <v>725</v>
      </c>
      <c r="D10" s="1421"/>
      <c r="E10" s="1421"/>
      <c r="F10" s="1421"/>
      <c r="G10" s="1422"/>
      <c r="H10" s="1691"/>
      <c r="I10" s="1692"/>
      <c r="J10" s="1693"/>
      <c r="K10" s="1780"/>
      <c r="L10" s="1719"/>
      <c r="M10" s="1720"/>
      <c r="N10" s="1721"/>
      <c r="O10" s="1781"/>
      <c r="P10" s="1407"/>
      <c r="Q10" s="1407"/>
      <c r="S10" s="1431"/>
      <c r="T10" s="1722"/>
      <c r="U10" s="1722"/>
      <c r="V10" s="1722"/>
      <c r="W10" s="1431"/>
      <c r="Y10" s="1433"/>
      <c r="Z10" s="1433"/>
      <c r="AA10" s="1433"/>
    </row>
    <row r="11" spans="2:28" ht="47.25" customHeight="1">
      <c r="B11" s="1409" t="s">
        <v>713</v>
      </c>
      <c r="C11" s="1420" t="s">
        <v>719</v>
      </c>
      <c r="D11" s="1421"/>
      <c r="E11" s="1421"/>
      <c r="F11" s="1421"/>
      <c r="G11" s="1422"/>
      <c r="H11" s="1691"/>
      <c r="I11" s="1692"/>
      <c r="J11" s="1693"/>
      <c r="K11" s="1782"/>
      <c r="L11" s="1719"/>
      <c r="M11" s="1720"/>
      <c r="N11" s="1721"/>
      <c r="O11" s="504"/>
      <c r="P11" s="1407"/>
      <c r="Q11" s="1407"/>
      <c r="S11" s="1431"/>
      <c r="T11" s="1431"/>
      <c r="U11" s="1431"/>
      <c r="V11" s="1431"/>
      <c r="W11" s="1431"/>
      <c r="Y11" s="1433"/>
      <c r="Z11" s="1433"/>
      <c r="AA11" s="1433"/>
    </row>
    <row r="12" spans="2:28" ht="28.5" customHeight="1">
      <c r="B12" s="1723" t="s">
        <v>514</v>
      </c>
      <c r="C12" s="1434" t="s">
        <v>729</v>
      </c>
      <c r="D12" s="1435"/>
      <c r="E12" s="1435"/>
      <c r="F12" s="1435"/>
      <c r="G12" s="1436"/>
      <c r="H12" s="1691"/>
      <c r="I12" s="1692"/>
      <c r="J12" s="1693"/>
      <c r="K12" s="1783"/>
      <c r="L12" s="1438"/>
      <c r="M12" s="1439"/>
      <c r="N12" s="1440"/>
      <c r="O12" s="1781"/>
      <c r="P12" s="1407"/>
      <c r="Q12" s="1407"/>
      <c r="S12" s="1442"/>
      <c r="T12" s="1443"/>
      <c r="U12" s="1443"/>
      <c r="V12" s="1443"/>
      <c r="W12" s="496"/>
      <c r="Y12" s="1444"/>
      <c r="Z12" s="1445"/>
      <c r="AA12" s="1445"/>
      <c r="AB12" s="1446"/>
    </row>
    <row r="13" spans="2:28" ht="42" customHeight="1" thickBot="1">
      <c r="B13" s="1409" t="s">
        <v>446</v>
      </c>
      <c r="C13" s="1562" t="s">
        <v>515</v>
      </c>
      <c r="D13" s="1563"/>
      <c r="E13" s="1563"/>
      <c r="F13" s="1563"/>
      <c r="G13" s="1564"/>
      <c r="H13" s="1784"/>
      <c r="I13" s="1785"/>
      <c r="J13" s="1786"/>
      <c r="K13" s="1769"/>
      <c r="L13" s="1724"/>
      <c r="M13" s="1725"/>
      <c r="N13" s="1726"/>
      <c r="O13" s="1787"/>
      <c r="P13" s="1407"/>
      <c r="Q13" s="1407"/>
      <c r="S13" s="1442"/>
      <c r="T13" s="1454"/>
      <c r="U13" s="1454"/>
      <c r="V13" s="1454"/>
      <c r="W13" s="496"/>
      <c r="Y13" s="1444"/>
      <c r="Z13" s="1445"/>
      <c r="AA13" s="1445"/>
      <c r="AB13" s="1446"/>
    </row>
    <row r="14" spans="2:28" ht="12.75" customHeight="1">
      <c r="B14" s="1727" t="s">
        <v>19</v>
      </c>
      <c r="C14" s="1728" t="s">
        <v>20</v>
      </c>
      <c r="D14" s="1458" t="s">
        <v>21</v>
      </c>
      <c r="E14" s="1458" t="s">
        <v>107</v>
      </c>
      <c r="F14" s="1458" t="s">
        <v>341</v>
      </c>
      <c r="G14" s="1460" t="s">
        <v>281</v>
      </c>
      <c r="H14" s="1461"/>
      <c r="I14" s="1461"/>
      <c r="J14" s="1462"/>
      <c r="K14" s="1460" t="s">
        <v>516</v>
      </c>
      <c r="L14" s="1462"/>
      <c r="M14" s="1729" t="s">
        <v>26</v>
      </c>
      <c r="N14" s="1729"/>
      <c r="O14" s="1730"/>
      <c r="S14" s="1468"/>
      <c r="T14" s="1469"/>
      <c r="U14" s="1469"/>
      <c r="W14" s="496"/>
      <c r="Y14" s="1444"/>
      <c r="Z14" s="1445"/>
      <c r="AA14" s="1445"/>
      <c r="AB14" s="1446"/>
    </row>
    <row r="15" spans="2:28">
      <c r="B15" s="1731"/>
      <c r="C15" s="1472"/>
      <c r="D15" s="1472"/>
      <c r="E15" s="1472"/>
      <c r="F15" s="1472"/>
      <c r="G15" s="1474"/>
      <c r="H15" s="1475"/>
      <c r="I15" s="1475"/>
      <c r="J15" s="1476"/>
      <c r="K15" s="1474"/>
      <c r="L15" s="1476"/>
      <c r="M15" s="1472" t="s">
        <v>27</v>
      </c>
      <c r="N15" s="1472" t="s">
        <v>28</v>
      </c>
      <c r="O15" s="1477" t="s">
        <v>29</v>
      </c>
      <c r="S15" s="1478"/>
      <c r="T15" s="1469"/>
      <c r="U15" s="1469"/>
      <c r="W15" s="1445"/>
      <c r="Y15" s="1444"/>
      <c r="Z15" s="1445"/>
      <c r="AA15" s="1445"/>
      <c r="AB15" s="1446"/>
    </row>
    <row r="16" spans="2:28" ht="13.5" thickBot="1">
      <c r="B16" s="1732"/>
      <c r="C16" s="1479"/>
      <c r="D16" s="1479"/>
      <c r="E16" s="1479"/>
      <c r="F16" s="1479"/>
      <c r="G16" s="1482" t="s">
        <v>30</v>
      </c>
      <c r="H16" s="1482" t="s">
        <v>31</v>
      </c>
      <c r="I16" s="1482" t="s">
        <v>32</v>
      </c>
      <c r="J16" s="1733" t="s">
        <v>33</v>
      </c>
      <c r="K16" s="1482" t="s">
        <v>34</v>
      </c>
      <c r="L16" s="1483" t="s">
        <v>35</v>
      </c>
      <c r="M16" s="1479"/>
      <c r="N16" s="1479"/>
      <c r="O16" s="1484"/>
      <c r="S16" s="1478"/>
      <c r="T16" s="1469"/>
      <c r="U16" s="1469"/>
      <c r="W16" s="1445"/>
      <c r="Y16" s="1444"/>
      <c r="Z16" s="1445"/>
      <c r="AA16" s="1445"/>
      <c r="AB16" s="1446"/>
    </row>
    <row r="17" spans="1:28" ht="12.75" customHeight="1">
      <c r="A17" s="1485"/>
      <c r="B17" s="1486" t="s">
        <v>517</v>
      </c>
      <c r="C17" s="1487" t="s">
        <v>37</v>
      </c>
      <c r="D17" s="1488"/>
      <c r="E17" s="1734"/>
      <c r="F17" s="65">
        <f>Y49</f>
        <v>30800000</v>
      </c>
      <c r="G17" s="1491">
        <f>+F17</f>
        <v>30800000</v>
      </c>
      <c r="H17" s="1492">
        <v>0</v>
      </c>
      <c r="I17" s="1492">
        <v>0</v>
      </c>
      <c r="J17" s="1492">
        <v>0</v>
      </c>
      <c r="K17" s="1735">
        <v>44563</v>
      </c>
      <c r="L17" s="1735">
        <v>44925</v>
      </c>
      <c r="M17" s="1736">
        <f>F18/F17</f>
        <v>1</v>
      </c>
      <c r="N17" s="1736">
        <f>F18/F17</f>
        <v>1</v>
      </c>
      <c r="O17" s="1496">
        <f>M17*M17/N17</f>
        <v>1</v>
      </c>
      <c r="W17" s="1507"/>
    </row>
    <row r="18" spans="1:28">
      <c r="A18" s="1485"/>
      <c r="B18" s="1497"/>
      <c r="C18" s="1498" t="s">
        <v>39</v>
      </c>
      <c r="D18" s="1499"/>
      <c r="E18" s="1737"/>
      <c r="F18" s="520">
        <f>Z49</f>
        <v>30800000</v>
      </c>
      <c r="G18" s="1501"/>
      <c r="H18" s="1502"/>
      <c r="I18" s="1502"/>
      <c r="J18" s="1502"/>
      <c r="K18" s="1738"/>
      <c r="L18" s="1739"/>
      <c r="M18" s="1740"/>
      <c r="N18" s="1740"/>
      <c r="O18" s="1506"/>
      <c r="AB18" s="1446"/>
    </row>
    <row r="19" spans="1:28" ht="12.75" customHeight="1">
      <c r="A19" s="1485"/>
      <c r="B19" s="1741" t="s">
        <v>518</v>
      </c>
      <c r="C19" s="1498" t="s">
        <v>37</v>
      </c>
      <c r="D19" s="1499"/>
      <c r="E19" s="1737"/>
      <c r="F19" s="1742">
        <f>Y58</f>
        <v>42150000.099999994</v>
      </c>
      <c r="G19" s="1501">
        <f>+F19</f>
        <v>42150000.099999994</v>
      </c>
      <c r="H19" s="1502">
        <v>0</v>
      </c>
      <c r="I19" s="1502">
        <v>0</v>
      </c>
      <c r="J19" s="1502">
        <v>0</v>
      </c>
      <c r="K19" s="1515">
        <v>44563</v>
      </c>
      <c r="L19" s="1515">
        <v>44925</v>
      </c>
      <c r="M19" s="1740">
        <f>F20/F19</f>
        <v>0</v>
      </c>
      <c r="N19" s="1740">
        <f>F20/F19</f>
        <v>0</v>
      </c>
      <c r="O19" s="1506">
        <v>0</v>
      </c>
    </row>
    <row r="20" spans="1:28">
      <c r="A20" s="1485"/>
      <c r="B20" s="1741"/>
      <c r="C20" s="1498" t="s">
        <v>39</v>
      </c>
      <c r="D20" s="1499"/>
      <c r="E20" s="1737"/>
      <c r="F20" s="1743">
        <v>0</v>
      </c>
      <c r="G20" s="1501"/>
      <c r="H20" s="1502"/>
      <c r="I20" s="1502"/>
      <c r="J20" s="1502"/>
      <c r="K20" s="1515"/>
      <c r="L20" s="1515"/>
      <c r="M20" s="1740"/>
      <c r="N20" s="1740"/>
      <c r="O20" s="1506"/>
    </row>
    <row r="21" spans="1:28">
      <c r="B21" s="1731" t="s">
        <v>290</v>
      </c>
      <c r="C21" s="1498" t="s">
        <v>37</v>
      </c>
      <c r="D21" s="1499"/>
      <c r="E21" s="1788"/>
      <c r="F21" s="528">
        <f>F17+F19</f>
        <v>72950000.099999994</v>
      </c>
      <c r="G21" s="1743">
        <f>SUM(G17:G20)</f>
        <v>72950000.099999994</v>
      </c>
      <c r="H21" s="1413"/>
      <c r="I21" s="1413"/>
      <c r="J21" s="1413"/>
      <c r="K21" s="1738"/>
      <c r="L21" s="1739"/>
      <c r="M21" s="1744"/>
      <c r="N21" s="1505"/>
      <c r="O21" s="1506"/>
    </row>
    <row r="22" spans="1:28" ht="13.5" thickBot="1">
      <c r="B22" s="1537"/>
      <c r="C22" s="1519" t="s">
        <v>39</v>
      </c>
      <c r="D22" s="1520"/>
      <c r="E22" s="1789"/>
      <c r="F22" s="1745">
        <f>F18+F20</f>
        <v>30800000</v>
      </c>
      <c r="G22" s="1746"/>
      <c r="H22" s="1746"/>
      <c r="I22" s="1747"/>
      <c r="J22" s="1746"/>
      <c r="K22" s="1746"/>
      <c r="L22" s="1748"/>
      <c r="M22" s="1543"/>
      <c r="N22" s="1544"/>
      <c r="O22" s="1749"/>
    </row>
    <row r="23" spans="1:28" ht="13.5" thickBot="1">
      <c r="F23" s="1546"/>
      <c r="G23" s="1547"/>
      <c r="H23" s="1548"/>
      <c r="I23" s="1548"/>
      <c r="J23" s="1548"/>
      <c r="K23" s="1549"/>
      <c r="L23" s="1549"/>
      <c r="M23" s="1547"/>
      <c r="N23" s="1550"/>
      <c r="O23" s="1550"/>
    </row>
    <row r="24" spans="1:28" ht="13.5" thickBot="1">
      <c r="B24" s="1551" t="s">
        <v>52</v>
      </c>
      <c r="C24" s="1552" t="s">
        <v>53</v>
      </c>
      <c r="D24" s="1553"/>
      <c r="E24" s="1554"/>
      <c r="F24" s="1555" t="s">
        <v>54</v>
      </c>
      <c r="G24" s="1556"/>
      <c r="H24" s="1556"/>
      <c r="I24" s="1556"/>
      <c r="J24" s="1557"/>
      <c r="K24" s="1558"/>
      <c r="L24" s="1559"/>
      <c r="M24" s="1559"/>
      <c r="N24" s="1559"/>
      <c r="O24" s="1560"/>
    </row>
    <row r="25" spans="1:28">
      <c r="B25" s="1561" t="s">
        <v>519</v>
      </c>
      <c r="C25" s="1750" t="s">
        <v>520</v>
      </c>
      <c r="D25" s="1750"/>
      <c r="E25" s="1750"/>
      <c r="F25" s="1565" t="s">
        <v>521</v>
      </c>
      <c r="G25" s="1565"/>
      <c r="H25" s="1565"/>
      <c r="I25" s="1498" t="s">
        <v>37</v>
      </c>
      <c r="J25" s="497">
        <v>1</v>
      </c>
      <c r="K25" s="1566"/>
      <c r="L25" s="1567"/>
      <c r="M25" s="1567"/>
      <c r="N25" s="1567"/>
      <c r="O25" s="1568"/>
      <c r="P25" s="1550"/>
      <c r="Q25" s="1550"/>
    </row>
    <row r="26" spans="1:28">
      <c r="B26" s="1569"/>
      <c r="C26" s="1750"/>
      <c r="D26" s="1750"/>
      <c r="E26" s="1750"/>
      <c r="F26" s="1565"/>
      <c r="G26" s="1565"/>
      <c r="H26" s="1565"/>
      <c r="I26" s="1498" t="s">
        <v>39</v>
      </c>
      <c r="J26" s="1573"/>
      <c r="K26" s="1574"/>
      <c r="L26" s="1575"/>
      <c r="M26" s="1575"/>
      <c r="N26" s="1575"/>
      <c r="O26" s="1576"/>
    </row>
    <row r="27" spans="1:28" ht="25.5" customHeight="1">
      <c r="B27" s="1569"/>
      <c r="C27" s="1577" t="s">
        <v>463</v>
      </c>
      <c r="D27" s="1577"/>
      <c r="E27" s="1577"/>
      <c r="F27" s="1565"/>
      <c r="G27" s="1565"/>
      <c r="H27" s="1565"/>
      <c r="I27" s="1498" t="s">
        <v>37</v>
      </c>
      <c r="J27" s="497"/>
      <c r="K27" s="1578"/>
      <c r="L27" s="1578"/>
      <c r="M27" s="1578"/>
      <c r="N27" s="1578"/>
      <c r="O27" s="1579"/>
    </row>
    <row r="28" spans="1:28" ht="27.75" customHeight="1" thickBot="1">
      <c r="B28" s="1569"/>
      <c r="C28" s="1577"/>
      <c r="D28" s="1577"/>
      <c r="E28" s="1577"/>
      <c r="F28" s="1565"/>
      <c r="G28" s="1565"/>
      <c r="H28" s="1565"/>
      <c r="I28" s="1498" t="s">
        <v>39</v>
      </c>
      <c r="J28" s="1573"/>
      <c r="K28" s="1578"/>
      <c r="L28" s="1578"/>
      <c r="M28" s="1578"/>
      <c r="N28" s="1578"/>
      <c r="O28" s="1579"/>
    </row>
    <row r="29" spans="1:28">
      <c r="B29" s="1569"/>
      <c r="C29" s="1577" t="s">
        <v>464</v>
      </c>
      <c r="D29" s="1577"/>
      <c r="E29" s="1577"/>
      <c r="F29" s="1565"/>
      <c r="G29" s="1565"/>
      <c r="H29" s="1565"/>
      <c r="I29" s="1498" t="s">
        <v>465</v>
      </c>
      <c r="J29" s="1580"/>
      <c r="K29" s="1581" t="s">
        <v>541</v>
      </c>
      <c r="L29" s="1559"/>
      <c r="M29" s="1559"/>
      <c r="N29" s="1559"/>
      <c r="O29" s="1560"/>
    </row>
    <row r="30" spans="1:28" ht="12.75" customHeight="1">
      <c r="B30" s="1569"/>
      <c r="C30" s="1577"/>
      <c r="D30" s="1577"/>
      <c r="E30" s="1577"/>
      <c r="F30" s="1565"/>
      <c r="G30" s="1565"/>
      <c r="H30" s="1565"/>
      <c r="I30" s="1498" t="s">
        <v>39</v>
      </c>
      <c r="J30" s="1582"/>
      <c r="K30" s="1751" t="s">
        <v>702</v>
      </c>
      <c r="L30" s="1752"/>
      <c r="M30" s="1752"/>
      <c r="N30" s="1752"/>
      <c r="O30" s="1753"/>
    </row>
    <row r="31" spans="1:28" ht="15" customHeight="1">
      <c r="B31" s="1586" t="s">
        <v>61</v>
      </c>
      <c r="C31" s="1587"/>
      <c r="D31" s="1587"/>
      <c r="E31" s="1587"/>
      <c r="F31" s="1587"/>
      <c r="G31" s="1587"/>
      <c r="H31" s="1587"/>
      <c r="I31" s="1587"/>
      <c r="J31" s="1588"/>
      <c r="K31" s="1754"/>
      <c r="L31" s="1755"/>
      <c r="M31" s="1755"/>
      <c r="N31" s="1755"/>
      <c r="O31" s="1756"/>
    </row>
    <row r="32" spans="1:28" ht="27.75" customHeight="1" thickBot="1">
      <c r="B32" s="1590"/>
      <c r="C32" s="1591"/>
      <c r="D32" s="1591"/>
      <c r="E32" s="1591"/>
      <c r="F32" s="1591"/>
      <c r="G32" s="1591"/>
      <c r="H32" s="1591"/>
      <c r="I32" s="1591"/>
      <c r="J32" s="1592"/>
      <c r="K32" s="1757"/>
      <c r="L32" s="1758"/>
      <c r="M32" s="1758"/>
      <c r="N32" s="1758"/>
      <c r="O32" s="1759"/>
    </row>
    <row r="33" spans="11:32" ht="17.25" customHeight="1">
      <c r="K33" s="1596"/>
      <c r="L33" s="1596"/>
      <c r="M33" s="1596"/>
      <c r="N33" s="1596"/>
      <c r="O33" s="1596"/>
    </row>
    <row r="34" spans="11:32" ht="29.25" customHeight="1">
      <c r="K34" s="1596"/>
      <c r="L34" s="1596"/>
      <c r="M34" s="1596"/>
      <c r="N34" s="1596"/>
      <c r="O34" s="1596"/>
    </row>
    <row r="36" spans="11:32">
      <c r="K36" s="1365"/>
      <c r="L36" s="1365"/>
    </row>
    <row r="37" spans="11:32">
      <c r="K37" s="1365"/>
      <c r="L37" s="1365"/>
    </row>
    <row r="38" spans="11:32">
      <c r="K38" s="1365"/>
      <c r="L38" s="1365"/>
    </row>
    <row r="39" spans="11:32">
      <c r="K39" s="1365"/>
      <c r="L39" s="1365"/>
    </row>
    <row r="40" spans="11:32">
      <c r="K40" s="1365"/>
      <c r="L40" s="1365"/>
    </row>
    <row r="41" spans="11:32">
      <c r="K41" s="1365"/>
      <c r="L41" s="1365"/>
      <c r="R41" s="1607"/>
      <c r="S41" s="1603"/>
      <c r="T41" s="1604"/>
      <c r="U41" s="1605"/>
      <c r="V41" s="1604"/>
      <c r="W41" s="1604"/>
      <c r="X41" s="1604"/>
      <c r="Y41" s="1604"/>
      <c r="Z41" s="1760"/>
      <c r="AA41" s="1760"/>
      <c r="AB41" s="1626"/>
      <c r="AC41" s="1627"/>
      <c r="AD41" s="1627"/>
      <c r="AE41" s="1604"/>
      <c r="AF41" s="1604"/>
    </row>
    <row r="42" spans="11:32">
      <c r="K42" s="1365"/>
      <c r="L42" s="1365"/>
      <c r="R42" s="1761" t="s">
        <v>522</v>
      </c>
      <c r="S42" s="1762"/>
      <c r="T42" s="1763"/>
      <c r="U42" s="1605"/>
      <c r="V42" s="1604"/>
      <c r="W42" s="1604"/>
      <c r="X42" s="1604"/>
      <c r="Y42" s="1604"/>
      <c r="Z42" s="1760"/>
      <c r="AA42" s="1760"/>
      <c r="AB42" s="1627"/>
      <c r="AC42" s="1627"/>
      <c r="AD42" s="1627"/>
      <c r="AE42" s="1604"/>
      <c r="AF42" s="1604"/>
    </row>
    <row r="43" spans="11:32">
      <c r="K43" s="1365"/>
      <c r="L43" s="1365"/>
      <c r="R43" s="1761"/>
      <c r="S43" s="1762"/>
      <c r="T43" s="1763"/>
      <c r="U43" s="1605"/>
      <c r="V43" s="1604"/>
      <c r="W43" s="1604"/>
      <c r="X43" s="1604"/>
      <c r="Y43" s="1604"/>
      <c r="Z43" s="1760"/>
      <c r="AA43" s="1760"/>
      <c r="AB43" s="1627"/>
      <c r="AC43" s="1627"/>
      <c r="AD43" s="1627"/>
      <c r="AE43" s="1604"/>
      <c r="AF43" s="1604"/>
    </row>
    <row r="44" spans="11:32" ht="25.5">
      <c r="K44" s="1365"/>
      <c r="L44" s="1365"/>
      <c r="R44" s="1764" t="s">
        <v>468</v>
      </c>
      <c r="S44" s="1764" t="s">
        <v>469</v>
      </c>
      <c r="T44" s="1764" t="s">
        <v>470</v>
      </c>
      <c r="U44" s="1765" t="s">
        <v>471</v>
      </c>
      <c r="V44" s="1765" t="s">
        <v>12</v>
      </c>
      <c r="W44" s="1766" t="s">
        <v>492</v>
      </c>
      <c r="X44" s="1765" t="s">
        <v>473</v>
      </c>
      <c r="Y44" s="1765" t="s">
        <v>474</v>
      </c>
      <c r="Z44" s="1659" t="s">
        <v>475</v>
      </c>
      <c r="AA44" s="1659" t="s">
        <v>476</v>
      </c>
      <c r="AB44" s="1627"/>
      <c r="AC44" s="1627"/>
      <c r="AD44" s="1627"/>
      <c r="AE44" s="1604"/>
      <c r="AF44" s="1604"/>
    </row>
    <row r="45" spans="11:32">
      <c r="K45" s="1365"/>
      <c r="L45" s="1365"/>
      <c r="R45" s="1437"/>
      <c r="S45" s="1780"/>
      <c r="T45" s="1437"/>
      <c r="U45" s="1437"/>
      <c r="V45" s="1705"/>
      <c r="W45" s="1790"/>
      <c r="X45" s="1510"/>
      <c r="Y45" s="1663"/>
      <c r="Z45" s="1663"/>
      <c r="AA45" s="1687"/>
      <c r="AB45" s="1607" t="s">
        <v>489</v>
      </c>
      <c r="AC45" s="1627"/>
      <c r="AD45" s="1627"/>
      <c r="AE45" s="1604"/>
      <c r="AF45" s="1604"/>
    </row>
    <row r="46" spans="11:32" ht="121.5" customHeight="1">
      <c r="K46" s="1365"/>
      <c r="L46" s="1365"/>
      <c r="R46" s="1437"/>
      <c r="S46" s="1437"/>
      <c r="T46" s="1437"/>
      <c r="U46" s="1791"/>
      <c r="V46" s="1792"/>
      <c r="W46" s="1793">
        <v>4400000</v>
      </c>
      <c r="X46" s="1510" t="s">
        <v>523</v>
      </c>
      <c r="Y46" s="1663">
        <f>W46*7</f>
        <v>30800000</v>
      </c>
      <c r="Z46" s="1663">
        <v>30800000</v>
      </c>
      <c r="AA46" s="1687"/>
      <c r="AB46" s="1607"/>
      <c r="AC46" s="1627"/>
      <c r="AD46" s="1627"/>
      <c r="AE46" s="1604"/>
      <c r="AF46" s="1604"/>
    </row>
    <row r="47" spans="11:32">
      <c r="K47" s="1365"/>
      <c r="L47" s="1365"/>
      <c r="R47" s="1794"/>
      <c r="S47" s="1794"/>
      <c r="T47" s="1794"/>
      <c r="U47" s="1794"/>
      <c r="V47" s="1510"/>
      <c r="W47" s="1790"/>
      <c r="X47" s="1510"/>
      <c r="Y47" s="1663"/>
      <c r="Z47" s="1663"/>
      <c r="AA47" s="1687"/>
      <c r="AB47" s="1607"/>
      <c r="AC47" s="1627"/>
      <c r="AD47" s="1627"/>
      <c r="AE47" s="1604"/>
      <c r="AF47" s="1604"/>
    </row>
    <row r="48" spans="11:32">
      <c r="K48" s="1365"/>
      <c r="L48" s="1365"/>
      <c r="R48" s="1607"/>
      <c r="S48" s="1607"/>
      <c r="T48" s="1607"/>
      <c r="U48" s="1607"/>
      <c r="V48" s="1771"/>
      <c r="W48" s="1795"/>
      <c r="X48" s="1771"/>
      <c r="Y48" s="1657"/>
      <c r="Z48" s="1657"/>
      <c r="AA48" s="1688"/>
      <c r="AB48" s="1607"/>
      <c r="AC48" s="1627"/>
      <c r="AD48" s="1627"/>
      <c r="AE48" s="1604"/>
      <c r="AF48" s="1604"/>
    </row>
    <row r="49" spans="11:28">
      <c r="K49" s="1365"/>
      <c r="L49" s="1365"/>
      <c r="R49" s="1607"/>
      <c r="W49" s="1657">
        <f>SUM(W45:W48)</f>
        <v>4400000</v>
      </c>
      <c r="Y49" s="1657">
        <f>SUM(Y45:Y48)</f>
        <v>30800000</v>
      </c>
      <c r="Z49" s="1688">
        <f>SUM(Z45:Z48)</f>
        <v>30800000</v>
      </c>
      <c r="AA49" s="1688">
        <f>SUM(AA45:AA45)</f>
        <v>0</v>
      </c>
    </row>
    <row r="50" spans="11:28">
      <c r="K50" s="1365"/>
      <c r="L50" s="1365"/>
      <c r="R50" s="1607"/>
      <c r="W50" s="1657"/>
      <c r="Z50" s="1767"/>
      <c r="AA50" s="1767"/>
    </row>
    <row r="51" spans="11:28">
      <c r="K51" s="1365"/>
      <c r="L51" s="1365"/>
      <c r="R51" s="1607"/>
      <c r="W51" s="1657"/>
      <c r="Z51" s="1767"/>
      <c r="AA51" s="1767"/>
    </row>
    <row r="52" spans="11:28">
      <c r="K52" s="1365"/>
      <c r="L52" s="1365"/>
      <c r="R52" s="1768" t="s">
        <v>524</v>
      </c>
    </row>
    <row r="53" spans="11:28">
      <c r="K53" s="1365"/>
      <c r="L53" s="1365"/>
      <c r="R53" s="1768"/>
    </row>
    <row r="54" spans="11:28" ht="25.5">
      <c r="K54" s="1365"/>
      <c r="L54" s="1365"/>
      <c r="R54" s="1764" t="s">
        <v>468</v>
      </c>
      <c r="S54" s="1764" t="s">
        <v>469</v>
      </c>
      <c r="T54" s="1764" t="s">
        <v>470</v>
      </c>
      <c r="U54" s="1765" t="s">
        <v>471</v>
      </c>
      <c r="V54" s="1765" t="s">
        <v>12</v>
      </c>
      <c r="W54" s="1766" t="s">
        <v>492</v>
      </c>
      <c r="X54" s="1765" t="s">
        <v>473</v>
      </c>
      <c r="Y54" s="1765" t="s">
        <v>474</v>
      </c>
      <c r="Z54" s="1659" t="s">
        <v>475</v>
      </c>
      <c r="AA54" s="1659" t="s">
        <v>476</v>
      </c>
    </row>
    <row r="55" spans="11:28" ht="25.5">
      <c r="K55" s="1365"/>
      <c r="L55" s="1365"/>
      <c r="R55" s="1437"/>
      <c r="S55" s="1782"/>
      <c r="T55" s="1769"/>
      <c r="U55" s="1770"/>
      <c r="V55" s="1796"/>
      <c r="W55" s="1664">
        <v>3535714.3</v>
      </c>
      <c r="X55" s="1510" t="s">
        <v>525</v>
      </c>
      <c r="Y55" s="1664">
        <f>W55*7</f>
        <v>24750000.099999998</v>
      </c>
      <c r="Z55" s="1657"/>
      <c r="AA55" s="1663"/>
      <c r="AB55" s="1607"/>
    </row>
    <row r="56" spans="11:28" ht="51">
      <c r="K56" s="1365"/>
      <c r="L56" s="1365"/>
      <c r="R56" s="1510"/>
      <c r="S56" s="1510"/>
      <c r="T56" s="1510"/>
      <c r="U56" s="1797"/>
      <c r="V56" s="505"/>
      <c r="W56" s="1664">
        <v>2900000</v>
      </c>
      <c r="X56" s="1510" t="s">
        <v>526</v>
      </c>
      <c r="Y56" s="1664">
        <f>W56*6</f>
        <v>17400000</v>
      </c>
      <c r="Z56" s="1663"/>
      <c r="AA56" s="1663"/>
      <c r="AB56" s="1607"/>
    </row>
    <row r="57" spans="11:28">
      <c r="K57" s="1365"/>
      <c r="L57" s="1365"/>
      <c r="R57" s="1771"/>
      <c r="S57" s="1771"/>
      <c r="T57" s="1771"/>
      <c r="U57" s="1798"/>
      <c r="V57" s="496"/>
      <c r="W57" s="1656"/>
      <c r="X57" s="1607"/>
      <c r="Y57" s="1656"/>
      <c r="Z57" s="1657"/>
      <c r="AA57" s="1657"/>
      <c r="AB57" s="1607"/>
    </row>
    <row r="58" spans="11:28">
      <c r="S58" s="1454"/>
      <c r="T58" s="1454"/>
      <c r="U58" s="1454"/>
      <c r="V58" s="496"/>
      <c r="W58" s="1656">
        <f>SUM(W55:W56)</f>
        <v>6435714.2999999998</v>
      </c>
      <c r="Y58" s="1656">
        <f>SUM(Y55:Y56)</f>
        <v>42150000.099999994</v>
      </c>
      <c r="Z58" s="1688">
        <f>SUM(Z55:Z57)</f>
        <v>0</v>
      </c>
      <c r="AA58" s="1657">
        <f>SUM(AA55:AA56)</f>
        <v>0</v>
      </c>
      <c r="AB58" s="1607"/>
    </row>
    <row r="59" spans="11:28">
      <c r="S59" s="1454"/>
      <c r="T59" s="1454"/>
      <c r="U59" s="1454"/>
      <c r="V59" s="496"/>
      <c r="W59" s="1656"/>
      <c r="Y59" s="1656"/>
      <c r="AB59" s="1607"/>
    </row>
    <row r="60" spans="11:28">
      <c r="R60" s="1392"/>
    </row>
    <row r="61" spans="11:28">
      <c r="R61" s="1772"/>
      <c r="S61" s="1772"/>
      <c r="T61" s="1772"/>
      <c r="U61" s="1763"/>
      <c r="V61" s="1763"/>
      <c r="W61" s="1773"/>
      <c r="X61" s="1763"/>
      <c r="Y61" s="1763"/>
      <c r="Z61" s="1678"/>
      <c r="AA61" s="1678"/>
    </row>
    <row r="62" spans="11:28">
      <c r="R62" s="1607"/>
      <c r="S62" s="1607"/>
      <c r="T62" s="1607"/>
      <c r="U62" s="1607"/>
      <c r="V62" s="1799"/>
      <c r="W62" s="1774"/>
      <c r="X62" s="1771"/>
      <c r="Y62" s="1657"/>
      <c r="Z62" s="1657"/>
      <c r="AA62" s="1657"/>
      <c r="AB62" s="1607"/>
    </row>
    <row r="63" spans="11:28">
      <c r="K63" s="1365"/>
      <c r="L63" s="1365"/>
      <c r="W63" s="1656"/>
      <c r="Y63" s="1657"/>
      <c r="Z63" s="1775"/>
      <c r="AA63" s="1672"/>
    </row>
    <row r="64" spans="11:28">
      <c r="K64" s="1365"/>
      <c r="L64" s="1365"/>
      <c r="R64" s="1392"/>
    </row>
    <row r="65" spans="11:28">
      <c r="K65" s="1365"/>
      <c r="L65" s="1365"/>
      <c r="R65" s="1772"/>
      <c r="S65" s="1772"/>
      <c r="T65" s="1772"/>
      <c r="U65" s="1763"/>
      <c r="V65" s="1763"/>
      <c r="W65" s="1773"/>
      <c r="X65" s="1763"/>
      <c r="Y65" s="1763"/>
      <c r="Z65" s="1678"/>
      <c r="AA65" s="1678"/>
    </row>
    <row r="66" spans="11:28">
      <c r="K66" s="1365"/>
      <c r="L66" s="1365"/>
      <c r="R66" s="1607"/>
      <c r="S66" s="1607"/>
      <c r="T66" s="1607"/>
      <c r="U66" s="1607"/>
      <c r="V66" s="1799"/>
      <c r="W66" s="1774"/>
      <c r="X66" s="1771"/>
      <c r="Y66" s="1657"/>
      <c r="Z66" s="1657"/>
      <c r="AA66" s="1657"/>
    </row>
    <row r="67" spans="11:28">
      <c r="K67" s="1365"/>
      <c r="L67" s="1365"/>
      <c r="W67" s="1656"/>
      <c r="Y67" s="1657"/>
      <c r="Z67" s="1775"/>
      <c r="AA67" s="1672"/>
    </row>
    <row r="68" spans="11:28">
      <c r="K68" s="1365"/>
      <c r="L68" s="1365"/>
      <c r="R68" s="1599"/>
      <c r="S68" s="1599"/>
      <c r="T68" s="1599"/>
      <c r="U68" s="1599"/>
      <c r="V68" s="1599"/>
    </row>
    <row r="69" spans="11:28">
      <c r="K69" s="1365"/>
      <c r="L69" s="1365"/>
      <c r="R69" s="1772"/>
      <c r="S69" s="1772"/>
      <c r="T69" s="1772"/>
      <c r="U69" s="1763"/>
      <c r="V69" s="1763"/>
      <c r="W69" s="1773"/>
      <c r="X69" s="1763"/>
      <c r="Y69" s="1763"/>
      <c r="Z69" s="1678"/>
      <c r="AA69" s="1678"/>
    </row>
    <row r="70" spans="11:28">
      <c r="K70" s="1365"/>
      <c r="L70" s="1365"/>
      <c r="R70" s="1772"/>
      <c r="S70" s="1771"/>
      <c r="T70" s="1771"/>
      <c r="U70" s="1763"/>
      <c r="V70" s="1776"/>
      <c r="W70" s="1777"/>
      <c r="X70" s="1604"/>
      <c r="Y70" s="1604"/>
      <c r="Z70" s="1678"/>
      <c r="AA70" s="1678"/>
    </row>
    <row r="71" spans="11:28">
      <c r="R71" s="1607"/>
      <c r="S71" s="1607"/>
      <c r="T71" s="1607"/>
      <c r="U71" s="1607"/>
      <c r="V71" s="1800"/>
      <c r="W71" s="1774"/>
      <c r="X71" s="1801"/>
      <c r="Y71" s="1774"/>
      <c r="Z71" s="1657"/>
      <c r="AA71" s="1688"/>
      <c r="AB71" s="1607"/>
    </row>
    <row r="72" spans="11:28">
      <c r="K72" s="1365"/>
      <c r="L72" s="1365"/>
      <c r="W72" s="1688"/>
      <c r="X72" s="1607"/>
      <c r="Y72" s="1688"/>
      <c r="Z72" s="1688"/>
      <c r="AA72" s="1688"/>
    </row>
    <row r="73" spans="11:28">
      <c r="K73" s="1365"/>
      <c r="L73" s="1365"/>
    </row>
    <row r="74" spans="11:28">
      <c r="K74" s="1365"/>
      <c r="L74" s="1365"/>
      <c r="R74" s="1778"/>
      <c r="S74" s="1778"/>
      <c r="T74" s="1778"/>
      <c r="U74" s="1778"/>
      <c r="V74" s="1778"/>
    </row>
    <row r="75" spans="11:28">
      <c r="K75" s="1365"/>
      <c r="L75" s="1365"/>
      <c r="R75" s="1768"/>
      <c r="S75" s="1779"/>
      <c r="T75" s="1779"/>
      <c r="U75" s="1779"/>
      <c r="V75" s="1779"/>
    </row>
    <row r="76" spans="11:28">
      <c r="K76" s="1365"/>
      <c r="L76" s="1365"/>
      <c r="R76" s="1772"/>
      <c r="S76" s="1772"/>
      <c r="T76" s="1772"/>
      <c r="U76" s="1763"/>
      <c r="V76" s="1763"/>
      <c r="W76" s="1773"/>
      <c r="X76" s="1763"/>
      <c r="Y76" s="1763"/>
      <c r="Z76" s="1678"/>
      <c r="AA76" s="1678"/>
    </row>
    <row r="77" spans="11:28">
      <c r="R77" s="1607"/>
      <c r="S77" s="1607"/>
      <c r="T77" s="1607"/>
      <c r="U77" s="1607"/>
      <c r="V77" s="1800"/>
      <c r="W77" s="1774"/>
      <c r="X77" s="1801"/>
      <c r="Y77" s="1774"/>
      <c r="Z77" s="1657"/>
      <c r="AA77" s="1688"/>
      <c r="AB77" s="1607"/>
    </row>
    <row r="78" spans="11:28">
      <c r="W78" s="1688"/>
      <c r="X78" s="1607"/>
      <c r="Y78" s="1688"/>
      <c r="Z78" s="1688"/>
      <c r="AA78" s="1688"/>
    </row>
  </sheetData>
  <mergeCells count="85">
    <mergeCell ref="K33:O34"/>
    <mergeCell ref="R68:V68"/>
    <mergeCell ref="R74:V74"/>
    <mergeCell ref="C29:E30"/>
    <mergeCell ref="F29:H30"/>
    <mergeCell ref="K29:O29"/>
    <mergeCell ref="B31:J32"/>
    <mergeCell ref="C24:E24"/>
    <mergeCell ref="F24:I24"/>
    <mergeCell ref="K24:O24"/>
    <mergeCell ref="B25:B30"/>
    <mergeCell ref="C25:E26"/>
    <mergeCell ref="F25:H26"/>
    <mergeCell ref="K25:O26"/>
    <mergeCell ref="C27:E28"/>
    <mergeCell ref="F27:H28"/>
    <mergeCell ref="K27:O28"/>
    <mergeCell ref="K30:O32"/>
    <mergeCell ref="J19:J20"/>
    <mergeCell ref="M19:M20"/>
    <mergeCell ref="N19:N20"/>
    <mergeCell ref="O19:O20"/>
    <mergeCell ref="B21:B22"/>
    <mergeCell ref="D21:D22"/>
    <mergeCell ref="M21:M22"/>
    <mergeCell ref="N21:N22"/>
    <mergeCell ref="O21:O22"/>
    <mergeCell ref="I19:I20"/>
    <mergeCell ref="A17:A18"/>
    <mergeCell ref="B17:B18"/>
    <mergeCell ref="D17:D18"/>
    <mergeCell ref="G17:G18"/>
    <mergeCell ref="H17:H18"/>
    <mergeCell ref="A19:A20"/>
    <mergeCell ref="B19:B20"/>
    <mergeCell ref="D19:D20"/>
    <mergeCell ref="G19:G20"/>
    <mergeCell ref="H19:H20"/>
    <mergeCell ref="J17:J18"/>
    <mergeCell ref="M17:M18"/>
    <mergeCell ref="N17:N18"/>
    <mergeCell ref="O17:O18"/>
    <mergeCell ref="I17:I18"/>
    <mergeCell ref="G14:J15"/>
    <mergeCell ref="K14:L15"/>
    <mergeCell ref="M14:O14"/>
    <mergeCell ref="T14:U14"/>
    <mergeCell ref="M15:M16"/>
    <mergeCell ref="N15:N16"/>
    <mergeCell ref="O15:O16"/>
    <mergeCell ref="T15:U15"/>
    <mergeCell ref="T16:U16"/>
    <mergeCell ref="B14:B16"/>
    <mergeCell ref="C14:C16"/>
    <mergeCell ref="D14:D16"/>
    <mergeCell ref="E14:E16"/>
    <mergeCell ref="F14:F16"/>
    <mergeCell ref="S8:W8"/>
    <mergeCell ref="L9:N9"/>
    <mergeCell ref="L10:N10"/>
    <mergeCell ref="T10:V10"/>
    <mergeCell ref="T12:V12"/>
    <mergeCell ref="C11:G11"/>
    <mergeCell ref="L11:N11"/>
    <mergeCell ref="B5:O5"/>
    <mergeCell ref="B6:O6"/>
    <mergeCell ref="C7:G7"/>
    <mergeCell ref="H7:O7"/>
    <mergeCell ref="H8:J13"/>
    <mergeCell ref="K8:O8"/>
    <mergeCell ref="C12:G12"/>
    <mergeCell ref="L12:N12"/>
    <mergeCell ref="C8:G8"/>
    <mergeCell ref="C9:G9"/>
    <mergeCell ref="C10:G10"/>
    <mergeCell ref="C13:G13"/>
    <mergeCell ref="L13:N13"/>
    <mergeCell ref="B1:B4"/>
    <mergeCell ref="C1:I2"/>
    <mergeCell ref="J1:M1"/>
    <mergeCell ref="N1:O4"/>
    <mergeCell ref="J2:M2"/>
    <mergeCell ref="C3:I4"/>
    <mergeCell ref="J3:M3"/>
    <mergeCell ref="J4:M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shapeId="8193" r:id="rId4">
          <objectPr defaultSize="0" autoPict="0" r:id="rId5">
            <anchor moveWithCells="1" sizeWithCells="1">
              <from>
                <xdr:col>1</xdr:col>
                <xdr:colOff>333375</xdr:colOff>
                <xdr:row>0</xdr:row>
                <xdr:rowOff>57150</xdr:rowOff>
              </from>
              <to>
                <xdr:col>1</xdr:col>
                <xdr:colOff>3905250</xdr:colOff>
                <xdr:row>3</xdr:row>
                <xdr:rowOff>171450</xdr:rowOff>
              </to>
            </anchor>
          </objectPr>
        </oleObject>
      </mc:Choice>
      <mc:Fallback>
        <oleObject shapeId="8193" r:id="rId4"/>
      </mc:Fallback>
    </mc:AlternateContent>
    <mc:AlternateContent xmlns:mc="http://schemas.openxmlformats.org/markup-compatibility/2006">
      <mc:Choice Requires="x14">
        <oleObject shapeId="8194" r:id="rId6">
          <objectPr defaultSize="0" autoPict="0" r:id="rId5">
            <anchor moveWithCells="1" sizeWithCells="1">
              <from>
                <xdr:col>1</xdr:col>
                <xdr:colOff>333375</xdr:colOff>
                <xdr:row>0</xdr:row>
                <xdr:rowOff>57150</xdr:rowOff>
              </from>
              <to>
                <xdr:col>1</xdr:col>
                <xdr:colOff>3905250</xdr:colOff>
                <xdr:row>3</xdr:row>
                <xdr:rowOff>171450</xdr:rowOff>
              </to>
            </anchor>
          </objectPr>
        </oleObject>
      </mc:Choice>
      <mc:Fallback>
        <oleObject shapeId="8194" r:id="rId6"/>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7"/>
  <sheetViews>
    <sheetView topLeftCell="E29" workbookViewId="0">
      <selection activeCell="E29" sqref="A1:XFD1048576"/>
    </sheetView>
  </sheetViews>
  <sheetFormatPr baseColWidth="10" defaultColWidth="12.5703125" defaultRowHeight="12.75"/>
  <cols>
    <col min="1" max="1" width="5.7109375" style="1365" customWidth="1"/>
    <col min="2" max="2" width="58.5703125" style="1365" customWidth="1"/>
    <col min="3" max="3" width="10.5703125" style="1365" customWidth="1"/>
    <col min="4" max="4" width="14.7109375" style="1365" customWidth="1"/>
    <col min="5" max="5" width="13.85546875" style="1365" customWidth="1"/>
    <col min="6" max="6" width="18.7109375" style="1365" customWidth="1"/>
    <col min="7" max="7" width="14.28515625" style="1365" customWidth="1"/>
    <col min="8" max="8" width="14.5703125" style="1365" customWidth="1"/>
    <col min="9" max="9" width="14" style="1365" customWidth="1"/>
    <col min="10" max="10" width="14.5703125" style="1365" customWidth="1"/>
    <col min="11" max="11" width="13.85546875" style="1601" customWidth="1"/>
    <col min="12" max="12" width="17.140625" style="1601" customWidth="1"/>
    <col min="13" max="13" width="12.140625" style="1365" customWidth="1"/>
    <col min="14" max="14" width="12.85546875" style="1365" customWidth="1"/>
    <col min="15" max="15" width="14.42578125" style="1365" customWidth="1"/>
    <col min="16" max="16" width="4" style="1365" customWidth="1"/>
    <col min="17" max="17" width="18.85546875" style="1365" customWidth="1"/>
    <col min="18" max="18" width="16.140625" style="1365" customWidth="1"/>
    <col min="19" max="19" width="14.85546875" style="1365" customWidth="1"/>
    <col min="20" max="20" width="23.28515625" style="1365" customWidth="1"/>
    <col min="21" max="21" width="46.5703125" style="1365" customWidth="1"/>
    <col min="22" max="22" width="20.5703125" style="1365" customWidth="1"/>
    <col min="23" max="23" width="25.42578125" style="1365" customWidth="1"/>
    <col min="24" max="24" width="22.85546875" style="1365" customWidth="1"/>
    <col min="25" max="25" width="22.5703125" style="1365" customWidth="1"/>
    <col min="26" max="26" width="26.5703125" style="1365" customWidth="1"/>
    <col min="27" max="27" width="26.140625" style="1365" customWidth="1"/>
    <col min="28" max="28" width="30.85546875" style="1365" customWidth="1"/>
    <col min="29" max="29" width="30.140625" style="1365" customWidth="1"/>
    <col min="30" max="30" width="15.42578125" style="1365" customWidth="1"/>
    <col min="31" max="31" width="15.85546875" style="1365" customWidth="1"/>
    <col min="32" max="32" width="24.42578125" style="1365" customWidth="1"/>
    <col min="33" max="33" width="17.140625" style="1365" customWidth="1"/>
    <col min="34" max="16384" width="12.5703125" style="1365"/>
  </cols>
  <sheetData>
    <row r="1" spans="2:27" ht="25.5" customHeight="1">
      <c r="B1" s="1356"/>
      <c r="C1" s="1802" t="s">
        <v>527</v>
      </c>
      <c r="D1" s="1803"/>
      <c r="E1" s="1803"/>
      <c r="F1" s="1803"/>
      <c r="G1" s="1803"/>
      <c r="H1" s="1803"/>
      <c r="I1" s="1804"/>
      <c r="J1" s="1360" t="s">
        <v>1</v>
      </c>
      <c r="K1" s="1361"/>
      <c r="L1" s="1361"/>
      <c r="M1" s="1362"/>
      <c r="N1" s="1363"/>
      <c r="O1" s="1364"/>
    </row>
    <row r="2" spans="2:27" ht="25.5" customHeight="1">
      <c r="B2" s="1367"/>
      <c r="C2" s="1805"/>
      <c r="D2" s="1806"/>
      <c r="E2" s="1806"/>
      <c r="F2" s="1806"/>
      <c r="G2" s="1806"/>
      <c r="H2" s="1806"/>
      <c r="I2" s="1807"/>
      <c r="J2" s="1371" t="s">
        <v>2</v>
      </c>
      <c r="K2" s="1372"/>
      <c r="L2" s="1372"/>
      <c r="M2" s="1373"/>
      <c r="N2" s="1374"/>
      <c r="O2" s="1375"/>
    </row>
    <row r="3" spans="2:27" ht="25.5" customHeight="1">
      <c r="B3" s="1367"/>
      <c r="C3" s="1808" t="s">
        <v>528</v>
      </c>
      <c r="D3" s="1809"/>
      <c r="E3" s="1809"/>
      <c r="F3" s="1809"/>
      <c r="G3" s="1809"/>
      <c r="H3" s="1809"/>
      <c r="I3" s="1810"/>
      <c r="J3" s="1371" t="s">
        <v>4</v>
      </c>
      <c r="K3" s="1372"/>
      <c r="L3" s="1372"/>
      <c r="M3" s="1373"/>
      <c r="N3" s="1374"/>
      <c r="O3" s="1375"/>
    </row>
    <row r="4" spans="2:27" ht="25.5" customHeight="1" thickBot="1">
      <c r="B4" s="1379"/>
      <c r="C4" s="1811"/>
      <c r="D4" s="1812"/>
      <c r="E4" s="1812"/>
      <c r="F4" s="1812"/>
      <c r="G4" s="1812"/>
      <c r="H4" s="1812"/>
      <c r="I4" s="1813"/>
      <c r="J4" s="1383" t="s">
        <v>5</v>
      </c>
      <c r="K4" s="1384"/>
      <c r="L4" s="1384"/>
      <c r="M4" s="1385"/>
      <c r="N4" s="1386"/>
      <c r="O4" s="1387"/>
    </row>
    <row r="5" spans="2:27" ht="13.5" customHeight="1" thickBot="1">
      <c r="B5" s="1388"/>
      <c r="C5" s="1388"/>
      <c r="D5" s="1388"/>
      <c r="E5" s="1388"/>
      <c r="F5" s="1388"/>
      <c r="G5" s="1388"/>
      <c r="H5" s="1388"/>
      <c r="I5" s="1388"/>
      <c r="J5" s="1388"/>
      <c r="K5" s="1388"/>
      <c r="L5" s="1388"/>
      <c r="M5" s="1388"/>
      <c r="N5" s="1388"/>
      <c r="O5" s="1388"/>
    </row>
    <row r="6" spans="2:27" ht="25.5" customHeight="1">
      <c r="B6" s="1389" t="s">
        <v>529</v>
      </c>
      <c r="C6" s="1390"/>
      <c r="D6" s="1390"/>
      <c r="E6" s="1390"/>
      <c r="F6" s="1390"/>
      <c r="G6" s="1390"/>
      <c r="H6" s="1390"/>
      <c r="I6" s="1390"/>
      <c r="J6" s="1390"/>
      <c r="K6" s="1390"/>
      <c r="L6" s="1390"/>
      <c r="M6" s="1390"/>
      <c r="N6" s="1390"/>
      <c r="O6" s="1391"/>
      <c r="P6" s="1392"/>
    </row>
    <row r="7" spans="2:27" ht="26.25" customHeight="1" thickBot="1">
      <c r="B7" s="1814" t="s">
        <v>726</v>
      </c>
      <c r="C7" s="1394" t="s">
        <v>443</v>
      </c>
      <c r="D7" s="1395"/>
      <c r="E7" s="1395"/>
      <c r="F7" s="1395"/>
      <c r="G7" s="1396"/>
      <c r="H7" s="1397"/>
      <c r="I7" s="1398"/>
      <c r="J7" s="1398"/>
      <c r="K7" s="1398"/>
      <c r="L7" s="1398"/>
      <c r="M7" s="1398"/>
      <c r="N7" s="1398"/>
      <c r="O7" s="1399"/>
    </row>
    <row r="8" spans="2:27" ht="25.5" customHeight="1">
      <c r="B8" s="1717" t="s">
        <v>720</v>
      </c>
      <c r="C8" s="1401" t="s">
        <v>723</v>
      </c>
      <c r="D8" s="1402"/>
      <c r="E8" s="1402"/>
      <c r="F8" s="1402"/>
      <c r="G8" s="1403"/>
      <c r="H8" s="1460" t="s">
        <v>740</v>
      </c>
      <c r="I8" s="1461"/>
      <c r="J8" s="1462"/>
      <c r="K8" s="1404" t="s">
        <v>9</v>
      </c>
      <c r="L8" s="1405"/>
      <c r="M8" s="1405"/>
      <c r="N8" s="1405"/>
      <c r="O8" s="1406"/>
      <c r="P8" s="1407"/>
      <c r="R8" s="1408"/>
      <c r="S8" s="1408"/>
      <c r="T8" s="1408"/>
      <c r="U8" s="1408"/>
      <c r="V8" s="1408"/>
    </row>
    <row r="9" spans="2:27" ht="25.5" customHeight="1">
      <c r="B9" s="1409" t="s">
        <v>708</v>
      </c>
      <c r="C9" s="1815" t="s">
        <v>706</v>
      </c>
      <c r="D9" s="1816"/>
      <c r="E9" s="1816"/>
      <c r="F9" s="1816"/>
      <c r="G9" s="1817"/>
      <c r="H9" s="1691"/>
      <c r="I9" s="1692"/>
      <c r="J9" s="1693"/>
      <c r="K9" s="1413" t="s">
        <v>11</v>
      </c>
      <c r="L9" s="1414" t="s">
        <v>12</v>
      </c>
      <c r="M9" s="1415"/>
      <c r="N9" s="1416"/>
      <c r="O9" s="1417" t="s">
        <v>13</v>
      </c>
      <c r="P9" s="1407"/>
      <c r="R9" s="1418"/>
      <c r="S9" s="1418"/>
      <c r="T9" s="1418"/>
      <c r="U9" s="1418"/>
      <c r="V9" s="1418"/>
    </row>
    <row r="10" spans="2:27" ht="25.5" customHeight="1">
      <c r="B10" s="1718" t="s">
        <v>705</v>
      </c>
      <c r="C10" s="1815" t="s">
        <v>725</v>
      </c>
      <c r="D10" s="1816"/>
      <c r="E10" s="1816"/>
      <c r="F10" s="1816"/>
      <c r="G10" s="1817"/>
      <c r="H10" s="1691"/>
      <c r="I10" s="1692"/>
      <c r="J10" s="1693"/>
      <c r="K10" s="1437"/>
      <c r="L10" s="1719"/>
      <c r="M10" s="1720"/>
      <c r="N10" s="1721"/>
      <c r="O10" s="1664"/>
      <c r="P10" s="1407"/>
      <c r="R10" s="1431"/>
      <c r="S10" s="1722"/>
      <c r="T10" s="1722"/>
      <c r="U10" s="1722"/>
      <c r="V10" s="1431"/>
      <c r="X10" s="1433"/>
      <c r="Y10" s="1433"/>
      <c r="Z10" s="1433"/>
    </row>
    <row r="11" spans="2:27" ht="39.75" customHeight="1">
      <c r="B11" s="1409" t="s">
        <v>217</v>
      </c>
      <c r="C11" s="1410" t="s">
        <v>712</v>
      </c>
      <c r="D11" s="1411"/>
      <c r="E11" s="1411"/>
      <c r="F11" s="1411"/>
      <c r="G11" s="1412"/>
      <c r="H11" s="1691"/>
      <c r="I11" s="1692"/>
      <c r="J11" s="1693"/>
      <c r="K11" s="1818"/>
      <c r="L11" s="1819"/>
      <c r="M11" s="1820"/>
      <c r="N11" s="1821"/>
      <c r="O11" s="1822"/>
      <c r="P11" s="1407"/>
      <c r="R11" s="1431"/>
      <c r="S11" s="1431"/>
      <c r="T11" s="1431"/>
      <c r="U11" s="1431"/>
      <c r="V11" s="1431"/>
      <c r="X11" s="1433"/>
      <c r="Y11" s="1433"/>
      <c r="Z11" s="1433"/>
    </row>
    <row r="12" spans="2:27" ht="27" customHeight="1">
      <c r="B12" s="1409" t="s">
        <v>533</v>
      </c>
      <c r="C12" s="1823" t="s">
        <v>445</v>
      </c>
      <c r="D12" s="1587"/>
      <c r="E12" s="1587"/>
      <c r="F12" s="1587"/>
      <c r="G12" s="1588"/>
      <c r="H12" s="1691"/>
      <c r="I12" s="1692"/>
      <c r="J12" s="1693"/>
      <c r="K12" s="1437"/>
      <c r="L12" s="1824"/>
      <c r="M12" s="1825"/>
      <c r="N12" s="1826"/>
      <c r="O12" s="1865"/>
      <c r="P12" s="1407"/>
      <c r="R12" s="1442"/>
      <c r="S12" s="1443"/>
      <c r="T12" s="1443"/>
      <c r="U12" s="1443"/>
      <c r="V12" s="496"/>
      <c r="X12" s="1444"/>
      <c r="Y12" s="1445"/>
      <c r="Z12" s="1445"/>
      <c r="AA12" s="1446"/>
    </row>
    <row r="13" spans="2:27" ht="45.75" customHeight="1" thickBot="1">
      <c r="B13" s="1409" t="s">
        <v>446</v>
      </c>
      <c r="C13" s="1562" t="s">
        <v>515</v>
      </c>
      <c r="D13" s="1563"/>
      <c r="E13" s="1563"/>
      <c r="F13" s="1563"/>
      <c r="G13" s="1564"/>
      <c r="H13" s="1691"/>
      <c r="I13" s="1692"/>
      <c r="J13" s="1693"/>
      <c r="K13" s="1769"/>
      <c r="L13" s="1827"/>
      <c r="M13" s="1828"/>
      <c r="N13" s="1829"/>
      <c r="O13" s="1866"/>
      <c r="P13" s="1407"/>
      <c r="R13" s="1442"/>
      <c r="S13" s="1454"/>
      <c r="T13" s="1454"/>
      <c r="U13" s="1454"/>
      <c r="V13" s="496"/>
      <c r="X13" s="1444"/>
      <c r="Y13" s="1445"/>
      <c r="Z13" s="1445"/>
      <c r="AA13" s="1446"/>
    </row>
    <row r="14" spans="2:27" ht="12.75" customHeight="1">
      <c r="B14" s="1727" t="s">
        <v>19</v>
      </c>
      <c r="C14" s="1830" t="s">
        <v>20</v>
      </c>
      <c r="D14" s="1831" t="s">
        <v>21</v>
      </c>
      <c r="E14" s="1832" t="s">
        <v>107</v>
      </c>
      <c r="F14" s="1458" t="s">
        <v>341</v>
      </c>
      <c r="G14" s="1460" t="s">
        <v>281</v>
      </c>
      <c r="H14" s="1461"/>
      <c r="I14" s="1461"/>
      <c r="J14" s="1462"/>
      <c r="K14" s="1458" t="s">
        <v>25</v>
      </c>
      <c r="L14" s="1458"/>
      <c r="M14" s="1729" t="s">
        <v>26</v>
      </c>
      <c r="N14" s="1729"/>
      <c r="O14" s="1730"/>
      <c r="R14" s="1468"/>
      <c r="S14" s="1469"/>
      <c r="T14" s="1469"/>
      <c r="V14" s="496"/>
      <c r="X14" s="1444"/>
      <c r="Y14" s="1445"/>
      <c r="Z14" s="1445"/>
      <c r="AA14" s="1446"/>
    </row>
    <row r="15" spans="2:27" ht="13.5" customHeight="1">
      <c r="B15" s="1731"/>
      <c r="C15" s="1473"/>
      <c r="D15" s="1833"/>
      <c r="E15" s="1834"/>
      <c r="F15" s="1472"/>
      <c r="G15" s="1474"/>
      <c r="H15" s="1475"/>
      <c r="I15" s="1475"/>
      <c r="J15" s="1476"/>
      <c r="K15" s="1472"/>
      <c r="L15" s="1472"/>
      <c r="M15" s="1472" t="s">
        <v>27</v>
      </c>
      <c r="N15" s="1472" t="s">
        <v>28</v>
      </c>
      <c r="O15" s="1477" t="s">
        <v>29</v>
      </c>
      <c r="R15" s="1478"/>
      <c r="S15" s="1469"/>
      <c r="T15" s="1469"/>
      <c r="V15" s="1445"/>
      <c r="X15" s="1444"/>
      <c r="Y15" s="1445"/>
      <c r="Z15" s="1445"/>
      <c r="AA15" s="1446"/>
    </row>
    <row r="16" spans="2:27" ht="13.5" customHeight="1" thickBot="1">
      <c r="B16" s="1732"/>
      <c r="C16" s="1835"/>
      <c r="D16" s="1836"/>
      <c r="E16" s="1837"/>
      <c r="F16" s="1479"/>
      <c r="G16" s="1482" t="s">
        <v>30</v>
      </c>
      <c r="H16" s="1482" t="s">
        <v>31</v>
      </c>
      <c r="I16" s="1482" t="s">
        <v>32</v>
      </c>
      <c r="J16" s="1733" t="s">
        <v>33</v>
      </c>
      <c r="K16" s="1482" t="s">
        <v>34</v>
      </c>
      <c r="L16" s="1483" t="s">
        <v>35</v>
      </c>
      <c r="M16" s="1479"/>
      <c r="N16" s="1479"/>
      <c r="O16" s="1484"/>
      <c r="R16" s="1478"/>
      <c r="S16" s="1469"/>
      <c r="T16" s="1469"/>
      <c r="V16" s="1445"/>
      <c r="X16" s="1444"/>
      <c r="Y16" s="1445"/>
      <c r="Z16" s="1445"/>
      <c r="AA16" s="1446"/>
    </row>
    <row r="17" spans="1:27" ht="12.75" customHeight="1">
      <c r="A17" s="1485"/>
      <c r="B17" s="1486" t="s">
        <v>534</v>
      </c>
      <c r="C17" s="1487" t="s">
        <v>37</v>
      </c>
      <c r="D17" s="1838" t="s">
        <v>535</v>
      </c>
      <c r="E17" s="1734">
        <v>1</v>
      </c>
      <c r="F17" s="1839">
        <f>X41</f>
        <v>58748999.799999997</v>
      </c>
      <c r="G17" s="1491">
        <f>+F17</f>
        <v>58748999.799999997</v>
      </c>
      <c r="H17" s="1492">
        <v>0</v>
      </c>
      <c r="I17" s="1492">
        <v>0</v>
      </c>
      <c r="J17" s="1492">
        <v>0</v>
      </c>
      <c r="K17" s="1735">
        <v>44929</v>
      </c>
      <c r="L17" s="1735">
        <v>45290</v>
      </c>
      <c r="M17" s="1840">
        <f>E18/E17</f>
        <v>0</v>
      </c>
      <c r="N17" s="1840">
        <v>0</v>
      </c>
      <c r="O17" s="1841">
        <v>0</v>
      </c>
      <c r="R17" s="1478"/>
      <c r="S17" s="1469"/>
      <c r="T17" s="1469"/>
      <c r="V17" s="496"/>
      <c r="X17" s="1444"/>
      <c r="Y17" s="1445"/>
      <c r="Z17" s="1445"/>
      <c r="AA17" s="1446"/>
    </row>
    <row r="18" spans="1:27" ht="12.75" customHeight="1">
      <c r="A18" s="1485"/>
      <c r="B18" s="1497"/>
      <c r="C18" s="1498" t="s">
        <v>39</v>
      </c>
      <c r="D18" s="1842"/>
      <c r="E18" s="1737"/>
      <c r="F18" s="513">
        <f>Y41</f>
        <v>0</v>
      </c>
      <c r="G18" s="1501"/>
      <c r="H18" s="1502"/>
      <c r="I18" s="1502"/>
      <c r="J18" s="1502"/>
      <c r="K18" s="1738"/>
      <c r="L18" s="1843"/>
      <c r="M18" s="1744"/>
      <c r="N18" s="1744"/>
      <c r="O18" s="1844"/>
      <c r="V18" s="1507"/>
      <c r="X18" s="1444"/>
      <c r="Y18" s="1445"/>
      <c r="Z18" s="1445"/>
      <c r="AA18" s="1446"/>
    </row>
    <row r="19" spans="1:27" ht="12.75" customHeight="1">
      <c r="A19" s="1485"/>
      <c r="B19" s="1497" t="s">
        <v>536</v>
      </c>
      <c r="C19" s="1498" t="s">
        <v>37</v>
      </c>
      <c r="D19" s="1842" t="s">
        <v>535</v>
      </c>
      <c r="E19" s="1737">
        <v>1</v>
      </c>
      <c r="F19" s="1845">
        <f>X52</f>
        <v>42021000</v>
      </c>
      <c r="G19" s="1501">
        <f>+F19</f>
        <v>42021000</v>
      </c>
      <c r="H19" s="1502">
        <v>0</v>
      </c>
      <c r="I19" s="1502">
        <v>0</v>
      </c>
      <c r="J19" s="1502">
        <v>0</v>
      </c>
      <c r="K19" s="1515">
        <v>44929</v>
      </c>
      <c r="L19" s="1515">
        <v>45290</v>
      </c>
      <c r="M19" s="1744">
        <f>E20/E19</f>
        <v>0</v>
      </c>
      <c r="N19" s="1744">
        <v>0</v>
      </c>
      <c r="O19" s="1844">
        <v>0</v>
      </c>
      <c r="V19" s="1507"/>
      <c r="X19" s="1444"/>
      <c r="Y19" s="1445"/>
      <c r="Z19" s="1445"/>
      <c r="AA19" s="1446"/>
    </row>
    <row r="20" spans="1:27" ht="12.75" customHeight="1">
      <c r="A20" s="1485"/>
      <c r="B20" s="1497"/>
      <c r="C20" s="1498" t="s">
        <v>39</v>
      </c>
      <c r="D20" s="1842"/>
      <c r="E20" s="1737"/>
      <c r="F20" s="513">
        <f>Y52</f>
        <v>0</v>
      </c>
      <c r="G20" s="1501"/>
      <c r="H20" s="1502"/>
      <c r="I20" s="1502"/>
      <c r="J20" s="1502"/>
      <c r="K20" s="1738"/>
      <c r="L20" s="1843"/>
      <c r="M20" s="1744"/>
      <c r="N20" s="1744"/>
      <c r="O20" s="1844"/>
      <c r="V20" s="1507"/>
      <c r="X20" s="1444"/>
      <c r="Y20" s="1445"/>
      <c r="Z20" s="1445"/>
      <c r="AA20" s="1446"/>
    </row>
    <row r="21" spans="1:27" ht="18.75" customHeight="1">
      <c r="B21" s="1731" t="s">
        <v>290</v>
      </c>
      <c r="C21" s="1498" t="s">
        <v>37</v>
      </c>
      <c r="D21" s="1499"/>
      <c r="E21" s="1788"/>
      <c r="F21" s="1846">
        <f>+F17+F19</f>
        <v>100769999.8</v>
      </c>
      <c r="G21" s="520">
        <f>SUM(G17:G20)</f>
        <v>100769999.8</v>
      </c>
      <c r="H21" s="1738">
        <v>0</v>
      </c>
      <c r="I21" s="1738">
        <v>0</v>
      </c>
      <c r="J21" s="1738">
        <v>0</v>
      </c>
      <c r="K21" s="1738"/>
      <c r="L21" s="1843"/>
      <c r="M21" s="1744"/>
      <c r="N21" s="1505"/>
      <c r="O21" s="1847"/>
    </row>
    <row r="22" spans="1:27" ht="18" customHeight="1" thickBot="1">
      <c r="B22" s="1537"/>
      <c r="C22" s="1519" t="s">
        <v>39</v>
      </c>
      <c r="D22" s="1520"/>
      <c r="E22" s="1789"/>
      <c r="F22" s="1848">
        <v>0</v>
      </c>
      <c r="G22" s="1849">
        <v>0</v>
      </c>
      <c r="H22" s="1850">
        <v>0</v>
      </c>
      <c r="I22" s="1851">
        <v>0</v>
      </c>
      <c r="J22" s="1850">
        <v>0</v>
      </c>
      <c r="K22" s="1850"/>
      <c r="L22" s="1542"/>
      <c r="M22" s="1543"/>
      <c r="N22" s="1544"/>
      <c r="O22" s="1545"/>
    </row>
    <row r="23" spans="1:27" ht="13.5" thickBot="1">
      <c r="F23" s="1546"/>
      <c r="G23" s="1547"/>
      <c r="H23" s="1548"/>
      <c r="I23" s="1548"/>
      <c r="J23" s="1548"/>
      <c r="K23" s="1549"/>
      <c r="L23" s="1549"/>
      <c r="M23" s="1547"/>
      <c r="N23" s="1550"/>
      <c r="O23" s="1550"/>
      <c r="P23" s="1550"/>
    </row>
    <row r="24" spans="1:27" ht="13.5" thickBot="1">
      <c r="B24" s="1551" t="s">
        <v>52</v>
      </c>
      <c r="C24" s="1552" t="s">
        <v>53</v>
      </c>
      <c r="D24" s="1553"/>
      <c r="E24" s="1554"/>
      <c r="F24" s="1555" t="s">
        <v>54</v>
      </c>
      <c r="G24" s="1556"/>
      <c r="H24" s="1556"/>
      <c r="I24" s="1556"/>
      <c r="J24" s="1557"/>
      <c r="K24" s="1558"/>
      <c r="L24" s="1559"/>
      <c r="M24" s="1559"/>
      <c r="N24" s="1559"/>
      <c r="O24" s="1560"/>
    </row>
    <row r="25" spans="1:27" ht="21" customHeight="1">
      <c r="B25" s="1561" t="s">
        <v>537</v>
      </c>
      <c r="C25" s="1750" t="s">
        <v>538</v>
      </c>
      <c r="D25" s="1750"/>
      <c r="E25" s="1750"/>
      <c r="F25" s="1565" t="s">
        <v>539</v>
      </c>
      <c r="G25" s="1565"/>
      <c r="H25" s="1565"/>
      <c r="I25" s="1498" t="s">
        <v>37</v>
      </c>
      <c r="J25" s="497"/>
      <c r="K25" s="1566"/>
      <c r="L25" s="1567"/>
      <c r="M25" s="1567"/>
      <c r="N25" s="1567"/>
      <c r="O25" s="1568"/>
    </row>
    <row r="26" spans="1:27" ht="19.5" customHeight="1">
      <c r="B26" s="1569"/>
      <c r="C26" s="1750"/>
      <c r="D26" s="1750"/>
      <c r="E26" s="1750"/>
      <c r="F26" s="1565"/>
      <c r="G26" s="1565"/>
      <c r="H26" s="1565"/>
      <c r="I26" s="1498" t="s">
        <v>39</v>
      </c>
      <c r="J26" s="1573"/>
      <c r="K26" s="1574"/>
      <c r="L26" s="1575"/>
      <c r="M26" s="1575"/>
      <c r="N26" s="1575"/>
      <c r="O26" s="1576"/>
    </row>
    <row r="27" spans="1:27" ht="12.75" customHeight="1">
      <c r="B27" s="1569"/>
      <c r="C27" s="1750" t="s">
        <v>540</v>
      </c>
      <c r="D27" s="1750"/>
      <c r="E27" s="1750"/>
      <c r="F27" s="1565" t="s">
        <v>539</v>
      </c>
      <c r="G27" s="1565"/>
      <c r="H27" s="1565"/>
      <c r="I27" s="1498" t="s">
        <v>37</v>
      </c>
      <c r="J27" s="497"/>
      <c r="K27" s="1578"/>
      <c r="L27" s="1578"/>
      <c r="M27" s="1578"/>
      <c r="N27" s="1578"/>
      <c r="O27" s="1579"/>
    </row>
    <row r="28" spans="1:27" ht="18" customHeight="1" thickBot="1">
      <c r="B28" s="1569"/>
      <c r="C28" s="1750"/>
      <c r="D28" s="1750"/>
      <c r="E28" s="1750"/>
      <c r="F28" s="1565"/>
      <c r="G28" s="1565"/>
      <c r="H28" s="1565"/>
      <c r="I28" s="1498" t="s">
        <v>39</v>
      </c>
      <c r="J28" s="1573"/>
      <c r="K28" s="1578"/>
      <c r="L28" s="1578"/>
      <c r="M28" s="1578"/>
      <c r="N28" s="1578"/>
      <c r="O28" s="1579"/>
    </row>
    <row r="29" spans="1:27">
      <c r="B29" s="1569"/>
      <c r="C29" s="1577" t="s">
        <v>464</v>
      </c>
      <c r="D29" s="1577"/>
      <c r="E29" s="1577"/>
      <c r="F29" s="1565"/>
      <c r="G29" s="1565"/>
      <c r="H29" s="1565"/>
      <c r="I29" s="1498" t="s">
        <v>465</v>
      </c>
      <c r="J29" s="1580"/>
      <c r="K29" s="1581" t="s">
        <v>541</v>
      </c>
      <c r="L29" s="1559"/>
      <c r="M29" s="1559"/>
      <c r="N29" s="1559"/>
      <c r="O29" s="1560"/>
    </row>
    <row r="30" spans="1:27" ht="35.25" customHeight="1">
      <c r="B30" s="1569"/>
      <c r="C30" s="1577"/>
      <c r="D30" s="1577"/>
      <c r="E30" s="1577"/>
      <c r="F30" s="1565"/>
      <c r="G30" s="1565"/>
      <c r="H30" s="1565"/>
      <c r="I30" s="1498" t="s">
        <v>39</v>
      </c>
      <c r="J30" s="1582"/>
      <c r="K30" s="1583" t="s">
        <v>702</v>
      </c>
      <c r="L30" s="1584"/>
      <c r="M30" s="1584"/>
      <c r="N30" s="1584"/>
      <c r="O30" s="1585"/>
    </row>
    <row r="31" spans="1:27" ht="34.5" customHeight="1">
      <c r="B31" s="1586" t="s">
        <v>61</v>
      </c>
      <c r="C31" s="1587"/>
      <c r="D31" s="1587"/>
      <c r="E31" s="1587"/>
      <c r="F31" s="1587"/>
      <c r="G31" s="1587"/>
      <c r="H31" s="1587"/>
      <c r="I31" s="1587"/>
      <c r="J31" s="1588"/>
      <c r="K31" s="1589" t="s">
        <v>60</v>
      </c>
      <c r="L31" s="1578"/>
      <c r="M31" s="1578"/>
      <c r="N31" s="1578"/>
      <c r="O31" s="1579"/>
    </row>
    <row r="32" spans="1:27" ht="20.25" customHeight="1" thickBot="1">
      <c r="B32" s="1590"/>
      <c r="C32" s="1591"/>
      <c r="D32" s="1591"/>
      <c r="E32" s="1591"/>
      <c r="F32" s="1591"/>
      <c r="G32" s="1591"/>
      <c r="H32" s="1591"/>
      <c r="I32" s="1591"/>
      <c r="J32" s="1592"/>
      <c r="K32" s="1593"/>
      <c r="L32" s="1594"/>
      <c r="M32" s="1594"/>
      <c r="N32" s="1594"/>
      <c r="O32" s="1595"/>
    </row>
    <row r="33" spans="11:31">
      <c r="K33" s="1365"/>
      <c r="L33" s="1365"/>
    </row>
    <row r="34" spans="11:31">
      <c r="K34" s="1365"/>
      <c r="L34" s="1365"/>
    </row>
    <row r="35" spans="11:31" ht="15" customHeight="1">
      <c r="Q35" s="1852" t="s">
        <v>542</v>
      </c>
      <c r="R35" s="1621"/>
      <c r="S35" s="1622"/>
      <c r="T35" s="1623"/>
      <c r="U35" s="1652"/>
      <c r="V35" s="1622"/>
      <c r="W35" s="1620"/>
      <c r="X35" s="1622"/>
      <c r="Y35" s="1853"/>
      <c r="Z35" s="1853"/>
      <c r="AA35" s="1604"/>
      <c r="AB35" s="1607"/>
      <c r="AC35" s="1607"/>
      <c r="AD35" s="1604"/>
      <c r="AE35" s="1608"/>
    </row>
    <row r="36" spans="11:31" ht="15" customHeight="1">
      <c r="Q36" s="1852"/>
      <c r="R36" s="1621"/>
      <c r="S36" s="1622"/>
      <c r="T36" s="1623"/>
      <c r="U36" s="1652"/>
      <c r="V36" s="1622"/>
      <c r="W36" s="1620"/>
      <c r="X36" s="1622"/>
      <c r="Y36" s="1853"/>
      <c r="Z36" s="1853"/>
      <c r="AA36" s="1604"/>
      <c r="AB36" s="1607"/>
      <c r="AC36" s="1607"/>
      <c r="AD36" s="1604"/>
      <c r="AE36" s="1608"/>
    </row>
    <row r="37" spans="11:31" ht="31.5">
      <c r="M37" s="1607"/>
      <c r="Q37" s="1764" t="s">
        <v>468</v>
      </c>
      <c r="R37" s="1854" t="s">
        <v>469</v>
      </c>
      <c r="S37" s="1610" t="s">
        <v>470</v>
      </c>
      <c r="T37" s="1611" t="s">
        <v>471</v>
      </c>
      <c r="U37" s="1611" t="s">
        <v>12</v>
      </c>
      <c r="V37" s="1612" t="s">
        <v>492</v>
      </c>
      <c r="W37" s="1611" t="s">
        <v>473</v>
      </c>
      <c r="X37" s="1611" t="s">
        <v>474</v>
      </c>
      <c r="Y37" s="1613" t="s">
        <v>475</v>
      </c>
      <c r="Z37" s="1613" t="s">
        <v>476</v>
      </c>
      <c r="AA37" s="1604"/>
      <c r="AB37" s="1607"/>
      <c r="AC37" s="1607"/>
      <c r="AD37" s="1604"/>
      <c r="AE37" s="1608"/>
    </row>
    <row r="38" spans="11:31" ht="57">
      <c r="M38" s="1607"/>
      <c r="Q38" s="1694"/>
      <c r="R38" s="1694"/>
      <c r="S38" s="1694"/>
      <c r="T38" s="1694"/>
      <c r="U38" s="1699"/>
      <c r="V38" s="1645">
        <v>3780000</v>
      </c>
      <c r="W38" s="1646" t="s">
        <v>543</v>
      </c>
      <c r="X38" s="1647">
        <f>V38*7</f>
        <v>26460000</v>
      </c>
      <c r="Y38" s="1855"/>
      <c r="Z38" s="1613"/>
      <c r="AA38" s="1604" t="s">
        <v>544</v>
      </c>
      <c r="AB38" s="1607"/>
      <c r="AC38" s="1607"/>
      <c r="AD38" s="1604"/>
      <c r="AE38" s="1608"/>
    </row>
    <row r="39" spans="11:31" ht="54" customHeight="1">
      <c r="M39" s="1607"/>
      <c r="Q39" s="1610"/>
      <c r="R39" s="1642"/>
      <c r="S39" s="1642"/>
      <c r="T39" s="1611"/>
      <c r="U39" s="1856"/>
      <c r="V39" s="1857">
        <v>2047000</v>
      </c>
      <c r="W39" s="1642" t="s">
        <v>545</v>
      </c>
      <c r="X39" s="1634">
        <f>V39*7</f>
        <v>14329000</v>
      </c>
      <c r="Y39" s="1613"/>
      <c r="Z39" s="1613"/>
      <c r="AA39" s="1604"/>
      <c r="AB39" s="1607"/>
      <c r="AC39" s="1607"/>
      <c r="AD39" s="1604"/>
      <c r="AE39" s="1608"/>
    </row>
    <row r="40" spans="11:31" ht="54" customHeight="1">
      <c r="M40" s="1607"/>
      <c r="Q40" s="1610"/>
      <c r="R40" s="1642"/>
      <c r="S40" s="1642"/>
      <c r="T40" s="1611"/>
      <c r="U40" s="1856"/>
      <c r="V40" s="1857">
        <v>2993333.3</v>
      </c>
      <c r="W40" s="1642" t="s">
        <v>546</v>
      </c>
      <c r="X40" s="1634">
        <f>V40*6</f>
        <v>17959999.799999997</v>
      </c>
      <c r="Y40" s="1613"/>
      <c r="Z40" s="1613"/>
      <c r="AA40" s="1604"/>
      <c r="AB40" s="1607"/>
      <c r="AC40" s="1607"/>
      <c r="AD40" s="1604"/>
      <c r="AE40" s="1608"/>
    </row>
    <row r="41" spans="11:31" ht="15">
      <c r="Q41" s="1620"/>
      <c r="R41" s="1621"/>
      <c r="S41" s="1622"/>
      <c r="T41" s="1623"/>
      <c r="U41" s="1622"/>
      <c r="V41" s="498"/>
      <c r="W41" s="1622"/>
      <c r="X41" s="506">
        <f>SUM(X38:X40)</f>
        <v>58748999.799999997</v>
      </c>
      <c r="Y41" s="1625">
        <f>SUM(Y38:Y39)</f>
        <v>0</v>
      </c>
      <c r="Z41" s="1625" t="e">
        <f>SUM(#REF!)</f>
        <v>#REF!</v>
      </c>
      <c r="AA41" s="1604"/>
      <c r="AB41" s="1604"/>
      <c r="AC41" s="1604"/>
      <c r="AD41" s="1604"/>
      <c r="AE41" s="1604"/>
    </row>
    <row r="42" spans="11:31" ht="15">
      <c r="K42" s="1365"/>
      <c r="L42" s="1365"/>
      <c r="Q42" s="1620"/>
      <c r="R42" s="1621"/>
      <c r="S42" s="1622"/>
      <c r="T42" s="1623"/>
      <c r="U42" s="1622"/>
      <c r="V42" s="1637"/>
      <c r="W42" s="1637"/>
      <c r="X42" s="1625"/>
      <c r="Y42" s="1637"/>
      <c r="Z42" s="1637"/>
      <c r="AA42" s="1626"/>
      <c r="AB42" s="1627"/>
      <c r="AC42" s="1627"/>
      <c r="AD42" s="1604"/>
      <c r="AE42" s="1604"/>
    </row>
    <row r="43" spans="11:31" ht="15">
      <c r="K43" s="1365"/>
      <c r="L43" s="1365"/>
      <c r="Q43" s="1620"/>
      <c r="R43" s="1621"/>
      <c r="S43" s="1622"/>
      <c r="T43" s="1623"/>
      <c r="U43" s="1622"/>
      <c r="V43" s="1622"/>
      <c r="W43" s="1622"/>
      <c r="X43" s="1622"/>
      <c r="Y43" s="1628"/>
      <c r="Z43" s="1628"/>
      <c r="AA43" s="1626"/>
      <c r="AB43" s="1627"/>
      <c r="AC43" s="1627"/>
      <c r="AD43" s="1604"/>
      <c r="AE43" s="1604"/>
    </row>
    <row r="44" spans="11:31" ht="15.75">
      <c r="K44" s="1365"/>
      <c r="L44" s="1365"/>
      <c r="Q44" s="1630"/>
      <c r="R44" s="1631"/>
      <c r="S44" s="1632"/>
      <c r="T44" s="1623"/>
      <c r="U44" s="1622"/>
      <c r="V44" s="1622"/>
      <c r="W44" s="1622"/>
      <c r="X44" s="1622"/>
      <c r="Y44" s="1628"/>
      <c r="Z44" s="1628"/>
      <c r="AA44" s="1627"/>
      <c r="AB44" s="1627"/>
      <c r="AC44" s="1627"/>
      <c r="AD44" s="1604"/>
      <c r="AE44" s="1604"/>
    </row>
    <row r="45" spans="11:31" ht="15.75">
      <c r="K45" s="1365"/>
      <c r="L45" s="1365"/>
      <c r="Q45" s="1674"/>
      <c r="R45" s="1674"/>
      <c r="S45" s="1674"/>
      <c r="T45" s="1632"/>
      <c r="U45" s="1632"/>
      <c r="V45" s="1676"/>
      <c r="W45" s="1632"/>
      <c r="X45" s="1632"/>
      <c r="Y45" s="1677"/>
      <c r="Z45" s="1677"/>
      <c r="AA45" s="1627"/>
      <c r="AB45" s="1627"/>
      <c r="AC45" s="1627"/>
      <c r="AD45" s="1604"/>
      <c r="AE45" s="1604"/>
    </row>
    <row r="46" spans="11:31" ht="15">
      <c r="K46" s="1365"/>
      <c r="L46" s="1365"/>
      <c r="Q46" s="1620"/>
      <c r="R46" s="1637"/>
      <c r="S46" s="1637"/>
      <c r="T46" s="1637"/>
      <c r="U46" s="1637"/>
      <c r="V46" s="1639"/>
      <c r="W46" s="1637"/>
      <c r="X46" s="1637"/>
      <c r="Y46" s="1640"/>
      <c r="Z46" s="1640"/>
    </row>
    <row r="47" spans="11:31" ht="15" customHeight="1">
      <c r="K47" s="1365"/>
      <c r="L47" s="1365"/>
      <c r="Q47" s="1852" t="s">
        <v>547</v>
      </c>
      <c r="R47" s="1637"/>
      <c r="S47" s="1637"/>
      <c r="T47" s="1637"/>
      <c r="U47" s="1637"/>
      <c r="V47" s="1639"/>
      <c r="W47" s="1637"/>
      <c r="X47" s="1637"/>
      <c r="Y47" s="1640"/>
      <c r="Z47" s="1640"/>
    </row>
    <row r="48" spans="11:31" ht="15.75" thickBot="1">
      <c r="K48" s="1365"/>
      <c r="L48" s="1365"/>
      <c r="Q48" s="1858"/>
      <c r="R48" s="1637"/>
      <c r="S48" s="1637"/>
      <c r="T48" s="1637"/>
      <c r="U48" s="1637"/>
      <c r="V48" s="1637"/>
      <c r="W48" s="1637"/>
      <c r="X48" s="1637"/>
      <c r="Y48" s="1637"/>
      <c r="Z48" s="1637"/>
    </row>
    <row r="49" spans="11:27" ht="31.5">
      <c r="K49" s="1365"/>
      <c r="L49" s="1365"/>
      <c r="Q49" s="1610" t="s">
        <v>468</v>
      </c>
      <c r="R49" s="1610" t="s">
        <v>469</v>
      </c>
      <c r="S49" s="1610" t="s">
        <v>470</v>
      </c>
      <c r="T49" s="1611" t="s">
        <v>471</v>
      </c>
      <c r="U49" s="1611" t="s">
        <v>12</v>
      </c>
      <c r="V49" s="1612" t="s">
        <v>492</v>
      </c>
      <c r="W49" s="1611" t="s">
        <v>473</v>
      </c>
      <c r="X49" s="1611" t="s">
        <v>474</v>
      </c>
      <c r="Y49" s="1613" t="s">
        <v>475</v>
      </c>
      <c r="Z49" s="1613" t="s">
        <v>476</v>
      </c>
    </row>
    <row r="50" spans="11:27" ht="45">
      <c r="K50" s="1365"/>
      <c r="L50" s="1365"/>
      <c r="Q50" s="1686"/>
      <c r="R50" s="1859"/>
      <c r="S50" s="1859"/>
      <c r="T50" s="1859"/>
      <c r="U50" s="1867"/>
      <c r="V50" s="1860">
        <v>4250000</v>
      </c>
      <c r="W50" s="1642" t="s">
        <v>548</v>
      </c>
      <c r="X50" s="1860">
        <f>V50*7</f>
        <v>29750000</v>
      </c>
      <c r="Y50" s="1639"/>
      <c r="Z50" s="1618"/>
      <c r="AA50" s="1607" t="s">
        <v>489</v>
      </c>
    </row>
    <row r="51" spans="11:27" ht="45">
      <c r="K51" s="1365"/>
      <c r="L51" s="1365"/>
      <c r="Q51" s="1642"/>
      <c r="R51" s="1642"/>
      <c r="S51" s="1642"/>
      <c r="T51" s="1868"/>
      <c r="U51" s="507"/>
      <c r="V51" s="1860">
        <v>1753000</v>
      </c>
      <c r="W51" s="1642" t="s">
        <v>549</v>
      </c>
      <c r="X51" s="1860">
        <f>V51*7</f>
        <v>12271000</v>
      </c>
      <c r="Y51" s="1618"/>
      <c r="Z51" s="1618"/>
      <c r="AA51" s="1607"/>
    </row>
    <row r="52" spans="11:27" ht="15">
      <c r="K52" s="1365"/>
      <c r="L52" s="1365"/>
      <c r="Q52" s="1637"/>
      <c r="R52" s="1861"/>
      <c r="S52" s="1861"/>
      <c r="T52" s="1861"/>
      <c r="U52" s="184"/>
      <c r="V52" s="1671"/>
      <c r="W52" s="1637"/>
      <c r="X52" s="1671">
        <f>SUM(X50:X51)</f>
        <v>42021000</v>
      </c>
      <c r="Y52" s="1639">
        <f>SUM(Y50:Y51)</f>
        <v>0</v>
      </c>
      <c r="Z52" s="1639">
        <f>SUM(Z50:Z51)</f>
        <v>0</v>
      </c>
      <c r="AA52" s="1607"/>
    </row>
    <row r="53" spans="11:27" ht="15">
      <c r="K53" s="1365"/>
      <c r="L53" s="1365"/>
      <c r="Q53" s="1637"/>
      <c r="R53" s="1861"/>
      <c r="S53" s="1861"/>
      <c r="T53" s="1861"/>
      <c r="U53" s="184"/>
      <c r="V53" s="1671"/>
      <c r="W53" s="1637"/>
      <c r="X53" s="1671"/>
      <c r="Y53" s="1639"/>
      <c r="Z53" s="1639"/>
      <c r="AA53" s="1607"/>
    </row>
    <row r="54" spans="11:27" ht="15">
      <c r="K54" s="1365"/>
      <c r="L54" s="1365"/>
      <c r="Q54" s="1637"/>
      <c r="R54" s="1861"/>
      <c r="S54" s="1861"/>
      <c r="T54" s="1861"/>
      <c r="U54" s="184"/>
      <c r="V54" s="1671"/>
      <c r="W54" s="1637"/>
      <c r="X54" s="1671"/>
      <c r="Y54" s="1639"/>
      <c r="Z54" s="1639"/>
      <c r="AA54" s="1607"/>
    </row>
    <row r="55" spans="11:27" ht="15">
      <c r="K55" s="1365"/>
      <c r="L55" s="1365"/>
      <c r="Q55" s="1637"/>
      <c r="R55" s="1861"/>
      <c r="S55" s="1861"/>
      <c r="T55" s="1861"/>
      <c r="U55" s="184"/>
      <c r="V55" s="1671"/>
      <c r="W55" s="1637"/>
      <c r="X55" s="1671"/>
      <c r="Y55" s="1639"/>
      <c r="Z55" s="1639"/>
      <c r="AA55" s="1607"/>
    </row>
    <row r="56" spans="11:27" ht="15">
      <c r="K56" s="1365"/>
      <c r="L56" s="1365"/>
      <c r="Q56" s="1637"/>
      <c r="R56" s="1861"/>
      <c r="S56" s="1861"/>
      <c r="T56" s="1861"/>
      <c r="U56" s="184"/>
      <c r="V56" s="1671"/>
      <c r="W56" s="1637"/>
      <c r="X56" s="1671"/>
      <c r="Y56" s="1637"/>
      <c r="Z56" s="1637"/>
      <c r="AA56" s="1607"/>
    </row>
    <row r="57" spans="11:27" ht="15">
      <c r="K57" s="1365"/>
      <c r="L57" s="1365"/>
      <c r="Q57" s="1637"/>
      <c r="R57" s="1861"/>
      <c r="S57" s="1861"/>
      <c r="T57" s="1861"/>
      <c r="U57" s="184"/>
      <c r="V57" s="1671"/>
      <c r="W57" s="1637"/>
      <c r="X57" s="1671"/>
      <c r="Y57" s="1637"/>
      <c r="Z57" s="1637"/>
      <c r="AA57" s="1607"/>
    </row>
    <row r="58" spans="11:27" ht="15" customHeight="1">
      <c r="Q58" s="1862"/>
      <c r="R58" s="1637"/>
      <c r="S58" s="1637"/>
      <c r="T58" s="1637"/>
      <c r="U58" s="1637"/>
      <c r="V58" s="1637"/>
      <c r="W58" s="1637"/>
      <c r="X58" s="1637"/>
      <c r="Y58" s="1637"/>
      <c r="Z58" s="1637"/>
    </row>
    <row r="59" spans="11:27" ht="15.75" thickBot="1">
      <c r="Q59" s="1858"/>
      <c r="R59" s="1637"/>
      <c r="S59" s="1637"/>
      <c r="T59" s="1637"/>
      <c r="U59" s="1637"/>
      <c r="V59" s="1637"/>
      <c r="W59" s="1637"/>
      <c r="X59" s="1637"/>
      <c r="Y59" s="1637"/>
      <c r="Z59" s="1637"/>
    </row>
    <row r="60" spans="11:27" ht="31.5">
      <c r="Q60" s="1610" t="s">
        <v>468</v>
      </c>
      <c r="R60" s="1610" t="s">
        <v>469</v>
      </c>
      <c r="S60" s="1610" t="s">
        <v>470</v>
      </c>
      <c r="T60" s="1611" t="s">
        <v>471</v>
      </c>
      <c r="U60" s="1611" t="s">
        <v>12</v>
      </c>
      <c r="V60" s="1612" t="s">
        <v>492</v>
      </c>
      <c r="W60" s="1611" t="s">
        <v>473</v>
      </c>
      <c r="X60" s="1611" t="s">
        <v>474</v>
      </c>
      <c r="Y60" s="1613" t="s">
        <v>475</v>
      </c>
      <c r="Z60" s="1613" t="s">
        <v>476</v>
      </c>
    </row>
    <row r="61" spans="11:27" ht="15">
      <c r="Q61" s="1818"/>
      <c r="R61" s="1818"/>
      <c r="S61" s="1818"/>
      <c r="T61" s="1863"/>
      <c r="U61" s="1705"/>
      <c r="V61" s="1664"/>
      <c r="W61" s="1662"/>
      <c r="X61" s="1860"/>
      <c r="Y61" s="1639"/>
      <c r="Z61" s="1618"/>
      <c r="AA61" s="1607" t="s">
        <v>489</v>
      </c>
    </row>
    <row r="62" spans="11:27" ht="15">
      <c r="Q62" s="1642"/>
      <c r="R62" s="1642"/>
      <c r="S62" s="1642"/>
      <c r="T62" s="1868"/>
      <c r="U62" s="507"/>
      <c r="V62" s="1860"/>
      <c r="W62" s="1666"/>
      <c r="X62" s="1860"/>
      <c r="Y62" s="1618"/>
      <c r="Z62" s="1618"/>
    </row>
    <row r="63" spans="11:27" ht="15">
      <c r="Q63" s="1637"/>
      <c r="R63" s="1861"/>
      <c r="S63" s="1861"/>
      <c r="T63" s="1861"/>
      <c r="U63" s="184"/>
      <c r="V63" s="1671">
        <f>SUM(V61:V62)</f>
        <v>0</v>
      </c>
      <c r="W63" s="1637"/>
      <c r="X63" s="1671">
        <f>SUM(X61:X62)</f>
        <v>0</v>
      </c>
      <c r="Y63" s="1639">
        <f>SUM(Y61:Y62)</f>
        <v>0</v>
      </c>
      <c r="Z63" s="1639">
        <f>SUM(Z61:Z62)</f>
        <v>0</v>
      </c>
    </row>
    <row r="64" spans="11:27" ht="15.75">
      <c r="K64" s="1365"/>
      <c r="L64" s="1365"/>
      <c r="Q64" s="1674"/>
      <c r="R64" s="1674"/>
      <c r="S64" s="1674"/>
      <c r="T64" s="1632"/>
      <c r="U64" s="1632"/>
      <c r="V64" s="1676"/>
      <c r="W64" s="1632"/>
      <c r="X64" s="1632"/>
      <c r="Y64" s="1677"/>
      <c r="Z64" s="1677"/>
    </row>
    <row r="65" spans="11:27" ht="15">
      <c r="K65" s="1365"/>
      <c r="L65" s="1365"/>
      <c r="Q65" s="1620"/>
      <c r="R65" s="1620"/>
      <c r="S65" s="1620"/>
      <c r="T65" s="1620"/>
      <c r="U65" s="1712"/>
      <c r="V65" s="1679"/>
      <c r="W65" s="1652"/>
      <c r="X65" s="1639"/>
      <c r="Y65" s="1639"/>
      <c r="Z65" s="1639"/>
    </row>
    <row r="66" spans="11:27" ht="15">
      <c r="K66" s="1365"/>
      <c r="L66" s="1365"/>
      <c r="Q66" s="1637"/>
      <c r="R66" s="1637"/>
      <c r="S66" s="1637"/>
      <c r="T66" s="1637"/>
      <c r="U66" s="1637"/>
      <c r="V66" s="1671"/>
      <c r="W66" s="1637"/>
      <c r="X66" s="1639"/>
      <c r="Y66" s="1680"/>
      <c r="Z66" s="1864"/>
    </row>
    <row r="67" spans="11:27" ht="15">
      <c r="K67" s="1365"/>
      <c r="L67" s="1365"/>
      <c r="Q67" s="1862"/>
      <c r="R67" s="1637"/>
      <c r="S67" s="1637"/>
      <c r="T67" s="1637"/>
      <c r="U67" s="1637"/>
      <c r="V67" s="1637"/>
      <c r="W67" s="1637"/>
      <c r="X67" s="1637"/>
      <c r="Y67" s="1637"/>
      <c r="Z67" s="1637"/>
    </row>
    <row r="68" spans="11:27" ht="15.75" thickBot="1">
      <c r="K68" s="1365"/>
      <c r="L68" s="1365"/>
      <c r="Q68" s="1858"/>
      <c r="R68" s="1637"/>
      <c r="S68" s="1637"/>
      <c r="T68" s="1637"/>
      <c r="U68" s="1637"/>
      <c r="V68" s="1637"/>
      <c r="W68" s="1637"/>
      <c r="X68" s="1637"/>
      <c r="Y68" s="1637"/>
      <c r="Z68" s="1637"/>
    </row>
    <row r="69" spans="11:27" ht="31.5">
      <c r="K69" s="1365"/>
      <c r="L69" s="1365"/>
      <c r="Q69" s="1610" t="s">
        <v>468</v>
      </c>
      <c r="R69" s="1610" t="s">
        <v>469</v>
      </c>
      <c r="S69" s="1610" t="s">
        <v>470</v>
      </c>
      <c r="T69" s="1611" t="s">
        <v>471</v>
      </c>
      <c r="U69" s="1611" t="s">
        <v>12</v>
      </c>
      <c r="V69" s="1612" t="s">
        <v>492</v>
      </c>
      <c r="W69" s="1611" t="s">
        <v>473</v>
      </c>
      <c r="X69" s="1611" t="s">
        <v>474</v>
      </c>
      <c r="Y69" s="1613" t="s">
        <v>475</v>
      </c>
      <c r="Z69" s="1613" t="s">
        <v>476</v>
      </c>
    </row>
    <row r="70" spans="11:27" ht="15">
      <c r="K70" s="1365"/>
      <c r="L70" s="1365"/>
      <c r="Q70" s="1818">
        <v>406</v>
      </c>
      <c r="R70" s="1818">
        <v>400</v>
      </c>
      <c r="S70" s="1818">
        <v>356</v>
      </c>
      <c r="T70" s="1863">
        <v>44581</v>
      </c>
      <c r="U70" s="1796"/>
      <c r="V70" s="1662"/>
      <c r="W70" s="1666"/>
      <c r="X70" s="1860"/>
      <c r="Y70" s="1860"/>
      <c r="Z70" s="1618"/>
      <c r="AA70" s="1607"/>
    </row>
    <row r="71" spans="11:27" ht="15">
      <c r="K71" s="1365"/>
      <c r="L71" s="1365"/>
      <c r="Q71" s="1642"/>
      <c r="R71" s="1642"/>
      <c r="S71" s="1642"/>
      <c r="T71" s="1868"/>
      <c r="U71" s="507"/>
      <c r="V71" s="1860"/>
      <c r="W71" s="1686"/>
      <c r="X71" s="1860"/>
      <c r="Y71" s="1618"/>
      <c r="Z71" s="1618"/>
    </row>
    <row r="72" spans="11:27" ht="15">
      <c r="Q72" s="1637"/>
      <c r="R72" s="1861"/>
      <c r="S72" s="1861"/>
      <c r="T72" s="1861"/>
      <c r="U72" s="184"/>
      <c r="V72" s="1671">
        <f>SUM(V70:V71)</f>
        <v>0</v>
      </c>
      <c r="W72" s="1637"/>
      <c r="X72" s="1671">
        <f>SUM(X70:X71)</f>
        <v>0</v>
      </c>
      <c r="Y72" s="1639">
        <f>SUM(Y70:Y71)</f>
        <v>0</v>
      </c>
      <c r="Z72" s="1639">
        <f>SUM(Z70:Z71)</f>
        <v>0</v>
      </c>
    </row>
    <row r="73" spans="11:27" ht="15.75">
      <c r="K73" s="1365"/>
      <c r="L73" s="1365"/>
      <c r="Q73" s="1674"/>
      <c r="R73" s="1674"/>
      <c r="S73" s="1674"/>
      <c r="T73" s="1632"/>
      <c r="U73" s="1632"/>
      <c r="V73" s="1676"/>
      <c r="W73" s="1632"/>
      <c r="X73" s="1632"/>
      <c r="Y73" s="1677"/>
      <c r="Z73" s="1677"/>
    </row>
    <row r="74" spans="11:27" ht="15.75">
      <c r="K74" s="1365"/>
      <c r="L74" s="1365"/>
      <c r="Q74" s="1641"/>
      <c r="R74" s="1690"/>
      <c r="S74" s="1690"/>
      <c r="T74" s="1690"/>
      <c r="U74" s="1690"/>
      <c r="V74" s="1637"/>
      <c r="W74" s="1637"/>
      <c r="X74" s="1637"/>
      <c r="Y74" s="1637"/>
      <c r="Z74" s="1637"/>
    </row>
    <row r="75" spans="11:27" ht="15.75">
      <c r="K75" s="1365"/>
      <c r="L75" s="1365"/>
      <c r="Q75" s="1674"/>
      <c r="R75" s="1674"/>
      <c r="S75" s="1674"/>
      <c r="T75" s="1632"/>
      <c r="U75" s="1632"/>
      <c r="V75" s="1676"/>
      <c r="W75" s="1632"/>
      <c r="X75" s="1632"/>
      <c r="Y75" s="1677"/>
      <c r="Z75" s="1677"/>
    </row>
    <row r="76" spans="11:27" ht="15">
      <c r="K76" s="1365"/>
      <c r="L76" s="1365"/>
      <c r="Q76" s="1862"/>
      <c r="R76" s="1637"/>
      <c r="S76" s="1637"/>
      <c r="T76" s="1637"/>
      <c r="U76" s="1637"/>
      <c r="V76" s="1637"/>
      <c r="W76" s="1637"/>
      <c r="X76" s="1637"/>
      <c r="Y76" s="1637"/>
      <c r="Z76" s="1637"/>
      <c r="AA76" s="1607"/>
    </row>
    <row r="77" spans="11:27" ht="15.75" thickBot="1">
      <c r="K77" s="1365"/>
      <c r="L77" s="1365"/>
      <c r="Q77" s="1858"/>
      <c r="R77" s="1637"/>
      <c r="S77" s="1637"/>
      <c r="T77" s="1637"/>
      <c r="U77" s="1637"/>
      <c r="V77" s="1637"/>
      <c r="W77" s="1637"/>
      <c r="X77" s="1637"/>
      <c r="Y77" s="1637"/>
      <c r="Z77" s="1637"/>
    </row>
    <row r="78" spans="11:27" ht="31.5">
      <c r="Q78" s="1610" t="s">
        <v>468</v>
      </c>
      <c r="R78" s="1610" t="s">
        <v>469</v>
      </c>
      <c r="S78" s="1610" t="s">
        <v>470</v>
      </c>
      <c r="T78" s="1611" t="s">
        <v>471</v>
      </c>
      <c r="U78" s="1611" t="s">
        <v>12</v>
      </c>
      <c r="V78" s="1612" t="s">
        <v>492</v>
      </c>
      <c r="W78" s="1611" t="s">
        <v>473</v>
      </c>
      <c r="X78" s="1611" t="s">
        <v>474</v>
      </c>
      <c r="Y78" s="1613" t="s">
        <v>475</v>
      </c>
      <c r="Z78" s="1613" t="s">
        <v>476</v>
      </c>
    </row>
    <row r="79" spans="11:27" ht="15">
      <c r="Q79" s="1706"/>
      <c r="R79" s="1859"/>
      <c r="S79" s="1706"/>
      <c r="T79" s="1706"/>
      <c r="U79" s="1869"/>
      <c r="V79" s="1664"/>
      <c r="W79" s="1664"/>
      <c r="X79" s="1860"/>
      <c r="Y79" s="1639"/>
      <c r="Z79" s="1618"/>
    </row>
    <row r="80" spans="11:27" ht="18" customHeight="1">
      <c r="Q80" s="1642"/>
      <c r="R80" s="1642"/>
      <c r="S80" s="1642"/>
      <c r="T80" s="1868"/>
      <c r="U80" s="507"/>
      <c r="V80" s="1860"/>
      <c r="W80" s="1686"/>
      <c r="X80" s="1860"/>
      <c r="Y80" s="1618"/>
      <c r="Z80" s="1618"/>
    </row>
    <row r="81" spans="11:26" ht="18" customHeight="1">
      <c r="Q81" s="1637"/>
      <c r="R81" s="1861"/>
      <c r="S81" s="1861"/>
      <c r="T81" s="1861"/>
      <c r="U81" s="184"/>
      <c r="V81" s="1671">
        <f>SUM(V79:V80)</f>
        <v>0</v>
      </c>
      <c r="W81" s="1637"/>
      <c r="X81" s="1671">
        <f>SUM(X79:X80)</f>
        <v>0</v>
      </c>
      <c r="Y81" s="1639">
        <f>SUM(Y79:Y80)</f>
        <v>0</v>
      </c>
      <c r="Z81" s="1639">
        <f>SUM(Z79:Z80)</f>
        <v>0</v>
      </c>
    </row>
    <row r="82" spans="11:26" ht="18" customHeight="1">
      <c r="Q82" s="1674"/>
      <c r="R82" s="1674"/>
      <c r="S82" s="1674"/>
      <c r="T82" s="1632"/>
      <c r="U82" s="1632"/>
      <c r="V82" s="1676"/>
      <c r="W82" s="1632"/>
      <c r="X82" s="1632"/>
      <c r="Y82" s="1677"/>
      <c r="Z82" s="1677"/>
    </row>
    <row r="83" spans="11:26" ht="18" customHeight="1">
      <c r="Q83" s="1637"/>
      <c r="R83" s="1637"/>
      <c r="S83" s="1637"/>
      <c r="T83" s="1637"/>
      <c r="U83" s="1637"/>
      <c r="V83" s="1637"/>
      <c r="W83" s="1637"/>
      <c r="X83" s="1637"/>
      <c r="Y83" s="1637"/>
      <c r="Z83" s="1637"/>
    </row>
    <row r="84" spans="11:26" ht="18" customHeight="1">
      <c r="Q84" s="1637"/>
      <c r="R84" s="1637"/>
      <c r="S84" s="1637"/>
      <c r="T84" s="1637"/>
      <c r="U84" s="1637"/>
      <c r="V84" s="1637"/>
      <c r="W84" s="1637"/>
      <c r="X84" s="1637"/>
      <c r="Y84" s="1637"/>
      <c r="Z84" s="1637"/>
    </row>
    <row r="85" spans="11:26" ht="18" customHeight="1">
      <c r="Q85" s="1637"/>
      <c r="R85" s="1637"/>
      <c r="S85" s="1637"/>
      <c r="T85" s="1637"/>
      <c r="U85" s="1637"/>
      <c r="V85" s="1637"/>
      <c r="W85" s="1637"/>
      <c r="X85" s="1637"/>
      <c r="Y85" s="1637"/>
      <c r="Z85" s="1637"/>
    </row>
    <row r="86" spans="11:26" ht="18" customHeight="1">
      <c r="Q86" s="1637"/>
      <c r="R86" s="1637"/>
      <c r="S86" s="1637"/>
      <c r="T86" s="1637"/>
      <c r="U86" s="1637"/>
      <c r="V86" s="1637"/>
      <c r="W86" s="1637"/>
      <c r="X86" s="1637"/>
      <c r="Y86" s="1637"/>
      <c r="Z86" s="1637"/>
    </row>
    <row r="87" spans="11:26" ht="18" customHeight="1">
      <c r="Q87" s="1637"/>
      <c r="R87" s="1637"/>
      <c r="S87" s="1637"/>
      <c r="T87" s="1637"/>
      <c r="U87" s="1637"/>
      <c r="V87" s="1637"/>
      <c r="W87" s="1637"/>
      <c r="X87" s="1637"/>
      <c r="Y87" s="1637"/>
      <c r="Z87" s="1637"/>
    </row>
    <row r="88" spans="11:26" ht="18" customHeight="1">
      <c r="Q88" s="1637"/>
      <c r="R88" s="1637"/>
      <c r="S88" s="1637"/>
      <c r="T88" s="1637"/>
      <c r="U88" s="1637"/>
      <c r="V88" s="1637"/>
      <c r="W88" s="1637"/>
      <c r="X88" s="1637"/>
      <c r="Y88" s="1637"/>
      <c r="Z88" s="1637"/>
    </row>
    <row r="89" spans="11:26" ht="18" customHeight="1">
      <c r="Q89" s="1637"/>
      <c r="R89" s="1637"/>
      <c r="S89" s="1637"/>
      <c r="T89" s="1637"/>
      <c r="U89" s="1637"/>
      <c r="V89" s="1637"/>
      <c r="W89" s="1637"/>
      <c r="X89" s="1637"/>
      <c r="Y89" s="1637"/>
      <c r="Z89" s="1637"/>
    </row>
    <row r="90" spans="11:26" ht="18" customHeight="1">
      <c r="Q90" s="1637"/>
      <c r="R90" s="1637"/>
      <c r="S90" s="1637"/>
      <c r="T90" s="1637"/>
      <c r="U90" s="1637"/>
      <c r="V90" s="1637"/>
      <c r="W90" s="1637"/>
      <c r="X90" s="1637"/>
      <c r="Y90" s="1637"/>
      <c r="Z90" s="1637"/>
    </row>
    <row r="91" spans="11:26" ht="18" customHeight="1">
      <c r="Q91" s="1637"/>
      <c r="R91" s="1637"/>
      <c r="S91" s="1637"/>
      <c r="T91" s="1637"/>
      <c r="U91" s="1637"/>
      <c r="V91" s="1637"/>
      <c r="W91" s="1637"/>
      <c r="X91" s="1637"/>
      <c r="Y91" s="1637"/>
      <c r="Z91" s="1637"/>
    </row>
    <row r="92" spans="11:26" ht="18" customHeight="1">
      <c r="K92" s="1365"/>
      <c r="L92" s="1365"/>
      <c r="Q92" s="1637"/>
      <c r="R92" s="1637"/>
      <c r="S92" s="1637"/>
      <c r="T92" s="1637"/>
      <c r="U92" s="1637"/>
      <c r="V92" s="1637"/>
      <c r="W92" s="1637"/>
      <c r="X92" s="1637"/>
      <c r="Y92" s="1637"/>
      <c r="Z92" s="1637"/>
    </row>
    <row r="93" spans="11:26" ht="18" customHeight="1">
      <c r="K93" s="1365"/>
      <c r="L93" s="1365"/>
      <c r="Q93" s="1637"/>
      <c r="R93" s="1637"/>
      <c r="S93" s="1637"/>
      <c r="T93" s="1637"/>
      <c r="U93" s="1637"/>
      <c r="V93" s="1637"/>
      <c r="W93" s="1637"/>
      <c r="X93" s="1637"/>
      <c r="Y93" s="1637"/>
      <c r="Z93" s="1637"/>
    </row>
    <row r="94" spans="11:26" ht="18" customHeight="1">
      <c r="K94" s="1365"/>
      <c r="L94" s="1365"/>
      <c r="Q94" s="1637"/>
      <c r="R94" s="1637"/>
      <c r="S94" s="1637"/>
      <c r="T94" s="1637"/>
      <c r="U94" s="1637"/>
      <c r="V94" s="1637"/>
      <c r="W94" s="1637"/>
      <c r="X94" s="1637"/>
      <c r="Y94" s="1637"/>
      <c r="Z94" s="1637"/>
    </row>
    <row r="95" spans="11:26" ht="18" customHeight="1">
      <c r="K95" s="1365"/>
      <c r="L95" s="1365"/>
      <c r="Q95" s="1637"/>
      <c r="R95" s="1637"/>
      <c r="S95" s="1637"/>
      <c r="T95" s="1637"/>
      <c r="U95" s="1637"/>
      <c r="V95" s="1637"/>
      <c r="W95" s="1637"/>
      <c r="X95" s="1637"/>
      <c r="Y95" s="1637"/>
      <c r="Z95" s="1637"/>
    </row>
    <row r="96" spans="11:26" ht="18" customHeight="1">
      <c r="K96" s="1365"/>
      <c r="L96" s="1365"/>
      <c r="Q96" s="1637"/>
      <c r="R96" s="1637"/>
      <c r="S96" s="1637"/>
      <c r="T96" s="1637"/>
      <c r="U96" s="1637"/>
      <c r="V96" s="1637"/>
      <c r="W96" s="1637"/>
      <c r="X96" s="1637"/>
      <c r="Y96" s="1637"/>
      <c r="Z96" s="1637"/>
    </row>
    <row r="97" spans="11:26" ht="18" customHeight="1">
      <c r="K97" s="1365"/>
      <c r="L97" s="1365"/>
      <c r="Q97" s="1637"/>
      <c r="R97" s="1637"/>
      <c r="S97" s="1637"/>
      <c r="T97" s="1637"/>
      <c r="U97" s="1637"/>
      <c r="V97" s="1637"/>
      <c r="W97" s="1637"/>
      <c r="X97" s="1637"/>
      <c r="Y97" s="1637"/>
      <c r="Z97" s="1637"/>
    </row>
    <row r="98" spans="11:26" ht="18" customHeight="1">
      <c r="K98" s="1365"/>
      <c r="L98" s="1365"/>
      <c r="Q98" s="1637"/>
      <c r="R98" s="1637"/>
      <c r="S98" s="1637"/>
      <c r="T98" s="1637"/>
      <c r="U98" s="1637"/>
      <c r="V98" s="1637"/>
      <c r="W98" s="1637"/>
      <c r="X98" s="1637"/>
      <c r="Y98" s="1637"/>
      <c r="Z98" s="1637"/>
    </row>
    <row r="99" spans="11:26" ht="18" customHeight="1">
      <c r="K99" s="1365"/>
      <c r="L99" s="1365"/>
      <c r="Q99" s="1637"/>
      <c r="R99" s="1637"/>
      <c r="S99" s="1637"/>
      <c r="T99" s="1637"/>
      <c r="U99" s="1637"/>
      <c r="V99" s="1637"/>
      <c r="W99" s="1637"/>
      <c r="X99" s="1637"/>
      <c r="Y99" s="1637"/>
      <c r="Z99" s="1637"/>
    </row>
    <row r="100" spans="11:26" ht="18" customHeight="1">
      <c r="K100" s="1365"/>
      <c r="L100" s="1365"/>
      <c r="Q100" s="1637"/>
      <c r="R100" s="1637"/>
      <c r="S100" s="1637"/>
      <c r="T100" s="1637"/>
      <c r="U100" s="1637"/>
      <c r="V100" s="1637"/>
      <c r="W100" s="1637"/>
      <c r="X100" s="1637"/>
      <c r="Y100" s="1637"/>
      <c r="Z100" s="1637"/>
    </row>
    <row r="101" spans="11:26" ht="18" customHeight="1">
      <c r="K101" s="1365"/>
      <c r="L101" s="1365"/>
      <c r="Q101" s="1637"/>
      <c r="R101" s="1637"/>
      <c r="S101" s="1637"/>
      <c r="T101" s="1637"/>
      <c r="U101" s="1637"/>
      <c r="V101" s="1637"/>
      <c r="W101" s="1637"/>
      <c r="X101" s="1637"/>
      <c r="Y101" s="1637"/>
      <c r="Z101" s="1637"/>
    </row>
    <row r="102" spans="11:26" ht="18" customHeight="1">
      <c r="K102" s="1365"/>
      <c r="L102" s="1365"/>
      <c r="Q102" s="1637"/>
      <c r="R102" s="1637"/>
      <c r="S102" s="1637"/>
      <c r="T102" s="1637"/>
      <c r="U102" s="1637"/>
      <c r="V102" s="1637"/>
      <c r="W102" s="1637"/>
      <c r="X102" s="1637"/>
      <c r="Y102" s="1637"/>
      <c r="Z102" s="1637"/>
    </row>
    <row r="103" spans="11:26" ht="18" customHeight="1">
      <c r="K103" s="1365"/>
      <c r="L103" s="1365"/>
    </row>
    <row r="104" spans="11:26" ht="18" customHeight="1">
      <c r="K104" s="1365"/>
      <c r="L104" s="1365"/>
    </row>
    <row r="105" spans="11:26" ht="18" customHeight="1">
      <c r="K105" s="1365"/>
      <c r="L105" s="1365"/>
    </row>
    <row r="106" spans="11:26" ht="18" customHeight="1">
      <c r="K106" s="1365"/>
      <c r="L106" s="1365"/>
    </row>
    <row r="107" spans="11:26" ht="18" customHeight="1">
      <c r="K107" s="1365"/>
      <c r="L107" s="1365"/>
    </row>
  </sheetData>
  <mergeCells count="84">
    <mergeCell ref="C24:E24"/>
    <mergeCell ref="F24:I24"/>
    <mergeCell ref="K24:O24"/>
    <mergeCell ref="B25:B30"/>
    <mergeCell ref="C25:E26"/>
    <mergeCell ref="F25:H26"/>
    <mergeCell ref="K25:O26"/>
    <mergeCell ref="C27:E28"/>
    <mergeCell ref="F27:H28"/>
    <mergeCell ref="K27:O28"/>
    <mergeCell ref="C29:E30"/>
    <mergeCell ref="F29:H30"/>
    <mergeCell ref="K29:O29"/>
    <mergeCell ref="K30:O30"/>
    <mergeCell ref="B31:J32"/>
    <mergeCell ref="K31:O32"/>
    <mergeCell ref="O19:O20"/>
    <mergeCell ref="N21:N22"/>
    <mergeCell ref="O21:O22"/>
    <mergeCell ref="B21:B22"/>
    <mergeCell ref="D21:D22"/>
    <mergeCell ref="M21:M22"/>
    <mergeCell ref="S17:T17"/>
    <mergeCell ref="A19:A20"/>
    <mergeCell ref="B19:B20"/>
    <mergeCell ref="D19:D20"/>
    <mergeCell ref="G19:G20"/>
    <mergeCell ref="H19:H20"/>
    <mergeCell ref="A17:A18"/>
    <mergeCell ref="B17:B18"/>
    <mergeCell ref="D17:D18"/>
    <mergeCell ref="G17:G18"/>
    <mergeCell ref="H17:H18"/>
    <mergeCell ref="I17:I18"/>
    <mergeCell ref="I19:I20"/>
    <mergeCell ref="J19:J20"/>
    <mergeCell ref="M19:M20"/>
    <mergeCell ref="N19:N20"/>
    <mergeCell ref="G14:J15"/>
    <mergeCell ref="J17:J18"/>
    <mergeCell ref="M17:M18"/>
    <mergeCell ref="N17:N18"/>
    <mergeCell ref="O17:O18"/>
    <mergeCell ref="B14:B16"/>
    <mergeCell ref="C14:C16"/>
    <mergeCell ref="D14:D16"/>
    <mergeCell ref="E14:E16"/>
    <mergeCell ref="F14:F16"/>
    <mergeCell ref="K14:L15"/>
    <mergeCell ref="M14:O14"/>
    <mergeCell ref="S14:T14"/>
    <mergeCell ref="M15:M16"/>
    <mergeCell ref="N15:N16"/>
    <mergeCell ref="O15:O16"/>
    <mergeCell ref="S15:T15"/>
    <mergeCell ref="S16:T16"/>
    <mergeCell ref="L11:N11"/>
    <mergeCell ref="C12:G12"/>
    <mergeCell ref="L12:N12"/>
    <mergeCell ref="S12:U12"/>
    <mergeCell ref="B5:O5"/>
    <mergeCell ref="B6:O6"/>
    <mergeCell ref="C7:G7"/>
    <mergeCell ref="H7:O7"/>
    <mergeCell ref="H8:J13"/>
    <mergeCell ref="K8:O8"/>
    <mergeCell ref="C13:G13"/>
    <mergeCell ref="L13:N13"/>
    <mergeCell ref="C9:G9"/>
    <mergeCell ref="C10:G10"/>
    <mergeCell ref="C11:G11"/>
    <mergeCell ref="R8:V8"/>
    <mergeCell ref="C8:G8"/>
    <mergeCell ref="L9:N9"/>
    <mergeCell ref="L10:N10"/>
    <mergeCell ref="S10:U10"/>
    <mergeCell ref="B1:B4"/>
    <mergeCell ref="C1:I2"/>
    <mergeCell ref="J1:M1"/>
    <mergeCell ref="N1:O4"/>
    <mergeCell ref="J2:M2"/>
    <mergeCell ref="C3:I4"/>
    <mergeCell ref="J3:M3"/>
    <mergeCell ref="J4:M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shapeId="9217" r:id="rId4">
          <objectPr defaultSize="0" autoPict="0" r:id="rId5">
            <anchor moveWithCells="1" sizeWithCells="1">
              <from>
                <xdr:col>1</xdr:col>
                <xdr:colOff>333375</xdr:colOff>
                <xdr:row>0</xdr:row>
                <xdr:rowOff>57150</xdr:rowOff>
              </from>
              <to>
                <xdr:col>2</xdr:col>
                <xdr:colOff>0</xdr:colOff>
                <xdr:row>3</xdr:row>
                <xdr:rowOff>219075</xdr:rowOff>
              </to>
            </anchor>
          </objectPr>
        </oleObject>
      </mc:Choice>
      <mc:Fallback>
        <oleObject shapeId="9217" r:id="rId4"/>
      </mc:Fallback>
    </mc:AlternateContent>
    <mc:AlternateContent xmlns:mc="http://schemas.openxmlformats.org/markup-compatibility/2006">
      <mc:Choice Requires="x14">
        <oleObject shapeId="9218" r:id="rId6">
          <objectPr defaultSize="0" autoPict="0" r:id="rId5">
            <anchor moveWithCells="1" sizeWithCells="1">
              <from>
                <xdr:col>1</xdr:col>
                <xdr:colOff>333375</xdr:colOff>
                <xdr:row>0</xdr:row>
                <xdr:rowOff>57150</xdr:rowOff>
              </from>
              <to>
                <xdr:col>2</xdr:col>
                <xdr:colOff>0</xdr:colOff>
                <xdr:row>3</xdr:row>
                <xdr:rowOff>219075</xdr:rowOff>
              </to>
            </anchor>
          </objectPr>
        </oleObject>
      </mc:Choice>
      <mc:Fallback>
        <oleObject shapeId="9218" r:id="rId6"/>
      </mc:Fallback>
    </mc:AlternateContent>
    <mc:AlternateContent xmlns:mc="http://schemas.openxmlformats.org/markup-compatibility/2006">
      <mc:Choice Requires="x14">
        <oleObject shapeId="9219" r:id="rId7">
          <objectPr defaultSize="0" autoPict="0" r:id="rId5">
            <anchor moveWithCells="1" sizeWithCells="1">
              <from>
                <xdr:col>1</xdr:col>
                <xdr:colOff>333375</xdr:colOff>
                <xdr:row>0</xdr:row>
                <xdr:rowOff>57150</xdr:rowOff>
              </from>
              <to>
                <xdr:col>2</xdr:col>
                <xdr:colOff>0</xdr:colOff>
                <xdr:row>3</xdr:row>
                <xdr:rowOff>219075</xdr:rowOff>
              </to>
            </anchor>
          </objectPr>
        </oleObject>
      </mc:Choice>
      <mc:Fallback>
        <oleObject shapeId="9219" r:id="rId7"/>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41"/>
  <sheetViews>
    <sheetView topLeftCell="A13" workbookViewId="0">
      <selection activeCell="A13" sqref="A1:XFD1048576"/>
    </sheetView>
  </sheetViews>
  <sheetFormatPr baseColWidth="10" defaultColWidth="12.5703125" defaultRowHeight="12.75"/>
  <cols>
    <col min="1" max="1" width="5.7109375" style="1365" customWidth="1"/>
    <col min="2" max="2" width="69.5703125" style="1365" customWidth="1"/>
    <col min="3" max="3" width="9.28515625" style="1365" customWidth="1"/>
    <col min="4" max="4" width="14.85546875" style="1365" customWidth="1"/>
    <col min="5" max="5" width="11.7109375" style="1365" customWidth="1"/>
    <col min="6" max="6" width="18" style="1365" customWidth="1"/>
    <col min="7" max="7" width="15.28515625" style="1365" customWidth="1"/>
    <col min="8" max="8" width="11.85546875" style="1365" customWidth="1"/>
    <col min="9" max="9" width="13.28515625" style="1365" customWidth="1"/>
    <col min="10" max="10" width="14" style="1365" customWidth="1"/>
    <col min="11" max="11" width="13.85546875" style="1601" customWidth="1"/>
    <col min="12" max="12" width="14.5703125" style="1601" customWidth="1"/>
    <col min="13" max="13" width="13.85546875" style="1365" customWidth="1"/>
    <col min="14" max="15" width="13.140625" style="1365" customWidth="1"/>
    <col min="16" max="16" width="4" style="1365" customWidth="1"/>
    <col min="17" max="17" width="18.85546875" style="1365" customWidth="1"/>
    <col min="18" max="18" width="16.140625" style="1365" customWidth="1"/>
    <col min="19" max="19" width="14.85546875" style="1365" customWidth="1"/>
    <col min="20" max="20" width="23.28515625" style="1365" customWidth="1"/>
    <col min="21" max="21" width="51.42578125" style="1365" customWidth="1"/>
    <col min="22" max="22" width="20.5703125" style="1365" customWidth="1"/>
    <col min="23" max="23" width="25.42578125" style="1365" customWidth="1"/>
    <col min="24" max="24" width="22.85546875" style="1365" customWidth="1"/>
    <col min="25" max="25" width="22.5703125" style="1365" customWidth="1"/>
    <col min="26" max="26" width="26.5703125" style="1365" customWidth="1"/>
    <col min="27" max="27" width="26.140625" style="1365" customWidth="1"/>
    <col min="28" max="28" width="30.85546875" style="1365" customWidth="1"/>
    <col min="29" max="29" width="30.140625" style="1365" customWidth="1"/>
    <col min="30" max="30" width="15.42578125" style="1365" customWidth="1"/>
    <col min="31" max="31" width="15.85546875" style="1365" customWidth="1"/>
    <col min="32" max="32" width="24.42578125" style="1365" customWidth="1"/>
    <col min="33" max="33" width="17.140625" style="1365" customWidth="1"/>
    <col min="34" max="16384" width="12.5703125" style="1365"/>
  </cols>
  <sheetData>
    <row r="1" spans="2:27" ht="25.5" customHeight="1">
      <c r="B1" s="1356"/>
      <c r="C1" s="1357" t="s">
        <v>0</v>
      </c>
      <c r="D1" s="1358"/>
      <c r="E1" s="1358"/>
      <c r="F1" s="1358"/>
      <c r="G1" s="1358"/>
      <c r="H1" s="1358"/>
      <c r="I1" s="1359"/>
      <c r="J1" s="1360" t="s">
        <v>1</v>
      </c>
      <c r="K1" s="1361"/>
      <c r="L1" s="1361"/>
      <c r="M1" s="1362"/>
      <c r="N1" s="1363"/>
      <c r="O1" s="1364"/>
    </row>
    <row r="2" spans="2:27" ht="25.5" customHeight="1">
      <c r="B2" s="1367"/>
      <c r="C2" s="1368"/>
      <c r="D2" s="1369"/>
      <c r="E2" s="1369"/>
      <c r="F2" s="1369"/>
      <c r="G2" s="1369"/>
      <c r="H2" s="1369"/>
      <c r="I2" s="1370"/>
      <c r="J2" s="1371" t="s">
        <v>2</v>
      </c>
      <c r="K2" s="1372"/>
      <c r="L2" s="1372"/>
      <c r="M2" s="1373"/>
      <c r="N2" s="1374"/>
      <c r="O2" s="1375"/>
    </row>
    <row r="3" spans="2:27" ht="25.5" customHeight="1">
      <c r="B3" s="1367"/>
      <c r="C3" s="1376" t="s">
        <v>3</v>
      </c>
      <c r="D3" s="1377"/>
      <c r="E3" s="1377"/>
      <c r="F3" s="1377"/>
      <c r="G3" s="1377"/>
      <c r="H3" s="1377"/>
      <c r="I3" s="1378"/>
      <c r="J3" s="1371" t="s">
        <v>4</v>
      </c>
      <c r="K3" s="1372"/>
      <c r="L3" s="1372"/>
      <c r="M3" s="1373"/>
      <c r="N3" s="1374"/>
      <c r="O3" s="1375"/>
    </row>
    <row r="4" spans="2:27" ht="25.5" customHeight="1" thickBot="1">
      <c r="B4" s="1379"/>
      <c r="C4" s="1380"/>
      <c r="D4" s="1381"/>
      <c r="E4" s="1381"/>
      <c r="F4" s="1381"/>
      <c r="G4" s="1381"/>
      <c r="H4" s="1381"/>
      <c r="I4" s="1382"/>
      <c r="J4" s="1383" t="s">
        <v>5</v>
      </c>
      <c r="K4" s="1384"/>
      <c r="L4" s="1384"/>
      <c r="M4" s="1385"/>
      <c r="N4" s="1386"/>
      <c r="O4" s="1387"/>
    </row>
    <row r="5" spans="2:27" ht="13.5" customHeight="1" thickBot="1">
      <c r="B5" s="1388"/>
      <c r="C5" s="1388"/>
      <c r="D5" s="1388"/>
      <c r="E5" s="1388"/>
      <c r="F5" s="1388"/>
      <c r="G5" s="1388"/>
      <c r="H5" s="1388"/>
      <c r="I5" s="1388"/>
      <c r="J5" s="1388"/>
      <c r="K5" s="1388"/>
      <c r="L5" s="1388"/>
      <c r="M5" s="1388"/>
      <c r="N5" s="1388"/>
      <c r="O5" s="1388"/>
    </row>
    <row r="6" spans="2:27" ht="25.5" customHeight="1">
      <c r="B6" s="1389" t="s">
        <v>442</v>
      </c>
      <c r="C6" s="1390"/>
      <c r="D6" s="1390"/>
      <c r="E6" s="1390"/>
      <c r="F6" s="1390"/>
      <c r="G6" s="1390"/>
      <c r="H6" s="1390"/>
      <c r="I6" s="1390"/>
      <c r="J6" s="1390"/>
      <c r="K6" s="1390"/>
      <c r="L6" s="1390"/>
      <c r="M6" s="1390"/>
      <c r="N6" s="1390"/>
      <c r="O6" s="1391"/>
      <c r="P6" s="1392"/>
    </row>
    <row r="7" spans="2:27" ht="25.5" customHeight="1" thickBot="1">
      <c r="B7" s="1393" t="s">
        <v>717</v>
      </c>
      <c r="C7" s="1394" t="s">
        <v>443</v>
      </c>
      <c r="D7" s="1395"/>
      <c r="E7" s="1395"/>
      <c r="F7" s="1395"/>
      <c r="G7" s="1396"/>
      <c r="H7" s="1870"/>
      <c r="I7" s="1871"/>
      <c r="J7" s="1871"/>
      <c r="K7" s="1871"/>
      <c r="L7" s="1871"/>
      <c r="M7" s="1871"/>
      <c r="N7" s="1871"/>
      <c r="O7" s="1872"/>
    </row>
    <row r="8" spans="2:27" ht="25.5" customHeight="1">
      <c r="B8" s="1717" t="s">
        <v>722</v>
      </c>
      <c r="C8" s="1873" t="s">
        <v>715</v>
      </c>
      <c r="D8" s="1874"/>
      <c r="E8" s="1874"/>
      <c r="F8" s="1874"/>
      <c r="G8" s="1875"/>
      <c r="H8" s="1944" t="s">
        <v>550</v>
      </c>
      <c r="I8" s="1945"/>
      <c r="J8" s="1946"/>
      <c r="K8" s="1404" t="s">
        <v>9</v>
      </c>
      <c r="L8" s="1405"/>
      <c r="M8" s="1405"/>
      <c r="N8" s="1405"/>
      <c r="O8" s="1406"/>
      <c r="P8" s="1407"/>
      <c r="R8" s="1408"/>
      <c r="S8" s="1408"/>
      <c r="T8" s="1408"/>
      <c r="U8" s="1408"/>
      <c r="V8" s="1408"/>
    </row>
    <row r="9" spans="2:27" ht="25.5" customHeight="1">
      <c r="B9" s="1409" t="s">
        <v>708</v>
      </c>
      <c r="C9" s="1876" t="s">
        <v>706</v>
      </c>
      <c r="D9" s="1877"/>
      <c r="E9" s="1877"/>
      <c r="F9" s="1877"/>
      <c r="G9" s="1878"/>
      <c r="H9" s="1947"/>
      <c r="I9" s="1599"/>
      <c r="J9" s="1948"/>
      <c r="K9" s="1413" t="s">
        <v>11</v>
      </c>
      <c r="L9" s="1879" t="s">
        <v>12</v>
      </c>
      <c r="M9" s="1880"/>
      <c r="N9" s="1881"/>
      <c r="O9" s="1417" t="s">
        <v>13</v>
      </c>
      <c r="P9" s="1407"/>
      <c r="R9" s="1418"/>
      <c r="S9" s="1418"/>
      <c r="T9" s="1418"/>
      <c r="U9" s="1418"/>
      <c r="V9" s="1418"/>
    </row>
    <row r="10" spans="2:27" ht="25.5" customHeight="1">
      <c r="B10" s="1718" t="s">
        <v>714</v>
      </c>
      <c r="C10" s="1876" t="s">
        <v>704</v>
      </c>
      <c r="D10" s="1877"/>
      <c r="E10" s="1877"/>
      <c r="F10" s="1877"/>
      <c r="G10" s="1878"/>
      <c r="H10" s="1947"/>
      <c r="I10" s="1599"/>
      <c r="J10" s="1948"/>
      <c r="K10" s="1818"/>
      <c r="L10" s="1949"/>
      <c r="M10" s="1949"/>
      <c r="N10" s="1949"/>
      <c r="O10" s="1882"/>
      <c r="P10" s="1407"/>
      <c r="R10" s="1431"/>
      <c r="S10" s="1722"/>
      <c r="T10" s="1722"/>
      <c r="U10" s="1722"/>
      <c r="V10" s="1431"/>
      <c r="X10" s="1433"/>
      <c r="Y10" s="1433"/>
      <c r="Z10" s="1433"/>
    </row>
    <row r="11" spans="2:27" ht="40.5" customHeight="1">
      <c r="B11" s="1409" t="s">
        <v>713</v>
      </c>
      <c r="C11" s="1570" t="s">
        <v>719</v>
      </c>
      <c r="D11" s="1571"/>
      <c r="E11" s="1571"/>
      <c r="F11" s="1571"/>
      <c r="G11" s="1572"/>
      <c r="H11" s="1947"/>
      <c r="I11" s="1599"/>
      <c r="J11" s="1948"/>
      <c r="K11" s="1818"/>
      <c r="L11" s="1949"/>
      <c r="M11" s="1949"/>
      <c r="N11" s="1949"/>
      <c r="O11" s="1882"/>
      <c r="P11" s="1407"/>
      <c r="R11" s="1431"/>
      <c r="S11" s="1431"/>
      <c r="T11" s="1431"/>
      <c r="U11" s="1431"/>
      <c r="V11" s="1431"/>
      <c r="X11" s="1433"/>
      <c r="Y11" s="1433"/>
      <c r="Z11" s="1433"/>
    </row>
    <row r="12" spans="2:27" ht="25.5" customHeight="1">
      <c r="B12" s="1409" t="s">
        <v>551</v>
      </c>
      <c r="C12" s="1823" t="s">
        <v>445</v>
      </c>
      <c r="D12" s="1587"/>
      <c r="E12" s="1587"/>
      <c r="F12" s="1587"/>
      <c r="G12" s="1588"/>
      <c r="H12" s="1947"/>
      <c r="I12" s="1599"/>
      <c r="J12" s="1948"/>
      <c r="K12" s="1818"/>
      <c r="L12" s="1883"/>
      <c r="M12" s="1884"/>
      <c r="N12" s="1885"/>
      <c r="O12" s="1651"/>
      <c r="P12" s="1407"/>
      <c r="R12" s="1442"/>
      <c r="S12" s="1443"/>
      <c r="T12" s="1443"/>
      <c r="U12" s="1443"/>
      <c r="V12" s="496"/>
      <c r="X12" s="1444"/>
      <c r="Y12" s="1445"/>
      <c r="Z12" s="1445"/>
      <c r="AA12" s="1446"/>
    </row>
    <row r="13" spans="2:27" ht="49.5" customHeight="1" thickBot="1">
      <c r="B13" s="1409" t="s">
        <v>446</v>
      </c>
      <c r="C13" s="1562" t="s">
        <v>515</v>
      </c>
      <c r="D13" s="1563"/>
      <c r="E13" s="1563"/>
      <c r="F13" s="1563"/>
      <c r="G13" s="1564"/>
      <c r="H13" s="1947"/>
      <c r="I13" s="1599"/>
      <c r="J13" s="1948"/>
      <c r="K13" s="1694"/>
      <c r="L13" s="1883"/>
      <c r="M13" s="1884"/>
      <c r="N13" s="1885"/>
      <c r="O13" s="1950"/>
      <c r="P13" s="1407"/>
      <c r="R13" s="1442"/>
      <c r="S13" s="1454"/>
      <c r="T13" s="1454"/>
      <c r="U13" s="1454"/>
      <c r="V13" s="496"/>
      <c r="X13" s="1444"/>
      <c r="Y13" s="1445"/>
      <c r="Z13" s="1445"/>
      <c r="AA13" s="1446"/>
    </row>
    <row r="14" spans="2:27" ht="60.75" hidden="1" customHeight="1">
      <c r="B14" s="1886"/>
      <c r="C14" s="1562" t="s">
        <v>552</v>
      </c>
      <c r="D14" s="1563"/>
      <c r="E14" s="1563"/>
      <c r="F14" s="1563"/>
      <c r="G14" s="1564"/>
      <c r="H14" s="1947"/>
      <c r="I14" s="1599"/>
      <c r="J14" s="1948"/>
      <c r="K14" s="1951">
        <v>322</v>
      </c>
      <c r="L14" s="1887" t="s">
        <v>553</v>
      </c>
      <c r="M14" s="1888"/>
      <c r="N14" s="1889"/>
      <c r="O14" s="1952">
        <v>11700000</v>
      </c>
      <c r="P14" s="1407"/>
      <c r="R14" s="1442"/>
      <c r="S14" s="1454"/>
      <c r="T14" s="1454"/>
      <c r="U14" s="1454"/>
      <c r="V14" s="496"/>
      <c r="X14" s="1444"/>
      <c r="Y14" s="1445"/>
      <c r="Z14" s="1445"/>
      <c r="AA14" s="1446"/>
    </row>
    <row r="15" spans="2:27" ht="12.75" customHeight="1">
      <c r="B15" s="1727" t="s">
        <v>19</v>
      </c>
      <c r="C15" s="1728" t="s">
        <v>20</v>
      </c>
      <c r="D15" s="1458" t="s">
        <v>21</v>
      </c>
      <c r="E15" s="1458" t="s">
        <v>107</v>
      </c>
      <c r="F15" s="1458" t="s">
        <v>341</v>
      </c>
      <c r="G15" s="1460" t="s">
        <v>281</v>
      </c>
      <c r="H15" s="1461"/>
      <c r="I15" s="1461"/>
      <c r="J15" s="1462"/>
      <c r="K15" s="1458" t="s">
        <v>25</v>
      </c>
      <c r="L15" s="1458"/>
      <c r="M15" s="1729" t="s">
        <v>26</v>
      </c>
      <c r="N15" s="1729"/>
      <c r="O15" s="1730"/>
      <c r="R15" s="1468"/>
      <c r="S15" s="1469"/>
      <c r="T15" s="1469"/>
      <c r="V15" s="496"/>
      <c r="X15" s="1444"/>
      <c r="Y15" s="1445"/>
      <c r="Z15" s="1445"/>
      <c r="AA15" s="1446"/>
    </row>
    <row r="16" spans="2:27" ht="12.75" customHeight="1">
      <c r="B16" s="1731"/>
      <c r="C16" s="1472"/>
      <c r="D16" s="1472"/>
      <c r="E16" s="1472"/>
      <c r="F16" s="1472"/>
      <c r="G16" s="1474"/>
      <c r="H16" s="1475"/>
      <c r="I16" s="1475"/>
      <c r="J16" s="1476"/>
      <c r="K16" s="1472"/>
      <c r="L16" s="1472"/>
      <c r="M16" s="1472" t="s">
        <v>27</v>
      </c>
      <c r="N16" s="1472" t="s">
        <v>28</v>
      </c>
      <c r="O16" s="1477" t="s">
        <v>29</v>
      </c>
      <c r="R16" s="1478"/>
      <c r="S16" s="1469"/>
      <c r="T16" s="1469"/>
      <c r="V16" s="1445"/>
      <c r="X16" s="1444"/>
      <c r="Y16" s="1445"/>
      <c r="Z16" s="1445"/>
      <c r="AA16" s="1446"/>
    </row>
    <row r="17" spans="1:27" ht="12.75" customHeight="1" thickBot="1">
      <c r="B17" s="1732"/>
      <c r="C17" s="1479"/>
      <c r="D17" s="1479"/>
      <c r="E17" s="1479"/>
      <c r="F17" s="1479"/>
      <c r="G17" s="1482" t="s">
        <v>30</v>
      </c>
      <c r="H17" s="1482" t="s">
        <v>31</v>
      </c>
      <c r="I17" s="1482" t="s">
        <v>32</v>
      </c>
      <c r="J17" s="1733" t="s">
        <v>33</v>
      </c>
      <c r="K17" s="1482" t="s">
        <v>34</v>
      </c>
      <c r="L17" s="1483" t="s">
        <v>35</v>
      </c>
      <c r="M17" s="1479"/>
      <c r="N17" s="1479"/>
      <c r="O17" s="1484"/>
      <c r="R17" s="1478"/>
      <c r="S17" s="1469"/>
      <c r="T17" s="1469"/>
      <c r="V17" s="1445"/>
      <c r="X17" s="1444"/>
      <c r="Y17" s="1445"/>
      <c r="Z17" s="1445"/>
      <c r="AA17" s="1446"/>
    </row>
    <row r="18" spans="1:27" ht="12.75" customHeight="1">
      <c r="A18" s="1485"/>
      <c r="B18" s="1486" t="s">
        <v>554</v>
      </c>
      <c r="C18" s="1487" t="s">
        <v>37</v>
      </c>
      <c r="D18" s="1488" t="s">
        <v>555</v>
      </c>
      <c r="E18" s="1890">
        <v>1</v>
      </c>
      <c r="F18" s="1891">
        <f>X47</f>
        <v>72949999.989999995</v>
      </c>
      <c r="G18" s="1491">
        <f>+F18</f>
        <v>72949999.989999995</v>
      </c>
      <c r="H18" s="1492">
        <v>0</v>
      </c>
      <c r="I18" s="1492">
        <v>0</v>
      </c>
      <c r="J18" s="1492">
        <v>0</v>
      </c>
      <c r="K18" s="1494">
        <v>44198</v>
      </c>
      <c r="L18" s="1494">
        <v>44560</v>
      </c>
      <c r="M18" s="1892">
        <f>E19/E18</f>
        <v>0.7</v>
      </c>
      <c r="N18" s="1893">
        <f>F19/F18</f>
        <v>0</v>
      </c>
      <c r="O18" s="1496">
        <v>0</v>
      </c>
      <c r="R18" s="1478"/>
      <c r="S18" s="1469"/>
      <c r="T18" s="1469"/>
      <c r="V18" s="496"/>
      <c r="X18" s="1444"/>
      <c r="Y18" s="1445"/>
      <c r="Z18" s="1445"/>
      <c r="AA18" s="1446"/>
    </row>
    <row r="19" spans="1:27" ht="12.75" customHeight="1">
      <c r="A19" s="1485"/>
      <c r="B19" s="1497"/>
      <c r="C19" s="1498" t="s">
        <v>39</v>
      </c>
      <c r="D19" s="1499"/>
      <c r="E19" s="1894">
        <v>0.7</v>
      </c>
      <c r="F19" s="520">
        <f>Y47</f>
        <v>0</v>
      </c>
      <c r="G19" s="1501"/>
      <c r="H19" s="1502"/>
      <c r="I19" s="1502"/>
      <c r="J19" s="1502"/>
      <c r="K19" s="1504"/>
      <c r="L19" s="1504"/>
      <c r="M19" s="1895"/>
      <c r="N19" s="1896"/>
      <c r="O19" s="1506"/>
      <c r="V19" s="1507"/>
      <c r="X19" s="1444"/>
      <c r="Y19" s="1445"/>
      <c r="Z19" s="1445"/>
      <c r="AA19" s="1446"/>
    </row>
    <row r="20" spans="1:27" ht="12.75" customHeight="1">
      <c r="A20" s="1485"/>
      <c r="B20" s="1497" t="s">
        <v>556</v>
      </c>
      <c r="C20" s="1498" t="s">
        <v>37</v>
      </c>
      <c r="D20" s="1499" t="s">
        <v>557</v>
      </c>
      <c r="E20" s="1894">
        <v>1</v>
      </c>
      <c r="F20" s="527">
        <f>X58</f>
        <v>48525000</v>
      </c>
      <c r="G20" s="1501">
        <f>+F20</f>
        <v>48525000</v>
      </c>
      <c r="H20" s="1502">
        <v>0</v>
      </c>
      <c r="I20" s="1502">
        <v>0</v>
      </c>
      <c r="J20" s="1502">
        <v>0</v>
      </c>
      <c r="K20" s="1504">
        <v>44198</v>
      </c>
      <c r="L20" s="1504">
        <v>44560</v>
      </c>
      <c r="M20" s="1896">
        <f>E21/E20</f>
        <v>1</v>
      </c>
      <c r="N20" s="1896">
        <f>F21/F20</f>
        <v>0.24090674909840287</v>
      </c>
      <c r="O20" s="1506">
        <v>0</v>
      </c>
      <c r="V20" s="1507"/>
      <c r="X20" s="1444"/>
      <c r="Y20" s="1445"/>
      <c r="Z20" s="1445"/>
      <c r="AA20" s="1446"/>
    </row>
    <row r="21" spans="1:27" ht="12.75" customHeight="1">
      <c r="A21" s="1485"/>
      <c r="B21" s="1497"/>
      <c r="C21" s="1498" t="s">
        <v>39</v>
      </c>
      <c r="D21" s="1499"/>
      <c r="E21" s="1894">
        <v>1</v>
      </c>
      <c r="F21" s="520">
        <v>11690000</v>
      </c>
      <c r="G21" s="1501"/>
      <c r="H21" s="1502"/>
      <c r="I21" s="1502"/>
      <c r="J21" s="1502"/>
      <c r="K21" s="1504"/>
      <c r="L21" s="1504"/>
      <c r="M21" s="1896"/>
      <c r="N21" s="1896"/>
      <c r="O21" s="1506"/>
      <c r="V21" s="1507"/>
      <c r="X21" s="1444"/>
      <c r="Y21" s="1445"/>
      <c r="Z21" s="1445"/>
      <c r="AA21" s="1446"/>
    </row>
    <row r="22" spans="1:27" ht="12.75" customHeight="1">
      <c r="A22" s="1485"/>
      <c r="B22" s="1897" t="s">
        <v>724</v>
      </c>
      <c r="C22" s="1498" t="s">
        <v>37</v>
      </c>
      <c r="D22" s="1499" t="s">
        <v>558</v>
      </c>
      <c r="E22" s="1894">
        <v>1</v>
      </c>
      <c r="F22" s="520">
        <f>X71</f>
        <v>72744699.950000003</v>
      </c>
      <c r="G22" s="1501">
        <v>72744699.950000003</v>
      </c>
      <c r="H22" s="1502">
        <v>0</v>
      </c>
      <c r="I22" s="1502">
        <v>0</v>
      </c>
      <c r="J22" s="1502">
        <v>0</v>
      </c>
      <c r="K22" s="1504">
        <v>44198</v>
      </c>
      <c r="L22" s="1504">
        <v>44560</v>
      </c>
      <c r="M22" s="1896">
        <f>E23/E22</f>
        <v>0</v>
      </c>
      <c r="N22" s="1896">
        <f>F23/F22</f>
        <v>0</v>
      </c>
      <c r="O22" s="1506">
        <v>0</v>
      </c>
      <c r="V22" s="1507"/>
      <c r="X22" s="1444"/>
      <c r="Y22" s="1445"/>
      <c r="Z22" s="1445"/>
      <c r="AA22" s="1446"/>
    </row>
    <row r="23" spans="1:27" ht="12.75" customHeight="1">
      <c r="A23" s="1485"/>
      <c r="B23" s="1898"/>
      <c r="C23" s="1498" t="s">
        <v>39</v>
      </c>
      <c r="D23" s="1499"/>
      <c r="E23" s="1894">
        <v>0</v>
      </c>
      <c r="F23" s="520">
        <v>0</v>
      </c>
      <c r="G23" s="1501"/>
      <c r="H23" s="1502"/>
      <c r="I23" s="1502"/>
      <c r="J23" s="1502"/>
      <c r="K23" s="1504"/>
      <c r="L23" s="1504"/>
      <c r="M23" s="1896"/>
      <c r="N23" s="1896"/>
      <c r="O23" s="1506"/>
      <c r="V23" s="1507"/>
      <c r="X23" s="1444"/>
      <c r="Y23" s="1445"/>
      <c r="Z23" s="1445"/>
      <c r="AA23" s="1446"/>
    </row>
    <row r="24" spans="1:27" ht="12.75" customHeight="1">
      <c r="A24" s="1485"/>
      <c r="B24" s="1497" t="s">
        <v>559</v>
      </c>
      <c r="C24" s="1498" t="s">
        <v>37</v>
      </c>
      <c r="D24" s="1499" t="s">
        <v>560</v>
      </c>
      <c r="E24" s="1899">
        <v>0.9</v>
      </c>
      <c r="F24" s="520">
        <f>X96</f>
        <v>126265000.37</v>
      </c>
      <c r="G24" s="1501">
        <f>+F24</f>
        <v>126265000.37</v>
      </c>
      <c r="H24" s="1502">
        <v>0</v>
      </c>
      <c r="I24" s="1502">
        <v>0</v>
      </c>
      <c r="J24" s="1502">
        <v>0</v>
      </c>
      <c r="K24" s="1900">
        <v>44198</v>
      </c>
      <c r="L24" s="1900">
        <v>44560</v>
      </c>
      <c r="M24" s="1901">
        <f>E25/E24</f>
        <v>0.83333333333333326</v>
      </c>
      <c r="N24" s="1901">
        <f>F25/F24</f>
        <v>0.22013226086842008</v>
      </c>
      <c r="O24" s="1506">
        <f>M24*M24/N24</f>
        <v>3.1546691143990722</v>
      </c>
      <c r="V24" s="1507"/>
    </row>
    <row r="25" spans="1:27" ht="12.75" customHeight="1">
      <c r="A25" s="1485"/>
      <c r="B25" s="1497"/>
      <c r="C25" s="1498" t="s">
        <v>39</v>
      </c>
      <c r="D25" s="1499"/>
      <c r="E25" s="1899">
        <v>0.75</v>
      </c>
      <c r="F25" s="520">
        <f>16350000+X90</f>
        <v>27795000</v>
      </c>
      <c r="G25" s="1501"/>
      <c r="H25" s="1502"/>
      <c r="I25" s="1502"/>
      <c r="J25" s="1502"/>
      <c r="K25" s="1902"/>
      <c r="L25" s="1902"/>
      <c r="M25" s="1901"/>
      <c r="N25" s="1901"/>
      <c r="O25" s="1506"/>
      <c r="AA25" s="1446"/>
    </row>
    <row r="26" spans="1:27">
      <c r="B26" s="1731" t="s">
        <v>290</v>
      </c>
      <c r="C26" s="1498" t="s">
        <v>37</v>
      </c>
      <c r="D26" s="1499"/>
      <c r="E26" s="1788"/>
      <c r="F26" s="528">
        <f>+F18+F20+F22+F24</f>
        <v>320484700.31</v>
      </c>
      <c r="G26" s="1903"/>
      <c r="H26" s="1904">
        <v>0</v>
      </c>
      <c r="I26" s="1904">
        <v>0</v>
      </c>
      <c r="J26" s="1904">
        <v>0</v>
      </c>
      <c r="K26" s="1903"/>
      <c r="L26" s="1843"/>
      <c r="M26" s="1744"/>
      <c r="N26" s="1505"/>
      <c r="O26" s="1847"/>
    </row>
    <row r="27" spans="1:27" ht="13.5" thickBot="1">
      <c r="B27" s="1537"/>
      <c r="C27" s="1519" t="s">
        <v>39</v>
      </c>
      <c r="D27" s="1520"/>
      <c r="E27" s="1789"/>
      <c r="F27" s="1905">
        <f>+F19+F21+F23+F25</f>
        <v>39485000</v>
      </c>
      <c r="G27" s="1849">
        <f>SUM(G18:G26)</f>
        <v>320484700.31</v>
      </c>
      <c r="H27" s="1540">
        <v>0</v>
      </c>
      <c r="I27" s="1541">
        <v>0</v>
      </c>
      <c r="J27" s="1540">
        <v>0</v>
      </c>
      <c r="K27" s="1540"/>
      <c r="L27" s="1542"/>
      <c r="M27" s="1543"/>
      <c r="N27" s="1544"/>
      <c r="O27" s="1545"/>
    </row>
    <row r="28" spans="1:27" ht="13.5" thickBot="1">
      <c r="F28" s="1546"/>
      <c r="G28" s="1547"/>
      <c r="H28" s="1548"/>
      <c r="I28" s="1548"/>
      <c r="J28" s="1548"/>
      <c r="K28" s="1549"/>
      <c r="L28" s="1549"/>
      <c r="M28" s="1547"/>
      <c r="N28" s="1550"/>
      <c r="O28" s="1550"/>
      <c r="P28" s="1550"/>
    </row>
    <row r="29" spans="1:27" ht="18" customHeight="1" thickBot="1">
      <c r="B29" s="1551" t="s">
        <v>52</v>
      </c>
      <c r="C29" s="1552" t="s">
        <v>53</v>
      </c>
      <c r="D29" s="1553"/>
      <c r="E29" s="1554"/>
      <c r="F29" s="1555" t="s">
        <v>54</v>
      </c>
      <c r="G29" s="1556"/>
      <c r="H29" s="1556"/>
      <c r="I29" s="1556"/>
      <c r="J29" s="1557"/>
      <c r="K29" s="1558"/>
      <c r="L29" s="1559"/>
      <c r="M29" s="1559"/>
      <c r="N29" s="1559"/>
      <c r="O29" s="1560"/>
    </row>
    <row r="30" spans="1:27" ht="18" customHeight="1">
      <c r="B30" s="1561" t="s">
        <v>562</v>
      </c>
      <c r="C30" s="1750" t="s">
        <v>563</v>
      </c>
      <c r="D30" s="1750"/>
      <c r="E30" s="1750"/>
      <c r="F30" s="1565" t="s">
        <v>564</v>
      </c>
      <c r="G30" s="1565"/>
      <c r="H30" s="1565"/>
      <c r="I30" s="1498" t="s">
        <v>37</v>
      </c>
      <c r="J30" s="497">
        <v>1</v>
      </c>
      <c r="K30" s="1566"/>
      <c r="L30" s="1567"/>
      <c r="M30" s="1567"/>
      <c r="N30" s="1567"/>
      <c r="O30" s="1568"/>
    </row>
    <row r="31" spans="1:27" ht="23.25" customHeight="1">
      <c r="B31" s="1569"/>
      <c r="C31" s="1750"/>
      <c r="D31" s="1750"/>
      <c r="E31" s="1750"/>
      <c r="F31" s="1565"/>
      <c r="G31" s="1565"/>
      <c r="H31" s="1565"/>
      <c r="I31" s="1498" t="s">
        <v>39</v>
      </c>
      <c r="J31" s="1573"/>
      <c r="K31" s="1906"/>
      <c r="L31" s="1778"/>
      <c r="M31" s="1778"/>
      <c r="N31" s="1778"/>
      <c r="O31" s="1907"/>
    </row>
    <row r="32" spans="1:27">
      <c r="B32" s="1569"/>
      <c r="C32" s="1577" t="s">
        <v>463</v>
      </c>
      <c r="D32" s="1577"/>
      <c r="E32" s="1577"/>
      <c r="F32" s="1565"/>
      <c r="G32" s="1565"/>
      <c r="H32" s="1565"/>
      <c r="I32" s="1498" t="s">
        <v>37</v>
      </c>
      <c r="J32" s="497"/>
      <c r="K32" s="1908"/>
      <c r="L32" s="1908"/>
      <c r="M32" s="1908"/>
      <c r="N32" s="1908"/>
      <c r="O32" s="1908"/>
    </row>
    <row r="33" spans="2:31" ht="12.75" customHeight="1">
      <c r="B33" s="1569"/>
      <c r="C33" s="1577"/>
      <c r="D33" s="1577"/>
      <c r="E33" s="1577"/>
      <c r="F33" s="1565"/>
      <c r="G33" s="1565"/>
      <c r="H33" s="1565"/>
      <c r="I33" s="1498" t="s">
        <v>39</v>
      </c>
      <c r="J33" s="1573"/>
      <c r="K33" s="1909" t="s">
        <v>541</v>
      </c>
      <c r="L33" s="1910"/>
      <c r="M33" s="1910"/>
      <c r="N33" s="1910"/>
      <c r="O33" s="1911"/>
    </row>
    <row r="34" spans="2:31" ht="39.75" customHeight="1">
      <c r="B34" s="1569"/>
      <c r="C34" s="1577" t="s">
        <v>464</v>
      </c>
      <c r="D34" s="1577"/>
      <c r="E34" s="1577"/>
      <c r="F34" s="1565"/>
      <c r="G34" s="1565"/>
      <c r="H34" s="1565"/>
      <c r="I34" s="1498" t="s">
        <v>465</v>
      </c>
      <c r="J34" s="1580"/>
      <c r="K34" s="1583" t="s">
        <v>702</v>
      </c>
      <c r="L34" s="1584"/>
      <c r="M34" s="1584"/>
      <c r="N34" s="1584"/>
      <c r="O34" s="1585"/>
    </row>
    <row r="35" spans="2:31" ht="31.5" hidden="1" customHeight="1">
      <c r="B35" s="1569"/>
      <c r="C35" s="1577"/>
      <c r="D35" s="1577"/>
      <c r="E35" s="1577"/>
      <c r="F35" s="1565"/>
      <c r="G35" s="1565"/>
      <c r="H35" s="1565"/>
      <c r="I35" s="1498" t="s">
        <v>39</v>
      </c>
      <c r="J35" s="1582"/>
      <c r="K35" s="1912" t="s">
        <v>565</v>
      </c>
      <c r="L35" s="1913"/>
      <c r="M35" s="1913"/>
      <c r="N35" s="1913"/>
      <c r="O35" s="1914"/>
    </row>
    <row r="36" spans="2:31" ht="35.25" customHeight="1">
      <c r="B36" s="1586" t="s">
        <v>61</v>
      </c>
      <c r="C36" s="1587"/>
      <c r="D36" s="1587"/>
      <c r="E36" s="1587"/>
      <c r="F36" s="1587"/>
      <c r="G36" s="1587"/>
      <c r="H36" s="1587"/>
      <c r="I36" s="1587"/>
      <c r="J36" s="1588"/>
      <c r="K36" s="1589" t="s">
        <v>60</v>
      </c>
      <c r="L36" s="1578"/>
      <c r="M36" s="1578"/>
      <c r="N36" s="1578"/>
      <c r="O36" s="1579"/>
    </row>
    <row r="37" spans="2:31" ht="13.5" thickBot="1">
      <c r="B37" s="1590"/>
      <c r="C37" s="1591"/>
      <c r="D37" s="1591"/>
      <c r="E37" s="1591"/>
      <c r="F37" s="1591"/>
      <c r="G37" s="1591"/>
      <c r="H37" s="1591"/>
      <c r="I37" s="1591"/>
      <c r="J37" s="1592"/>
      <c r="K37" s="1593"/>
      <c r="L37" s="1594"/>
      <c r="M37" s="1594"/>
      <c r="N37" s="1594"/>
      <c r="O37" s="1595"/>
    </row>
    <row r="38" spans="2:31">
      <c r="K38" s="1596"/>
      <c r="L38" s="1596"/>
      <c r="M38" s="1596"/>
      <c r="N38" s="1596"/>
      <c r="O38" s="1596"/>
    </row>
    <row r="39" spans="2:31">
      <c r="K39" s="1596"/>
      <c r="L39" s="1596"/>
      <c r="M39" s="1596"/>
      <c r="N39" s="1596"/>
      <c r="O39" s="1596"/>
    </row>
    <row r="41" spans="2:31" ht="18" customHeight="1">
      <c r="Q41" s="1630" t="s">
        <v>566</v>
      </c>
      <c r="R41" s="1621"/>
      <c r="S41" s="1622"/>
      <c r="T41" s="1623"/>
      <c r="U41" s="1652"/>
      <c r="V41" s="1622"/>
      <c r="W41" s="1620"/>
      <c r="X41" s="1622"/>
      <c r="Y41" s="1853"/>
      <c r="Z41" s="1853"/>
      <c r="AA41" s="1604"/>
      <c r="AB41" s="1607"/>
      <c r="AC41" s="1607"/>
      <c r="AD41" s="1604"/>
      <c r="AE41" s="1608"/>
    </row>
    <row r="42" spans="2:31" ht="31.5">
      <c r="M42" s="1607"/>
      <c r="Q42" s="1610" t="s">
        <v>468</v>
      </c>
      <c r="R42" s="1610" t="s">
        <v>469</v>
      </c>
      <c r="S42" s="1610" t="s">
        <v>470</v>
      </c>
      <c r="T42" s="1611" t="s">
        <v>471</v>
      </c>
      <c r="U42" s="1611" t="s">
        <v>12</v>
      </c>
      <c r="V42" s="1612" t="s">
        <v>492</v>
      </c>
      <c r="W42" s="1611" t="s">
        <v>473</v>
      </c>
      <c r="X42" s="1611" t="s">
        <v>474</v>
      </c>
      <c r="Y42" s="1613" t="s">
        <v>475</v>
      </c>
      <c r="Z42" s="1613" t="s">
        <v>476</v>
      </c>
      <c r="AA42" s="1604"/>
      <c r="AB42" s="1607"/>
      <c r="AC42" s="1607"/>
      <c r="AD42" s="1604"/>
      <c r="AE42" s="1608"/>
    </row>
    <row r="43" spans="2:31" ht="28.5">
      <c r="M43" s="1607"/>
      <c r="Q43" s="1818"/>
      <c r="R43" s="1818"/>
      <c r="S43" s="1818"/>
      <c r="T43" s="1863"/>
      <c r="U43" s="1953"/>
      <c r="V43" s="1882">
        <v>4250000</v>
      </c>
      <c r="W43" s="1666" t="s">
        <v>567</v>
      </c>
      <c r="X43" s="1915">
        <f>V43*7</f>
        <v>29750000</v>
      </c>
      <c r="Y43" s="1916"/>
      <c r="Z43" s="1613"/>
      <c r="AA43" s="1604" t="s">
        <v>489</v>
      </c>
      <c r="AB43" s="1607"/>
      <c r="AC43" s="1607"/>
      <c r="AD43" s="1604"/>
      <c r="AE43" s="1608"/>
    </row>
    <row r="44" spans="2:31" ht="28.5">
      <c r="M44" s="1607"/>
      <c r="Q44" s="1818"/>
      <c r="R44" s="1818"/>
      <c r="S44" s="1818"/>
      <c r="T44" s="1863"/>
      <c r="U44" s="1953"/>
      <c r="V44" s="1882">
        <v>3126428.57</v>
      </c>
      <c r="W44" s="1666" t="s">
        <v>568</v>
      </c>
      <c r="X44" s="1915">
        <f>V44*7</f>
        <v>21884999.989999998</v>
      </c>
      <c r="Y44" s="1916"/>
      <c r="Z44" s="1613"/>
      <c r="AA44" s="1604"/>
      <c r="AB44" s="1607"/>
      <c r="AC44" s="1607"/>
      <c r="AD44" s="1604"/>
      <c r="AE44" s="1608"/>
    </row>
    <row r="45" spans="2:31" ht="42.75">
      <c r="M45" s="1607"/>
      <c r="Q45" s="1818"/>
      <c r="R45" s="1818"/>
      <c r="S45" s="1818"/>
      <c r="T45" s="1863"/>
      <c r="U45" s="1953"/>
      <c r="V45" s="1882">
        <v>3045000</v>
      </c>
      <c r="W45" s="1666" t="s">
        <v>569</v>
      </c>
      <c r="X45" s="1915">
        <f>V45*7</f>
        <v>21315000</v>
      </c>
      <c r="Y45" s="1916"/>
      <c r="Z45" s="1613"/>
      <c r="AA45" s="1604" t="s">
        <v>489</v>
      </c>
      <c r="AB45" s="1607"/>
      <c r="AC45" s="1607"/>
      <c r="AD45" s="1604"/>
      <c r="AE45" s="1608"/>
    </row>
    <row r="46" spans="2:31" ht="15.75">
      <c r="M46" s="1607"/>
      <c r="Q46" s="1706"/>
      <c r="R46" s="1706"/>
      <c r="S46" s="1706"/>
      <c r="T46" s="1706"/>
      <c r="U46" s="1954"/>
      <c r="V46" s="1882"/>
      <c r="W46" s="1666"/>
      <c r="X46" s="1915"/>
      <c r="Y46" s="1916"/>
      <c r="Z46" s="1613"/>
      <c r="AA46" s="1604"/>
      <c r="AB46" s="1607"/>
      <c r="AC46" s="1607"/>
      <c r="AD46" s="1604"/>
      <c r="AE46" s="1608"/>
    </row>
    <row r="47" spans="2:31" ht="15">
      <c r="Q47" s="1704"/>
      <c r="R47" s="1917"/>
      <c r="S47" s="1918"/>
      <c r="T47" s="1919"/>
      <c r="U47" s="1918"/>
      <c r="V47" s="508"/>
      <c r="W47" s="1918"/>
      <c r="X47" s="508">
        <f>SUM(X43:X46)</f>
        <v>72949999.989999995</v>
      </c>
      <c r="Y47" s="1920">
        <f>SUM(Y43:Y46)</f>
        <v>0</v>
      </c>
      <c r="Z47" s="1625" t="e">
        <f>SUM(#REF!)</f>
        <v>#REF!</v>
      </c>
      <c r="AA47" s="1604"/>
      <c r="AB47" s="1604"/>
      <c r="AC47" s="1604"/>
      <c r="AD47" s="1604"/>
      <c r="AE47" s="1604"/>
    </row>
    <row r="48" spans="2:31" ht="15">
      <c r="K48" s="1365"/>
      <c r="L48" s="1365"/>
      <c r="Q48" s="1704"/>
      <c r="R48" s="1917"/>
      <c r="S48" s="1918"/>
      <c r="T48" s="1919"/>
      <c r="U48" s="1918"/>
      <c r="V48" s="1655"/>
      <c r="W48" s="1655"/>
      <c r="X48" s="1655"/>
      <c r="Y48" s="1655"/>
      <c r="Z48" s="1637"/>
      <c r="AA48" s="1626"/>
      <c r="AB48" s="1627"/>
      <c r="AC48" s="1627"/>
      <c r="AD48" s="1604"/>
      <c r="AE48" s="1604"/>
    </row>
    <row r="49" spans="11:31" ht="15">
      <c r="K49" s="1365"/>
      <c r="L49" s="1365"/>
      <c r="Q49" s="1704"/>
      <c r="R49" s="1917"/>
      <c r="S49" s="1918"/>
      <c r="T49" s="1919"/>
      <c r="U49" s="1918"/>
      <c r="V49" s="1918"/>
      <c r="W49" s="1918"/>
      <c r="X49" s="1918"/>
      <c r="Y49" s="1921"/>
      <c r="Z49" s="1628"/>
      <c r="AA49" s="1626"/>
      <c r="AB49" s="1627"/>
      <c r="AC49" s="1627"/>
      <c r="AD49" s="1604"/>
      <c r="AE49" s="1604"/>
    </row>
    <row r="50" spans="11:31" ht="15">
      <c r="K50" s="1365"/>
      <c r="L50" s="1365"/>
      <c r="Q50" s="1852" t="s">
        <v>570</v>
      </c>
      <c r="R50" s="1922"/>
      <c r="S50" s="1923"/>
      <c r="T50" s="1919"/>
      <c r="U50" s="1918"/>
      <c r="V50" s="1918"/>
      <c r="W50" s="1918"/>
      <c r="X50" s="1918"/>
      <c r="Y50" s="1921"/>
      <c r="Z50" s="1628"/>
      <c r="AA50" s="1627"/>
      <c r="AB50" s="1627"/>
      <c r="AC50" s="1627"/>
      <c r="AD50" s="1604"/>
      <c r="AE50" s="1604"/>
    </row>
    <row r="51" spans="11:31" ht="15">
      <c r="K51" s="1365"/>
      <c r="L51" s="1365"/>
      <c r="Q51" s="1852"/>
      <c r="R51" s="1922"/>
      <c r="S51" s="1923"/>
      <c r="T51" s="1919"/>
      <c r="U51" s="1918"/>
      <c r="V51" s="1918"/>
      <c r="W51" s="1918"/>
      <c r="X51" s="1918"/>
      <c r="Y51" s="1921"/>
      <c r="Z51" s="1628"/>
      <c r="AA51" s="1627"/>
      <c r="AB51" s="1627"/>
      <c r="AC51" s="1627"/>
      <c r="AD51" s="1604"/>
      <c r="AE51" s="1604"/>
    </row>
    <row r="52" spans="11:31" ht="30">
      <c r="K52" s="1365"/>
      <c r="L52" s="1365"/>
      <c r="Q52" s="1924" t="s">
        <v>468</v>
      </c>
      <c r="R52" s="1924" t="s">
        <v>469</v>
      </c>
      <c r="S52" s="1924" t="s">
        <v>470</v>
      </c>
      <c r="T52" s="1925" t="s">
        <v>471</v>
      </c>
      <c r="U52" s="1925" t="s">
        <v>12</v>
      </c>
      <c r="V52" s="1926" t="s">
        <v>492</v>
      </c>
      <c r="W52" s="1925" t="s">
        <v>473</v>
      </c>
      <c r="X52" s="1925" t="s">
        <v>474</v>
      </c>
      <c r="Y52" s="1649" t="s">
        <v>475</v>
      </c>
      <c r="Z52" s="1613" t="s">
        <v>476</v>
      </c>
      <c r="AA52" s="1627"/>
      <c r="AB52" s="1627"/>
      <c r="AC52" s="1627"/>
      <c r="AD52" s="1604"/>
      <c r="AE52" s="1604"/>
    </row>
    <row r="53" spans="11:31" ht="159" customHeight="1">
      <c r="K53" s="1365"/>
      <c r="L53" s="1365"/>
      <c r="Q53" s="1818">
        <v>757</v>
      </c>
      <c r="R53" s="1818">
        <v>365</v>
      </c>
      <c r="S53" s="1818">
        <v>697</v>
      </c>
      <c r="T53" s="1863">
        <v>44584</v>
      </c>
      <c r="U53" s="1953" t="s">
        <v>571</v>
      </c>
      <c r="V53" s="1651">
        <v>2047000</v>
      </c>
      <c r="W53" s="1646" t="s">
        <v>572</v>
      </c>
      <c r="X53" s="1915">
        <f>V53*6</f>
        <v>12282000</v>
      </c>
      <c r="Y53" s="1916"/>
      <c r="Z53" s="1613"/>
      <c r="AA53" s="1607" t="s">
        <v>489</v>
      </c>
      <c r="AB53" s="1627"/>
      <c r="AC53" s="1627"/>
      <c r="AD53" s="1604"/>
      <c r="AE53" s="1604"/>
    </row>
    <row r="54" spans="11:31" ht="150.75" customHeight="1">
      <c r="K54" s="1365"/>
      <c r="L54" s="1365"/>
      <c r="Q54" s="1818">
        <v>1056</v>
      </c>
      <c r="R54" s="1818">
        <v>356</v>
      </c>
      <c r="S54" s="1818">
        <v>419</v>
      </c>
      <c r="T54" s="1863">
        <v>44582</v>
      </c>
      <c r="U54" s="1796" t="s">
        <v>573</v>
      </c>
      <c r="V54" s="1882">
        <v>2047000</v>
      </c>
      <c r="W54" s="1646" t="s">
        <v>574</v>
      </c>
      <c r="X54" s="1915">
        <f>V54*6</f>
        <v>12282000</v>
      </c>
      <c r="Y54" s="1916"/>
      <c r="Z54" s="1613"/>
      <c r="AA54" s="1607" t="s">
        <v>489</v>
      </c>
      <c r="AB54" s="1627"/>
      <c r="AC54" s="1627"/>
      <c r="AD54" s="1604"/>
      <c r="AE54" s="1604"/>
    </row>
    <row r="55" spans="11:31" ht="107.25" customHeight="1">
      <c r="K55" s="1365"/>
      <c r="L55" s="1365"/>
      <c r="Q55" s="1666"/>
      <c r="R55" s="1666"/>
      <c r="S55" s="1706"/>
      <c r="T55" s="1706"/>
      <c r="U55" s="1955"/>
      <c r="V55" s="1882">
        <v>1670000</v>
      </c>
      <c r="W55" s="1646" t="s">
        <v>575</v>
      </c>
      <c r="X55" s="1915">
        <f>V55*7</f>
        <v>11690000</v>
      </c>
      <c r="Y55" s="1916"/>
      <c r="Z55" s="1613"/>
      <c r="AA55" s="1607"/>
      <c r="AB55" s="1627"/>
      <c r="AC55" s="1627"/>
      <c r="AD55" s="1604"/>
      <c r="AE55" s="1604"/>
    </row>
    <row r="56" spans="11:31" ht="136.5" customHeight="1">
      <c r="K56" s="1365"/>
      <c r="L56" s="1365"/>
      <c r="Q56" s="1706"/>
      <c r="R56" s="1706"/>
      <c r="S56" s="1706"/>
      <c r="T56" s="1686"/>
      <c r="U56" s="1955"/>
      <c r="V56" s="1882">
        <v>1753000</v>
      </c>
      <c r="W56" s="1646" t="s">
        <v>576</v>
      </c>
      <c r="X56" s="1956">
        <f>V56*7</f>
        <v>12271000</v>
      </c>
      <c r="Y56" s="1957"/>
      <c r="Z56" s="1613"/>
      <c r="AA56" s="1607" t="s">
        <v>489</v>
      </c>
      <c r="AB56" s="1627"/>
      <c r="AC56" s="1627"/>
      <c r="AD56" s="1604"/>
      <c r="AE56" s="1604"/>
    </row>
    <row r="57" spans="11:31" ht="15">
      <c r="K57" s="1365"/>
      <c r="L57" s="1365"/>
      <c r="Q57" s="1706"/>
      <c r="R57" s="1666"/>
      <c r="S57" s="1666"/>
      <c r="T57" s="1925"/>
      <c r="U57" s="1927"/>
      <c r="V57" s="1928"/>
      <c r="W57" s="1666"/>
      <c r="X57" s="1915"/>
      <c r="Y57" s="1916"/>
      <c r="Z57" s="1636"/>
      <c r="AA57" s="1607"/>
      <c r="AB57" s="1627"/>
      <c r="AC57" s="1627"/>
      <c r="AD57" s="1604"/>
      <c r="AE57" s="1604"/>
    </row>
    <row r="58" spans="11:31" ht="15">
      <c r="K58" s="1365"/>
      <c r="L58" s="1365"/>
      <c r="Q58" s="1704"/>
      <c r="R58" s="1655"/>
      <c r="S58" s="1655"/>
      <c r="T58" s="1655"/>
      <c r="U58" s="1655"/>
      <c r="V58" s="1654"/>
      <c r="W58" s="1655"/>
      <c r="X58" s="1654">
        <f>SUM(X53:X57)</f>
        <v>48525000</v>
      </c>
      <c r="Y58" s="1920">
        <f>SUM(Y53:Y57)</f>
        <v>0</v>
      </c>
      <c r="Z58" s="1625">
        <f>SUM(Z57:Z57)</f>
        <v>0</v>
      </c>
    </row>
    <row r="59" spans="11:31" ht="15">
      <c r="K59" s="1365"/>
      <c r="L59" s="1365"/>
      <c r="Q59" s="1704"/>
      <c r="R59" s="1655"/>
      <c r="S59" s="1655"/>
      <c r="T59" s="1655"/>
      <c r="U59" s="1655"/>
      <c r="V59" s="1654"/>
      <c r="W59" s="1655"/>
      <c r="X59" s="1655"/>
      <c r="Y59" s="1929"/>
      <c r="Z59" s="1640"/>
    </row>
    <row r="60" spans="11:31" ht="15">
      <c r="K60" s="1365"/>
      <c r="L60" s="1365"/>
      <c r="Q60" s="1704"/>
      <c r="R60" s="1655"/>
      <c r="S60" s="1655"/>
      <c r="T60" s="1655"/>
      <c r="U60" s="1655"/>
      <c r="V60" s="1654"/>
      <c r="W60" s="1655"/>
      <c r="X60" s="1655"/>
      <c r="Y60" s="1929"/>
      <c r="Z60" s="1640"/>
    </row>
    <row r="61" spans="11:31" ht="15">
      <c r="K61" s="1365"/>
      <c r="L61" s="1365"/>
      <c r="Q61" s="1704"/>
      <c r="R61" s="1655"/>
      <c r="S61" s="1655"/>
      <c r="T61" s="1655"/>
      <c r="U61" s="1655"/>
      <c r="V61" s="1654"/>
      <c r="W61" s="1655"/>
      <c r="X61" s="1655"/>
      <c r="Y61" s="1929"/>
      <c r="Z61" s="1640"/>
    </row>
    <row r="62" spans="11:31" ht="15">
      <c r="K62" s="1365"/>
      <c r="L62" s="1365"/>
      <c r="Q62" s="1704"/>
      <c r="R62" s="1655"/>
      <c r="S62" s="1655"/>
      <c r="T62" s="1655"/>
      <c r="U62" s="1655"/>
      <c r="V62" s="1654"/>
      <c r="W62" s="1655"/>
      <c r="X62" s="1655"/>
      <c r="Y62" s="1929"/>
      <c r="Z62" s="1640"/>
    </row>
    <row r="63" spans="11:31" ht="15">
      <c r="K63" s="1365"/>
      <c r="L63" s="1365"/>
      <c r="Q63" s="1704"/>
      <c r="R63" s="1655"/>
      <c r="S63" s="1655"/>
      <c r="T63" s="1655"/>
      <c r="U63" s="1655"/>
      <c r="V63" s="1654"/>
      <c r="W63" s="1655"/>
      <c r="X63" s="1655"/>
      <c r="Y63" s="1929"/>
      <c r="Z63" s="1640"/>
    </row>
    <row r="64" spans="11:31" ht="15">
      <c r="K64" s="1365"/>
      <c r="L64" s="1365"/>
      <c r="Q64" s="1930" t="s">
        <v>577</v>
      </c>
      <c r="R64" s="1930"/>
      <c r="S64" s="1930"/>
      <c r="T64" s="1930"/>
      <c r="U64" s="1930"/>
      <c r="V64" s="1654"/>
      <c r="W64" s="1655"/>
      <c r="X64" s="1655"/>
      <c r="Y64" s="1929"/>
      <c r="Z64" s="1640"/>
    </row>
    <row r="65" spans="11:27" ht="15">
      <c r="K65" s="1365"/>
      <c r="L65" s="1365"/>
      <c r="Q65" s="1704"/>
      <c r="R65" s="1655"/>
      <c r="S65" s="1655"/>
      <c r="T65" s="1655"/>
      <c r="U65" s="1655"/>
      <c r="V65" s="1654"/>
      <c r="W65" s="1655"/>
      <c r="X65" s="1655"/>
      <c r="Y65" s="1929"/>
      <c r="Z65" s="1640"/>
    </row>
    <row r="66" spans="11:27" ht="30">
      <c r="K66" s="1365"/>
      <c r="L66" s="1365"/>
      <c r="Q66" s="1924" t="s">
        <v>468</v>
      </c>
      <c r="R66" s="1924" t="s">
        <v>469</v>
      </c>
      <c r="S66" s="1924" t="s">
        <v>470</v>
      </c>
      <c r="T66" s="1925" t="s">
        <v>471</v>
      </c>
      <c r="U66" s="1925" t="s">
        <v>12</v>
      </c>
      <c r="V66" s="1926" t="s">
        <v>492</v>
      </c>
      <c r="W66" s="1925" t="s">
        <v>473</v>
      </c>
      <c r="X66" s="1925" t="s">
        <v>474</v>
      </c>
      <c r="Y66" s="1649" t="s">
        <v>475</v>
      </c>
      <c r="Z66" s="1613" t="s">
        <v>476</v>
      </c>
    </row>
    <row r="67" spans="11:27" ht="57">
      <c r="K67" s="1365"/>
      <c r="L67" s="1365"/>
      <c r="Q67" s="1706"/>
      <c r="R67" s="1667"/>
      <c r="S67" s="1667"/>
      <c r="T67" s="1667"/>
      <c r="U67" s="1667"/>
      <c r="V67" s="1931">
        <v>4250000</v>
      </c>
      <c r="W67" s="1666" t="s">
        <v>578</v>
      </c>
      <c r="X67" s="1931">
        <f>V67*6</f>
        <v>25500000</v>
      </c>
      <c r="Y67" s="1931"/>
      <c r="Z67" s="1932"/>
      <c r="AA67" s="1607" t="s">
        <v>489</v>
      </c>
    </row>
    <row r="68" spans="11:27" ht="66.75" customHeight="1">
      <c r="K68" s="1365"/>
      <c r="L68" s="1365"/>
      <c r="Q68" s="1706"/>
      <c r="R68" s="1667"/>
      <c r="S68" s="1667"/>
      <c r="T68" s="1667"/>
      <c r="U68" s="1667"/>
      <c r="V68" s="1651">
        <v>3780000</v>
      </c>
      <c r="W68" s="1666" t="s">
        <v>579</v>
      </c>
      <c r="X68" s="1931">
        <f>V68*7</f>
        <v>26460000</v>
      </c>
      <c r="Y68" s="1933"/>
      <c r="Z68" s="1932"/>
    </row>
    <row r="69" spans="11:27" ht="28.5">
      <c r="K69" s="1365"/>
      <c r="L69" s="1365"/>
      <c r="Q69" s="1706"/>
      <c r="R69" s="1667"/>
      <c r="S69" s="1667"/>
      <c r="T69" s="1667"/>
      <c r="U69" s="1667"/>
      <c r="V69" s="1651">
        <v>2969242.85</v>
      </c>
      <c r="W69" s="1666" t="s">
        <v>580</v>
      </c>
      <c r="X69" s="1931">
        <f>V69*7</f>
        <v>20784699.949999999</v>
      </c>
      <c r="Y69" s="1933"/>
      <c r="Z69" s="1932"/>
    </row>
    <row r="70" spans="11:27" ht="15">
      <c r="K70" s="1365"/>
      <c r="L70" s="1365"/>
      <c r="Q70" s="1704"/>
      <c r="R70" s="1655"/>
      <c r="S70" s="1655"/>
      <c r="T70" s="1655"/>
      <c r="U70" s="1655"/>
      <c r="V70" s="1654"/>
      <c r="W70" s="1655"/>
      <c r="X70" s="1655"/>
      <c r="Y70" s="1929"/>
      <c r="Z70" s="1640"/>
    </row>
    <row r="71" spans="11:27" ht="15">
      <c r="K71" s="1365"/>
      <c r="L71" s="1365"/>
      <c r="Q71" s="1704"/>
      <c r="R71" s="1655"/>
      <c r="S71" s="1655"/>
      <c r="T71" s="1655"/>
      <c r="U71" s="1655"/>
      <c r="V71" s="1654"/>
      <c r="W71" s="1655"/>
      <c r="X71" s="1920">
        <f>SUM(X67:X70)</f>
        <v>72744699.950000003</v>
      </c>
      <c r="Y71" s="1929">
        <f>SUM(Y67:Y70)</f>
        <v>0</v>
      </c>
      <c r="Z71" s="1640"/>
    </row>
    <row r="72" spans="11:27" ht="15">
      <c r="K72" s="1365"/>
      <c r="L72" s="1365"/>
      <c r="Q72" s="1704"/>
      <c r="R72" s="1655"/>
      <c r="S72" s="1655"/>
      <c r="T72" s="1655"/>
      <c r="U72" s="1655"/>
      <c r="V72" s="1654"/>
      <c r="W72" s="1655"/>
      <c r="X72" s="1655"/>
      <c r="Y72" s="1929"/>
      <c r="Z72" s="1640"/>
    </row>
    <row r="73" spans="11:27" ht="15">
      <c r="K73" s="1365"/>
      <c r="L73" s="1365"/>
      <c r="Q73" s="1704"/>
      <c r="R73" s="1655"/>
      <c r="S73" s="1655"/>
      <c r="T73" s="1655"/>
      <c r="U73" s="1655"/>
      <c r="V73" s="1654"/>
      <c r="W73" s="1655"/>
      <c r="X73" s="1655"/>
      <c r="Y73" s="1929"/>
      <c r="Z73" s="1640"/>
    </row>
    <row r="74" spans="11:27" ht="15">
      <c r="K74" s="1365"/>
      <c r="L74" s="1365"/>
      <c r="Q74" s="1704"/>
      <c r="R74" s="1655"/>
      <c r="S74" s="1655"/>
      <c r="T74" s="1655"/>
      <c r="U74" s="1655"/>
      <c r="V74" s="1654"/>
      <c r="W74" s="1655"/>
      <c r="X74" s="1655"/>
      <c r="Y74" s="1929"/>
      <c r="Z74" s="1640"/>
    </row>
    <row r="75" spans="11:27" ht="15">
      <c r="K75" s="1365"/>
      <c r="L75" s="1365"/>
      <c r="Q75" s="1704"/>
      <c r="R75" s="1655"/>
      <c r="S75" s="1655"/>
      <c r="T75" s="1655"/>
      <c r="U75" s="1655"/>
      <c r="V75" s="1654"/>
      <c r="W75" s="1655"/>
      <c r="X75" s="1655"/>
      <c r="Y75" s="1929"/>
      <c r="Z75" s="1640"/>
    </row>
    <row r="76" spans="11:27" ht="15">
      <c r="K76" s="1365"/>
      <c r="L76" s="1365"/>
      <c r="Q76" s="1704"/>
      <c r="R76" s="1655"/>
      <c r="S76" s="1655"/>
      <c r="T76" s="1655"/>
      <c r="U76" s="1655"/>
      <c r="V76" s="1654"/>
      <c r="W76" s="1655"/>
      <c r="X76" s="1655"/>
      <c r="Y76" s="1929"/>
      <c r="Z76" s="1640"/>
    </row>
    <row r="77" spans="11:27" ht="15">
      <c r="K77" s="1365"/>
      <c r="L77" s="1365"/>
      <c r="Q77" s="1704"/>
      <c r="R77" s="1655"/>
      <c r="S77" s="1655"/>
      <c r="T77" s="1655"/>
      <c r="U77" s="1655"/>
      <c r="V77" s="1654"/>
      <c r="W77" s="1655"/>
      <c r="X77" s="1655"/>
      <c r="Y77" s="1929"/>
      <c r="Z77" s="1640"/>
    </row>
    <row r="78" spans="11:27" ht="15">
      <c r="K78" s="1365"/>
      <c r="L78" s="1365"/>
      <c r="Q78" s="1704"/>
      <c r="R78" s="1655"/>
      <c r="S78" s="1655"/>
      <c r="T78" s="1655"/>
      <c r="U78" s="1655"/>
      <c r="V78" s="1654"/>
      <c r="W78" s="1655"/>
      <c r="X78" s="1655"/>
      <c r="Y78" s="1929"/>
      <c r="Z78" s="1640"/>
    </row>
    <row r="79" spans="11:27" ht="24" customHeight="1">
      <c r="K79" s="1365"/>
      <c r="L79" s="1365"/>
      <c r="Q79" s="1704"/>
      <c r="R79" s="1655"/>
      <c r="S79" s="1655"/>
      <c r="T79" s="1655"/>
      <c r="U79" s="1655"/>
      <c r="V79" s="1654"/>
      <c r="W79" s="1655"/>
      <c r="X79" s="1655"/>
      <c r="Y79" s="1929"/>
      <c r="Z79" s="1640"/>
    </row>
    <row r="80" spans="11:27" ht="15">
      <c r="K80" s="1365"/>
      <c r="L80" s="1365"/>
      <c r="Q80" s="1655"/>
      <c r="R80" s="1934"/>
      <c r="S80" s="1934"/>
      <c r="T80" s="1934"/>
      <c r="U80" s="509"/>
      <c r="V80" s="1653"/>
      <c r="W80" s="1655"/>
      <c r="X80" s="1653"/>
      <c r="Y80" s="1655"/>
      <c r="Z80" s="1637"/>
      <c r="AA80" s="1607"/>
    </row>
    <row r="81" spans="17:27" ht="15">
      <c r="Q81" s="1935" t="s">
        <v>581</v>
      </c>
      <c r="R81" s="1655"/>
      <c r="S81" s="1655"/>
      <c r="T81" s="1655"/>
      <c r="U81" s="1655"/>
      <c r="V81" s="1655"/>
      <c r="W81" s="1655"/>
      <c r="X81" s="1655"/>
      <c r="Y81" s="1655"/>
      <c r="Z81" s="1637"/>
    </row>
    <row r="82" spans="17:27" ht="15">
      <c r="Q82" s="1935"/>
      <c r="R82" s="1655"/>
      <c r="S82" s="1655"/>
      <c r="T82" s="1655"/>
      <c r="U82" s="1655"/>
      <c r="V82" s="1655"/>
      <c r="W82" s="1655"/>
      <c r="X82" s="1655"/>
      <c r="Y82" s="1655"/>
      <c r="Z82" s="1637"/>
    </row>
    <row r="83" spans="17:27" ht="30">
      <c r="Q83" s="1924" t="s">
        <v>468</v>
      </c>
      <c r="R83" s="1924" t="s">
        <v>469</v>
      </c>
      <c r="S83" s="1924" t="s">
        <v>470</v>
      </c>
      <c r="T83" s="1925" t="s">
        <v>471</v>
      </c>
      <c r="U83" s="1925" t="s">
        <v>12</v>
      </c>
      <c r="V83" s="1926" t="s">
        <v>492</v>
      </c>
      <c r="W83" s="1925" t="s">
        <v>473</v>
      </c>
      <c r="X83" s="1925" t="s">
        <v>474</v>
      </c>
      <c r="Y83" s="1649" t="s">
        <v>475</v>
      </c>
      <c r="Z83" s="1613" t="s">
        <v>476</v>
      </c>
    </row>
    <row r="84" spans="17:27" ht="102">
      <c r="Q84" s="1694"/>
      <c r="R84" s="1694"/>
      <c r="S84" s="1694"/>
      <c r="T84" s="1694"/>
      <c r="U84" s="1711" t="s">
        <v>582</v>
      </c>
      <c r="V84" s="1662">
        <v>1942000</v>
      </c>
      <c r="W84" s="1666" t="s">
        <v>583</v>
      </c>
      <c r="X84" s="1662">
        <f>V84*7</f>
        <v>13594000</v>
      </c>
      <c r="Y84" s="1651"/>
      <c r="Z84" s="1618"/>
      <c r="AA84" s="1607" t="s">
        <v>489</v>
      </c>
    </row>
    <row r="85" spans="17:27" ht="28.5">
      <c r="Q85" s="1694"/>
      <c r="R85" s="1694"/>
      <c r="S85" s="1694"/>
      <c r="T85" s="1694"/>
      <c r="U85" s="1711"/>
      <c r="V85" s="1662">
        <v>3084428.6</v>
      </c>
      <c r="W85" s="1666" t="s">
        <v>584</v>
      </c>
      <c r="X85" s="1662">
        <f>V85*7</f>
        <v>21591000.199999999</v>
      </c>
      <c r="Y85" s="1651"/>
      <c r="Z85" s="1618"/>
      <c r="AA85" s="1607"/>
    </row>
    <row r="86" spans="17:27" ht="57">
      <c r="Q86" s="1694"/>
      <c r="R86" s="1694"/>
      <c r="S86" s="1694"/>
      <c r="T86" s="1694"/>
      <c r="U86" s="1711"/>
      <c r="V86" s="1662">
        <v>2047000</v>
      </c>
      <c r="W86" s="1666" t="s">
        <v>585</v>
      </c>
      <c r="X86" s="1662">
        <f>V86*7</f>
        <v>14329000</v>
      </c>
      <c r="Y86" s="1651"/>
      <c r="Z86" s="1618"/>
      <c r="AA86" s="1607"/>
    </row>
    <row r="87" spans="17:27" ht="57">
      <c r="Q87" s="1694"/>
      <c r="R87" s="1694"/>
      <c r="S87" s="1694"/>
      <c r="T87" s="1694"/>
      <c r="U87" s="1711"/>
      <c r="V87" s="1662">
        <v>2047000</v>
      </c>
      <c r="W87" s="1666" t="s">
        <v>585</v>
      </c>
      <c r="X87" s="1662">
        <f>V87*7</f>
        <v>14329000</v>
      </c>
      <c r="Y87" s="1651"/>
      <c r="Z87" s="1618"/>
      <c r="AA87" s="1607"/>
    </row>
    <row r="88" spans="17:27" ht="57">
      <c r="Q88" s="1694"/>
      <c r="R88" s="1694"/>
      <c r="S88" s="1694"/>
      <c r="T88" s="1694"/>
      <c r="U88" s="1699"/>
      <c r="V88" s="1662">
        <v>1676714.31</v>
      </c>
      <c r="W88" s="1666" t="s">
        <v>586</v>
      </c>
      <c r="X88" s="1662">
        <f>V88*7</f>
        <v>11737000.17</v>
      </c>
      <c r="Y88" s="1654"/>
      <c r="Z88" s="1618"/>
      <c r="AA88" s="1607" t="s">
        <v>489</v>
      </c>
    </row>
    <row r="89" spans="17:27" ht="57">
      <c r="Q89" s="1958"/>
      <c r="R89" s="1958"/>
      <c r="S89" s="1958"/>
      <c r="T89" s="1958"/>
      <c r="U89" s="1711"/>
      <c r="V89" s="1662">
        <v>1635000</v>
      </c>
      <c r="W89" s="1666" t="s">
        <v>587</v>
      </c>
      <c r="X89" s="1662">
        <f>V89*10</f>
        <v>16350000</v>
      </c>
      <c r="Y89" s="1651"/>
      <c r="Z89" s="1618"/>
      <c r="AA89" s="1607"/>
    </row>
    <row r="90" spans="17:27" ht="102">
      <c r="Q90" s="1958"/>
      <c r="R90" s="1958"/>
      <c r="S90" s="1958"/>
      <c r="T90" s="1958"/>
      <c r="U90" s="1711" t="s">
        <v>588</v>
      </c>
      <c r="V90" s="1662">
        <v>1635000</v>
      </c>
      <c r="W90" s="1666" t="s">
        <v>589</v>
      </c>
      <c r="X90" s="1662">
        <f>V90*7</f>
        <v>11445000</v>
      </c>
      <c r="Y90" s="1651"/>
      <c r="Z90" s="1618"/>
      <c r="AA90" s="1607" t="s">
        <v>489</v>
      </c>
    </row>
    <row r="91" spans="17:27" ht="57">
      <c r="Q91" s="1958"/>
      <c r="R91" s="1958"/>
      <c r="S91" s="1958"/>
      <c r="T91" s="1958"/>
      <c r="U91" s="1711"/>
      <c r="V91" s="1662">
        <v>1635000</v>
      </c>
      <c r="W91" s="1666" t="s">
        <v>590</v>
      </c>
      <c r="X91" s="1662">
        <f>V91*7</f>
        <v>11445000</v>
      </c>
      <c r="Y91" s="1651"/>
      <c r="Z91" s="1618"/>
      <c r="AA91" s="1607"/>
    </row>
    <row r="92" spans="17:27" ht="95.25" customHeight="1">
      <c r="Q92" s="1706"/>
      <c r="R92" s="1706"/>
      <c r="S92" s="1706"/>
      <c r="T92" s="1706"/>
      <c r="U92" s="1954" t="s">
        <v>591</v>
      </c>
      <c r="V92" s="1662">
        <v>1635000</v>
      </c>
      <c r="W92" s="1666" t="s">
        <v>592</v>
      </c>
      <c r="X92" s="1662">
        <f>V92*7</f>
        <v>11445000</v>
      </c>
      <c r="Y92" s="1651"/>
      <c r="Z92" s="1618"/>
      <c r="AA92" s="1607" t="s">
        <v>489</v>
      </c>
    </row>
    <row r="93" spans="17:27" ht="95.25" customHeight="1">
      <c r="Q93" s="1706"/>
      <c r="R93" s="1706"/>
      <c r="S93" s="1706"/>
      <c r="T93" s="1706"/>
      <c r="U93" s="1954"/>
      <c r="V93" s="1662"/>
      <c r="W93" s="1666"/>
      <c r="X93" s="1662"/>
      <c r="Y93" s="1959"/>
      <c r="Z93" s="1618"/>
      <c r="AA93" s="1607" t="s">
        <v>489</v>
      </c>
    </row>
    <row r="94" spans="17:27" ht="81" customHeight="1">
      <c r="Q94" s="1706"/>
      <c r="R94" s="1706"/>
      <c r="S94" s="1706"/>
      <c r="T94" s="1706"/>
      <c r="U94" s="1954"/>
      <c r="V94" s="1959"/>
      <c r="W94" s="1666"/>
      <c r="X94" s="1959"/>
      <c r="Y94" s="1959"/>
      <c r="Z94" s="1618"/>
      <c r="AA94" s="1607"/>
    </row>
    <row r="95" spans="17:27" ht="73.5" customHeight="1">
      <c r="Q95" s="1706"/>
      <c r="R95" s="1706"/>
      <c r="S95" s="1706"/>
      <c r="T95" s="1706"/>
      <c r="U95" s="1960"/>
      <c r="V95" s="1959"/>
      <c r="W95" s="1666"/>
      <c r="X95" s="1959"/>
      <c r="Y95" s="1959"/>
      <c r="Z95" s="1618"/>
      <c r="AA95" s="1607"/>
    </row>
    <row r="96" spans="17:27" ht="15">
      <c r="Q96" s="1655"/>
      <c r="R96" s="1934"/>
      <c r="S96" s="1934"/>
      <c r="T96" s="1934"/>
      <c r="U96" s="509"/>
      <c r="V96" s="1653"/>
      <c r="W96" s="1655"/>
      <c r="X96" s="1653">
        <f>SUM(X84:X95)</f>
        <v>126265000.37</v>
      </c>
      <c r="Y96" s="1654">
        <f>SUM(Y84:Y95)</f>
        <v>0</v>
      </c>
      <c r="Z96" s="1639">
        <f>SUM(Z84:Z90)</f>
        <v>0</v>
      </c>
    </row>
    <row r="97" spans="11:27" ht="15.75">
      <c r="K97" s="1365"/>
      <c r="L97" s="1365"/>
      <c r="Q97" s="1936"/>
      <c r="R97" s="1936"/>
      <c r="S97" s="1936"/>
      <c r="T97" s="1923"/>
      <c r="U97" s="1923"/>
      <c r="V97" s="1937"/>
      <c r="W97" s="1923"/>
      <c r="X97" s="1923"/>
      <c r="Y97" s="1938"/>
      <c r="Z97" s="1677"/>
    </row>
    <row r="98" spans="11:27" ht="15.75">
      <c r="K98" s="1365"/>
      <c r="L98" s="1365"/>
      <c r="Q98" s="1936"/>
      <c r="R98" s="1936"/>
      <c r="S98" s="1936"/>
      <c r="T98" s="1923"/>
      <c r="U98" s="1923"/>
      <c r="V98" s="1937"/>
      <c r="W98" s="1923"/>
      <c r="X98" s="1923"/>
      <c r="Y98" s="1938"/>
      <c r="Z98" s="1677"/>
    </row>
    <row r="99" spans="11:27" ht="15">
      <c r="K99" s="1365"/>
      <c r="L99" s="1365"/>
      <c r="Q99" s="1939"/>
      <c r="R99" s="1939"/>
      <c r="S99" s="1939"/>
      <c r="T99" s="1939"/>
      <c r="U99" s="1961"/>
      <c r="V99" s="1940"/>
      <c r="W99" s="1710"/>
      <c r="X99" s="1654"/>
      <c r="Y99" s="1654"/>
      <c r="Z99" s="1639"/>
    </row>
    <row r="100" spans="11:27" ht="30">
      <c r="K100" s="1365"/>
      <c r="L100" s="1365"/>
      <c r="Q100" s="1924" t="s">
        <v>468</v>
      </c>
      <c r="R100" s="1924" t="s">
        <v>469</v>
      </c>
      <c r="S100" s="1924" t="s">
        <v>470</v>
      </c>
      <c r="T100" s="1925" t="s">
        <v>471</v>
      </c>
      <c r="U100" s="1925" t="s">
        <v>12</v>
      </c>
      <c r="V100" s="1926" t="s">
        <v>492</v>
      </c>
      <c r="W100" s="1925" t="s">
        <v>473</v>
      </c>
      <c r="X100" s="1925" t="s">
        <v>474</v>
      </c>
      <c r="Y100" s="1649" t="s">
        <v>475</v>
      </c>
      <c r="Z100" s="1613" t="s">
        <v>476</v>
      </c>
    </row>
    <row r="101" spans="11:27" ht="15">
      <c r="K101" s="1365"/>
      <c r="L101" s="1365"/>
      <c r="Q101" s="1706"/>
      <c r="R101" s="1941"/>
      <c r="S101" s="1941"/>
      <c r="T101" s="1941"/>
      <c r="U101" s="1962"/>
      <c r="V101" s="1662"/>
      <c r="W101" s="1666"/>
      <c r="X101" s="1662"/>
      <c r="Y101" s="1654"/>
      <c r="Z101" s="1618"/>
    </row>
    <row r="102" spans="11:27" ht="15">
      <c r="K102" s="1365"/>
      <c r="L102" s="1365"/>
      <c r="Q102" s="1666"/>
      <c r="R102" s="1666"/>
      <c r="S102" s="1666"/>
      <c r="T102" s="1708"/>
      <c r="U102" s="510"/>
      <c r="V102" s="1662"/>
      <c r="W102" s="1706"/>
      <c r="X102" s="1662"/>
      <c r="Y102" s="1651"/>
      <c r="Z102" s="1618"/>
    </row>
    <row r="103" spans="11:27" ht="15">
      <c r="K103" s="1365"/>
      <c r="L103" s="1365"/>
      <c r="Q103" s="1655"/>
      <c r="R103" s="1934"/>
      <c r="S103" s="1934"/>
      <c r="T103" s="1934"/>
      <c r="U103" s="509"/>
      <c r="V103" s="1653">
        <f>SUM(V101:V102)</f>
        <v>0</v>
      </c>
      <c r="W103" s="1655"/>
      <c r="X103" s="1653">
        <f>SUM(X101:X102)</f>
        <v>0</v>
      </c>
      <c r="Y103" s="1654">
        <f>SUM(Y101:Y102)</f>
        <v>0</v>
      </c>
      <c r="Z103" s="1639">
        <f>SUM(Z101:Z102)</f>
        <v>0</v>
      </c>
    </row>
    <row r="104" spans="11:27" ht="15">
      <c r="K104" s="1365"/>
      <c r="L104" s="1365"/>
      <c r="Q104" s="1704"/>
      <c r="R104" s="1704"/>
      <c r="S104" s="1704"/>
      <c r="T104" s="1704"/>
      <c r="U104" s="1963"/>
      <c r="V104" s="1940"/>
      <c r="W104" s="1964"/>
      <c r="X104" s="1940"/>
      <c r="Y104" s="1654"/>
      <c r="Z104" s="1625"/>
      <c r="AA104" s="1607"/>
    </row>
    <row r="105" spans="11:27" ht="15">
      <c r="K105" s="1365"/>
      <c r="L105" s="1365"/>
      <c r="Q105" s="1655"/>
      <c r="R105" s="1655"/>
      <c r="S105" s="1655"/>
      <c r="T105" s="1655"/>
      <c r="U105" s="1655"/>
      <c r="V105" s="1920"/>
      <c r="W105" s="1704"/>
      <c r="X105" s="1920"/>
      <c r="Y105" s="1920"/>
      <c r="Z105" s="1625"/>
    </row>
    <row r="106" spans="11:27" ht="15">
      <c r="Q106" s="1655"/>
      <c r="R106" s="1655"/>
      <c r="S106" s="1655"/>
      <c r="T106" s="1655"/>
      <c r="U106" s="1655"/>
      <c r="V106" s="1655"/>
      <c r="W106" s="1655"/>
      <c r="X106" s="1655"/>
      <c r="Y106" s="1655"/>
      <c r="Z106" s="1637"/>
    </row>
    <row r="107" spans="11:27" ht="15">
      <c r="K107" s="1365"/>
      <c r="L107" s="1365"/>
      <c r="Q107" s="1942"/>
      <c r="R107" s="1942"/>
      <c r="S107" s="1942"/>
      <c r="T107" s="1942"/>
      <c r="U107" s="1942"/>
      <c r="V107" s="1655"/>
      <c r="W107" s="1655"/>
      <c r="X107" s="1655"/>
      <c r="Y107" s="1655"/>
      <c r="Z107" s="1637"/>
    </row>
    <row r="108" spans="11:27" ht="15">
      <c r="K108" s="1365"/>
      <c r="L108" s="1365"/>
      <c r="Q108" s="1935"/>
      <c r="R108" s="1943"/>
      <c r="S108" s="1943"/>
      <c r="T108" s="1943"/>
      <c r="U108" s="1943"/>
      <c r="V108" s="1655"/>
      <c r="W108" s="1655"/>
      <c r="X108" s="1655"/>
      <c r="Y108" s="1655"/>
      <c r="Z108" s="1637"/>
    </row>
    <row r="109" spans="11:27" ht="15.75">
      <c r="K109" s="1365"/>
      <c r="L109" s="1365"/>
      <c r="Q109" s="1936"/>
      <c r="R109" s="1936"/>
      <c r="S109" s="1936"/>
      <c r="T109" s="1923"/>
      <c r="U109" s="1923"/>
      <c r="V109" s="1937"/>
      <c r="W109" s="1923"/>
      <c r="X109" s="1923"/>
      <c r="Y109" s="1938"/>
      <c r="Z109" s="1677"/>
    </row>
    <row r="110" spans="11:27" ht="18" customHeight="1">
      <c r="K110" s="1365"/>
      <c r="L110" s="1365"/>
      <c r="Q110" s="1704"/>
      <c r="R110" s="1704"/>
      <c r="S110" s="1704"/>
      <c r="T110" s="1704"/>
      <c r="U110" s="1963"/>
      <c r="V110" s="1940"/>
      <c r="W110" s="1964"/>
      <c r="X110" s="1940"/>
      <c r="Y110" s="1654"/>
      <c r="Z110" s="1625"/>
      <c r="AA110" s="1607"/>
    </row>
    <row r="111" spans="11:27" ht="18" customHeight="1">
      <c r="K111" s="1365"/>
      <c r="L111" s="1365"/>
      <c r="Q111" s="1655"/>
      <c r="R111" s="1655"/>
      <c r="S111" s="1655"/>
      <c r="T111" s="1655"/>
      <c r="U111" s="1655"/>
      <c r="V111" s="1920"/>
      <c r="W111" s="1704"/>
      <c r="X111" s="1920"/>
      <c r="Y111" s="1920"/>
      <c r="Z111" s="1625"/>
    </row>
    <row r="112" spans="11:27" ht="18" customHeight="1">
      <c r="Q112" s="1655"/>
      <c r="R112" s="1655"/>
      <c r="S112" s="1655"/>
      <c r="T112" s="1655"/>
      <c r="U112" s="1655"/>
      <c r="V112" s="1655"/>
      <c r="W112" s="1655"/>
      <c r="X112" s="1655"/>
      <c r="Y112" s="1655"/>
      <c r="Z112" s="1637"/>
    </row>
    <row r="113" spans="11:26" ht="18" customHeight="1">
      <c r="Q113" s="1655"/>
      <c r="R113" s="1655"/>
      <c r="S113" s="1655"/>
      <c r="T113" s="1655"/>
      <c r="U113" s="1655"/>
      <c r="V113" s="1655"/>
      <c r="W113" s="1655"/>
      <c r="X113" s="1655"/>
      <c r="Y113" s="1655"/>
      <c r="Z113" s="1637"/>
    </row>
    <row r="114" spans="11:26" ht="18" customHeight="1">
      <c r="Q114" s="1655"/>
      <c r="R114" s="1655"/>
      <c r="S114" s="1655"/>
      <c r="T114" s="1655"/>
      <c r="U114" s="1655"/>
      <c r="V114" s="1655"/>
      <c r="W114" s="1655"/>
      <c r="X114" s="1655"/>
      <c r="Y114" s="1655"/>
      <c r="Z114" s="1637"/>
    </row>
    <row r="115" spans="11:26" ht="18" customHeight="1">
      <c r="Q115" s="1655"/>
      <c r="R115" s="1655"/>
      <c r="S115" s="1655"/>
      <c r="T115" s="1655"/>
      <c r="U115" s="1655"/>
      <c r="V115" s="1655"/>
      <c r="W115" s="1655"/>
      <c r="X115" s="1655"/>
      <c r="Y115" s="1655"/>
      <c r="Z115" s="1637"/>
    </row>
    <row r="116" spans="11:26" ht="18" customHeight="1">
      <c r="Q116" s="1655"/>
      <c r="R116" s="1655"/>
      <c r="S116" s="1655"/>
      <c r="T116" s="1655"/>
      <c r="U116" s="1655"/>
      <c r="V116" s="1655"/>
      <c r="W116" s="1655"/>
      <c r="X116" s="1655"/>
      <c r="Y116" s="1655"/>
      <c r="Z116" s="1637"/>
    </row>
    <row r="117" spans="11:26" ht="18" customHeight="1">
      <c r="Q117" s="1655"/>
      <c r="R117" s="1655"/>
      <c r="S117" s="1655"/>
      <c r="T117" s="1655"/>
      <c r="U117" s="1655"/>
      <c r="V117" s="1655"/>
      <c r="W117" s="1655"/>
      <c r="X117" s="1655"/>
      <c r="Y117" s="1655"/>
      <c r="Z117" s="1637"/>
    </row>
    <row r="118" spans="11:26" ht="18" customHeight="1">
      <c r="Q118" s="1655"/>
      <c r="R118" s="1655"/>
      <c r="S118" s="1655"/>
      <c r="T118" s="1655"/>
      <c r="U118" s="1655"/>
      <c r="V118" s="1655"/>
      <c r="W118" s="1655"/>
      <c r="X118" s="1655"/>
      <c r="Y118" s="1655"/>
      <c r="Z118" s="1637"/>
    </row>
    <row r="119" spans="11:26" ht="18" customHeight="1">
      <c r="Q119" s="1655"/>
      <c r="R119" s="1655"/>
      <c r="S119" s="1655"/>
      <c r="T119" s="1655"/>
      <c r="U119" s="1655"/>
      <c r="V119" s="1655"/>
      <c r="W119" s="1655"/>
      <c r="X119" s="1655"/>
      <c r="Y119" s="1655"/>
      <c r="Z119" s="1637"/>
    </row>
    <row r="120" spans="11:26" ht="18" customHeight="1">
      <c r="Q120" s="1655"/>
      <c r="R120" s="1655"/>
      <c r="S120" s="1655"/>
      <c r="T120" s="1655"/>
      <c r="U120" s="1655"/>
      <c r="V120" s="1655"/>
      <c r="W120" s="1655"/>
      <c r="X120" s="1655"/>
      <c r="Y120" s="1655"/>
      <c r="Z120" s="1637"/>
    </row>
    <row r="121" spans="11:26" ht="18" customHeight="1">
      <c r="Q121" s="1655"/>
      <c r="R121" s="1655"/>
      <c r="S121" s="1655"/>
      <c r="T121" s="1655"/>
      <c r="U121" s="1655"/>
      <c r="V121" s="1655"/>
      <c r="W121" s="1655"/>
      <c r="X121" s="1655"/>
      <c r="Y121" s="1655"/>
      <c r="Z121" s="1637"/>
    </row>
    <row r="122" spans="11:26" ht="18" customHeight="1">
      <c r="Q122" s="1655"/>
      <c r="R122" s="1655"/>
      <c r="S122" s="1655"/>
      <c r="T122" s="1655"/>
      <c r="U122" s="1655"/>
      <c r="V122" s="1655"/>
      <c r="W122" s="1655"/>
      <c r="X122" s="1655"/>
      <c r="Y122" s="1655"/>
      <c r="Z122" s="1637"/>
    </row>
    <row r="123" spans="11:26" ht="18" customHeight="1">
      <c r="Q123" s="1637"/>
      <c r="R123" s="1637"/>
      <c r="S123" s="1637"/>
      <c r="T123" s="1637"/>
      <c r="U123" s="1637"/>
      <c r="V123" s="1637"/>
      <c r="W123" s="1637"/>
      <c r="X123" s="1637"/>
      <c r="Y123" s="1637"/>
      <c r="Z123" s="1637"/>
    </row>
    <row r="124" spans="11:26" ht="18" customHeight="1"/>
    <row r="125" spans="11:26" ht="18" customHeight="1"/>
    <row r="126" spans="11:26" ht="18" customHeight="1">
      <c r="K126" s="1365"/>
      <c r="L126" s="1365"/>
    </row>
    <row r="127" spans="11:26" ht="18" customHeight="1">
      <c r="K127" s="1365"/>
      <c r="L127" s="1365"/>
    </row>
    <row r="128" spans="11:26" ht="18" customHeight="1">
      <c r="K128" s="1365"/>
      <c r="L128" s="1365"/>
    </row>
    <row r="129" spans="11:12" ht="18" customHeight="1">
      <c r="K129" s="1365"/>
      <c r="L129" s="1365"/>
    </row>
    <row r="130" spans="11:12" ht="18" customHeight="1">
      <c r="K130" s="1365"/>
      <c r="L130" s="1365"/>
    </row>
    <row r="131" spans="11:12" ht="18" customHeight="1">
      <c r="K131" s="1365"/>
      <c r="L131" s="1365"/>
    </row>
    <row r="132" spans="11:12" ht="18" customHeight="1">
      <c r="K132" s="1365"/>
      <c r="L132" s="1365"/>
    </row>
    <row r="133" spans="11:12" ht="18" customHeight="1">
      <c r="K133" s="1365"/>
      <c r="L133" s="1365"/>
    </row>
    <row r="134" spans="11:12" ht="18" customHeight="1">
      <c r="K134" s="1365"/>
      <c r="L134" s="1365"/>
    </row>
    <row r="135" spans="11:12" ht="18" customHeight="1">
      <c r="K135" s="1365"/>
      <c r="L135" s="1365"/>
    </row>
    <row r="136" spans="11:12" ht="18" customHeight="1">
      <c r="K136" s="1365"/>
      <c r="L136" s="1365"/>
    </row>
    <row r="137" spans="11:12" ht="18" customHeight="1">
      <c r="K137" s="1365"/>
      <c r="L137" s="1365"/>
    </row>
    <row r="138" spans="11:12" ht="18" customHeight="1">
      <c r="K138" s="1365"/>
      <c r="L138" s="1365"/>
    </row>
    <row r="139" spans="11:12" ht="18" customHeight="1">
      <c r="K139" s="1365"/>
      <c r="L139" s="1365"/>
    </row>
    <row r="140" spans="11:12" ht="18" customHeight="1">
      <c r="K140" s="1365"/>
      <c r="L140" s="1365"/>
    </row>
    <row r="141" spans="11:12" ht="18" customHeight="1">
      <c r="K141" s="1365"/>
      <c r="L141" s="1365"/>
    </row>
  </sheetData>
  <mergeCells count="119">
    <mergeCell ref="K38:O39"/>
    <mergeCell ref="Q64:U64"/>
    <mergeCell ref="Q99:T99"/>
    <mergeCell ref="Q107:U107"/>
    <mergeCell ref="K18:K19"/>
    <mergeCell ref="K20:K21"/>
    <mergeCell ref="L20:L21"/>
    <mergeCell ref="L18:L19"/>
    <mergeCell ref="O22:O23"/>
    <mergeCell ref="N22:N23"/>
    <mergeCell ref="K33:O33"/>
    <mergeCell ref="M20:M21"/>
    <mergeCell ref="N20:N21"/>
    <mergeCell ref="O20:O21"/>
    <mergeCell ref="S18:T18"/>
    <mergeCell ref="C34:E35"/>
    <mergeCell ref="F34:H35"/>
    <mergeCell ref="K34:O34"/>
    <mergeCell ref="K35:O35"/>
    <mergeCell ref="B36:J37"/>
    <mergeCell ref="K36:O37"/>
    <mergeCell ref="C29:E29"/>
    <mergeCell ref="F29:I29"/>
    <mergeCell ref="K29:O29"/>
    <mergeCell ref="B30:B35"/>
    <mergeCell ref="C30:E31"/>
    <mergeCell ref="F30:H31"/>
    <mergeCell ref="K30:O31"/>
    <mergeCell ref="C32:E33"/>
    <mergeCell ref="F32:H33"/>
    <mergeCell ref="K32:O32"/>
    <mergeCell ref="I24:I25"/>
    <mergeCell ref="B26:B27"/>
    <mergeCell ref="D26:D27"/>
    <mergeCell ref="M26:M27"/>
    <mergeCell ref="N26:N27"/>
    <mergeCell ref="O26:O27"/>
    <mergeCell ref="J24:J25"/>
    <mergeCell ref="M24:M25"/>
    <mergeCell ref="N24:N25"/>
    <mergeCell ref="O24:O25"/>
    <mergeCell ref="A18:A19"/>
    <mergeCell ref="B18:B19"/>
    <mergeCell ref="D18:D19"/>
    <mergeCell ref="G18:G19"/>
    <mergeCell ref="A24:A25"/>
    <mergeCell ref="B24:B25"/>
    <mergeCell ref="D24:D25"/>
    <mergeCell ref="G24:G25"/>
    <mergeCell ref="H24:H25"/>
    <mergeCell ref="S15:T15"/>
    <mergeCell ref="M16:M17"/>
    <mergeCell ref="N16:N17"/>
    <mergeCell ref="O16:O17"/>
    <mergeCell ref="S16:T16"/>
    <mergeCell ref="S17:T17"/>
    <mergeCell ref="L14:N14"/>
    <mergeCell ref="A22:A23"/>
    <mergeCell ref="D22:D23"/>
    <mergeCell ref="M22:M23"/>
    <mergeCell ref="L22:L23"/>
    <mergeCell ref="K22:K23"/>
    <mergeCell ref="J18:J19"/>
    <mergeCell ref="M18:M19"/>
    <mergeCell ref="N18:N19"/>
    <mergeCell ref="O18:O19"/>
    <mergeCell ref="J22:J23"/>
    <mergeCell ref="I22:I23"/>
    <mergeCell ref="H22:H23"/>
    <mergeCell ref="G22:G23"/>
    <mergeCell ref="I20:I21"/>
    <mergeCell ref="J20:J21"/>
    <mergeCell ref="A20:A21"/>
    <mergeCell ref="B20:B21"/>
    <mergeCell ref="R8:V8"/>
    <mergeCell ref="C8:G8"/>
    <mergeCell ref="S10:U10"/>
    <mergeCell ref="L11:N11"/>
    <mergeCell ref="C12:G12"/>
    <mergeCell ref="L12:N12"/>
    <mergeCell ref="S12:U12"/>
    <mergeCell ref="B5:O5"/>
    <mergeCell ref="B6:O6"/>
    <mergeCell ref="C7:G7"/>
    <mergeCell ref="H7:O7"/>
    <mergeCell ref="H8:J14"/>
    <mergeCell ref="K8:O8"/>
    <mergeCell ref="C13:G13"/>
    <mergeCell ref="L13:N13"/>
    <mergeCell ref="C14:G14"/>
    <mergeCell ref="C9:G9"/>
    <mergeCell ref="C10:G10"/>
    <mergeCell ref="C11:G11"/>
    <mergeCell ref="L9:N9"/>
    <mergeCell ref="L10:N10"/>
    <mergeCell ref="B22:B23"/>
    <mergeCell ref="K24:K25"/>
    <mergeCell ref="L24:L25"/>
    <mergeCell ref="B1:B4"/>
    <mergeCell ref="C1:I2"/>
    <mergeCell ref="J1:M1"/>
    <mergeCell ref="N1:O4"/>
    <mergeCell ref="J2:M2"/>
    <mergeCell ref="C3:I4"/>
    <mergeCell ref="J3:M3"/>
    <mergeCell ref="J4:M4"/>
    <mergeCell ref="B15:B17"/>
    <mergeCell ref="C15:C17"/>
    <mergeCell ref="D15:D17"/>
    <mergeCell ref="E15:E17"/>
    <mergeCell ref="F15:F17"/>
    <mergeCell ref="G15:J16"/>
    <mergeCell ref="K15:L16"/>
    <mergeCell ref="M15:O15"/>
    <mergeCell ref="H18:H19"/>
    <mergeCell ref="I18:I19"/>
    <mergeCell ref="D20:D21"/>
    <mergeCell ref="G20:G21"/>
    <mergeCell ref="H20:H21"/>
  </mergeCells>
  <pageMargins left="0.7" right="0.7" top="0.75" bottom="0.75" header="0.3" footer="0.3"/>
  <drawing r:id="rId1"/>
  <legacyDrawing r:id="rId2"/>
  <oleObjects>
    <mc:AlternateContent xmlns:mc="http://schemas.openxmlformats.org/markup-compatibility/2006">
      <mc:Choice Requires="x14">
        <oleObject shapeId="10241" r:id="rId3">
          <objectPr defaultSize="0" autoPict="0" r:id="rId4">
            <anchor moveWithCells="1" sizeWithCells="1">
              <from>
                <xdr:col>1</xdr:col>
                <xdr:colOff>333375</xdr:colOff>
                <xdr:row>0</xdr:row>
                <xdr:rowOff>57150</xdr:rowOff>
              </from>
              <to>
                <xdr:col>2</xdr:col>
                <xdr:colOff>0</xdr:colOff>
                <xdr:row>3</xdr:row>
                <xdr:rowOff>219075</xdr:rowOff>
              </to>
            </anchor>
          </objectPr>
        </oleObject>
      </mc:Choice>
      <mc:Fallback>
        <oleObject shapeId="10241" r:id="rId3"/>
      </mc:Fallback>
    </mc:AlternateContent>
    <mc:AlternateContent xmlns:mc="http://schemas.openxmlformats.org/markup-compatibility/2006">
      <mc:Choice Requires="x14">
        <oleObject shapeId="10242" r:id="rId5">
          <objectPr defaultSize="0" autoPict="0" r:id="rId4">
            <anchor moveWithCells="1" sizeWithCells="1">
              <from>
                <xdr:col>1</xdr:col>
                <xdr:colOff>333375</xdr:colOff>
                <xdr:row>0</xdr:row>
                <xdr:rowOff>57150</xdr:rowOff>
              </from>
              <to>
                <xdr:col>2</xdr:col>
                <xdr:colOff>0</xdr:colOff>
                <xdr:row>3</xdr:row>
                <xdr:rowOff>219075</xdr:rowOff>
              </to>
            </anchor>
          </objectPr>
        </oleObject>
      </mc:Choice>
      <mc:Fallback>
        <oleObject shapeId="10242" r:id="rId5"/>
      </mc:Fallback>
    </mc:AlternateContent>
    <mc:AlternateContent xmlns:mc="http://schemas.openxmlformats.org/markup-compatibility/2006">
      <mc:Choice Requires="x14">
        <oleObject shapeId="10243" r:id="rId6">
          <objectPr defaultSize="0" autoPict="0" r:id="rId4">
            <anchor moveWithCells="1" sizeWithCells="1">
              <from>
                <xdr:col>1</xdr:col>
                <xdr:colOff>333375</xdr:colOff>
                <xdr:row>0</xdr:row>
                <xdr:rowOff>57150</xdr:rowOff>
              </from>
              <to>
                <xdr:col>2</xdr:col>
                <xdr:colOff>0</xdr:colOff>
                <xdr:row>3</xdr:row>
                <xdr:rowOff>219075</xdr:rowOff>
              </to>
            </anchor>
          </objectPr>
        </oleObject>
      </mc:Choice>
      <mc:Fallback>
        <oleObject shapeId="10243" r:id="rId6"/>
      </mc:Fallback>
    </mc:AlternateContent>
    <mc:AlternateContent xmlns:mc="http://schemas.openxmlformats.org/markup-compatibility/2006">
      <mc:Choice Requires="x14">
        <oleObject shapeId="10244" r:id="rId7">
          <objectPr defaultSize="0" autoPict="0" r:id="rId4">
            <anchor moveWithCells="1" sizeWithCells="1">
              <from>
                <xdr:col>1</xdr:col>
                <xdr:colOff>333375</xdr:colOff>
                <xdr:row>0</xdr:row>
                <xdr:rowOff>57150</xdr:rowOff>
              </from>
              <to>
                <xdr:col>2</xdr:col>
                <xdr:colOff>0</xdr:colOff>
                <xdr:row>3</xdr:row>
                <xdr:rowOff>219075</xdr:rowOff>
              </to>
            </anchor>
          </objectPr>
        </oleObject>
      </mc:Choice>
      <mc:Fallback>
        <oleObject shapeId="10244" r:id="rId7"/>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29"/>
  <sheetViews>
    <sheetView topLeftCell="D7" workbookViewId="0">
      <selection activeCell="D7" sqref="A1:XFD1048576"/>
    </sheetView>
  </sheetViews>
  <sheetFormatPr baseColWidth="10" defaultColWidth="12.5703125" defaultRowHeight="12.75"/>
  <cols>
    <col min="1" max="1" width="5.7109375" style="1365" customWidth="1"/>
    <col min="2" max="2" width="68.85546875" style="1365" customWidth="1"/>
    <col min="3" max="3" width="9.42578125" style="1365" customWidth="1"/>
    <col min="4" max="4" width="13.85546875" style="1365" customWidth="1"/>
    <col min="5" max="5" width="13.28515625" style="1365" customWidth="1"/>
    <col min="6" max="6" width="19.5703125" style="1365" customWidth="1"/>
    <col min="7" max="7" width="18.7109375" style="1365" customWidth="1"/>
    <col min="8" max="8" width="12.28515625" style="1365" customWidth="1"/>
    <col min="9" max="9" width="11.7109375" style="1365" customWidth="1"/>
    <col min="10" max="10" width="14.28515625" style="1365" customWidth="1"/>
    <col min="11" max="11" width="12.85546875" style="1601" customWidth="1"/>
    <col min="12" max="12" width="14.85546875" style="1601" customWidth="1"/>
    <col min="13" max="13" width="12" style="1365" customWidth="1"/>
    <col min="14" max="14" width="12.42578125" style="1365" customWidth="1"/>
    <col min="15" max="15" width="14.140625" style="1365" customWidth="1"/>
    <col min="16" max="16" width="4" style="1365" customWidth="1"/>
    <col min="17" max="17" width="18.85546875" style="1365" customWidth="1"/>
    <col min="18" max="18" width="16.140625" style="1365" customWidth="1"/>
    <col min="19" max="19" width="14.85546875" style="1365" customWidth="1"/>
    <col min="20" max="20" width="23.28515625" style="1365" customWidth="1"/>
    <col min="21" max="21" width="46.5703125" style="1365" customWidth="1"/>
    <col min="22" max="22" width="20.5703125" style="1365" customWidth="1"/>
    <col min="23" max="23" width="27.140625" style="1365" customWidth="1"/>
    <col min="24" max="24" width="22.85546875" style="1365" customWidth="1"/>
    <col min="25" max="25" width="22.5703125" style="1365" customWidth="1"/>
    <col min="26" max="26" width="26.5703125" style="1365" customWidth="1"/>
    <col min="27" max="27" width="26.140625" style="1365" customWidth="1"/>
    <col min="28" max="28" width="30.85546875" style="1365" customWidth="1"/>
    <col min="29" max="29" width="30.140625" style="1365" customWidth="1"/>
    <col min="30" max="30" width="15.42578125" style="1365" customWidth="1"/>
    <col min="31" max="31" width="15.85546875" style="1365" customWidth="1"/>
    <col min="32" max="32" width="24.42578125" style="1365" customWidth="1"/>
    <col min="33" max="33" width="17.140625" style="1365" customWidth="1"/>
    <col min="34" max="16384" width="12.5703125" style="1365"/>
  </cols>
  <sheetData>
    <row r="1" spans="2:27" ht="25.5" customHeight="1">
      <c r="B1" s="1356"/>
      <c r="C1" s="1357" t="s">
        <v>0</v>
      </c>
      <c r="D1" s="1358"/>
      <c r="E1" s="1358"/>
      <c r="F1" s="1358"/>
      <c r="G1" s="1358"/>
      <c r="H1" s="1358"/>
      <c r="I1" s="1359"/>
      <c r="J1" s="1360" t="s">
        <v>1</v>
      </c>
      <c r="K1" s="1361"/>
      <c r="L1" s="1361"/>
      <c r="M1" s="1362"/>
      <c r="N1" s="1363"/>
      <c r="O1" s="1364"/>
    </row>
    <row r="2" spans="2:27" ht="25.5" customHeight="1">
      <c r="B2" s="1367"/>
      <c r="C2" s="1368"/>
      <c r="D2" s="1369"/>
      <c r="E2" s="1369"/>
      <c r="F2" s="1369"/>
      <c r="G2" s="1369"/>
      <c r="H2" s="1369"/>
      <c r="I2" s="1370"/>
      <c r="J2" s="1371" t="s">
        <v>2</v>
      </c>
      <c r="K2" s="1372"/>
      <c r="L2" s="1372"/>
      <c r="M2" s="1373"/>
      <c r="N2" s="1374"/>
      <c r="O2" s="1375"/>
    </row>
    <row r="3" spans="2:27" ht="25.5" customHeight="1">
      <c r="B3" s="1367"/>
      <c r="C3" s="1376" t="s">
        <v>3</v>
      </c>
      <c r="D3" s="1377"/>
      <c r="E3" s="1377"/>
      <c r="F3" s="1377"/>
      <c r="G3" s="1377"/>
      <c r="H3" s="1377"/>
      <c r="I3" s="1378"/>
      <c r="J3" s="1371" t="s">
        <v>4</v>
      </c>
      <c r="K3" s="1372"/>
      <c r="L3" s="1372"/>
      <c r="M3" s="1373"/>
      <c r="N3" s="1374"/>
      <c r="O3" s="1375"/>
    </row>
    <row r="4" spans="2:27" ht="25.5" customHeight="1" thickBot="1">
      <c r="B4" s="1379"/>
      <c r="C4" s="1380"/>
      <c r="D4" s="1381"/>
      <c r="E4" s="1381"/>
      <c r="F4" s="1381"/>
      <c r="G4" s="1381"/>
      <c r="H4" s="1381"/>
      <c r="I4" s="1382"/>
      <c r="J4" s="1383" t="s">
        <v>5</v>
      </c>
      <c r="K4" s="1384"/>
      <c r="L4" s="1384"/>
      <c r="M4" s="1385"/>
      <c r="N4" s="1386"/>
      <c r="O4" s="1387"/>
    </row>
    <row r="5" spans="2:27" ht="13.5" customHeight="1" thickBot="1">
      <c r="B5" s="1388"/>
      <c r="C5" s="1388"/>
      <c r="D5" s="1388"/>
      <c r="E5" s="1388"/>
      <c r="F5" s="1388"/>
      <c r="G5" s="1388"/>
      <c r="H5" s="1388"/>
      <c r="I5" s="1388"/>
      <c r="J5" s="1388"/>
      <c r="K5" s="1388"/>
      <c r="L5" s="1388"/>
      <c r="M5" s="1388"/>
      <c r="N5" s="1388"/>
      <c r="O5" s="1388"/>
    </row>
    <row r="6" spans="2:27" ht="25.5" customHeight="1">
      <c r="B6" s="1965" t="s">
        <v>442</v>
      </c>
      <c r="C6" s="1966"/>
      <c r="D6" s="1966"/>
      <c r="E6" s="1966"/>
      <c r="F6" s="1966"/>
      <c r="G6" s="1966"/>
      <c r="H6" s="1966"/>
      <c r="I6" s="1966"/>
      <c r="J6" s="1966"/>
      <c r="K6" s="1966"/>
      <c r="L6" s="1966"/>
      <c r="M6" s="1966"/>
      <c r="N6" s="1966"/>
      <c r="O6" s="1967"/>
      <c r="P6" s="1392"/>
    </row>
    <row r="7" spans="2:27" ht="25.5" customHeight="1" thickBot="1">
      <c r="B7" s="1814" t="s">
        <v>721</v>
      </c>
      <c r="C7" s="1394" t="s">
        <v>443</v>
      </c>
      <c r="D7" s="1395"/>
      <c r="E7" s="1395"/>
      <c r="F7" s="1395"/>
      <c r="G7" s="1396"/>
      <c r="H7" s="1397"/>
      <c r="I7" s="1398"/>
      <c r="J7" s="1398"/>
      <c r="K7" s="1398"/>
      <c r="L7" s="1398"/>
      <c r="M7" s="1398"/>
      <c r="N7" s="1398"/>
      <c r="O7" s="1399"/>
    </row>
    <row r="8" spans="2:27" ht="25.5" customHeight="1">
      <c r="B8" s="1717" t="s">
        <v>530</v>
      </c>
      <c r="C8" s="1460"/>
      <c r="D8" s="1461"/>
      <c r="E8" s="1461"/>
      <c r="F8" s="1461"/>
      <c r="G8" s="1462"/>
      <c r="H8" s="1944" t="s">
        <v>741</v>
      </c>
      <c r="I8" s="1945"/>
      <c r="J8" s="1946"/>
      <c r="K8" s="1404" t="s">
        <v>9</v>
      </c>
      <c r="L8" s="1405"/>
      <c r="M8" s="1405"/>
      <c r="N8" s="1405"/>
      <c r="O8" s="1406"/>
      <c r="P8" s="1407"/>
      <c r="R8" s="1408"/>
      <c r="S8" s="1408"/>
      <c r="T8" s="1408"/>
      <c r="U8" s="1408"/>
      <c r="V8" s="1408"/>
    </row>
    <row r="9" spans="2:27" ht="25.5" customHeight="1">
      <c r="B9" s="1409" t="s">
        <v>513</v>
      </c>
      <c r="C9" s="1691"/>
      <c r="D9" s="1692"/>
      <c r="E9" s="1692"/>
      <c r="F9" s="1692"/>
      <c r="G9" s="1693"/>
      <c r="H9" s="1947"/>
      <c r="I9" s="1599"/>
      <c r="J9" s="1948"/>
      <c r="K9" s="1413" t="s">
        <v>11</v>
      </c>
      <c r="L9" s="1414" t="s">
        <v>12</v>
      </c>
      <c r="M9" s="1415"/>
      <c r="N9" s="1416"/>
      <c r="O9" s="1417" t="s">
        <v>13</v>
      </c>
      <c r="P9" s="1407"/>
      <c r="R9" s="1418"/>
      <c r="S9" s="1418"/>
      <c r="T9" s="1418"/>
      <c r="U9" s="1418"/>
      <c r="V9" s="1418"/>
    </row>
    <row r="10" spans="2:27" ht="31.5" customHeight="1">
      <c r="B10" s="1718" t="s">
        <v>531</v>
      </c>
      <c r="C10" s="1691"/>
      <c r="D10" s="1692"/>
      <c r="E10" s="1692"/>
      <c r="F10" s="1692"/>
      <c r="G10" s="1693"/>
      <c r="H10" s="1947"/>
      <c r="I10" s="1599"/>
      <c r="J10" s="1948"/>
      <c r="K10" s="1818"/>
      <c r="L10" s="1719"/>
      <c r="M10" s="1720"/>
      <c r="N10" s="1721"/>
      <c r="O10" s="1968"/>
      <c r="P10" s="1407"/>
      <c r="R10" s="1431"/>
      <c r="S10" s="1722"/>
      <c r="T10" s="1722"/>
      <c r="U10" s="1722"/>
      <c r="V10" s="1431"/>
      <c r="X10" s="1433"/>
      <c r="Y10" s="1433"/>
      <c r="Z10" s="1433"/>
    </row>
    <row r="11" spans="2:27" ht="39" customHeight="1">
      <c r="B11" s="1409" t="s">
        <v>532</v>
      </c>
      <c r="C11" s="1474"/>
      <c r="D11" s="1475"/>
      <c r="E11" s="1475"/>
      <c r="F11" s="1475"/>
      <c r="G11" s="1476"/>
      <c r="H11" s="1947"/>
      <c r="I11" s="1599"/>
      <c r="J11" s="1948"/>
      <c r="K11" s="1510"/>
      <c r="L11" s="1719"/>
      <c r="M11" s="1720"/>
      <c r="N11" s="1721"/>
      <c r="O11" s="1969"/>
      <c r="P11" s="1407"/>
      <c r="R11" s="1431"/>
      <c r="S11" s="1431"/>
      <c r="T11" s="1431"/>
      <c r="U11" s="1431"/>
      <c r="V11" s="1431"/>
      <c r="X11" s="1433"/>
      <c r="Y11" s="1433"/>
      <c r="Z11" s="1433"/>
    </row>
    <row r="12" spans="2:27" ht="25.5" customHeight="1">
      <c r="B12" s="1409" t="s">
        <v>593</v>
      </c>
      <c r="C12" s="1823" t="s">
        <v>445</v>
      </c>
      <c r="D12" s="1587"/>
      <c r="E12" s="1587"/>
      <c r="F12" s="1587"/>
      <c r="G12" s="1588"/>
      <c r="H12" s="1947"/>
      <c r="I12" s="1599"/>
      <c r="J12" s="1948"/>
      <c r="K12" s="1985"/>
      <c r="L12" s="1438"/>
      <c r="M12" s="1439"/>
      <c r="N12" s="1440"/>
      <c r="O12" s="1969"/>
      <c r="P12" s="1407"/>
      <c r="R12" s="1442"/>
      <c r="S12" s="1443"/>
      <c r="T12" s="1443"/>
      <c r="U12" s="1443"/>
      <c r="V12" s="496"/>
      <c r="X12" s="1444"/>
      <c r="Y12" s="1445"/>
      <c r="Z12" s="1445"/>
      <c r="AA12" s="1446"/>
    </row>
    <row r="13" spans="2:27" ht="32.25" customHeight="1" thickBot="1">
      <c r="B13" s="1409" t="s">
        <v>594</v>
      </c>
      <c r="C13" s="1562" t="s">
        <v>447</v>
      </c>
      <c r="D13" s="1563"/>
      <c r="E13" s="1563"/>
      <c r="F13" s="1563"/>
      <c r="G13" s="1564"/>
      <c r="H13" s="1947"/>
      <c r="I13" s="1599"/>
      <c r="J13" s="1948"/>
      <c r="K13" s="1423"/>
      <c r="L13" s="1424"/>
      <c r="M13" s="1425"/>
      <c r="N13" s="1426"/>
      <c r="O13" s="1969"/>
      <c r="P13" s="1407"/>
      <c r="R13" s="1442"/>
      <c r="S13" s="1454"/>
      <c r="T13" s="1454"/>
      <c r="U13" s="1454"/>
      <c r="V13" s="496"/>
      <c r="X13" s="1444"/>
      <c r="Y13" s="1445"/>
      <c r="Z13" s="1445"/>
      <c r="AA13" s="1446"/>
    </row>
    <row r="14" spans="2:27">
      <c r="B14" s="1727" t="s">
        <v>19</v>
      </c>
      <c r="C14" s="1728" t="s">
        <v>20</v>
      </c>
      <c r="D14" s="1458" t="s">
        <v>21</v>
      </c>
      <c r="E14" s="1458" t="s">
        <v>107</v>
      </c>
      <c r="F14" s="1458" t="s">
        <v>341</v>
      </c>
      <c r="G14" s="1460" t="s">
        <v>281</v>
      </c>
      <c r="H14" s="1461"/>
      <c r="I14" s="1461"/>
      <c r="J14" s="1462"/>
      <c r="K14" s="1458" t="s">
        <v>25</v>
      </c>
      <c r="L14" s="1458"/>
      <c r="M14" s="1729">
        <v>1</v>
      </c>
      <c r="N14" s="1729"/>
      <c r="O14" s="1730"/>
      <c r="R14" s="1468"/>
      <c r="S14" s="1469"/>
      <c r="T14" s="1469"/>
      <c r="V14" s="496"/>
      <c r="X14" s="1444"/>
      <c r="Y14" s="1445"/>
      <c r="Z14" s="1445"/>
      <c r="AA14" s="1446"/>
    </row>
    <row r="15" spans="2:27">
      <c r="B15" s="1731"/>
      <c r="C15" s="1472"/>
      <c r="D15" s="1472"/>
      <c r="E15" s="1472"/>
      <c r="F15" s="1472"/>
      <c r="G15" s="1474"/>
      <c r="H15" s="1475"/>
      <c r="I15" s="1475"/>
      <c r="J15" s="1476"/>
      <c r="K15" s="1472"/>
      <c r="L15" s="1472"/>
      <c r="M15" s="1472" t="s">
        <v>27</v>
      </c>
      <c r="N15" s="1472" t="s">
        <v>28</v>
      </c>
      <c r="O15" s="1477" t="s">
        <v>29</v>
      </c>
      <c r="R15" s="1478"/>
      <c r="S15" s="1469"/>
      <c r="T15" s="1469"/>
      <c r="V15" s="1445"/>
      <c r="X15" s="1444"/>
      <c r="Y15" s="1445"/>
      <c r="Z15" s="1445"/>
      <c r="AA15" s="1446"/>
    </row>
    <row r="16" spans="2:27" ht="13.5" thickBot="1">
      <c r="B16" s="1732"/>
      <c r="C16" s="1479"/>
      <c r="D16" s="1479"/>
      <c r="E16" s="1479"/>
      <c r="F16" s="1479"/>
      <c r="G16" s="1482" t="s">
        <v>30</v>
      </c>
      <c r="H16" s="1482" t="s">
        <v>31</v>
      </c>
      <c r="I16" s="1482" t="s">
        <v>32</v>
      </c>
      <c r="J16" s="1733" t="s">
        <v>33</v>
      </c>
      <c r="K16" s="1482" t="s">
        <v>34</v>
      </c>
      <c r="L16" s="1483" t="s">
        <v>35</v>
      </c>
      <c r="M16" s="1479"/>
      <c r="N16" s="1479"/>
      <c r="O16" s="1484"/>
      <c r="R16" s="1478"/>
      <c r="S16" s="1469"/>
      <c r="T16" s="1469"/>
      <c r="V16" s="1445"/>
      <c r="X16" s="1444"/>
      <c r="Y16" s="1445"/>
      <c r="Z16" s="1445"/>
      <c r="AA16" s="1446"/>
    </row>
    <row r="17" spans="2:27" ht="12.75" customHeight="1">
      <c r="B17" s="1486" t="s">
        <v>595</v>
      </c>
      <c r="C17" s="1487" t="s">
        <v>37</v>
      </c>
      <c r="D17" s="1488" t="s">
        <v>596</v>
      </c>
      <c r="E17" s="1734">
        <v>1</v>
      </c>
      <c r="F17" s="1839">
        <f>X65</f>
        <v>563499999.80000007</v>
      </c>
      <c r="G17" s="1491">
        <f>+F17</f>
        <v>563499999.80000007</v>
      </c>
      <c r="H17" s="1492">
        <v>0</v>
      </c>
      <c r="I17" s="1492">
        <v>0</v>
      </c>
      <c r="J17" s="1492">
        <v>0</v>
      </c>
      <c r="K17" s="1735">
        <v>44929</v>
      </c>
      <c r="L17" s="1735">
        <v>45290</v>
      </c>
      <c r="M17" s="1840">
        <f>E18/E17</f>
        <v>0</v>
      </c>
      <c r="N17" s="1840">
        <f>F18/F17</f>
        <v>0.42155811904935508</v>
      </c>
      <c r="O17" s="1841">
        <f>M17*M17/N17</f>
        <v>0</v>
      </c>
      <c r="R17" s="1478"/>
      <c r="S17" s="1469"/>
      <c r="T17" s="1469"/>
      <c r="V17" s="496"/>
      <c r="X17" s="1444"/>
      <c r="Y17" s="1445"/>
      <c r="Z17" s="1445"/>
      <c r="AA17" s="1446"/>
    </row>
    <row r="18" spans="2:27">
      <c r="B18" s="1497"/>
      <c r="C18" s="1498" t="s">
        <v>39</v>
      </c>
      <c r="D18" s="1499"/>
      <c r="E18" s="1737"/>
      <c r="F18" s="513">
        <f>Y65</f>
        <v>237548000</v>
      </c>
      <c r="G18" s="1501"/>
      <c r="H18" s="1502"/>
      <c r="I18" s="1502"/>
      <c r="J18" s="1502"/>
      <c r="K18" s="1904"/>
      <c r="L18" s="1843"/>
      <c r="M18" s="1744"/>
      <c r="N18" s="1744"/>
      <c r="O18" s="1844"/>
      <c r="V18" s="1507"/>
      <c r="X18" s="1444"/>
      <c r="Y18" s="1445"/>
      <c r="Z18" s="1445"/>
      <c r="AA18" s="1446"/>
    </row>
    <row r="19" spans="2:27">
      <c r="B19" s="1731" t="s">
        <v>290</v>
      </c>
      <c r="C19" s="1498" t="s">
        <v>37</v>
      </c>
      <c r="D19" s="1499"/>
      <c r="E19" s="1764"/>
      <c r="F19" s="1846">
        <f>F17</f>
        <v>563499999.80000007</v>
      </c>
      <c r="G19" s="1903"/>
      <c r="H19" s="1413">
        <v>0</v>
      </c>
      <c r="I19" s="1413">
        <v>0</v>
      </c>
      <c r="J19" s="1413">
        <v>0</v>
      </c>
      <c r="K19" s="1903"/>
      <c r="L19" s="1843"/>
      <c r="M19" s="1744"/>
      <c r="N19" s="1505"/>
      <c r="O19" s="1847"/>
    </row>
    <row r="20" spans="2:27" ht="13.5" thickBot="1">
      <c r="B20" s="1537"/>
      <c r="C20" s="1519" t="s">
        <v>39</v>
      </c>
      <c r="D20" s="1520"/>
      <c r="E20" s="1695"/>
      <c r="F20" s="1848">
        <f>F18</f>
        <v>237548000</v>
      </c>
      <c r="G20" s="1849">
        <f>SUM(G17:G19)</f>
        <v>563499999.80000007</v>
      </c>
      <c r="H20" s="1746">
        <v>0</v>
      </c>
      <c r="I20" s="1747">
        <v>0</v>
      </c>
      <c r="J20" s="1746">
        <v>0</v>
      </c>
      <c r="K20" s="1540"/>
      <c r="L20" s="1542"/>
      <c r="M20" s="1543"/>
      <c r="N20" s="1544"/>
      <c r="O20" s="1545"/>
    </row>
    <row r="21" spans="2:27" ht="13.5" thickBot="1">
      <c r="C21" s="1970"/>
      <c r="D21" s="1970"/>
      <c r="E21" s="1970"/>
      <c r="F21" s="1546"/>
      <c r="G21" s="1547"/>
      <c r="H21" s="1548"/>
      <c r="I21" s="1548"/>
      <c r="J21" s="1548"/>
      <c r="K21" s="1549"/>
      <c r="L21" s="1549"/>
      <c r="M21" s="1547"/>
      <c r="N21" s="1550"/>
      <c r="O21" s="1550"/>
      <c r="P21" s="1550"/>
    </row>
    <row r="22" spans="2:27" ht="13.5" thickBot="1">
      <c r="B22" s="1551" t="s">
        <v>52</v>
      </c>
      <c r="C22" s="1552" t="s">
        <v>53</v>
      </c>
      <c r="D22" s="1553"/>
      <c r="E22" s="1554"/>
      <c r="F22" s="1555" t="s">
        <v>54</v>
      </c>
      <c r="G22" s="1556"/>
      <c r="H22" s="1556"/>
      <c r="I22" s="1556"/>
      <c r="J22" s="1557"/>
      <c r="K22" s="1558"/>
      <c r="L22" s="1559"/>
      <c r="M22" s="1559"/>
      <c r="N22" s="1559"/>
      <c r="O22" s="1560"/>
    </row>
    <row r="23" spans="2:27" ht="23.25" customHeight="1">
      <c r="B23" s="1971" t="s">
        <v>597</v>
      </c>
      <c r="C23" s="1750" t="s">
        <v>598</v>
      </c>
      <c r="D23" s="1750"/>
      <c r="E23" s="1750"/>
      <c r="F23" s="1565" t="s">
        <v>599</v>
      </c>
      <c r="G23" s="1565"/>
      <c r="H23" s="1565"/>
      <c r="I23" s="1498" t="s">
        <v>37</v>
      </c>
      <c r="J23" s="497">
        <v>1</v>
      </c>
      <c r="K23" s="1566"/>
      <c r="L23" s="1567"/>
      <c r="M23" s="1567"/>
      <c r="N23" s="1567"/>
      <c r="O23" s="1568"/>
    </row>
    <row r="24" spans="2:27">
      <c r="B24" s="1972"/>
      <c r="C24" s="1750"/>
      <c r="D24" s="1750"/>
      <c r="E24" s="1750"/>
      <c r="F24" s="1565"/>
      <c r="G24" s="1565"/>
      <c r="H24" s="1565"/>
      <c r="I24" s="1498" t="s">
        <v>39</v>
      </c>
      <c r="J24" s="1573"/>
      <c r="K24" s="1574"/>
      <c r="L24" s="1575"/>
      <c r="M24" s="1575"/>
      <c r="N24" s="1575"/>
      <c r="O24" s="1576"/>
    </row>
    <row r="25" spans="2:27">
      <c r="B25" s="1972"/>
      <c r="C25" s="1577" t="s">
        <v>463</v>
      </c>
      <c r="D25" s="1577"/>
      <c r="E25" s="1577"/>
      <c r="F25" s="1565"/>
      <c r="G25" s="1565"/>
      <c r="H25" s="1565"/>
      <c r="I25" s="1498" t="s">
        <v>37</v>
      </c>
      <c r="J25" s="497"/>
      <c r="K25" s="1578"/>
      <c r="L25" s="1578"/>
      <c r="M25" s="1578"/>
      <c r="N25" s="1578"/>
      <c r="O25" s="1579"/>
    </row>
    <row r="26" spans="2:27" ht="13.5" thickBot="1">
      <c r="B26" s="1972"/>
      <c r="C26" s="1577"/>
      <c r="D26" s="1577"/>
      <c r="E26" s="1577"/>
      <c r="F26" s="1565"/>
      <c r="G26" s="1565"/>
      <c r="H26" s="1565"/>
      <c r="I26" s="1498" t="s">
        <v>39</v>
      </c>
      <c r="J26" s="1573"/>
      <c r="K26" s="1578"/>
      <c r="L26" s="1578"/>
      <c r="M26" s="1578"/>
      <c r="N26" s="1578"/>
      <c r="O26" s="1579"/>
    </row>
    <row r="27" spans="2:27">
      <c r="B27" s="1972"/>
      <c r="C27" s="1577" t="s">
        <v>464</v>
      </c>
      <c r="D27" s="1577"/>
      <c r="E27" s="1577"/>
      <c r="F27" s="1565"/>
      <c r="G27" s="1565"/>
      <c r="H27" s="1565"/>
      <c r="I27" s="1498" t="s">
        <v>465</v>
      </c>
      <c r="J27" s="1580"/>
      <c r="K27" s="1581" t="s">
        <v>600</v>
      </c>
      <c r="L27" s="1559"/>
      <c r="M27" s="1559"/>
      <c r="N27" s="1559"/>
      <c r="O27" s="1560"/>
    </row>
    <row r="28" spans="2:27" ht="30" customHeight="1">
      <c r="B28" s="1973"/>
      <c r="C28" s="1577"/>
      <c r="D28" s="1577"/>
      <c r="E28" s="1577"/>
      <c r="F28" s="1565"/>
      <c r="G28" s="1565"/>
      <c r="H28" s="1565"/>
      <c r="I28" s="1498" t="s">
        <v>39</v>
      </c>
      <c r="J28" s="1582"/>
      <c r="K28" s="1583" t="s">
        <v>702</v>
      </c>
      <c r="L28" s="1584"/>
      <c r="M28" s="1584"/>
      <c r="N28" s="1584"/>
      <c r="O28" s="1585"/>
    </row>
    <row r="29" spans="2:27" ht="18.75" customHeight="1">
      <c r="B29" s="1586" t="s">
        <v>61</v>
      </c>
      <c r="C29" s="1587"/>
      <c r="D29" s="1587"/>
      <c r="E29" s="1587"/>
      <c r="F29" s="1587"/>
      <c r="G29" s="1587"/>
      <c r="H29" s="1587"/>
      <c r="I29" s="1587"/>
      <c r="J29" s="1588"/>
      <c r="K29" s="1589" t="s">
        <v>60</v>
      </c>
      <c r="L29" s="1578"/>
      <c r="M29" s="1578"/>
      <c r="N29" s="1578"/>
      <c r="O29" s="1579"/>
    </row>
    <row r="30" spans="2:27" ht="13.5" thickBot="1">
      <c r="B30" s="1590"/>
      <c r="C30" s="1591"/>
      <c r="D30" s="1591"/>
      <c r="E30" s="1591"/>
      <c r="F30" s="1591"/>
      <c r="G30" s="1591"/>
      <c r="H30" s="1591"/>
      <c r="I30" s="1591"/>
      <c r="J30" s="1592"/>
      <c r="K30" s="1593"/>
      <c r="L30" s="1594"/>
      <c r="M30" s="1594"/>
      <c r="N30" s="1594"/>
      <c r="O30" s="1595"/>
    </row>
    <row r="31" spans="2:27">
      <c r="K31" s="1596"/>
      <c r="L31" s="1596"/>
      <c r="M31" s="1596"/>
      <c r="N31" s="1596"/>
      <c r="O31" s="1596"/>
    </row>
    <row r="32" spans="2:27">
      <c r="K32" s="1596"/>
      <c r="L32" s="1596"/>
      <c r="M32" s="1596"/>
      <c r="N32" s="1596"/>
      <c r="O32" s="1596"/>
    </row>
    <row r="34" spans="13:31">
      <c r="Q34" s="1761" t="s">
        <v>601</v>
      </c>
      <c r="R34" s="1603"/>
      <c r="S34" s="1604"/>
      <c r="T34" s="1605"/>
      <c r="U34" s="1771"/>
      <c r="V34" s="1604"/>
      <c r="W34" s="1607"/>
      <c r="X34" s="1604"/>
      <c r="Y34" s="1608"/>
      <c r="Z34" s="1608"/>
      <c r="AA34" s="1604"/>
      <c r="AB34" s="1607"/>
      <c r="AC34" s="1607"/>
      <c r="AD34" s="1604"/>
      <c r="AE34" s="1608"/>
    </row>
    <row r="35" spans="13:31" ht="25.5">
      <c r="M35" s="1607"/>
      <c r="Q35" s="1764" t="s">
        <v>468</v>
      </c>
      <c r="R35" s="1764" t="s">
        <v>469</v>
      </c>
      <c r="S35" s="1764" t="s">
        <v>470</v>
      </c>
      <c r="T35" s="1765" t="s">
        <v>471</v>
      </c>
      <c r="U35" s="1765" t="s">
        <v>12</v>
      </c>
      <c r="V35" s="1766" t="s">
        <v>492</v>
      </c>
      <c r="W35" s="1765" t="s">
        <v>473</v>
      </c>
      <c r="X35" s="1765" t="s">
        <v>474</v>
      </c>
      <c r="Y35" s="1659" t="s">
        <v>475</v>
      </c>
      <c r="Z35" s="1659" t="s">
        <v>476</v>
      </c>
      <c r="AA35" s="1604"/>
      <c r="AB35" s="1607"/>
      <c r="AC35" s="1607"/>
      <c r="AD35" s="1604"/>
      <c r="AE35" s="1608"/>
    </row>
    <row r="36" spans="13:31" ht="114.75" customHeight="1">
      <c r="M36" s="1607"/>
      <c r="Q36" s="1818"/>
      <c r="R36" s="1818"/>
      <c r="S36" s="1818"/>
      <c r="T36" s="1863"/>
      <c r="U36" s="1796"/>
      <c r="V36" s="1974">
        <v>4750000</v>
      </c>
      <c r="W36" s="1510" t="s">
        <v>602</v>
      </c>
      <c r="X36" s="1975">
        <f>V36*6</f>
        <v>28500000</v>
      </c>
      <c r="Y36" s="1855">
        <f t="shared" ref="Y36:Y45" si="0">X36</f>
        <v>28500000</v>
      </c>
      <c r="Z36" s="1659"/>
      <c r="AA36" s="1604" t="s">
        <v>489</v>
      </c>
      <c r="AB36" s="1607"/>
      <c r="AC36" s="1607"/>
      <c r="AD36" s="1604"/>
      <c r="AE36" s="1608"/>
    </row>
    <row r="37" spans="13:31" ht="117" customHeight="1">
      <c r="M37" s="1607"/>
      <c r="Q37" s="1941"/>
      <c r="R37" s="1941"/>
      <c r="S37" s="1704"/>
      <c r="T37" s="1976"/>
      <c r="U37" s="1954"/>
      <c r="V37" s="1977">
        <v>5300000</v>
      </c>
      <c r="W37" s="1510" t="s">
        <v>603</v>
      </c>
      <c r="X37" s="1977">
        <f t="shared" ref="X37:X43" si="1">V37*7</f>
        <v>37100000</v>
      </c>
      <c r="Y37" s="1855">
        <f t="shared" si="0"/>
        <v>37100000</v>
      </c>
      <c r="Z37" s="1659"/>
      <c r="AA37" s="1604" t="s">
        <v>489</v>
      </c>
      <c r="AB37" s="1607"/>
      <c r="AC37" s="1607"/>
      <c r="AD37" s="1604"/>
      <c r="AE37" s="1608"/>
    </row>
    <row r="38" spans="13:31" ht="51">
      <c r="M38" s="1607"/>
      <c r="Q38" s="1706"/>
      <c r="R38" s="1706"/>
      <c r="S38" s="1706"/>
      <c r="T38" s="1706"/>
      <c r="U38" s="1955"/>
      <c r="V38" s="1977">
        <v>4250000</v>
      </c>
      <c r="W38" s="1510" t="s">
        <v>604</v>
      </c>
      <c r="X38" s="1977">
        <f t="shared" si="1"/>
        <v>29750000</v>
      </c>
      <c r="Y38" s="1855">
        <f t="shared" si="0"/>
        <v>29750000</v>
      </c>
      <c r="Z38" s="1659"/>
      <c r="AA38" s="1604" t="s">
        <v>489</v>
      </c>
      <c r="AB38" s="1607"/>
      <c r="AC38" s="1607"/>
      <c r="AD38" s="1604"/>
      <c r="AE38" s="1608"/>
    </row>
    <row r="39" spans="13:31" ht="38.25">
      <c r="M39" s="1607"/>
      <c r="Q39" s="1706"/>
      <c r="R39" s="1706"/>
      <c r="S39" s="1706"/>
      <c r="T39" s="1706"/>
      <c r="U39" s="1955"/>
      <c r="V39" s="1977">
        <v>4000000</v>
      </c>
      <c r="W39" s="1510" t="s">
        <v>605</v>
      </c>
      <c r="X39" s="1977">
        <f t="shared" si="1"/>
        <v>28000000</v>
      </c>
      <c r="Y39" s="1855">
        <f t="shared" si="0"/>
        <v>28000000</v>
      </c>
      <c r="Z39" s="1659"/>
      <c r="AA39" s="1604"/>
      <c r="AB39" s="1607"/>
      <c r="AC39" s="1607"/>
      <c r="AD39" s="1604"/>
      <c r="AE39" s="1608"/>
    </row>
    <row r="40" spans="13:31" ht="38.25">
      <c r="M40" s="1607"/>
      <c r="Q40" s="1706"/>
      <c r="R40" s="1706"/>
      <c r="S40" s="1706"/>
      <c r="T40" s="1706"/>
      <c r="U40" s="1955"/>
      <c r="V40" s="1977">
        <v>1942000</v>
      </c>
      <c r="W40" s="1510" t="s">
        <v>606</v>
      </c>
      <c r="X40" s="1977">
        <f t="shared" si="1"/>
        <v>13594000</v>
      </c>
      <c r="Y40" s="1855">
        <f t="shared" si="0"/>
        <v>13594000</v>
      </c>
      <c r="Z40" s="1659"/>
      <c r="AA40" s="1604"/>
      <c r="AB40" s="1607"/>
      <c r="AC40" s="1607"/>
      <c r="AD40" s="1604"/>
      <c r="AE40" s="1608"/>
    </row>
    <row r="41" spans="13:31" ht="63.75">
      <c r="M41" s="1607"/>
      <c r="Q41" s="1706"/>
      <c r="R41" s="1706"/>
      <c r="S41" s="1706"/>
      <c r="T41" s="1706"/>
      <c r="U41" s="1955"/>
      <c r="V41" s="1977">
        <v>2047000</v>
      </c>
      <c r="W41" s="1510" t="s">
        <v>607</v>
      </c>
      <c r="X41" s="1977">
        <f t="shared" si="1"/>
        <v>14329000</v>
      </c>
      <c r="Y41" s="1855">
        <f t="shared" si="0"/>
        <v>14329000</v>
      </c>
      <c r="Z41" s="1659"/>
      <c r="AA41" s="1604"/>
      <c r="AB41" s="1607"/>
      <c r="AC41" s="1607"/>
      <c r="AD41" s="1604"/>
      <c r="AE41" s="1608"/>
    </row>
    <row r="42" spans="13:31" ht="38.25">
      <c r="M42" s="1607"/>
      <c r="Q42" s="1706"/>
      <c r="R42" s="1706"/>
      <c r="S42" s="1706"/>
      <c r="T42" s="1706"/>
      <c r="U42" s="1955"/>
      <c r="V42" s="1977">
        <v>3500000</v>
      </c>
      <c r="W42" s="1510" t="s">
        <v>608</v>
      </c>
      <c r="X42" s="1977">
        <f t="shared" si="1"/>
        <v>24500000</v>
      </c>
      <c r="Y42" s="1855">
        <f t="shared" si="0"/>
        <v>24500000</v>
      </c>
      <c r="Z42" s="1659"/>
      <c r="AA42" s="1604"/>
      <c r="AB42" s="1607"/>
      <c r="AC42" s="1607"/>
      <c r="AD42" s="1604"/>
      <c r="AE42" s="1608"/>
    </row>
    <row r="43" spans="13:31" ht="51">
      <c r="M43" s="1607"/>
      <c r="Q43" s="1706"/>
      <c r="R43" s="1706"/>
      <c r="S43" s="1706"/>
      <c r="T43" s="1706"/>
      <c r="U43" s="1955"/>
      <c r="V43" s="1977">
        <v>1753000</v>
      </c>
      <c r="W43" s="1510" t="s">
        <v>609</v>
      </c>
      <c r="X43" s="1977">
        <f t="shared" si="1"/>
        <v>12271000</v>
      </c>
      <c r="Y43" s="1855">
        <f t="shared" si="0"/>
        <v>12271000</v>
      </c>
      <c r="Z43" s="1659"/>
      <c r="AA43" s="1604"/>
      <c r="AB43" s="1607"/>
      <c r="AC43" s="1607"/>
      <c r="AD43" s="1604"/>
      <c r="AE43" s="1608"/>
    </row>
    <row r="44" spans="13:31" ht="51">
      <c r="M44" s="1607"/>
      <c r="Q44" s="1706"/>
      <c r="R44" s="1706"/>
      <c r="S44" s="1706"/>
      <c r="T44" s="1706"/>
      <c r="U44" s="1955"/>
      <c r="V44" s="1977">
        <v>3045000</v>
      </c>
      <c r="W44" s="1510" t="s">
        <v>610</v>
      </c>
      <c r="X44" s="1977">
        <f>V44*6</f>
        <v>18270000</v>
      </c>
      <c r="Y44" s="1855">
        <f t="shared" si="0"/>
        <v>18270000</v>
      </c>
      <c r="Z44" s="1659"/>
      <c r="AA44" s="1604"/>
      <c r="AB44" s="1607"/>
      <c r="AC44" s="1607"/>
      <c r="AD44" s="1604"/>
      <c r="AE44" s="1608"/>
    </row>
    <row r="45" spans="13:31" ht="51">
      <c r="M45" s="1607"/>
      <c r="Q45" s="1706"/>
      <c r="R45" s="1706"/>
      <c r="S45" s="1706"/>
      <c r="T45" s="1706"/>
      <c r="U45" s="1955"/>
      <c r="V45" s="1977">
        <v>4462000</v>
      </c>
      <c r="W45" s="1510" t="s">
        <v>611</v>
      </c>
      <c r="X45" s="1977">
        <f>V45*7</f>
        <v>31234000</v>
      </c>
      <c r="Y45" s="1855">
        <f t="shared" si="0"/>
        <v>31234000</v>
      </c>
      <c r="Z45" s="1659"/>
      <c r="AA45" s="1604"/>
      <c r="AB45" s="1607"/>
      <c r="AC45" s="1607"/>
      <c r="AD45" s="1604"/>
      <c r="AE45" s="1608"/>
    </row>
    <row r="46" spans="13:31" ht="63.75">
      <c r="M46" s="1607"/>
      <c r="Q46" s="1706"/>
      <c r="R46" s="1706"/>
      <c r="S46" s="1706"/>
      <c r="T46" s="1706"/>
      <c r="U46" s="1955"/>
      <c r="V46" s="1977">
        <v>4462000</v>
      </c>
      <c r="W46" s="1986" t="s">
        <v>612</v>
      </c>
      <c r="X46" s="1977">
        <f>V46*6</f>
        <v>26772000</v>
      </c>
      <c r="Y46" s="1855"/>
      <c r="Z46" s="1659"/>
      <c r="AA46" s="1604"/>
      <c r="AB46" s="1607"/>
      <c r="AC46" s="1607"/>
      <c r="AD46" s="1604"/>
      <c r="AE46" s="1608"/>
    </row>
    <row r="47" spans="13:31" ht="51">
      <c r="M47" s="1607"/>
      <c r="Q47" s="1706"/>
      <c r="R47" s="1706"/>
      <c r="S47" s="1706"/>
      <c r="T47" s="1706"/>
      <c r="U47" s="1955"/>
      <c r="V47" s="1977">
        <v>3500000</v>
      </c>
      <c r="W47" s="1979" t="s">
        <v>613</v>
      </c>
      <c r="X47" s="1977">
        <f t="shared" ref="X47:X53" si="2">V47*7</f>
        <v>24500000</v>
      </c>
      <c r="Y47" s="1855"/>
      <c r="Z47" s="1659"/>
      <c r="AA47" s="1604"/>
      <c r="AB47" s="1607"/>
      <c r="AC47" s="1607"/>
      <c r="AD47" s="1604"/>
      <c r="AE47" s="1608"/>
    </row>
    <row r="48" spans="13:31" ht="51">
      <c r="M48" s="1607"/>
      <c r="Q48" s="1764"/>
      <c r="R48" s="1764"/>
      <c r="S48" s="1764"/>
      <c r="T48" s="1765"/>
      <c r="U48" s="1765"/>
      <c r="V48" s="1978">
        <v>3500000</v>
      </c>
      <c r="W48" s="1979" t="s">
        <v>614</v>
      </c>
      <c r="X48" s="1977">
        <f t="shared" si="2"/>
        <v>24500000</v>
      </c>
      <c r="Y48" s="1855"/>
      <c r="Z48" s="1659"/>
      <c r="AA48" s="1604"/>
      <c r="AB48" s="1607"/>
      <c r="AC48" s="1607"/>
      <c r="AD48" s="1604"/>
      <c r="AE48" s="1608"/>
    </row>
    <row r="49" spans="13:31" ht="76.5">
      <c r="M49" s="1607"/>
      <c r="Q49" s="1764"/>
      <c r="R49" s="1764"/>
      <c r="S49" s="1764"/>
      <c r="T49" s="1765"/>
      <c r="U49" s="1765"/>
      <c r="V49" s="1978">
        <v>2047000</v>
      </c>
      <c r="W49" s="1979" t="s">
        <v>615</v>
      </c>
      <c r="X49" s="1977">
        <f t="shared" si="2"/>
        <v>14329000</v>
      </c>
      <c r="Y49" s="1855"/>
      <c r="Z49" s="1659"/>
      <c r="AA49" s="1604"/>
      <c r="AB49" s="1607"/>
      <c r="AC49" s="1607"/>
      <c r="AD49" s="1604"/>
      <c r="AE49" s="1608"/>
    </row>
    <row r="50" spans="13:31" ht="102">
      <c r="M50" s="1607"/>
      <c r="Q50" s="1764"/>
      <c r="R50" s="1764"/>
      <c r="S50" s="1764"/>
      <c r="T50" s="1765"/>
      <c r="U50" s="1765"/>
      <c r="V50" s="1978">
        <v>1753000</v>
      </c>
      <c r="W50" s="1979" t="s">
        <v>616</v>
      </c>
      <c r="X50" s="1977">
        <f t="shared" si="2"/>
        <v>12271000</v>
      </c>
      <c r="Y50" s="1855"/>
      <c r="Z50" s="1659"/>
      <c r="AA50" s="1604"/>
      <c r="AB50" s="1607"/>
      <c r="AC50" s="1607"/>
      <c r="AD50" s="1604"/>
      <c r="AE50" s="1608"/>
    </row>
    <row r="51" spans="13:31" ht="72.75" customHeight="1">
      <c r="M51" s="1607"/>
      <c r="Q51" s="1764"/>
      <c r="R51" s="1764"/>
      <c r="S51" s="1764"/>
      <c r="T51" s="1765"/>
      <c r="U51" s="1765"/>
      <c r="V51" s="1978">
        <v>4462000</v>
      </c>
      <c r="W51" s="1979" t="s">
        <v>617</v>
      </c>
      <c r="X51" s="1977">
        <f t="shared" si="2"/>
        <v>31234000</v>
      </c>
      <c r="Y51" s="1855"/>
      <c r="Z51" s="1659"/>
      <c r="AA51" s="1604"/>
      <c r="AB51" s="1607"/>
      <c r="AC51" s="1607"/>
      <c r="AD51" s="1604"/>
      <c r="AE51" s="1608"/>
    </row>
    <row r="52" spans="13:31" ht="38.25">
      <c r="M52" s="1607"/>
      <c r="Q52" s="1764"/>
      <c r="R52" s="1764"/>
      <c r="S52" s="1764"/>
      <c r="T52" s="1765"/>
      <c r="U52" s="1765"/>
      <c r="V52" s="1978">
        <v>3500000</v>
      </c>
      <c r="W52" s="1979" t="s">
        <v>618</v>
      </c>
      <c r="X52" s="1977">
        <f t="shared" si="2"/>
        <v>24500000</v>
      </c>
      <c r="Y52" s="1855"/>
      <c r="Z52" s="1659"/>
      <c r="AA52" s="1604"/>
      <c r="AB52" s="1607"/>
      <c r="AC52" s="1607"/>
      <c r="AD52" s="1604"/>
      <c r="AE52" s="1608"/>
    </row>
    <row r="53" spans="13:31" ht="51">
      <c r="M53" s="1607"/>
      <c r="Q53" s="1764"/>
      <c r="R53" s="1764"/>
      <c r="S53" s="1764"/>
      <c r="T53" s="1765"/>
      <c r="U53" s="1765"/>
      <c r="V53" s="1978">
        <v>3500000</v>
      </c>
      <c r="W53" s="1979" t="s">
        <v>619</v>
      </c>
      <c r="X53" s="1977">
        <f t="shared" si="2"/>
        <v>24500000</v>
      </c>
      <c r="Y53" s="1855"/>
      <c r="Z53" s="1659"/>
      <c r="AA53" s="1604"/>
      <c r="AB53" s="1607"/>
      <c r="AC53" s="1607"/>
      <c r="AD53" s="1604"/>
      <c r="AE53" s="1608"/>
    </row>
    <row r="54" spans="13:31" ht="76.5">
      <c r="M54" s="1607"/>
      <c r="Q54" s="1764"/>
      <c r="R54" s="1764"/>
      <c r="S54" s="1764"/>
      <c r="T54" s="1765"/>
      <c r="U54" s="1765"/>
      <c r="V54" s="1978">
        <v>4750000</v>
      </c>
      <c r="W54" s="1979" t="s">
        <v>620</v>
      </c>
      <c r="X54" s="1977">
        <f>V54*6</f>
        <v>28500000</v>
      </c>
      <c r="Y54" s="1855"/>
      <c r="Z54" s="1659"/>
      <c r="AA54" s="1604"/>
      <c r="AB54" s="1607"/>
      <c r="AC54" s="1607"/>
      <c r="AD54" s="1604"/>
      <c r="AE54" s="1608"/>
    </row>
    <row r="55" spans="13:31" ht="63.75">
      <c r="M55" s="1607"/>
      <c r="Q55" s="1764"/>
      <c r="R55" s="1764"/>
      <c r="S55" s="1764"/>
      <c r="T55" s="1765"/>
      <c r="U55" s="1765"/>
      <c r="V55" s="1978">
        <v>1753000</v>
      </c>
      <c r="W55" s="1979" t="s">
        <v>621</v>
      </c>
      <c r="X55" s="1977">
        <f>V55*7</f>
        <v>12271000</v>
      </c>
      <c r="Y55" s="1855"/>
      <c r="Z55" s="1659"/>
      <c r="AA55" s="1604"/>
      <c r="AB55" s="1607"/>
      <c r="AC55" s="1607"/>
      <c r="AD55" s="1604"/>
      <c r="AE55" s="1608"/>
    </row>
    <row r="56" spans="13:31" ht="51">
      <c r="M56" s="1607"/>
      <c r="Q56" s="1764"/>
      <c r="R56" s="1764"/>
      <c r="S56" s="1764"/>
      <c r="T56" s="1765"/>
      <c r="U56" s="1765"/>
      <c r="V56" s="1978">
        <v>3780000</v>
      </c>
      <c r="W56" s="1979" t="s">
        <v>622</v>
      </c>
      <c r="X56" s="1977">
        <f>V56*7</f>
        <v>26460000</v>
      </c>
      <c r="Y56" s="1855"/>
      <c r="Z56" s="1659"/>
      <c r="AA56" s="1604"/>
      <c r="AB56" s="1607"/>
      <c r="AC56" s="1607"/>
      <c r="AD56" s="1604"/>
      <c r="AE56" s="1608"/>
    </row>
    <row r="57" spans="13:31" ht="25.5">
      <c r="M57" s="1607"/>
      <c r="Q57" s="1764"/>
      <c r="R57" s="1764"/>
      <c r="S57" s="1764"/>
      <c r="T57" s="1765"/>
      <c r="U57" s="1765"/>
      <c r="V57" s="1978">
        <v>3624523.8</v>
      </c>
      <c r="W57" s="1979" t="s">
        <v>623</v>
      </c>
      <c r="X57" s="1977">
        <f>V57*7</f>
        <v>25371666.599999998</v>
      </c>
      <c r="Y57" s="1855"/>
      <c r="Z57" s="1659"/>
      <c r="AA57" s="1604"/>
      <c r="AB57" s="1607"/>
      <c r="AC57" s="1607"/>
      <c r="AD57" s="1604"/>
      <c r="AE57" s="1608"/>
    </row>
    <row r="58" spans="13:31" ht="25.5">
      <c r="M58" s="1607"/>
      <c r="Q58" s="1764"/>
      <c r="R58" s="1764"/>
      <c r="S58" s="1764"/>
      <c r="T58" s="1765"/>
      <c r="U58" s="1765"/>
      <c r="V58" s="1978">
        <v>3624523.8</v>
      </c>
      <c r="W58" s="1979" t="s">
        <v>623</v>
      </c>
      <c r="X58" s="1977">
        <f>V58*7</f>
        <v>25371666.599999998</v>
      </c>
      <c r="Y58" s="1855"/>
      <c r="Z58" s="1659"/>
      <c r="AA58" s="1604"/>
      <c r="AB58" s="1607"/>
      <c r="AC58" s="1607"/>
      <c r="AD58" s="1604"/>
      <c r="AE58" s="1608"/>
    </row>
    <row r="59" spans="13:31" ht="25.5">
      <c r="M59" s="1607"/>
      <c r="Q59" s="1764"/>
      <c r="R59" s="1764"/>
      <c r="S59" s="1764"/>
      <c r="T59" s="1765"/>
      <c r="U59" s="1765"/>
      <c r="V59" s="1978">
        <v>3624523.8</v>
      </c>
      <c r="W59" s="1979" t="s">
        <v>623</v>
      </c>
      <c r="X59" s="1977">
        <f>V59*7</f>
        <v>25371666.599999998</v>
      </c>
      <c r="Y59" s="1855"/>
      <c r="Z59" s="1659"/>
      <c r="AA59" s="1604"/>
      <c r="AB59" s="1607"/>
      <c r="AC59" s="1607"/>
      <c r="AD59" s="1604"/>
      <c r="AE59" s="1608"/>
    </row>
    <row r="60" spans="13:31">
      <c r="M60" s="1607"/>
      <c r="Q60" s="1764"/>
      <c r="R60" s="1764"/>
      <c r="S60" s="1764"/>
      <c r="T60" s="1765"/>
      <c r="U60" s="1765"/>
      <c r="V60" s="1978"/>
      <c r="W60" s="1979"/>
      <c r="X60" s="1977"/>
      <c r="Y60" s="1855"/>
      <c r="Z60" s="1659"/>
      <c r="AA60" s="1604"/>
      <c r="AB60" s="1607"/>
      <c r="AC60" s="1607"/>
      <c r="AD60" s="1604"/>
      <c r="AE60" s="1608"/>
    </row>
    <row r="61" spans="13:31">
      <c r="M61" s="1607"/>
      <c r="Q61" s="1764"/>
      <c r="R61" s="1764"/>
      <c r="S61" s="1764"/>
      <c r="T61" s="1765"/>
      <c r="U61" s="1765"/>
      <c r="V61" s="1978"/>
      <c r="W61" s="1979"/>
      <c r="X61" s="1977"/>
      <c r="Y61" s="1855"/>
      <c r="Z61" s="1659"/>
      <c r="AA61" s="1604"/>
      <c r="AB61" s="1607"/>
      <c r="AC61" s="1607"/>
      <c r="AD61" s="1604"/>
      <c r="AE61" s="1608"/>
    </row>
    <row r="62" spans="13:31">
      <c r="M62" s="1607"/>
      <c r="Q62" s="1764"/>
      <c r="R62" s="1764"/>
      <c r="S62" s="1764"/>
      <c r="T62" s="1765"/>
      <c r="U62" s="1765"/>
      <c r="V62" s="1978"/>
      <c r="W62" s="1979"/>
      <c r="X62" s="1977"/>
      <c r="Y62" s="1855"/>
      <c r="Z62" s="1659"/>
      <c r="AA62" s="1604"/>
      <c r="AB62" s="1607"/>
      <c r="AC62" s="1607"/>
      <c r="AD62" s="1604"/>
      <c r="AE62" s="1608"/>
    </row>
    <row r="63" spans="13:31">
      <c r="M63" s="1607"/>
      <c r="Q63" s="1764"/>
      <c r="R63" s="1764"/>
      <c r="S63" s="1764"/>
      <c r="T63" s="1765"/>
      <c r="U63" s="1765"/>
      <c r="V63" s="1977"/>
      <c r="W63" s="1980"/>
      <c r="X63" s="1968"/>
      <c r="Y63" s="1855"/>
      <c r="Z63" s="1659"/>
      <c r="AA63" s="1604"/>
      <c r="AB63" s="1607"/>
      <c r="AC63" s="1607"/>
      <c r="AD63" s="1604"/>
      <c r="AE63" s="1608"/>
    </row>
    <row r="64" spans="13:31">
      <c r="M64" s="1607"/>
      <c r="Q64" s="1764"/>
      <c r="R64" s="1764"/>
      <c r="S64" s="1764"/>
      <c r="T64" s="1765"/>
      <c r="U64" s="1765"/>
      <c r="V64" s="1981"/>
      <c r="W64" s="1980"/>
      <c r="X64" s="1968"/>
      <c r="Y64" s="1855"/>
      <c r="Z64" s="1659"/>
      <c r="AA64" s="1604"/>
      <c r="AB64" s="1607"/>
      <c r="AC64" s="1607"/>
      <c r="AD64" s="1604"/>
      <c r="AE64" s="1608"/>
    </row>
    <row r="65" spans="11:31">
      <c r="Q65" s="1607"/>
      <c r="R65" s="1603"/>
      <c r="S65" s="1604"/>
      <c r="T65" s="1605"/>
      <c r="U65" s="1604"/>
      <c r="V65" s="511"/>
      <c r="W65" s="1604"/>
      <c r="X65" s="512">
        <f>SUM(X36:X64)</f>
        <v>563499999.80000007</v>
      </c>
      <c r="Y65" s="1688">
        <f>SUM(Y36:Y64)</f>
        <v>237548000</v>
      </c>
      <c r="Z65" s="1688" t="e">
        <f>SUM(#REF!)</f>
        <v>#REF!</v>
      </c>
      <c r="AA65" s="1604"/>
      <c r="AB65" s="1604"/>
      <c r="AC65" s="1604"/>
      <c r="AD65" s="1604"/>
      <c r="AE65" s="1604"/>
    </row>
    <row r="66" spans="11:31">
      <c r="K66" s="1365"/>
      <c r="L66" s="1365"/>
      <c r="Q66" s="1607"/>
      <c r="R66" s="1603"/>
      <c r="S66" s="1604"/>
      <c r="T66" s="1605"/>
      <c r="U66" s="1604"/>
      <c r="AA66" s="1626"/>
      <c r="AB66" s="1627"/>
      <c r="AC66" s="1627"/>
      <c r="AD66" s="1604"/>
      <c r="AE66" s="1604"/>
    </row>
    <row r="67" spans="11:31">
      <c r="K67" s="1365"/>
      <c r="L67" s="1365"/>
      <c r="Q67" s="1607"/>
      <c r="R67" s="1603"/>
      <c r="S67" s="1604"/>
      <c r="T67" s="1605"/>
      <c r="U67" s="1604"/>
      <c r="V67" s="1604"/>
      <c r="W67" s="1604"/>
      <c r="X67" s="1604"/>
      <c r="Y67" s="1760"/>
      <c r="Z67" s="1760"/>
      <c r="AA67" s="1626"/>
      <c r="AB67" s="1627"/>
      <c r="AC67" s="1627"/>
      <c r="AD67" s="1604"/>
      <c r="AE67" s="1604"/>
    </row>
    <row r="68" spans="11:31">
      <c r="K68" s="1365"/>
      <c r="L68" s="1365"/>
      <c r="Q68" s="1761" t="s">
        <v>624</v>
      </c>
      <c r="R68" s="1762"/>
      <c r="S68" s="1763"/>
      <c r="T68" s="1605"/>
      <c r="U68" s="1604"/>
      <c r="V68" s="1604"/>
      <c r="W68" s="1604"/>
      <c r="X68" s="1604"/>
      <c r="Y68" s="1760"/>
      <c r="Z68" s="1760"/>
      <c r="AA68" s="1627"/>
      <c r="AB68" s="1627"/>
      <c r="AC68" s="1627"/>
      <c r="AD68" s="1604"/>
      <c r="AE68" s="1604"/>
    </row>
    <row r="69" spans="11:31" ht="25.5">
      <c r="K69" s="1365"/>
      <c r="L69" s="1365"/>
      <c r="Q69" s="1764" t="s">
        <v>468</v>
      </c>
      <c r="R69" s="1764" t="s">
        <v>469</v>
      </c>
      <c r="S69" s="1764" t="s">
        <v>470</v>
      </c>
      <c r="T69" s="1765" t="s">
        <v>471</v>
      </c>
      <c r="U69" s="1765" t="s">
        <v>12</v>
      </c>
      <c r="V69" s="1766" t="s">
        <v>492</v>
      </c>
      <c r="W69" s="1765" t="s">
        <v>473</v>
      </c>
      <c r="X69" s="1765" t="s">
        <v>474</v>
      </c>
      <c r="Y69" s="1659" t="s">
        <v>475</v>
      </c>
      <c r="Z69" s="1659" t="s">
        <v>476</v>
      </c>
      <c r="AA69" s="1627"/>
      <c r="AB69" s="1627"/>
      <c r="AC69" s="1627"/>
      <c r="AD69" s="1604"/>
      <c r="AE69" s="1604"/>
    </row>
    <row r="70" spans="11:31">
      <c r="K70" s="1365"/>
      <c r="L70" s="1365"/>
      <c r="Q70" s="1764"/>
      <c r="R70" s="1510"/>
      <c r="S70" s="1510"/>
      <c r="T70" s="1765"/>
      <c r="U70" s="1982"/>
      <c r="V70" s="1977"/>
      <c r="W70" s="1980" t="s">
        <v>625</v>
      </c>
      <c r="X70" s="1978"/>
      <c r="Y70" s="1687"/>
      <c r="Z70" s="1659"/>
      <c r="AA70" s="1627"/>
      <c r="AB70" s="1627"/>
      <c r="AC70" s="1627"/>
      <c r="AD70" s="1604"/>
      <c r="AE70" s="1604"/>
    </row>
    <row r="71" spans="11:31">
      <c r="K71" s="1365"/>
      <c r="L71" s="1365"/>
      <c r="Q71" s="1794"/>
      <c r="R71" s="1510"/>
      <c r="S71" s="1510"/>
      <c r="T71" s="1765"/>
      <c r="U71" s="1982"/>
      <c r="V71" s="1983"/>
      <c r="W71" s="1510"/>
      <c r="X71" s="1980"/>
      <c r="Y71" s="1663"/>
      <c r="Z71" s="1687"/>
      <c r="AA71" s="1607" t="s">
        <v>489</v>
      </c>
      <c r="AB71" s="1627"/>
      <c r="AC71" s="1627"/>
      <c r="AD71" s="1604"/>
      <c r="AE71" s="1604"/>
    </row>
    <row r="72" spans="11:31">
      <c r="K72" s="1365"/>
      <c r="L72" s="1365"/>
      <c r="Q72" s="1607"/>
      <c r="V72" s="1657">
        <f>SUM(V70:V71)</f>
        <v>0</v>
      </c>
      <c r="X72" s="1657">
        <f>SUM(X70:X71)</f>
        <v>0</v>
      </c>
      <c r="Y72" s="1688">
        <f>SUM(Y70:Y71)</f>
        <v>0</v>
      </c>
      <c r="Z72" s="1688">
        <f>SUM(Z71:Z71)</f>
        <v>0</v>
      </c>
    </row>
    <row r="73" spans="11:31">
      <c r="K73" s="1365"/>
      <c r="L73" s="1365"/>
      <c r="Q73" s="1607"/>
      <c r="V73" s="1657"/>
      <c r="Y73" s="1767"/>
      <c r="Z73" s="1767"/>
    </row>
    <row r="74" spans="11:31">
      <c r="K74" s="1365"/>
      <c r="L74" s="1365"/>
      <c r="Q74" s="1607"/>
      <c r="V74" s="1657"/>
      <c r="Y74" s="1767"/>
      <c r="Z74" s="1767"/>
    </row>
    <row r="75" spans="11:31">
      <c r="K75" s="1365"/>
      <c r="L75" s="1365"/>
      <c r="Q75" s="1768"/>
    </row>
    <row r="76" spans="11:31">
      <c r="K76" s="1365"/>
      <c r="L76" s="1365"/>
      <c r="Q76" s="1772"/>
      <c r="R76" s="1772"/>
      <c r="S76" s="1772"/>
      <c r="T76" s="1763"/>
      <c r="U76" s="1763"/>
      <c r="V76" s="1773"/>
      <c r="W76" s="1763"/>
      <c r="X76" s="1763"/>
      <c r="Y76" s="1678"/>
      <c r="Z76" s="1678"/>
    </row>
    <row r="77" spans="11:31">
      <c r="K77" s="1365"/>
      <c r="L77" s="1365"/>
      <c r="Q77" s="1607"/>
      <c r="R77" s="1607"/>
      <c r="S77" s="1607"/>
      <c r="T77" s="1607"/>
      <c r="U77" s="1987"/>
      <c r="V77" s="1656"/>
      <c r="W77" s="1771"/>
      <c r="X77" s="1656"/>
      <c r="Y77" s="1657"/>
      <c r="Z77" s="1657"/>
      <c r="AA77" s="1607"/>
    </row>
    <row r="78" spans="11:31">
      <c r="K78" s="1365"/>
      <c r="L78" s="1365"/>
      <c r="Q78" s="1771"/>
      <c r="R78" s="1771"/>
      <c r="S78" s="1771"/>
      <c r="T78" s="1798"/>
      <c r="U78" s="496"/>
      <c r="V78" s="1656"/>
      <c r="W78" s="1607"/>
      <c r="X78" s="1656"/>
      <c r="Y78" s="1657"/>
      <c r="Z78" s="1657"/>
      <c r="AA78" s="1607"/>
    </row>
    <row r="79" spans="11:31">
      <c r="K79" s="1365"/>
      <c r="L79" s="1365"/>
      <c r="R79" s="1454"/>
      <c r="S79" s="1454"/>
      <c r="T79" s="1454"/>
      <c r="U79" s="496"/>
      <c r="V79" s="1656"/>
      <c r="X79" s="1656"/>
      <c r="Y79" s="1657"/>
      <c r="Z79" s="1657"/>
      <c r="AA79" s="1607"/>
    </row>
    <row r="80" spans="11:31">
      <c r="K80" s="1365"/>
      <c r="L80" s="1365"/>
      <c r="R80" s="1454"/>
      <c r="S80" s="1454"/>
      <c r="T80" s="1454"/>
      <c r="U80" s="496"/>
      <c r="V80" s="1656"/>
      <c r="X80" s="1656"/>
      <c r="AA80" s="1607"/>
    </row>
    <row r="81" spans="11:27">
      <c r="Q81" s="1768"/>
    </row>
    <row r="82" spans="11:27">
      <c r="Q82" s="1772"/>
      <c r="R82" s="1772"/>
      <c r="S82" s="1772"/>
      <c r="T82" s="1763"/>
      <c r="U82" s="1763"/>
      <c r="V82" s="1773"/>
      <c r="W82" s="1763"/>
      <c r="X82" s="1763"/>
      <c r="Y82" s="1678"/>
      <c r="Z82" s="1678"/>
    </row>
    <row r="83" spans="11:27">
      <c r="Q83" s="1607"/>
      <c r="R83" s="1607"/>
      <c r="S83" s="1607"/>
      <c r="T83" s="1607"/>
      <c r="U83" s="1987"/>
      <c r="V83" s="1656"/>
      <c r="W83" s="1771"/>
      <c r="X83" s="1656"/>
      <c r="Y83" s="1657"/>
      <c r="Z83" s="1657"/>
      <c r="AA83" s="1607"/>
    </row>
    <row r="84" spans="11:27">
      <c r="Q84" s="1771"/>
      <c r="R84" s="1771"/>
      <c r="S84" s="1771"/>
      <c r="T84" s="1798"/>
      <c r="U84" s="496"/>
      <c r="V84" s="1656"/>
      <c r="W84" s="1607"/>
      <c r="X84" s="1656"/>
      <c r="Y84" s="1657"/>
      <c r="Z84" s="1657"/>
    </row>
    <row r="85" spans="11:27">
      <c r="R85" s="1454"/>
      <c r="S85" s="1454"/>
      <c r="T85" s="1454"/>
      <c r="U85" s="496"/>
      <c r="V85" s="1656"/>
      <c r="X85" s="1656"/>
      <c r="Y85" s="1657"/>
      <c r="Z85" s="1657"/>
    </row>
    <row r="86" spans="11:27">
      <c r="K86" s="1365"/>
      <c r="L86" s="1365"/>
      <c r="Q86" s="1772"/>
      <c r="R86" s="1772"/>
      <c r="S86" s="1772"/>
      <c r="T86" s="1763"/>
      <c r="U86" s="1763"/>
      <c r="V86" s="1773"/>
      <c r="W86" s="1763"/>
      <c r="X86" s="1763"/>
      <c r="Y86" s="1678"/>
      <c r="Z86" s="1678"/>
    </row>
    <row r="87" spans="11:27">
      <c r="K87" s="1365"/>
      <c r="L87" s="1365"/>
      <c r="Q87" s="1984"/>
      <c r="R87" s="1984"/>
      <c r="S87" s="1984"/>
      <c r="T87" s="1984"/>
      <c r="U87" s="1799"/>
      <c r="V87" s="1774"/>
      <c r="W87" s="1771"/>
      <c r="X87" s="1657"/>
      <c r="Y87" s="1657"/>
      <c r="Z87" s="1657"/>
    </row>
    <row r="88" spans="11:27">
      <c r="K88" s="1365"/>
      <c r="L88" s="1365"/>
      <c r="Q88" s="1772"/>
      <c r="R88" s="1772"/>
      <c r="S88" s="1772"/>
      <c r="T88" s="1763"/>
      <c r="U88" s="1763"/>
      <c r="V88" s="1773"/>
      <c r="W88" s="1763"/>
      <c r="X88" s="1763"/>
      <c r="Y88" s="1678"/>
      <c r="Z88" s="1678"/>
    </row>
    <row r="89" spans="11:27">
      <c r="K89" s="1365"/>
      <c r="L89" s="1365"/>
      <c r="Q89" s="1607"/>
      <c r="R89" s="1607"/>
      <c r="S89" s="1607"/>
      <c r="T89" s="1607"/>
      <c r="U89" s="1987"/>
      <c r="V89" s="1656"/>
      <c r="W89" s="1771"/>
      <c r="X89" s="1656"/>
      <c r="Y89" s="1657"/>
      <c r="Z89" s="1657"/>
    </row>
    <row r="90" spans="11:27">
      <c r="K90" s="1365"/>
      <c r="L90" s="1365"/>
      <c r="Q90" s="1771"/>
      <c r="R90" s="1771"/>
      <c r="S90" s="1771"/>
      <c r="T90" s="1798"/>
      <c r="U90" s="496"/>
      <c r="V90" s="1656"/>
      <c r="W90" s="1607"/>
      <c r="X90" s="1656"/>
      <c r="Y90" s="1657"/>
      <c r="Z90" s="1657"/>
    </row>
    <row r="91" spans="11:27">
      <c r="K91" s="1365"/>
      <c r="L91" s="1365"/>
      <c r="R91" s="1454"/>
      <c r="S91" s="1454"/>
      <c r="T91" s="1454"/>
      <c r="U91" s="496"/>
      <c r="V91" s="1656"/>
      <c r="X91" s="1656"/>
      <c r="Y91" s="1657"/>
      <c r="Z91" s="1657"/>
    </row>
    <row r="92" spans="11:27">
      <c r="K92" s="1365"/>
      <c r="L92" s="1365"/>
      <c r="Q92" s="1607"/>
      <c r="R92" s="1607"/>
      <c r="S92" s="1607"/>
      <c r="T92" s="1607"/>
      <c r="U92" s="1800"/>
      <c r="V92" s="1774"/>
      <c r="W92" s="1801"/>
      <c r="X92" s="1774"/>
      <c r="Y92" s="1657"/>
      <c r="Z92" s="1688"/>
      <c r="AA92" s="1607"/>
    </row>
    <row r="93" spans="11:27">
      <c r="K93" s="1365"/>
      <c r="L93" s="1365"/>
      <c r="V93" s="1688"/>
      <c r="W93" s="1607"/>
      <c r="X93" s="1688"/>
      <c r="Y93" s="1688"/>
      <c r="Z93" s="1688"/>
    </row>
    <row r="95" spans="11:27">
      <c r="K95" s="1365"/>
      <c r="L95" s="1365"/>
      <c r="Q95" s="1778"/>
      <c r="R95" s="1778"/>
      <c r="S95" s="1778"/>
      <c r="T95" s="1778"/>
      <c r="U95" s="1778"/>
    </row>
    <row r="96" spans="11:27">
      <c r="K96" s="1365"/>
      <c r="L96" s="1365"/>
      <c r="Q96" s="1768"/>
      <c r="R96" s="1779"/>
      <c r="S96" s="1779"/>
      <c r="T96" s="1779"/>
      <c r="U96" s="1779"/>
    </row>
    <row r="97" spans="11:27">
      <c r="K97" s="1365"/>
      <c r="L97" s="1365"/>
      <c r="Q97" s="1772"/>
      <c r="R97" s="1772"/>
      <c r="S97" s="1772"/>
      <c r="T97" s="1763"/>
      <c r="U97" s="1763"/>
      <c r="V97" s="1773"/>
      <c r="W97" s="1763"/>
      <c r="X97" s="1763"/>
      <c r="Y97" s="1678"/>
      <c r="Z97" s="1678"/>
    </row>
    <row r="98" spans="11:27">
      <c r="K98" s="1365"/>
      <c r="L98" s="1365"/>
      <c r="Q98" s="1607"/>
      <c r="R98" s="1607"/>
      <c r="S98" s="1607"/>
      <c r="T98" s="1607"/>
      <c r="U98" s="1800"/>
      <c r="V98" s="1774"/>
      <c r="W98" s="1801"/>
      <c r="X98" s="1774"/>
      <c r="Y98" s="1657"/>
      <c r="Z98" s="1688"/>
      <c r="AA98" s="1607"/>
    </row>
    <row r="99" spans="11:27">
      <c r="K99" s="1365"/>
      <c r="L99" s="1365"/>
      <c r="V99" s="1688"/>
      <c r="W99" s="1607"/>
      <c r="X99" s="1688"/>
      <c r="Y99" s="1688"/>
      <c r="Z99" s="1688"/>
    </row>
    <row r="114" spans="11:12">
      <c r="K114" s="1365"/>
      <c r="L114" s="1365"/>
    </row>
    <row r="115" spans="11:12">
      <c r="K115" s="1365"/>
      <c r="L115" s="1365"/>
    </row>
    <row r="116" spans="11:12">
      <c r="K116" s="1365"/>
      <c r="L116" s="1365"/>
    </row>
    <row r="117" spans="11:12">
      <c r="K117" s="1365"/>
      <c r="L117" s="1365"/>
    </row>
    <row r="118" spans="11:12">
      <c r="K118" s="1365"/>
      <c r="L118" s="1365"/>
    </row>
    <row r="119" spans="11:12">
      <c r="K119" s="1365"/>
      <c r="L119" s="1365"/>
    </row>
    <row r="120" spans="11:12">
      <c r="K120" s="1365"/>
      <c r="L120" s="1365"/>
    </row>
    <row r="121" spans="11:12">
      <c r="K121" s="1365"/>
      <c r="L121" s="1365"/>
    </row>
    <row r="122" spans="11:12">
      <c r="K122" s="1365"/>
      <c r="L122" s="1365"/>
    </row>
    <row r="123" spans="11:12">
      <c r="K123" s="1365"/>
      <c r="L123" s="1365"/>
    </row>
    <row r="124" spans="11:12">
      <c r="K124" s="1365"/>
      <c r="L124" s="1365"/>
    </row>
    <row r="125" spans="11:12">
      <c r="K125" s="1365"/>
      <c r="L125" s="1365"/>
    </row>
    <row r="126" spans="11:12">
      <c r="K126" s="1365"/>
      <c r="L126" s="1365"/>
    </row>
    <row r="127" spans="11:12">
      <c r="K127" s="1365"/>
      <c r="L127" s="1365"/>
    </row>
    <row r="128" spans="11:12">
      <c r="K128" s="1365"/>
      <c r="L128" s="1365"/>
    </row>
    <row r="129" spans="11:12">
      <c r="K129" s="1365"/>
      <c r="L129" s="1365"/>
    </row>
  </sheetData>
  <mergeCells count="74">
    <mergeCell ref="K31:O32"/>
    <mergeCell ref="Q87:T87"/>
    <mergeCell ref="Q95:U95"/>
    <mergeCell ref="C27:E28"/>
    <mergeCell ref="F27:H28"/>
    <mergeCell ref="K27:O27"/>
    <mergeCell ref="K28:O28"/>
    <mergeCell ref="B29:J30"/>
    <mergeCell ref="K29:O30"/>
    <mergeCell ref="C22:E22"/>
    <mergeCell ref="F22:I22"/>
    <mergeCell ref="K22:O22"/>
    <mergeCell ref="B23:B28"/>
    <mergeCell ref="C23:E24"/>
    <mergeCell ref="F23:H24"/>
    <mergeCell ref="K23:O24"/>
    <mergeCell ref="C25:E26"/>
    <mergeCell ref="F25:H26"/>
    <mergeCell ref="K25:O26"/>
    <mergeCell ref="B19:B20"/>
    <mergeCell ref="D19:D20"/>
    <mergeCell ref="M19:M20"/>
    <mergeCell ref="N19:N20"/>
    <mergeCell ref="O19:O20"/>
    <mergeCell ref="C21:E21"/>
    <mergeCell ref="M17:M18"/>
    <mergeCell ref="N17:N18"/>
    <mergeCell ref="O17:O18"/>
    <mergeCell ref="S17:T17"/>
    <mergeCell ref="J17:J18"/>
    <mergeCell ref="B14:B16"/>
    <mergeCell ref="C14:C16"/>
    <mergeCell ref="D14:D16"/>
    <mergeCell ref="E14:E16"/>
    <mergeCell ref="F14:F16"/>
    <mergeCell ref="G14:J15"/>
    <mergeCell ref="B17:B18"/>
    <mergeCell ref="D17:D18"/>
    <mergeCell ref="G17:G18"/>
    <mergeCell ref="H17:H18"/>
    <mergeCell ref="I17:I18"/>
    <mergeCell ref="R8:V8"/>
    <mergeCell ref="L9:N9"/>
    <mergeCell ref="L10:N10"/>
    <mergeCell ref="S10:U10"/>
    <mergeCell ref="L11:N11"/>
    <mergeCell ref="S12:U12"/>
    <mergeCell ref="K14:L15"/>
    <mergeCell ref="M14:O14"/>
    <mergeCell ref="S14:T14"/>
    <mergeCell ref="M15:M16"/>
    <mergeCell ref="N15:N16"/>
    <mergeCell ref="O15:O16"/>
    <mergeCell ref="S15:T15"/>
    <mergeCell ref="S16:T16"/>
    <mergeCell ref="B5:O5"/>
    <mergeCell ref="B6:O6"/>
    <mergeCell ref="C7:G7"/>
    <mergeCell ref="H7:O7"/>
    <mergeCell ref="C8:G11"/>
    <mergeCell ref="H8:J13"/>
    <mergeCell ref="K8:O8"/>
    <mergeCell ref="C13:G13"/>
    <mergeCell ref="L13:N13"/>
    <mergeCell ref="C12:G12"/>
    <mergeCell ref="L12:N12"/>
    <mergeCell ref="B1:B4"/>
    <mergeCell ref="C1:I2"/>
    <mergeCell ref="J1:M1"/>
    <mergeCell ref="N1:O4"/>
    <mergeCell ref="J2:M2"/>
    <mergeCell ref="C3:I4"/>
    <mergeCell ref="J3:M3"/>
    <mergeCell ref="J4:M4"/>
  </mergeCells>
  <pageMargins left="0.7" right="0.7" top="0.75" bottom="0.75" header="0.3" footer="0.3"/>
  <drawing r:id="rId1"/>
  <legacyDrawing r:id="rId2"/>
  <oleObjects>
    <mc:AlternateContent xmlns:mc="http://schemas.openxmlformats.org/markup-compatibility/2006">
      <mc:Choice Requires="x14">
        <oleObject shapeId="11265" r:id="rId3">
          <objectPr defaultSize="0" autoPict="0" r:id="rId4">
            <anchor moveWithCells="1" sizeWithCells="1">
              <from>
                <xdr:col>1</xdr:col>
                <xdr:colOff>333375</xdr:colOff>
                <xdr:row>0</xdr:row>
                <xdr:rowOff>57150</xdr:rowOff>
              </from>
              <to>
                <xdr:col>1</xdr:col>
                <xdr:colOff>4591050</xdr:colOff>
                <xdr:row>3</xdr:row>
                <xdr:rowOff>209550</xdr:rowOff>
              </to>
            </anchor>
          </objectPr>
        </oleObject>
      </mc:Choice>
      <mc:Fallback>
        <oleObject shapeId="11265" r:id="rId3"/>
      </mc:Fallback>
    </mc:AlternateContent>
    <mc:AlternateContent xmlns:mc="http://schemas.openxmlformats.org/markup-compatibility/2006">
      <mc:Choice Requires="x14">
        <oleObject shapeId="11266" r:id="rId5">
          <objectPr defaultSize="0" autoPict="0" r:id="rId4">
            <anchor moveWithCells="1" sizeWithCells="1">
              <from>
                <xdr:col>1</xdr:col>
                <xdr:colOff>333375</xdr:colOff>
                <xdr:row>0</xdr:row>
                <xdr:rowOff>57150</xdr:rowOff>
              </from>
              <to>
                <xdr:col>1</xdr:col>
                <xdr:colOff>4591050</xdr:colOff>
                <xdr:row>3</xdr:row>
                <xdr:rowOff>209550</xdr:rowOff>
              </to>
            </anchor>
          </objectPr>
        </oleObject>
      </mc:Choice>
      <mc:Fallback>
        <oleObject shapeId="11266" r:id="rId5"/>
      </mc:Fallback>
    </mc:AlternateContent>
    <mc:AlternateContent xmlns:mc="http://schemas.openxmlformats.org/markup-compatibility/2006">
      <mc:Choice Requires="x14">
        <oleObject shapeId="11267" r:id="rId6">
          <objectPr defaultSize="0" autoPict="0" r:id="rId4">
            <anchor moveWithCells="1" sizeWithCells="1">
              <from>
                <xdr:col>1</xdr:col>
                <xdr:colOff>333375</xdr:colOff>
                <xdr:row>0</xdr:row>
                <xdr:rowOff>57150</xdr:rowOff>
              </from>
              <to>
                <xdr:col>1</xdr:col>
                <xdr:colOff>4591050</xdr:colOff>
                <xdr:row>3</xdr:row>
                <xdr:rowOff>209550</xdr:rowOff>
              </to>
            </anchor>
          </objectPr>
        </oleObject>
      </mc:Choice>
      <mc:Fallback>
        <oleObject shapeId="11267" r:id="rId6"/>
      </mc:Fallback>
    </mc:AlternateContent>
    <mc:AlternateContent xmlns:mc="http://schemas.openxmlformats.org/markup-compatibility/2006">
      <mc:Choice Requires="x14">
        <oleObject shapeId="11268" r:id="rId7">
          <objectPr defaultSize="0" autoPict="0" r:id="rId4">
            <anchor moveWithCells="1" sizeWithCells="1">
              <from>
                <xdr:col>1</xdr:col>
                <xdr:colOff>333375</xdr:colOff>
                <xdr:row>0</xdr:row>
                <xdr:rowOff>57150</xdr:rowOff>
              </from>
              <to>
                <xdr:col>1</xdr:col>
                <xdr:colOff>4591050</xdr:colOff>
                <xdr:row>3</xdr:row>
                <xdr:rowOff>209550</xdr:rowOff>
              </to>
            </anchor>
          </objectPr>
        </oleObject>
      </mc:Choice>
      <mc:Fallback>
        <oleObject shapeId="11268" r:id="rId7"/>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84"/>
  <sheetViews>
    <sheetView topLeftCell="A13" workbookViewId="0">
      <selection activeCell="A13" sqref="A1:XFD1048576"/>
    </sheetView>
  </sheetViews>
  <sheetFormatPr baseColWidth="10" defaultColWidth="12.5703125" defaultRowHeight="12.75"/>
  <cols>
    <col min="1" max="1" width="5.7109375" style="1365" customWidth="1"/>
    <col min="2" max="2" width="66.28515625" style="1365" customWidth="1"/>
    <col min="3" max="3" width="9" style="1365" customWidth="1"/>
    <col min="4" max="4" width="14.140625" style="1365" customWidth="1"/>
    <col min="5" max="5" width="12.28515625" style="1365" customWidth="1"/>
    <col min="6" max="6" width="18.5703125" style="1365" customWidth="1"/>
    <col min="7" max="7" width="15.7109375" style="1365" customWidth="1"/>
    <col min="8" max="9" width="12.28515625" style="1365" customWidth="1"/>
    <col min="10" max="10" width="12.85546875" style="1365" customWidth="1"/>
    <col min="11" max="11" width="13.85546875" style="1601" customWidth="1"/>
    <col min="12" max="12" width="15.28515625" style="1601" customWidth="1"/>
    <col min="13" max="13" width="11.5703125" style="1365" customWidth="1"/>
    <col min="14" max="14" width="11.85546875" style="1365" customWidth="1"/>
    <col min="15" max="15" width="12.42578125" style="1365" customWidth="1"/>
    <col min="16" max="16" width="16.42578125" style="1365" customWidth="1"/>
    <col min="17" max="17" width="18.85546875" style="1365" customWidth="1"/>
    <col min="18" max="18" width="19.140625" style="1365" customWidth="1"/>
    <col min="19" max="19" width="18.5703125" style="1365" customWidth="1"/>
    <col min="20" max="20" width="60" style="1365" customWidth="1"/>
    <col min="21" max="21" width="12.5703125" style="1365" hidden="1" customWidth="1"/>
    <col min="22" max="22" width="24.28515625" style="1365" customWidth="1"/>
    <col min="23" max="23" width="26.42578125" style="1365" customWidth="1"/>
    <col min="24" max="24" width="29" style="1365" customWidth="1"/>
    <col min="25" max="25" width="24.85546875" style="1365" customWidth="1"/>
    <col min="26" max="26" width="25.7109375" style="1365" customWidth="1"/>
    <col min="27" max="27" width="25.28515625" style="1365" customWidth="1"/>
    <col min="28" max="28" width="30.140625" style="1365" customWidth="1"/>
    <col min="29" max="29" width="15.42578125" style="1365" customWidth="1"/>
    <col min="30" max="30" width="15.85546875" style="1365" customWidth="1"/>
    <col min="31" max="31" width="24.42578125" style="1365" customWidth="1"/>
    <col min="32" max="32" width="17.140625" style="1365" customWidth="1"/>
    <col min="33" max="16384" width="12.5703125" style="1365"/>
  </cols>
  <sheetData>
    <row r="1" spans="2:26" ht="25.5" customHeight="1">
      <c r="B1" s="1356"/>
      <c r="C1" s="1357" t="s">
        <v>0</v>
      </c>
      <c r="D1" s="1358"/>
      <c r="E1" s="1358"/>
      <c r="F1" s="1358"/>
      <c r="G1" s="1358"/>
      <c r="H1" s="1358"/>
      <c r="I1" s="1359"/>
      <c r="J1" s="1360" t="s">
        <v>1</v>
      </c>
      <c r="K1" s="1361"/>
      <c r="L1" s="1361"/>
      <c r="M1" s="1362"/>
      <c r="N1" s="1363"/>
      <c r="O1" s="1364"/>
      <c r="P1" s="1392"/>
    </row>
    <row r="2" spans="2:26" ht="25.5" customHeight="1">
      <c r="B2" s="1367"/>
      <c r="C2" s="1368"/>
      <c r="D2" s="1369"/>
      <c r="E2" s="1369"/>
      <c r="F2" s="1369"/>
      <c r="G2" s="1369"/>
      <c r="H2" s="1369"/>
      <c r="I2" s="1370"/>
      <c r="J2" s="1371" t="s">
        <v>2</v>
      </c>
      <c r="K2" s="1372"/>
      <c r="L2" s="1372"/>
      <c r="M2" s="1373"/>
      <c r="N2" s="1374"/>
      <c r="O2" s="1375"/>
      <c r="P2" s="1392"/>
    </row>
    <row r="3" spans="2:26" ht="25.5" customHeight="1">
      <c r="B3" s="1367"/>
      <c r="C3" s="1376" t="s">
        <v>3</v>
      </c>
      <c r="D3" s="1377"/>
      <c r="E3" s="1377"/>
      <c r="F3" s="1377"/>
      <c r="G3" s="1377"/>
      <c r="H3" s="1377"/>
      <c r="I3" s="1378"/>
      <c r="J3" s="1371" t="s">
        <v>4</v>
      </c>
      <c r="K3" s="1372"/>
      <c r="L3" s="1372"/>
      <c r="M3" s="1373"/>
      <c r="N3" s="1374"/>
      <c r="O3" s="1375"/>
      <c r="P3" s="1392"/>
    </row>
    <row r="4" spans="2:26" ht="25.5" customHeight="1" thickBot="1">
      <c r="B4" s="1379"/>
      <c r="C4" s="1380"/>
      <c r="D4" s="1381"/>
      <c r="E4" s="1381"/>
      <c r="F4" s="1381"/>
      <c r="G4" s="1381"/>
      <c r="H4" s="1381"/>
      <c r="I4" s="1382"/>
      <c r="J4" s="1383" t="s">
        <v>5</v>
      </c>
      <c r="K4" s="1384"/>
      <c r="L4" s="1384"/>
      <c r="M4" s="1385"/>
      <c r="N4" s="1386"/>
      <c r="O4" s="1387"/>
      <c r="P4" s="1392"/>
    </row>
    <row r="5" spans="2:26" ht="13.5" customHeight="1" thickBot="1">
      <c r="B5" s="1388"/>
      <c r="C5" s="1388"/>
      <c r="D5" s="1388"/>
      <c r="E5" s="1388"/>
      <c r="F5" s="1388"/>
      <c r="G5" s="1388"/>
      <c r="H5" s="1388"/>
      <c r="I5" s="1388"/>
      <c r="J5" s="1388"/>
      <c r="K5" s="1388"/>
      <c r="L5" s="1388"/>
      <c r="M5" s="1388"/>
      <c r="N5" s="1388"/>
      <c r="O5" s="1388"/>
    </row>
    <row r="6" spans="2:26" ht="25.5" customHeight="1">
      <c r="B6" s="1965" t="s">
        <v>626</v>
      </c>
      <c r="C6" s="1988"/>
      <c r="D6" s="1988"/>
      <c r="E6" s="1988"/>
      <c r="F6" s="1988"/>
      <c r="G6" s="1988"/>
      <c r="H6" s="1988"/>
      <c r="I6" s="1988"/>
      <c r="J6" s="1988"/>
      <c r="K6" s="1988"/>
      <c r="L6" s="1988"/>
      <c r="M6" s="1988"/>
      <c r="N6" s="1988"/>
      <c r="O6" s="1989"/>
      <c r="P6" s="1407"/>
      <c r="R6" s="1408"/>
      <c r="S6" s="1408"/>
      <c r="T6" s="1408"/>
      <c r="U6" s="1408"/>
      <c r="V6" s="1408"/>
    </row>
    <row r="7" spans="2:26" ht="25.5" customHeight="1" thickBot="1">
      <c r="B7" s="1990" t="s">
        <v>718</v>
      </c>
      <c r="C7" s="1394" t="s">
        <v>716</v>
      </c>
      <c r="D7" s="1395"/>
      <c r="E7" s="1395"/>
      <c r="F7" s="1395"/>
      <c r="G7" s="1396"/>
      <c r="H7" s="1991"/>
      <c r="I7" s="1991"/>
      <c r="J7" s="1991"/>
      <c r="K7" s="1991"/>
      <c r="L7" s="1991"/>
      <c r="M7" s="1991"/>
      <c r="N7" s="1991"/>
      <c r="O7" s="1992"/>
      <c r="P7" s="1407"/>
      <c r="R7" s="1418"/>
      <c r="S7" s="1418"/>
      <c r="T7" s="1418"/>
      <c r="U7" s="1418"/>
      <c r="V7" s="1418"/>
    </row>
    <row r="8" spans="2:26" ht="25.5" customHeight="1">
      <c r="B8" s="1993" t="s">
        <v>720</v>
      </c>
      <c r="C8" s="1873" t="s">
        <v>715</v>
      </c>
      <c r="D8" s="1874"/>
      <c r="E8" s="1874"/>
      <c r="F8" s="1874"/>
      <c r="G8" s="1875"/>
      <c r="H8" s="1947" t="s">
        <v>630</v>
      </c>
      <c r="I8" s="1599"/>
      <c r="J8" s="1948"/>
      <c r="K8" s="1994" t="s">
        <v>9</v>
      </c>
      <c r="L8" s="1995"/>
      <c r="M8" s="1995"/>
      <c r="N8" s="1995"/>
      <c r="O8" s="1996"/>
      <c r="P8" s="1407"/>
      <c r="R8" s="1431"/>
      <c r="S8" s="1722"/>
      <c r="T8" s="1722"/>
      <c r="U8" s="1722"/>
      <c r="V8" s="1431"/>
      <c r="X8" s="1433"/>
      <c r="Y8" s="1433"/>
    </row>
    <row r="9" spans="2:26" ht="25.5" customHeight="1">
      <c r="B9" s="1997" t="s">
        <v>708</v>
      </c>
      <c r="C9" s="1876" t="s">
        <v>706</v>
      </c>
      <c r="D9" s="1877"/>
      <c r="E9" s="1877"/>
      <c r="F9" s="1877"/>
      <c r="G9" s="1878"/>
      <c r="H9" s="1947"/>
      <c r="I9" s="1599"/>
      <c r="J9" s="1948"/>
      <c r="K9" s="1413" t="s">
        <v>11</v>
      </c>
      <c r="L9" s="1879" t="s">
        <v>12</v>
      </c>
      <c r="M9" s="1880"/>
      <c r="N9" s="1881"/>
      <c r="O9" s="1417" t="s">
        <v>13</v>
      </c>
      <c r="P9" s="1407"/>
      <c r="R9" s="1431"/>
      <c r="S9" s="1431"/>
      <c r="T9" s="1431"/>
      <c r="U9" s="1431"/>
      <c r="V9" s="1431"/>
      <c r="X9" s="1433"/>
      <c r="Y9" s="1433"/>
    </row>
    <row r="10" spans="2:26" ht="25.5" customHeight="1">
      <c r="B10" s="1997" t="s">
        <v>714</v>
      </c>
      <c r="C10" s="1876" t="s">
        <v>704</v>
      </c>
      <c r="D10" s="1877"/>
      <c r="E10" s="1877"/>
      <c r="F10" s="1877"/>
      <c r="G10" s="1878"/>
      <c r="H10" s="1947"/>
      <c r="I10" s="1599"/>
      <c r="J10" s="1948"/>
      <c r="K10" s="1818"/>
      <c r="L10" s="2080"/>
      <c r="M10" s="2081"/>
      <c r="N10" s="2082"/>
      <c r="O10" s="1998"/>
      <c r="P10" s="1407"/>
      <c r="R10" s="1431"/>
      <c r="S10" s="1431"/>
      <c r="T10" s="1431"/>
      <c r="U10" s="1431"/>
      <c r="V10" s="1431"/>
      <c r="X10" s="1433"/>
      <c r="Y10" s="1433"/>
    </row>
    <row r="11" spans="2:26" ht="41.25" customHeight="1">
      <c r="B11" s="1409" t="s">
        <v>713</v>
      </c>
      <c r="C11" s="1570" t="s">
        <v>719</v>
      </c>
      <c r="D11" s="1571"/>
      <c r="E11" s="1571"/>
      <c r="F11" s="1571"/>
      <c r="G11" s="1572"/>
      <c r="H11" s="1947"/>
      <c r="I11" s="1599"/>
      <c r="J11" s="1948"/>
      <c r="K11" s="1818"/>
      <c r="L11" s="2083"/>
      <c r="M11" s="2083"/>
      <c r="N11" s="2083"/>
      <c r="O11" s="1998"/>
      <c r="P11" s="1407"/>
      <c r="R11" s="1442"/>
      <c r="S11" s="1443"/>
      <c r="T11" s="1443"/>
      <c r="U11" s="1443"/>
      <c r="V11" s="496"/>
      <c r="X11" s="1444"/>
      <c r="Y11" s="1445"/>
      <c r="Z11" s="1446"/>
    </row>
    <row r="12" spans="2:26" ht="25.5" customHeight="1">
      <c r="B12" s="1409" t="s">
        <v>632</v>
      </c>
      <c r="C12" s="1473" t="s">
        <v>633</v>
      </c>
      <c r="D12" s="1999"/>
      <c r="E12" s="1999"/>
      <c r="F12" s="1999"/>
      <c r="G12" s="1834"/>
      <c r="H12" s="1947"/>
      <c r="I12" s="1599"/>
      <c r="J12" s="1948"/>
      <c r="K12" s="1818"/>
      <c r="L12" s="2000"/>
      <c r="M12" s="2001"/>
      <c r="N12" s="2002"/>
      <c r="O12" s="2003"/>
      <c r="P12" s="1407"/>
      <c r="R12" s="1442"/>
      <c r="S12" s="1443"/>
      <c r="T12" s="1443"/>
      <c r="U12" s="1443"/>
      <c r="V12" s="496"/>
      <c r="X12" s="1444"/>
      <c r="Y12" s="1445"/>
      <c r="Z12" s="1446"/>
    </row>
    <row r="13" spans="2:26" s="1478" customFormat="1" ht="43.5" customHeight="1" thickBot="1">
      <c r="B13" s="1409" t="s">
        <v>634</v>
      </c>
      <c r="C13" s="2004" t="s">
        <v>635</v>
      </c>
      <c r="D13" s="2005"/>
      <c r="E13" s="2005"/>
      <c r="F13" s="2005"/>
      <c r="G13" s="2006"/>
      <c r="H13" s="2007"/>
      <c r="I13" s="1591"/>
      <c r="J13" s="1592"/>
      <c r="K13" s="1694"/>
      <c r="L13" s="2008"/>
      <c r="M13" s="2009"/>
      <c r="N13" s="2010"/>
      <c r="O13" s="2011"/>
      <c r="P13" s="2012"/>
      <c r="R13" s="1442"/>
      <c r="S13" s="1443"/>
      <c r="T13" s="1443"/>
      <c r="U13" s="1454"/>
      <c r="V13" s="2013"/>
      <c r="X13" s="2014"/>
      <c r="Y13" s="2015"/>
      <c r="Z13" s="2016"/>
    </row>
    <row r="14" spans="2:26" ht="12.6" customHeight="1">
      <c r="B14" s="2017" t="s">
        <v>19</v>
      </c>
      <c r="C14" s="2018" t="s">
        <v>20</v>
      </c>
      <c r="D14" s="2019" t="s">
        <v>21</v>
      </c>
      <c r="E14" s="2019" t="s">
        <v>107</v>
      </c>
      <c r="F14" s="2019" t="s">
        <v>341</v>
      </c>
      <c r="G14" s="1691" t="s">
        <v>281</v>
      </c>
      <c r="H14" s="1692"/>
      <c r="I14" s="1692"/>
      <c r="J14" s="1693"/>
      <c r="K14" s="2019" t="s">
        <v>25</v>
      </c>
      <c r="L14" s="2019"/>
      <c r="M14" s="2020" t="s">
        <v>26</v>
      </c>
      <c r="N14" s="2020"/>
      <c r="O14" s="2021"/>
      <c r="R14" s="1468"/>
      <c r="S14" s="1469"/>
      <c r="T14" s="1469"/>
      <c r="V14" s="496"/>
      <c r="X14" s="1444"/>
      <c r="Y14" s="1445"/>
      <c r="Z14" s="1446"/>
    </row>
    <row r="15" spans="2:26" ht="12.6" customHeight="1">
      <c r="B15" s="2022"/>
      <c r="C15" s="1834"/>
      <c r="D15" s="1472"/>
      <c r="E15" s="1472"/>
      <c r="F15" s="1472"/>
      <c r="G15" s="1474"/>
      <c r="H15" s="1475"/>
      <c r="I15" s="1475"/>
      <c r="J15" s="1476"/>
      <c r="K15" s="1472"/>
      <c r="L15" s="1472"/>
      <c r="M15" s="1472" t="s">
        <v>27</v>
      </c>
      <c r="N15" s="1472" t="s">
        <v>28</v>
      </c>
      <c r="O15" s="1477" t="s">
        <v>29</v>
      </c>
      <c r="R15" s="1478"/>
      <c r="S15" s="1469"/>
      <c r="T15" s="1469"/>
      <c r="V15" s="1445"/>
      <c r="X15" s="1444"/>
      <c r="Y15" s="1445"/>
      <c r="Z15" s="1446"/>
    </row>
    <row r="16" spans="2:26" ht="12.6" customHeight="1" thickBot="1">
      <c r="B16" s="2023"/>
      <c r="C16" s="1837"/>
      <c r="D16" s="1479"/>
      <c r="E16" s="1479"/>
      <c r="F16" s="1479"/>
      <c r="G16" s="1482" t="s">
        <v>30</v>
      </c>
      <c r="H16" s="1482" t="s">
        <v>31</v>
      </c>
      <c r="I16" s="1482" t="s">
        <v>32</v>
      </c>
      <c r="J16" s="1733" t="s">
        <v>33</v>
      </c>
      <c r="K16" s="1482" t="s">
        <v>34</v>
      </c>
      <c r="L16" s="1483" t="s">
        <v>35</v>
      </c>
      <c r="M16" s="1479"/>
      <c r="N16" s="1479"/>
      <c r="O16" s="1484"/>
      <c r="R16" s="1478"/>
      <c r="S16" s="1469"/>
      <c r="T16" s="1469"/>
      <c r="V16" s="1445"/>
      <c r="X16" s="1444"/>
      <c r="Y16" s="1445"/>
      <c r="Z16" s="1446"/>
    </row>
    <row r="17" spans="1:28" ht="12.6" customHeight="1">
      <c r="A17" s="1485" t="s">
        <v>561</v>
      </c>
      <c r="B17" s="1486" t="s">
        <v>636</v>
      </c>
      <c r="C17" s="1487" t="s">
        <v>37</v>
      </c>
      <c r="D17" s="2024" t="s">
        <v>637</v>
      </c>
      <c r="E17" s="1734">
        <v>1</v>
      </c>
      <c r="F17" s="1839">
        <v>700000000</v>
      </c>
      <c r="G17" s="1253">
        <f>+F17</f>
        <v>700000000</v>
      </c>
      <c r="H17" s="2025">
        <v>0</v>
      </c>
      <c r="I17" s="2025">
        <v>0</v>
      </c>
      <c r="J17" s="2025">
        <v>0</v>
      </c>
      <c r="K17" s="1735">
        <v>44198</v>
      </c>
      <c r="L17" s="1735">
        <v>44560</v>
      </c>
      <c r="M17" s="1495">
        <f>E18/E17</f>
        <v>0</v>
      </c>
      <c r="N17" s="1495">
        <f>F18/F17</f>
        <v>0</v>
      </c>
      <c r="O17" s="2026">
        <v>0</v>
      </c>
      <c r="V17" s="1507"/>
      <c r="X17" s="1444"/>
      <c r="Y17" s="1445"/>
      <c r="Z17" s="1446"/>
    </row>
    <row r="18" spans="1:28" ht="12.6" customHeight="1">
      <c r="A18" s="1485"/>
      <c r="B18" s="1497"/>
      <c r="C18" s="1498" t="s">
        <v>39</v>
      </c>
      <c r="D18" s="2027"/>
      <c r="E18" s="1737"/>
      <c r="F18" s="513">
        <f>Y45</f>
        <v>0</v>
      </c>
      <c r="G18" s="1254"/>
      <c r="H18" s="1904">
        <v>0</v>
      </c>
      <c r="I18" s="1904">
        <v>0</v>
      </c>
      <c r="J18" s="1904">
        <v>0</v>
      </c>
      <c r="K18" s="1904"/>
      <c r="L18" s="1843"/>
      <c r="M18" s="1505"/>
      <c r="N18" s="1505"/>
      <c r="O18" s="1847"/>
      <c r="V18" s="1507"/>
      <c r="X18" s="1444"/>
      <c r="Y18" s="1445"/>
      <c r="Z18" s="1446"/>
    </row>
    <row r="19" spans="1:28">
      <c r="A19" s="2028"/>
      <c r="B19" s="1731" t="s">
        <v>290</v>
      </c>
      <c r="C19" s="1498" t="s">
        <v>37</v>
      </c>
      <c r="D19" s="1764"/>
      <c r="E19" s="1764"/>
      <c r="F19" s="526">
        <f>F17</f>
        <v>700000000</v>
      </c>
      <c r="G19" s="1254">
        <f>F19</f>
        <v>700000000</v>
      </c>
      <c r="H19" s="1903">
        <v>0</v>
      </c>
      <c r="I19" s="1903">
        <v>0</v>
      </c>
      <c r="J19" s="1903">
        <v>0</v>
      </c>
      <c r="K19" s="1903"/>
      <c r="L19" s="1843"/>
      <c r="M19" s="1744"/>
      <c r="N19" s="1505"/>
      <c r="O19" s="1847"/>
    </row>
    <row r="20" spans="1:28" ht="13.5" thickBot="1">
      <c r="B20" s="1537"/>
      <c r="C20" s="1519" t="s">
        <v>39</v>
      </c>
      <c r="D20" s="1695"/>
      <c r="E20" s="1695"/>
      <c r="F20" s="2029">
        <f>F18</f>
        <v>0</v>
      </c>
      <c r="G20" s="1255"/>
      <c r="H20" s="1540">
        <v>0</v>
      </c>
      <c r="I20" s="1540">
        <v>0</v>
      </c>
      <c r="J20" s="1540">
        <v>0</v>
      </c>
      <c r="K20" s="1540"/>
      <c r="L20" s="1542"/>
      <c r="M20" s="1543"/>
      <c r="N20" s="1544"/>
      <c r="O20" s="1545"/>
    </row>
    <row r="21" spans="1:28" ht="13.5" thickBot="1">
      <c r="F21" s="2030"/>
      <c r="G21" s="1547"/>
      <c r="H21" s="1548"/>
      <c r="I21" s="1548"/>
      <c r="J21" s="1548"/>
      <c r="K21" s="1549"/>
      <c r="L21" s="1549"/>
      <c r="M21" s="1547"/>
      <c r="N21" s="1550"/>
      <c r="O21" s="1550"/>
      <c r="P21" s="1550"/>
    </row>
    <row r="22" spans="1:28" ht="13.5" thickBot="1">
      <c r="B22" s="1551" t="s">
        <v>52</v>
      </c>
      <c r="C22" s="2031" t="s">
        <v>53</v>
      </c>
      <c r="D22" s="2032"/>
      <c r="E22" s="2033"/>
      <c r="F22" s="2034" t="s">
        <v>54</v>
      </c>
      <c r="G22" s="2035"/>
      <c r="H22" s="2035"/>
      <c r="I22" s="2035"/>
      <c r="J22" s="2036"/>
      <c r="K22" s="1558"/>
      <c r="L22" s="1559"/>
      <c r="M22" s="1559"/>
      <c r="N22" s="1559"/>
      <c r="O22" s="1560"/>
    </row>
    <row r="23" spans="1:28" ht="20.25" customHeight="1">
      <c r="B23" s="1456" t="s">
        <v>638</v>
      </c>
      <c r="C23" s="1944" t="s">
        <v>639</v>
      </c>
      <c r="D23" s="1945"/>
      <c r="E23" s="1946"/>
      <c r="F23" s="1565" t="s">
        <v>564</v>
      </c>
      <c r="G23" s="1565"/>
      <c r="H23" s="1565"/>
      <c r="I23" s="1498" t="s">
        <v>37</v>
      </c>
      <c r="J23" s="2037">
        <v>1</v>
      </c>
      <c r="K23" s="1566"/>
      <c r="L23" s="1567"/>
      <c r="M23" s="1567"/>
      <c r="N23" s="1567"/>
      <c r="O23" s="1568"/>
    </row>
    <row r="24" spans="1:28" ht="16.5" customHeight="1" thickBot="1">
      <c r="B24" s="1569"/>
      <c r="C24" s="2038"/>
      <c r="D24" s="2039"/>
      <c r="E24" s="2040"/>
      <c r="F24" s="1565"/>
      <c r="G24" s="1565"/>
      <c r="H24" s="1565"/>
      <c r="I24" s="1498" t="s">
        <v>39</v>
      </c>
      <c r="J24" s="2041"/>
      <c r="K24" s="1574"/>
      <c r="L24" s="1575"/>
      <c r="M24" s="1575"/>
      <c r="N24" s="1575"/>
      <c r="O24" s="1576"/>
    </row>
    <row r="25" spans="1:28">
      <c r="B25" s="1569"/>
      <c r="C25" s="2042" t="s">
        <v>640</v>
      </c>
      <c r="D25" s="2043"/>
      <c r="E25" s="2044"/>
      <c r="F25" s="2045"/>
      <c r="G25" s="2046"/>
      <c r="H25" s="2047"/>
      <c r="I25" s="1498" t="s">
        <v>37</v>
      </c>
      <c r="J25" s="2048"/>
      <c r="K25" s="1578"/>
      <c r="L25" s="1578"/>
      <c r="M25" s="1578"/>
      <c r="N25" s="1578"/>
      <c r="O25" s="1579"/>
    </row>
    <row r="26" spans="1:28" ht="13.5" thickBot="1">
      <c r="B26" s="1569"/>
      <c r="C26" s="2049"/>
      <c r="D26" s="2050"/>
      <c r="E26" s="2051"/>
      <c r="F26" s="1574"/>
      <c r="G26" s="1575"/>
      <c r="H26" s="2052"/>
      <c r="I26" s="1498" t="s">
        <v>39</v>
      </c>
      <c r="J26" s="2053"/>
      <c r="K26" s="1578"/>
      <c r="L26" s="1578"/>
      <c r="M26" s="1578"/>
      <c r="N26" s="1578"/>
      <c r="O26" s="1579"/>
    </row>
    <row r="27" spans="1:28">
      <c r="B27" s="1569"/>
      <c r="C27" s="2054"/>
      <c r="D27" s="2055"/>
      <c r="E27" s="2056"/>
      <c r="F27" s="2057"/>
      <c r="G27" s="1752"/>
      <c r="H27" s="2058"/>
      <c r="I27" s="1498"/>
      <c r="J27" s="2053"/>
      <c r="K27" s="1558" t="s">
        <v>641</v>
      </c>
      <c r="L27" s="1559"/>
      <c r="M27" s="1559"/>
      <c r="N27" s="1559"/>
      <c r="O27" s="1560"/>
    </row>
    <row r="28" spans="1:28" ht="30.75" customHeight="1">
      <c r="B28" s="1898"/>
      <c r="C28" s="2049"/>
      <c r="D28" s="2050"/>
      <c r="E28" s="2051"/>
      <c r="F28" s="1574"/>
      <c r="G28" s="1575"/>
      <c r="H28" s="2052"/>
      <c r="I28" s="1498"/>
      <c r="J28" s="2059"/>
      <c r="K28" s="1583" t="s">
        <v>702</v>
      </c>
      <c r="L28" s="1584"/>
      <c r="M28" s="1584"/>
      <c r="N28" s="1584"/>
      <c r="O28" s="1585"/>
      <c r="Q28" s="2060"/>
      <c r="R28" s="2061"/>
      <c r="S28" s="2061"/>
      <c r="T28" s="2061"/>
    </row>
    <row r="29" spans="1:28">
      <c r="B29" s="1586" t="s">
        <v>61</v>
      </c>
      <c r="C29" s="1587"/>
      <c r="D29" s="1587"/>
      <c r="E29" s="1587"/>
      <c r="F29" s="1587"/>
      <c r="G29" s="1587"/>
      <c r="H29" s="1587"/>
      <c r="I29" s="1587"/>
      <c r="J29" s="1588"/>
      <c r="K29" s="1578" t="s">
        <v>60</v>
      </c>
      <c r="L29" s="1578"/>
      <c r="M29" s="1578"/>
      <c r="N29" s="1578"/>
      <c r="O29" s="1579"/>
    </row>
    <row r="30" spans="1:28" ht="33.75" customHeight="1" thickBot="1">
      <c r="B30" s="1590"/>
      <c r="C30" s="1591"/>
      <c r="D30" s="1591"/>
      <c r="E30" s="1591"/>
      <c r="F30" s="1591"/>
      <c r="G30" s="1591"/>
      <c r="H30" s="1591"/>
      <c r="I30" s="1591"/>
      <c r="J30" s="1592"/>
      <c r="K30" s="1594"/>
      <c r="L30" s="1594"/>
      <c r="M30" s="1594"/>
      <c r="N30" s="1594"/>
      <c r="O30" s="1595"/>
      <c r="Q30" s="2060"/>
      <c r="R30" s="2061"/>
      <c r="S30" s="2061"/>
      <c r="T30" s="2061"/>
      <c r="U30" s="1779"/>
      <c r="V30" s="1779"/>
    </row>
    <row r="31" spans="1:28" ht="44.25" customHeight="1">
      <c r="K31" s="2062"/>
      <c r="L31" s="2062"/>
      <c r="P31" s="1673"/>
      <c r="Q31" s="2063"/>
      <c r="R31" s="1620"/>
      <c r="S31" s="1620"/>
      <c r="T31" s="1620"/>
      <c r="U31" s="1690"/>
      <c r="V31" s="1690"/>
      <c r="W31" s="1637"/>
      <c r="X31" s="1637"/>
      <c r="Y31" s="1637"/>
      <c r="Z31" s="1637"/>
      <c r="AA31" s="1637"/>
      <c r="AB31" s="1637"/>
    </row>
    <row r="32" spans="1:28" ht="60.75" customHeight="1">
      <c r="P32" s="2064"/>
      <c r="Q32" s="1674"/>
      <c r="R32" s="1674"/>
      <c r="S32" s="1632"/>
      <c r="T32" s="1631"/>
      <c r="U32" s="1632"/>
      <c r="V32" s="1676"/>
      <c r="W32" s="1632"/>
      <c r="X32" s="1632"/>
      <c r="Y32" s="1632"/>
      <c r="Z32" s="2064"/>
      <c r="AA32" s="1637"/>
      <c r="AB32" s="1637"/>
    </row>
    <row r="33" spans="11:30" ht="15">
      <c r="P33" s="2084"/>
      <c r="Q33" s="2084"/>
      <c r="R33" s="2084"/>
      <c r="S33" s="2084"/>
      <c r="T33" s="1711"/>
      <c r="U33" s="2065"/>
      <c r="V33" s="2085"/>
      <c r="W33" s="1652"/>
      <c r="X33" s="2066"/>
      <c r="Y33" s="1639"/>
      <c r="Z33" s="1625"/>
      <c r="AA33" s="1620"/>
      <c r="AB33" s="1637"/>
    </row>
    <row r="34" spans="11:30" ht="15">
      <c r="P34" s="2084"/>
      <c r="Q34" s="2084"/>
      <c r="R34" s="2084"/>
      <c r="S34" s="2084"/>
      <c r="T34" s="1711"/>
      <c r="U34" s="2065"/>
      <c r="V34" s="2085"/>
      <c r="W34" s="1652"/>
      <c r="X34" s="2066"/>
      <c r="Y34" s="1639"/>
      <c r="Z34" s="1625"/>
      <c r="AA34" s="1620"/>
      <c r="AB34" s="1637"/>
    </row>
    <row r="35" spans="11:30" ht="15">
      <c r="P35" s="1620"/>
      <c r="Q35" s="1620"/>
      <c r="R35" s="1652"/>
      <c r="S35" s="1620"/>
      <c r="T35" s="1709"/>
      <c r="U35" s="2065"/>
      <c r="V35" s="2085"/>
      <c r="W35" s="1652"/>
      <c r="X35" s="2066"/>
      <c r="Y35" s="2086"/>
      <c r="Z35" s="1625"/>
      <c r="AA35" s="1620"/>
      <c r="AB35" s="1637"/>
    </row>
    <row r="36" spans="11:30" ht="15">
      <c r="P36" s="1620"/>
      <c r="Q36" s="1620"/>
      <c r="R36" s="1652"/>
      <c r="S36" s="1620"/>
      <c r="T36" s="1709"/>
      <c r="U36" s="2065"/>
      <c r="V36" s="2085"/>
      <c r="W36" s="1652"/>
      <c r="X36" s="2066"/>
      <c r="Y36" s="2086"/>
      <c r="Z36" s="1625"/>
      <c r="AA36" s="1620"/>
      <c r="AB36" s="1637"/>
    </row>
    <row r="37" spans="11:30" ht="15.75">
      <c r="P37" s="1637"/>
      <c r="Q37" s="1681"/>
      <c r="R37" s="1681"/>
      <c r="S37" s="1681"/>
      <c r="T37" s="1681"/>
      <c r="U37" s="1622"/>
      <c r="V37" s="2067"/>
      <c r="W37" s="1652"/>
      <c r="X37" s="2067"/>
      <c r="Y37" s="1639"/>
      <c r="Z37" s="1625"/>
      <c r="AA37" s="1622"/>
      <c r="AB37" s="1622"/>
      <c r="AC37" s="1604"/>
      <c r="AD37" s="1604"/>
    </row>
    <row r="38" spans="11:30" ht="15">
      <c r="P38" s="1637"/>
      <c r="Q38" s="1652"/>
      <c r="R38" s="2068"/>
      <c r="S38" s="1622"/>
      <c r="T38" s="1623"/>
      <c r="U38" s="1622"/>
      <c r="V38" s="1622"/>
      <c r="W38" s="1622"/>
      <c r="X38" s="1622"/>
      <c r="Y38" s="1622"/>
      <c r="Z38" s="1622"/>
      <c r="AA38" s="1622"/>
      <c r="AB38" s="1622"/>
      <c r="AC38" s="1604"/>
      <c r="AD38" s="1604"/>
    </row>
    <row r="39" spans="11:30" ht="15">
      <c r="K39" s="1365"/>
      <c r="L39" s="1365"/>
      <c r="P39" s="1637"/>
      <c r="Q39" s="2069"/>
      <c r="R39" s="2068"/>
      <c r="S39" s="1622"/>
      <c r="T39" s="1623"/>
      <c r="U39" s="1622"/>
      <c r="V39" s="1622"/>
      <c r="W39" s="1622"/>
      <c r="X39" s="1622"/>
      <c r="Y39" s="1622"/>
      <c r="Z39" s="2070"/>
      <c r="AA39" s="2063"/>
      <c r="AB39" s="2063"/>
      <c r="AC39" s="1604"/>
      <c r="AD39" s="1604"/>
    </row>
    <row r="40" spans="11:30" ht="15.75">
      <c r="K40" s="1365"/>
      <c r="L40" s="1365"/>
      <c r="P40" s="1630" t="s">
        <v>642</v>
      </c>
      <c r="Q40" s="1652"/>
      <c r="R40" s="2068"/>
      <c r="S40" s="1622"/>
      <c r="T40" s="1623"/>
      <c r="U40" s="1622"/>
      <c r="V40" s="1622"/>
      <c r="W40" s="1622"/>
      <c r="X40" s="1622"/>
      <c r="Y40" s="1622"/>
      <c r="Z40" s="2070"/>
      <c r="AA40" s="2063"/>
      <c r="AB40" s="2063"/>
      <c r="AC40" s="1604"/>
      <c r="AD40" s="1604"/>
    </row>
    <row r="41" spans="11:30" ht="31.5">
      <c r="K41" s="1365"/>
      <c r="L41" s="1365"/>
      <c r="P41" s="1658" t="s">
        <v>468</v>
      </c>
      <c r="Q41" s="1610" t="s">
        <v>469</v>
      </c>
      <c r="R41" s="1610" t="s">
        <v>470</v>
      </c>
      <c r="S41" s="1611" t="s">
        <v>471</v>
      </c>
      <c r="T41" s="2071" t="s">
        <v>64</v>
      </c>
      <c r="U41" s="1611" t="s">
        <v>12</v>
      </c>
      <c r="V41" s="1612" t="s">
        <v>492</v>
      </c>
      <c r="W41" s="1611" t="s">
        <v>473</v>
      </c>
      <c r="X41" s="1611" t="s">
        <v>474</v>
      </c>
      <c r="Y41" s="1611" t="s">
        <v>475</v>
      </c>
      <c r="Z41" s="1658" t="s">
        <v>476</v>
      </c>
      <c r="AA41" s="2063"/>
      <c r="AB41" s="2063"/>
      <c r="AC41" s="1604"/>
      <c r="AD41" s="1604"/>
    </row>
    <row r="42" spans="11:30" ht="15.75">
      <c r="K42" s="1365"/>
      <c r="L42" s="1365"/>
      <c r="P42" s="1818"/>
      <c r="Q42" s="1818"/>
      <c r="R42" s="1818"/>
      <c r="S42" s="1863"/>
      <c r="T42" s="1796" t="s">
        <v>643</v>
      </c>
      <c r="U42" s="1611"/>
      <c r="V42" s="1634"/>
      <c r="W42" s="1617"/>
      <c r="X42" s="1615">
        <v>200000000</v>
      </c>
      <c r="Y42" s="1634"/>
      <c r="Z42" s="1658"/>
      <c r="AA42" s="1620" t="s">
        <v>544</v>
      </c>
      <c r="AB42" s="2063"/>
      <c r="AC42" s="1604"/>
      <c r="AD42" s="1604"/>
    </row>
    <row r="43" spans="11:30" ht="15.75">
      <c r="K43" s="1365"/>
      <c r="L43" s="1365"/>
      <c r="P43" s="1818"/>
      <c r="Q43" s="1818"/>
      <c r="R43" s="1818"/>
      <c r="S43" s="1863"/>
      <c r="T43" s="1796" t="s">
        <v>644</v>
      </c>
      <c r="U43" s="1611"/>
      <c r="V43" s="1634"/>
      <c r="W43" s="1617"/>
      <c r="X43" s="1634">
        <v>500000000</v>
      </c>
      <c r="Y43" s="1634"/>
      <c r="Z43" s="1658"/>
      <c r="AA43" s="1620" t="s">
        <v>544</v>
      </c>
      <c r="AB43" s="2063"/>
      <c r="AC43" s="1604"/>
      <c r="AD43" s="1604"/>
    </row>
    <row r="44" spans="11:30" ht="15">
      <c r="K44" s="1365"/>
      <c r="L44" s="1365"/>
      <c r="P44" s="1620"/>
      <c r="Q44" s="1620"/>
      <c r="R44" s="1620"/>
      <c r="S44" s="1620"/>
      <c r="T44" s="1712"/>
      <c r="U44" s="1622"/>
      <c r="V44" s="1679"/>
      <c r="W44" s="1652"/>
      <c r="X44" s="1679"/>
      <c r="Y44" s="1639"/>
      <c r="Z44" s="2072"/>
      <c r="AA44" s="1620"/>
      <c r="AB44" s="2063"/>
      <c r="AC44" s="1604"/>
      <c r="AD44" s="1604"/>
    </row>
    <row r="45" spans="11:30" ht="15">
      <c r="K45" s="1365"/>
      <c r="L45" s="1365"/>
      <c r="P45" s="1637"/>
      <c r="Q45" s="1652"/>
      <c r="R45" s="1620"/>
      <c r="S45" s="1621"/>
      <c r="T45" s="1709"/>
      <c r="U45" s="2065"/>
      <c r="V45" s="2067">
        <f>SUM(V42:V44)</f>
        <v>0</v>
      </c>
      <c r="W45" s="1652"/>
      <c r="X45" s="2067">
        <f>SUM(X42:X44)</f>
        <v>700000000</v>
      </c>
      <c r="Y45" s="1639">
        <f>SUM(Y42:Y44)</f>
        <v>0</v>
      </c>
      <c r="Z45" s="1625" t="e">
        <f>SUM(#REF!)</f>
        <v>#REF!</v>
      </c>
      <c r="AA45" s="2063"/>
      <c r="AB45" s="2063"/>
      <c r="AC45" s="1604"/>
      <c r="AD45" s="1604"/>
    </row>
    <row r="46" spans="11:30" ht="15">
      <c r="K46" s="1365"/>
      <c r="L46" s="1365"/>
      <c r="P46" s="1637"/>
      <c r="Q46" s="1652"/>
      <c r="R46" s="1620"/>
      <c r="S46" s="1621"/>
      <c r="T46" s="1709"/>
      <c r="U46" s="2065"/>
      <c r="V46" s="2067"/>
      <c r="W46" s="1652"/>
      <c r="X46" s="2067"/>
      <c r="Y46" s="1639"/>
      <c r="Z46" s="1625"/>
      <c r="AA46" s="2063"/>
      <c r="AB46" s="2063"/>
      <c r="AC46" s="1604"/>
      <c r="AD46" s="1604"/>
    </row>
    <row r="47" spans="11:30" ht="15">
      <c r="K47" s="1365"/>
      <c r="L47" s="1365"/>
      <c r="P47" s="1637"/>
      <c r="Q47" s="1652"/>
      <c r="R47" s="1620"/>
      <c r="S47" s="1621"/>
      <c r="T47" s="1709"/>
      <c r="U47" s="2065"/>
      <c r="V47" s="2067"/>
      <c r="W47" s="1652"/>
      <c r="X47" s="2067"/>
      <c r="Y47" s="1639"/>
      <c r="Z47" s="1625"/>
      <c r="AA47" s="2063"/>
      <c r="AB47" s="2063"/>
      <c r="AC47" s="1604"/>
      <c r="AD47" s="1604"/>
    </row>
    <row r="48" spans="11:30" ht="15.75">
      <c r="K48" s="1365"/>
      <c r="L48" s="1365"/>
      <c r="P48" s="1673"/>
      <c r="Q48" s="1652"/>
      <c r="R48" s="1620"/>
      <c r="S48" s="1621"/>
      <c r="T48" s="1709"/>
      <c r="U48" s="2065"/>
      <c r="V48" s="2067"/>
      <c r="W48" s="1652"/>
      <c r="X48" s="2067"/>
      <c r="Y48" s="1639"/>
      <c r="Z48" s="1621"/>
      <c r="AA48" s="2063"/>
      <c r="AB48" s="2063"/>
      <c r="AC48" s="1604"/>
      <c r="AD48" s="1604"/>
    </row>
    <row r="49" spans="11:30" ht="15.75">
      <c r="K49" s="1365"/>
      <c r="L49" s="1365"/>
      <c r="P49" s="1673"/>
      <c r="Q49" s="1652"/>
      <c r="R49" s="1620"/>
      <c r="S49" s="1621"/>
      <c r="T49" s="1709"/>
      <c r="U49" s="2065"/>
      <c r="V49" s="2067"/>
      <c r="W49" s="1652"/>
      <c r="X49" s="2067"/>
      <c r="Y49" s="1639"/>
      <c r="Z49" s="1621"/>
      <c r="AA49" s="2063"/>
      <c r="AB49" s="2063"/>
      <c r="AC49" s="1604"/>
      <c r="AD49" s="1604"/>
    </row>
    <row r="50" spans="11:30" ht="71.25" customHeight="1">
      <c r="K50" s="1365"/>
      <c r="L50" s="1365"/>
      <c r="P50" s="1658" t="s">
        <v>468</v>
      </c>
      <c r="Q50" s="1610" t="s">
        <v>469</v>
      </c>
      <c r="R50" s="1610" t="s">
        <v>470</v>
      </c>
      <c r="S50" s="1611" t="s">
        <v>471</v>
      </c>
      <c r="T50" s="2071" t="s">
        <v>64</v>
      </c>
      <c r="U50" s="1611" t="s">
        <v>12</v>
      </c>
      <c r="V50" s="1612" t="s">
        <v>492</v>
      </c>
      <c r="W50" s="1611" t="s">
        <v>473</v>
      </c>
      <c r="X50" s="1611" t="s">
        <v>474</v>
      </c>
      <c r="Y50" s="1611" t="s">
        <v>475</v>
      </c>
      <c r="Z50" s="1658" t="s">
        <v>476</v>
      </c>
      <c r="AA50" s="2063"/>
      <c r="AB50" s="2063"/>
      <c r="AC50" s="1604"/>
      <c r="AD50" s="1604"/>
    </row>
    <row r="51" spans="11:30" ht="54" customHeight="1">
      <c r="K51" s="1365"/>
      <c r="L51" s="1365"/>
      <c r="P51" s="1642"/>
      <c r="Q51" s="1642"/>
      <c r="R51" s="1686"/>
      <c r="S51" s="1642"/>
      <c r="T51" s="1702"/>
      <c r="U51" s="2073"/>
      <c r="V51" s="2074"/>
      <c r="W51" s="1642"/>
      <c r="X51" s="2075"/>
      <c r="Y51" s="2074"/>
      <c r="Z51" s="1636"/>
      <c r="AA51" s="2063"/>
      <c r="AB51" s="2063"/>
      <c r="AC51" s="1604"/>
      <c r="AD51" s="1604"/>
    </row>
    <row r="52" spans="11:30" ht="54" customHeight="1">
      <c r="K52" s="1365"/>
      <c r="L52" s="1365"/>
      <c r="P52" s="1652"/>
      <c r="Q52" s="1652"/>
      <c r="R52" s="1620"/>
      <c r="S52" s="1652"/>
      <c r="T52" s="1702"/>
      <c r="U52" s="2065"/>
      <c r="V52" s="2074"/>
      <c r="W52" s="1642"/>
      <c r="X52" s="2076"/>
      <c r="Y52" s="2074"/>
      <c r="Z52" s="1636"/>
      <c r="AA52" s="2063"/>
      <c r="AB52" s="2063"/>
      <c r="AC52" s="1604"/>
      <c r="AD52" s="1604"/>
    </row>
    <row r="53" spans="11:30" ht="15">
      <c r="K53" s="1365"/>
      <c r="L53" s="1365"/>
      <c r="P53" s="1637"/>
      <c r="Q53" s="1620"/>
      <c r="R53" s="1620"/>
      <c r="S53" s="1620"/>
      <c r="T53" s="1709"/>
      <c r="U53" s="2065"/>
      <c r="V53" s="1639"/>
      <c r="W53" s="1652"/>
      <c r="X53" s="1639"/>
      <c r="Y53" s="1639"/>
      <c r="Z53" s="1625"/>
      <c r="AA53" s="2063"/>
      <c r="AB53" s="2063"/>
      <c r="AC53" s="1604"/>
      <c r="AD53" s="1604"/>
    </row>
    <row r="54" spans="11:30" ht="106.5" customHeight="1">
      <c r="K54" s="1365"/>
      <c r="L54" s="1365"/>
      <c r="P54" s="1673"/>
      <c r="Q54" s="1620"/>
      <c r="R54" s="1620"/>
      <c r="S54" s="1620"/>
      <c r="T54" s="1709"/>
      <c r="U54" s="2065"/>
      <c r="V54" s="1639"/>
      <c r="W54" s="1652"/>
      <c r="X54" s="1639"/>
      <c r="Y54" s="1639"/>
      <c r="Z54" s="1621"/>
      <c r="AA54" s="2063"/>
      <c r="AB54" s="2063"/>
      <c r="AC54" s="1604"/>
      <c r="AD54" s="1604"/>
    </row>
    <row r="55" spans="11:30" ht="42" customHeight="1">
      <c r="K55" s="1365"/>
      <c r="L55" s="1365"/>
      <c r="P55" s="1637"/>
      <c r="Q55" s="1620"/>
      <c r="R55" s="1620"/>
      <c r="S55" s="1620"/>
      <c r="T55" s="1709"/>
      <c r="U55" s="2065"/>
      <c r="V55" s="1639"/>
      <c r="W55" s="1652"/>
      <c r="X55" s="1639"/>
      <c r="Y55" s="1639"/>
      <c r="Z55" s="1621"/>
      <c r="AA55" s="2063"/>
      <c r="AB55" s="2063"/>
      <c r="AC55" s="1604"/>
      <c r="AD55" s="1604"/>
    </row>
    <row r="56" spans="11:30" ht="139.5" customHeight="1">
      <c r="K56" s="1365"/>
      <c r="L56" s="1365"/>
      <c r="P56" s="2064"/>
      <c r="Q56" s="1674"/>
      <c r="R56" s="1674"/>
      <c r="S56" s="1632"/>
      <c r="T56" s="1631"/>
      <c r="U56" s="1632"/>
      <c r="V56" s="1676"/>
      <c r="W56" s="1632"/>
      <c r="X56" s="1632"/>
      <c r="Y56" s="1632"/>
      <c r="Z56" s="2064"/>
      <c r="AA56" s="2063"/>
      <c r="AB56" s="2063"/>
      <c r="AC56" s="1604"/>
      <c r="AD56" s="1604"/>
    </row>
    <row r="57" spans="11:30" ht="123" customHeight="1">
      <c r="K57" s="1365"/>
      <c r="L57" s="1365"/>
      <c r="P57" s="1652"/>
      <c r="Q57" s="1652"/>
      <c r="R57" s="1620"/>
      <c r="S57" s="1652"/>
      <c r="T57" s="2087"/>
      <c r="U57" s="2065"/>
      <c r="V57" s="1639"/>
      <c r="W57" s="1652"/>
      <c r="X57" s="1639"/>
      <c r="Y57" s="2066"/>
      <c r="Z57" s="1625"/>
      <c r="AA57" s="2063"/>
      <c r="AB57" s="2063"/>
      <c r="AC57" s="1604"/>
      <c r="AD57" s="1604"/>
    </row>
    <row r="58" spans="11:30" ht="41.25" customHeight="1">
      <c r="K58" s="1365"/>
      <c r="L58" s="1365"/>
      <c r="P58" s="1637"/>
      <c r="Q58" s="1620"/>
      <c r="R58" s="1620"/>
      <c r="S58" s="1620"/>
      <c r="T58" s="1709"/>
      <c r="U58" s="2065"/>
      <c r="V58" s="1639"/>
      <c r="W58" s="1652"/>
      <c r="X58" s="1639"/>
      <c r="Y58" s="1639"/>
      <c r="Z58" s="1621"/>
      <c r="AA58" s="2063"/>
      <c r="AB58" s="2063"/>
      <c r="AC58" s="1604"/>
      <c r="AD58" s="1604"/>
    </row>
    <row r="59" spans="11:30" ht="42" customHeight="1">
      <c r="K59" s="1365"/>
      <c r="L59" s="1365"/>
      <c r="P59" s="1637"/>
      <c r="Q59" s="1620"/>
      <c r="R59" s="1620"/>
      <c r="S59" s="1620"/>
      <c r="T59" s="1709"/>
      <c r="U59" s="2065"/>
      <c r="V59" s="1639"/>
      <c r="W59" s="1652"/>
      <c r="X59" s="1639"/>
      <c r="Y59" s="1639"/>
      <c r="Z59" s="1625"/>
      <c r="AA59" s="2063"/>
      <c r="AB59" s="2063"/>
      <c r="AC59" s="1604"/>
      <c r="AD59" s="1604"/>
    </row>
    <row r="60" spans="11:30" ht="118.5" customHeight="1">
      <c r="K60" s="1365"/>
      <c r="L60" s="1365"/>
      <c r="P60" s="1637"/>
      <c r="Q60" s="1620"/>
      <c r="R60" s="1620"/>
      <c r="S60" s="1620"/>
      <c r="T60" s="1709"/>
      <c r="U60" s="2065"/>
      <c r="V60" s="1639"/>
      <c r="W60" s="1652"/>
      <c r="X60" s="1639"/>
      <c r="Y60" s="1639"/>
      <c r="Z60" s="1621"/>
      <c r="AA60" s="2063"/>
      <c r="AB60" s="2063"/>
      <c r="AC60" s="1604"/>
      <c r="AD60" s="1604"/>
    </row>
    <row r="61" spans="11:30" ht="118.5" customHeight="1">
      <c r="K61" s="1365"/>
      <c r="L61" s="1365"/>
      <c r="P61" s="1637"/>
      <c r="Q61" s="1620"/>
      <c r="R61" s="1620"/>
      <c r="S61" s="1620"/>
      <c r="T61" s="1709"/>
      <c r="U61" s="2065"/>
      <c r="V61" s="1639"/>
      <c r="W61" s="1652"/>
      <c r="X61" s="1639"/>
      <c r="Y61" s="1639"/>
      <c r="Z61" s="1621"/>
      <c r="AA61" s="2063"/>
      <c r="AB61" s="2063"/>
      <c r="AC61" s="1604"/>
      <c r="AD61" s="1604"/>
    </row>
    <row r="62" spans="11:30" ht="113.25" customHeight="1">
      <c r="K62" s="1365"/>
      <c r="L62" s="1365"/>
      <c r="P62" s="1637"/>
      <c r="Q62" s="1620"/>
      <c r="R62" s="1620"/>
      <c r="S62" s="1620"/>
      <c r="T62" s="1709"/>
      <c r="U62" s="2065"/>
      <c r="V62" s="1639"/>
      <c r="W62" s="1652"/>
      <c r="X62" s="1639"/>
      <c r="Y62" s="1639"/>
      <c r="Z62" s="1621"/>
      <c r="AA62" s="2063"/>
      <c r="AB62" s="2063"/>
      <c r="AC62" s="1604"/>
      <c r="AD62" s="1604"/>
    </row>
    <row r="63" spans="11:30" ht="113.25" customHeight="1">
      <c r="K63" s="1365"/>
      <c r="L63" s="1365"/>
      <c r="Q63" s="1607"/>
      <c r="R63" s="1607"/>
      <c r="S63" s="1607"/>
      <c r="T63" s="1798"/>
      <c r="U63" s="2077"/>
      <c r="V63" s="1657"/>
      <c r="W63" s="1771"/>
      <c r="X63" s="1657"/>
      <c r="Y63" s="1657"/>
      <c r="Z63" s="1603"/>
      <c r="AA63" s="1627"/>
      <c r="AB63" s="1627"/>
      <c r="AC63" s="1604"/>
      <c r="AD63" s="1604"/>
    </row>
    <row r="64" spans="11:30" ht="113.25" customHeight="1">
      <c r="K64" s="1365"/>
      <c r="L64" s="1365"/>
      <c r="Q64" s="1607"/>
      <c r="R64" s="1607"/>
      <c r="S64" s="1607"/>
      <c r="T64" s="1798"/>
      <c r="U64" s="2077"/>
      <c r="V64" s="1657"/>
      <c r="W64" s="1771"/>
      <c r="X64" s="1657"/>
      <c r="Y64" s="1688"/>
      <c r="Z64" s="1603"/>
      <c r="AA64" s="1627"/>
      <c r="AB64" s="1627"/>
      <c r="AC64" s="1604"/>
      <c r="AD64" s="1604"/>
    </row>
    <row r="65" spans="11:30" ht="113.25" customHeight="1">
      <c r="K65" s="1365"/>
      <c r="L65" s="1365"/>
      <c r="Q65" s="1607"/>
      <c r="R65" s="1607"/>
      <c r="S65" s="1607"/>
      <c r="T65" s="1798"/>
      <c r="U65" s="2077"/>
      <c r="V65" s="1657"/>
      <c r="W65" s="1771"/>
      <c r="X65" s="1657"/>
      <c r="Y65" s="1657"/>
      <c r="Z65" s="1603"/>
      <c r="AA65" s="1627"/>
      <c r="AB65" s="1627"/>
      <c r="AC65" s="1604"/>
      <c r="AD65" s="1604"/>
    </row>
    <row r="66" spans="11:30" ht="66" customHeight="1">
      <c r="K66" s="1365"/>
      <c r="L66" s="1365"/>
      <c r="Q66" s="1771"/>
      <c r="R66" s="1607"/>
      <c r="S66" s="1607"/>
      <c r="T66" s="1798"/>
      <c r="U66" s="2077"/>
      <c r="V66" s="1656"/>
      <c r="W66" s="1771"/>
      <c r="X66" s="1656"/>
      <c r="Y66" s="1657"/>
      <c r="Z66" s="1603"/>
      <c r="AA66" s="1627"/>
      <c r="AB66" s="1627"/>
      <c r="AC66" s="1604"/>
      <c r="AD66" s="1604"/>
    </row>
    <row r="67" spans="11:30">
      <c r="K67" s="1365"/>
      <c r="L67" s="1365"/>
      <c r="Q67" s="1771"/>
      <c r="R67" s="2078"/>
      <c r="S67" s="1604"/>
      <c r="T67" s="1605"/>
      <c r="U67" s="1604"/>
      <c r="V67" s="1604"/>
      <c r="W67" s="1604"/>
      <c r="X67" s="1604"/>
      <c r="Y67" s="1604"/>
      <c r="Z67" s="1603"/>
      <c r="AA67" s="1627"/>
      <c r="AB67" s="1627"/>
      <c r="AC67" s="1604"/>
      <c r="AD67" s="1604"/>
    </row>
    <row r="68" spans="11:30">
      <c r="K68" s="1365"/>
      <c r="L68" s="1365"/>
      <c r="Q68" s="1771"/>
      <c r="R68" s="1771"/>
      <c r="S68" s="1771"/>
      <c r="T68" s="1771"/>
      <c r="U68" s="1771"/>
      <c r="V68" s="1771"/>
      <c r="W68" s="1771"/>
      <c r="X68" s="1771"/>
      <c r="Y68" s="1771"/>
      <c r="Z68" s="1433"/>
    </row>
    <row r="69" spans="11:30">
      <c r="K69" s="1365"/>
      <c r="L69" s="1365"/>
      <c r="Q69" s="1771"/>
      <c r="R69" s="1771"/>
      <c r="S69" s="1771"/>
      <c r="T69" s="1771"/>
      <c r="U69" s="1771"/>
      <c r="V69" s="1656"/>
      <c r="W69" s="1771"/>
      <c r="X69" s="1656"/>
      <c r="Y69" s="1604"/>
    </row>
    <row r="70" spans="11:30">
      <c r="K70" s="1365"/>
      <c r="L70" s="1365"/>
      <c r="Q70" s="1771"/>
      <c r="R70" s="1771"/>
      <c r="S70" s="1771"/>
      <c r="T70" s="1771"/>
      <c r="U70" s="1771"/>
      <c r="V70" s="1771"/>
      <c r="W70" s="1771"/>
      <c r="X70" s="1771"/>
      <c r="Y70" s="1771"/>
    </row>
    <row r="71" spans="11:30">
      <c r="K71" s="1365"/>
      <c r="L71" s="1365"/>
      <c r="Q71" s="1771"/>
      <c r="R71" s="1771"/>
      <c r="S71" s="1771"/>
      <c r="T71" s="1771"/>
      <c r="U71" s="1771"/>
      <c r="V71" s="1771"/>
      <c r="W71" s="1771"/>
      <c r="X71" s="1771"/>
      <c r="Y71" s="1771"/>
    </row>
    <row r="72" spans="11:30">
      <c r="K72" s="1365"/>
      <c r="L72" s="1365"/>
      <c r="Q72" s="1771"/>
      <c r="R72" s="1771"/>
      <c r="S72" s="1771"/>
      <c r="T72" s="1771"/>
      <c r="U72" s="1771"/>
      <c r="V72" s="1771"/>
      <c r="W72" s="1771"/>
      <c r="X72" s="1771"/>
      <c r="Y72" s="1771"/>
    </row>
    <row r="73" spans="11:30">
      <c r="K73" s="1365"/>
      <c r="L73" s="1365"/>
      <c r="Q73" s="1771"/>
      <c r="R73" s="1771"/>
      <c r="S73" s="1771"/>
      <c r="T73" s="1771"/>
      <c r="U73" s="1771"/>
      <c r="V73" s="1771"/>
      <c r="W73" s="1771"/>
      <c r="X73" s="1771"/>
      <c r="Y73" s="1771"/>
    </row>
    <row r="74" spans="11:30">
      <c r="K74" s="1365"/>
      <c r="L74" s="1365"/>
      <c r="Q74" s="2079"/>
      <c r="R74" s="1442"/>
      <c r="S74" s="1442"/>
      <c r="T74" s="1442"/>
      <c r="U74" s="514"/>
      <c r="V74" s="1771"/>
      <c r="W74" s="1771"/>
      <c r="X74" s="1771"/>
      <c r="Y74" s="1771"/>
    </row>
    <row r="75" spans="11:30">
      <c r="K75" s="1365"/>
      <c r="L75" s="1365"/>
      <c r="Q75" s="2079"/>
      <c r="R75" s="1442"/>
      <c r="S75" s="1442"/>
      <c r="T75" s="1442"/>
      <c r="U75" s="514"/>
      <c r="V75" s="1771"/>
      <c r="W75" s="1771"/>
      <c r="X75" s="1771"/>
      <c r="Y75" s="1771"/>
    </row>
    <row r="76" spans="11:30">
      <c r="K76" s="1365"/>
      <c r="L76" s="1365"/>
      <c r="Q76" s="2079"/>
      <c r="R76" s="1442"/>
      <c r="S76" s="1442"/>
      <c r="T76" s="1442"/>
      <c r="U76" s="514"/>
      <c r="V76" s="1771"/>
      <c r="W76" s="1771"/>
      <c r="X76" s="1771"/>
      <c r="Y76" s="1771"/>
    </row>
    <row r="77" spans="11:30">
      <c r="K77" s="1365"/>
      <c r="L77" s="1365"/>
      <c r="Q77" s="2079"/>
      <c r="R77" s="1442"/>
      <c r="S77" s="1442"/>
      <c r="T77" s="2079"/>
      <c r="U77" s="514"/>
      <c r="V77" s="1771"/>
      <c r="W77" s="1771"/>
      <c r="X77" s="1771"/>
      <c r="Y77" s="1771"/>
    </row>
    <row r="78" spans="11:30">
      <c r="K78" s="1365"/>
      <c r="L78" s="1365"/>
      <c r="Q78" s="1771"/>
      <c r="R78" s="1442"/>
      <c r="S78" s="1442"/>
      <c r="T78" s="1771"/>
      <c r="U78" s="514"/>
      <c r="V78" s="1771"/>
      <c r="W78" s="1771"/>
      <c r="X78" s="1771"/>
      <c r="Y78" s="1771"/>
    </row>
    <row r="79" spans="11:30">
      <c r="K79" s="1365"/>
      <c r="L79" s="1365"/>
      <c r="Q79" s="1771"/>
      <c r="R79" s="1442"/>
      <c r="S79" s="1442"/>
      <c r="T79" s="1771"/>
      <c r="U79" s="515"/>
      <c r="V79" s="1771"/>
      <c r="W79" s="1771"/>
      <c r="X79" s="1771"/>
      <c r="Y79" s="1771"/>
    </row>
    <row r="80" spans="11:30">
      <c r="K80" s="1365"/>
      <c r="L80" s="1365"/>
      <c r="Q80" s="1771"/>
      <c r="R80" s="1442"/>
      <c r="S80" s="1442"/>
      <c r="T80" s="1771"/>
      <c r="U80" s="515"/>
      <c r="V80" s="1771"/>
      <c r="W80" s="1771"/>
      <c r="X80" s="1771"/>
      <c r="Y80" s="1771"/>
    </row>
    <row r="81" spans="11:25">
      <c r="K81" s="1365"/>
      <c r="L81" s="1365"/>
      <c r="Q81" s="1771"/>
      <c r="R81" s="1442"/>
      <c r="S81" s="1442"/>
      <c r="T81" s="1771"/>
      <c r="U81" s="514"/>
      <c r="V81" s="1771"/>
      <c r="W81" s="1771"/>
      <c r="X81" s="1771"/>
      <c r="Y81" s="1771"/>
    </row>
    <row r="82" spans="11:25">
      <c r="K82" s="1365"/>
      <c r="L82" s="1365"/>
    </row>
    <row r="83" spans="11:25">
      <c r="K83" s="1365"/>
      <c r="L83" s="1365"/>
    </row>
    <row r="84" spans="11:25">
      <c r="K84" s="1365"/>
      <c r="L84" s="1365"/>
    </row>
  </sheetData>
  <mergeCells count="75">
    <mergeCell ref="B29:J30"/>
    <mergeCell ref="K29:O30"/>
    <mergeCell ref="Q37:T37"/>
    <mergeCell ref="K25:O26"/>
    <mergeCell ref="C27:E27"/>
    <mergeCell ref="F27:H27"/>
    <mergeCell ref="K27:O27"/>
    <mergeCell ref="C28:E28"/>
    <mergeCell ref="F28:H28"/>
    <mergeCell ref="K28:O28"/>
    <mergeCell ref="O19:O20"/>
    <mergeCell ref="C22:E22"/>
    <mergeCell ref="F22:I22"/>
    <mergeCell ref="K22:O22"/>
    <mergeCell ref="B23:B28"/>
    <mergeCell ref="C23:E24"/>
    <mergeCell ref="F23:H24"/>
    <mergeCell ref="K23:O24"/>
    <mergeCell ref="C25:E26"/>
    <mergeCell ref="F25:H26"/>
    <mergeCell ref="B19:B20"/>
    <mergeCell ref="G19:G20"/>
    <mergeCell ref="M19:M20"/>
    <mergeCell ref="N19:N20"/>
    <mergeCell ref="A17:A18"/>
    <mergeCell ref="B17:B18"/>
    <mergeCell ref="D17:D18"/>
    <mergeCell ref="G17:G18"/>
    <mergeCell ref="M17:M18"/>
    <mergeCell ref="G14:J15"/>
    <mergeCell ref="K14:L15"/>
    <mergeCell ref="N17:N18"/>
    <mergeCell ref="M14:O14"/>
    <mergeCell ref="S14:T14"/>
    <mergeCell ref="M15:M16"/>
    <mergeCell ref="N15:N16"/>
    <mergeCell ref="O15:O16"/>
    <mergeCell ref="S15:T15"/>
    <mergeCell ref="S16:T16"/>
    <mergeCell ref="O17:O18"/>
    <mergeCell ref="B14:B16"/>
    <mergeCell ref="C14:C16"/>
    <mergeCell ref="D14:D16"/>
    <mergeCell ref="E14:E16"/>
    <mergeCell ref="F14:F16"/>
    <mergeCell ref="C12:G12"/>
    <mergeCell ref="L12:N12"/>
    <mergeCell ref="S12:U12"/>
    <mergeCell ref="H8:J13"/>
    <mergeCell ref="K8:O8"/>
    <mergeCell ref="S8:U8"/>
    <mergeCell ref="L9:N9"/>
    <mergeCell ref="C13:G13"/>
    <mergeCell ref="L13:N13"/>
    <mergeCell ref="S13:T13"/>
    <mergeCell ref="R6:V6"/>
    <mergeCell ref="C7:G7"/>
    <mergeCell ref="H7:O7"/>
    <mergeCell ref="L10:N10"/>
    <mergeCell ref="L11:N11"/>
    <mergeCell ref="S11:U11"/>
    <mergeCell ref="J1:M1"/>
    <mergeCell ref="N1:O4"/>
    <mergeCell ref="J2:M2"/>
    <mergeCell ref="C3:I4"/>
    <mergeCell ref="J3:M3"/>
    <mergeCell ref="J4:M4"/>
    <mergeCell ref="C8:G8"/>
    <mergeCell ref="C9:G9"/>
    <mergeCell ref="C10:G10"/>
    <mergeCell ref="C11:G11"/>
    <mergeCell ref="B1:B4"/>
    <mergeCell ref="C1:I2"/>
    <mergeCell ref="B5:O5"/>
    <mergeCell ref="B6:O6"/>
  </mergeCells>
  <pageMargins left="0.7" right="0.7" top="0.75" bottom="0.75" header="0.3" footer="0.3"/>
  <drawing r:id="rId1"/>
  <legacyDrawing r:id="rId2"/>
  <oleObjects>
    <mc:AlternateContent xmlns:mc="http://schemas.openxmlformats.org/markup-compatibility/2006">
      <mc:Choice Requires="x14">
        <oleObject shapeId="12289" r:id="rId3">
          <objectPr defaultSize="0" autoPict="0" r:id="rId4">
            <anchor moveWithCells="1" sizeWithCells="1">
              <from>
                <xdr:col>1</xdr:col>
                <xdr:colOff>333375</xdr:colOff>
                <xdr:row>0</xdr:row>
                <xdr:rowOff>57150</xdr:rowOff>
              </from>
              <to>
                <xdr:col>1</xdr:col>
                <xdr:colOff>4419600</xdr:colOff>
                <xdr:row>3</xdr:row>
                <xdr:rowOff>219075</xdr:rowOff>
              </to>
            </anchor>
          </objectPr>
        </oleObject>
      </mc:Choice>
      <mc:Fallback>
        <oleObject shapeId="12289" r:id="rId3"/>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92"/>
  <sheetViews>
    <sheetView topLeftCell="B11" workbookViewId="0">
      <selection activeCell="B11" sqref="A1:XFD1048576"/>
    </sheetView>
  </sheetViews>
  <sheetFormatPr baseColWidth="10" defaultColWidth="12.5703125" defaultRowHeight="12.75"/>
  <cols>
    <col min="1" max="1" width="5.7109375" style="1365" customWidth="1"/>
    <col min="2" max="2" width="66.28515625" style="1365" customWidth="1"/>
    <col min="3" max="3" width="9" style="1365" customWidth="1"/>
    <col min="4" max="5" width="14.140625" style="1365" customWidth="1"/>
    <col min="6" max="6" width="18.5703125" style="1365" customWidth="1"/>
    <col min="7" max="7" width="15.7109375" style="1365" customWidth="1"/>
    <col min="8" max="9" width="12.28515625" style="1365" customWidth="1"/>
    <col min="10" max="10" width="12.85546875" style="1365" customWidth="1"/>
    <col min="11" max="11" width="13.85546875" style="1601" customWidth="1"/>
    <col min="12" max="12" width="15.28515625" style="1601" customWidth="1"/>
    <col min="13" max="13" width="11.5703125" style="1365" customWidth="1"/>
    <col min="14" max="14" width="11.85546875" style="1365" customWidth="1"/>
    <col min="15" max="15" width="12.42578125" style="1365" customWidth="1"/>
    <col min="16" max="16" width="16.42578125" style="1365" customWidth="1"/>
    <col min="17" max="17" width="18.85546875" style="1365" customWidth="1"/>
    <col min="18" max="18" width="19.140625" style="1365" customWidth="1"/>
    <col min="19" max="19" width="18.5703125" style="1365" customWidth="1"/>
    <col min="20" max="20" width="60" style="1365" customWidth="1"/>
    <col min="21" max="21" width="12.5703125" style="1365" hidden="1" customWidth="1"/>
    <col min="22" max="22" width="24.28515625" style="1365" customWidth="1"/>
    <col min="23" max="23" width="26.42578125" style="1365" customWidth="1"/>
    <col min="24" max="24" width="29" style="1365" customWidth="1"/>
    <col min="25" max="25" width="24.85546875" style="1365" customWidth="1"/>
    <col min="26" max="26" width="25.7109375" style="1365" customWidth="1"/>
    <col min="27" max="27" width="25.28515625" style="1365" customWidth="1"/>
    <col min="28" max="28" width="30.140625" style="1365" customWidth="1"/>
    <col min="29" max="29" width="15.42578125" style="1365" customWidth="1"/>
    <col min="30" max="30" width="15.85546875" style="1365" customWidth="1"/>
    <col min="31" max="31" width="24.42578125" style="1365" customWidth="1"/>
    <col min="32" max="32" width="17.140625" style="1365" customWidth="1"/>
    <col min="33" max="16384" width="12.5703125" style="1365"/>
  </cols>
  <sheetData>
    <row r="1" spans="2:26" ht="25.5" customHeight="1">
      <c r="B1" s="1356"/>
      <c r="C1" s="1357" t="s">
        <v>0</v>
      </c>
      <c r="D1" s="1358"/>
      <c r="E1" s="1358"/>
      <c r="F1" s="1358"/>
      <c r="G1" s="1358"/>
      <c r="H1" s="1358"/>
      <c r="I1" s="1359"/>
      <c r="J1" s="1360" t="s">
        <v>1</v>
      </c>
      <c r="K1" s="1361"/>
      <c r="L1" s="1361"/>
      <c r="M1" s="1362"/>
      <c r="N1" s="1363"/>
      <c r="O1" s="1364"/>
      <c r="P1" s="1392"/>
    </row>
    <row r="2" spans="2:26" ht="25.5" customHeight="1">
      <c r="B2" s="1367"/>
      <c r="C2" s="1368"/>
      <c r="D2" s="1369"/>
      <c r="E2" s="1369"/>
      <c r="F2" s="1369"/>
      <c r="G2" s="1369"/>
      <c r="H2" s="1369"/>
      <c r="I2" s="1370"/>
      <c r="J2" s="1371" t="s">
        <v>2</v>
      </c>
      <c r="K2" s="1372"/>
      <c r="L2" s="1372"/>
      <c r="M2" s="1373"/>
      <c r="N2" s="1374"/>
      <c r="O2" s="1375"/>
      <c r="P2" s="1392"/>
    </row>
    <row r="3" spans="2:26" ht="25.5" customHeight="1">
      <c r="B3" s="1367"/>
      <c r="C3" s="1376" t="s">
        <v>3</v>
      </c>
      <c r="D3" s="1377"/>
      <c r="E3" s="1377"/>
      <c r="F3" s="1377"/>
      <c r="G3" s="1377"/>
      <c r="H3" s="1377"/>
      <c r="I3" s="1378"/>
      <c r="J3" s="1371" t="s">
        <v>4</v>
      </c>
      <c r="K3" s="1372"/>
      <c r="L3" s="1372"/>
      <c r="M3" s="1373"/>
      <c r="N3" s="1374"/>
      <c r="O3" s="1375"/>
      <c r="P3" s="1392"/>
    </row>
    <row r="4" spans="2:26" ht="25.5" customHeight="1" thickBot="1">
      <c r="B4" s="1379"/>
      <c r="C4" s="1380"/>
      <c r="D4" s="1381"/>
      <c r="E4" s="1381"/>
      <c r="F4" s="1381"/>
      <c r="G4" s="1381"/>
      <c r="H4" s="1381"/>
      <c r="I4" s="1382"/>
      <c r="J4" s="1383" t="s">
        <v>5</v>
      </c>
      <c r="K4" s="1384"/>
      <c r="L4" s="1384"/>
      <c r="M4" s="1385"/>
      <c r="N4" s="1386"/>
      <c r="O4" s="1387"/>
      <c r="P4" s="1392"/>
    </row>
    <row r="5" spans="2:26" ht="13.5" customHeight="1" thickBot="1">
      <c r="B5" s="1388"/>
      <c r="C5" s="1388"/>
      <c r="D5" s="1388"/>
      <c r="E5" s="1388"/>
      <c r="F5" s="1388"/>
      <c r="G5" s="1388"/>
      <c r="H5" s="1388"/>
      <c r="I5" s="1388"/>
      <c r="J5" s="1388"/>
      <c r="K5" s="1388"/>
      <c r="L5" s="1388"/>
      <c r="M5" s="1388"/>
      <c r="N5" s="1388"/>
      <c r="O5" s="1388"/>
    </row>
    <row r="6" spans="2:26" ht="25.5" customHeight="1">
      <c r="B6" s="1965" t="s">
        <v>626</v>
      </c>
      <c r="C6" s="1988"/>
      <c r="D6" s="1988"/>
      <c r="E6" s="1988"/>
      <c r="F6" s="1988"/>
      <c r="G6" s="1988"/>
      <c r="H6" s="1988"/>
      <c r="I6" s="1988"/>
      <c r="J6" s="1988"/>
      <c r="K6" s="1988"/>
      <c r="L6" s="1988"/>
      <c r="M6" s="1988"/>
      <c r="N6" s="1988"/>
      <c r="O6" s="1989"/>
      <c r="P6" s="1407"/>
      <c r="R6" s="1408"/>
      <c r="S6" s="1408"/>
      <c r="T6" s="1408"/>
      <c r="U6" s="1408"/>
      <c r="V6" s="1408"/>
    </row>
    <row r="7" spans="2:26" ht="25.5" customHeight="1" thickBot="1">
      <c r="B7" s="1990" t="s">
        <v>717</v>
      </c>
      <c r="C7" s="2088" t="s">
        <v>716</v>
      </c>
      <c r="D7" s="2089"/>
      <c r="E7" s="2089"/>
      <c r="F7" s="2089"/>
      <c r="G7" s="2090"/>
      <c r="H7" s="1991"/>
      <c r="I7" s="1991"/>
      <c r="J7" s="1991"/>
      <c r="K7" s="1991"/>
      <c r="L7" s="1991"/>
      <c r="M7" s="1991"/>
      <c r="N7" s="1991"/>
      <c r="O7" s="1992"/>
      <c r="P7" s="1407"/>
      <c r="R7" s="1418"/>
      <c r="S7" s="1418"/>
      <c r="T7" s="1418"/>
      <c r="U7" s="1418"/>
      <c r="V7" s="1418"/>
    </row>
    <row r="8" spans="2:26" ht="25.5" customHeight="1">
      <c r="B8" s="1993" t="s">
        <v>211</v>
      </c>
      <c r="C8" s="2091" t="s">
        <v>715</v>
      </c>
      <c r="D8" s="2092"/>
      <c r="E8" s="2092"/>
      <c r="F8" s="2092"/>
      <c r="G8" s="2093"/>
      <c r="H8" s="1947" t="s">
        <v>630</v>
      </c>
      <c r="I8" s="1599"/>
      <c r="J8" s="1948"/>
      <c r="K8" s="1994" t="s">
        <v>9</v>
      </c>
      <c r="L8" s="1995"/>
      <c r="M8" s="1995"/>
      <c r="N8" s="1995"/>
      <c r="O8" s="1996"/>
      <c r="P8" s="1407"/>
      <c r="R8" s="1431"/>
      <c r="S8" s="1722"/>
      <c r="T8" s="1722"/>
      <c r="U8" s="1722"/>
      <c r="V8" s="1431"/>
      <c r="X8" s="1433"/>
      <c r="Y8" s="1433"/>
    </row>
    <row r="9" spans="2:26" ht="25.5" customHeight="1">
      <c r="B9" s="1997" t="s">
        <v>708</v>
      </c>
      <c r="C9" s="2094" t="s">
        <v>706</v>
      </c>
      <c r="D9" s="2094"/>
      <c r="E9" s="2094"/>
      <c r="F9" s="2094"/>
      <c r="G9" s="2094"/>
      <c r="H9" s="1947"/>
      <c r="I9" s="1599"/>
      <c r="J9" s="1948"/>
      <c r="K9" s="1413" t="s">
        <v>11</v>
      </c>
      <c r="L9" s="1879" t="s">
        <v>12</v>
      </c>
      <c r="M9" s="1880"/>
      <c r="N9" s="1881"/>
      <c r="O9" s="1417" t="s">
        <v>13</v>
      </c>
      <c r="P9" s="1407"/>
      <c r="R9" s="1431"/>
      <c r="S9" s="1431"/>
      <c r="T9" s="1431"/>
      <c r="U9" s="1431"/>
      <c r="V9" s="1431"/>
      <c r="X9" s="1433"/>
      <c r="Y9" s="1433"/>
    </row>
    <row r="10" spans="2:26" ht="25.5" customHeight="1">
      <c r="B10" s="1997" t="s">
        <v>714</v>
      </c>
      <c r="C10" s="2094" t="s">
        <v>704</v>
      </c>
      <c r="D10" s="2094"/>
      <c r="E10" s="2094"/>
      <c r="F10" s="2094"/>
      <c r="G10" s="2094"/>
      <c r="H10" s="1947"/>
      <c r="I10" s="1599"/>
      <c r="J10" s="1948"/>
      <c r="K10" s="1818"/>
      <c r="L10" s="2080"/>
      <c r="M10" s="2081"/>
      <c r="N10" s="2082"/>
      <c r="O10" s="1998"/>
      <c r="P10" s="1407"/>
      <c r="R10" s="1431"/>
      <c r="S10" s="1431"/>
      <c r="T10" s="1431"/>
      <c r="U10" s="1431"/>
      <c r="V10" s="1431"/>
      <c r="X10" s="1433"/>
      <c r="Y10" s="1433"/>
    </row>
    <row r="11" spans="2:26" ht="41.25" customHeight="1">
      <c r="B11" s="1409" t="s">
        <v>713</v>
      </c>
      <c r="C11" s="2094" t="s">
        <v>712</v>
      </c>
      <c r="D11" s="2094"/>
      <c r="E11" s="2094"/>
      <c r="F11" s="2094"/>
      <c r="G11" s="2094"/>
      <c r="H11" s="1947"/>
      <c r="I11" s="1599"/>
      <c r="J11" s="1948"/>
      <c r="K11" s="1818"/>
      <c r="L11" s="2083"/>
      <c r="M11" s="2083"/>
      <c r="N11" s="2083"/>
      <c r="O11" s="1998"/>
      <c r="P11" s="1407"/>
      <c r="R11" s="1442"/>
      <c r="S11" s="1443"/>
      <c r="T11" s="1443"/>
      <c r="U11" s="1443"/>
      <c r="V11" s="496"/>
      <c r="X11" s="1444"/>
      <c r="Y11" s="1445"/>
      <c r="Z11" s="1446"/>
    </row>
    <row r="12" spans="2:26" ht="25.5" customHeight="1">
      <c r="B12" s="1409" t="s">
        <v>645</v>
      </c>
      <c r="C12" s="2091" t="s">
        <v>646</v>
      </c>
      <c r="D12" s="2092"/>
      <c r="E12" s="2092"/>
      <c r="F12" s="2092"/>
      <c r="G12" s="2093"/>
      <c r="H12" s="1947"/>
      <c r="I12" s="1599"/>
      <c r="J12" s="1948"/>
      <c r="K12" s="1818"/>
      <c r="L12" s="2000"/>
      <c r="M12" s="2001"/>
      <c r="N12" s="2002"/>
      <c r="O12" s="2003"/>
      <c r="P12" s="1407"/>
      <c r="R12" s="1442"/>
      <c r="S12" s="1443"/>
      <c r="T12" s="1443"/>
      <c r="U12" s="1443"/>
      <c r="V12" s="496"/>
      <c r="X12" s="1444"/>
      <c r="Y12" s="1445"/>
      <c r="Z12" s="1446"/>
    </row>
    <row r="13" spans="2:26" s="1478" customFormat="1" ht="42.75" customHeight="1" thickBot="1">
      <c r="B13" s="1409" t="s">
        <v>647</v>
      </c>
      <c r="C13" s="2095" t="s">
        <v>635</v>
      </c>
      <c r="D13" s="2096"/>
      <c r="E13" s="2096"/>
      <c r="F13" s="2096"/>
      <c r="G13" s="2097"/>
      <c r="H13" s="2007"/>
      <c r="I13" s="1591"/>
      <c r="J13" s="1592"/>
      <c r="K13" s="1694"/>
      <c r="L13" s="2008"/>
      <c r="M13" s="2009"/>
      <c r="N13" s="2010"/>
      <c r="O13" s="2011"/>
      <c r="P13" s="2012"/>
      <c r="R13" s="1442"/>
      <c r="S13" s="1443"/>
      <c r="T13" s="1443"/>
      <c r="U13" s="1454"/>
      <c r="V13" s="2013"/>
      <c r="X13" s="2014"/>
      <c r="Y13" s="2015"/>
      <c r="Z13" s="2016"/>
    </row>
    <row r="14" spans="2:26" ht="12.6" customHeight="1">
      <c r="B14" s="2017" t="s">
        <v>19</v>
      </c>
      <c r="C14" s="2018" t="s">
        <v>20</v>
      </c>
      <c r="D14" s="2019" t="s">
        <v>21</v>
      </c>
      <c r="E14" s="2019" t="s">
        <v>107</v>
      </c>
      <c r="F14" s="2019" t="s">
        <v>341</v>
      </c>
      <c r="G14" s="1691" t="s">
        <v>281</v>
      </c>
      <c r="H14" s="1692"/>
      <c r="I14" s="1692"/>
      <c r="J14" s="1693"/>
      <c r="K14" s="2019" t="s">
        <v>25</v>
      </c>
      <c r="L14" s="2019"/>
      <c r="M14" s="2020" t="s">
        <v>26</v>
      </c>
      <c r="N14" s="2020"/>
      <c r="O14" s="2021"/>
      <c r="R14" s="1468"/>
      <c r="S14" s="1469"/>
      <c r="T14" s="1469"/>
      <c r="V14" s="496"/>
      <c r="X14" s="1444"/>
      <c r="Y14" s="1445"/>
      <c r="Z14" s="1446"/>
    </row>
    <row r="15" spans="2:26" ht="12.6" customHeight="1">
      <c r="B15" s="2022"/>
      <c r="C15" s="1834"/>
      <c r="D15" s="1472"/>
      <c r="E15" s="1472"/>
      <c r="F15" s="1472"/>
      <c r="G15" s="1474"/>
      <c r="H15" s="1475"/>
      <c r="I15" s="1475"/>
      <c r="J15" s="1476"/>
      <c r="K15" s="1472"/>
      <c r="L15" s="1472"/>
      <c r="M15" s="1472" t="s">
        <v>27</v>
      </c>
      <c r="N15" s="1472" t="s">
        <v>28</v>
      </c>
      <c r="O15" s="1477" t="s">
        <v>29</v>
      </c>
      <c r="R15" s="1478"/>
      <c r="S15" s="1469"/>
      <c r="T15" s="1469"/>
      <c r="V15" s="1445"/>
      <c r="X15" s="1444"/>
      <c r="Y15" s="1445"/>
      <c r="Z15" s="1446"/>
    </row>
    <row r="16" spans="2:26" ht="12.6" customHeight="1" thickBot="1">
      <c r="B16" s="2023"/>
      <c r="C16" s="1837"/>
      <c r="D16" s="1479"/>
      <c r="E16" s="1479"/>
      <c r="F16" s="1479"/>
      <c r="G16" s="1482" t="s">
        <v>30</v>
      </c>
      <c r="H16" s="1482" t="s">
        <v>31</v>
      </c>
      <c r="I16" s="1482" t="s">
        <v>32</v>
      </c>
      <c r="J16" s="1733" t="s">
        <v>33</v>
      </c>
      <c r="K16" s="1482" t="s">
        <v>34</v>
      </c>
      <c r="L16" s="1483" t="s">
        <v>35</v>
      </c>
      <c r="M16" s="1479"/>
      <c r="N16" s="1479"/>
      <c r="O16" s="1484"/>
      <c r="R16" s="1478"/>
      <c r="S16" s="1469"/>
      <c r="T16" s="1469"/>
      <c r="V16" s="1445"/>
      <c r="X16" s="1444"/>
      <c r="Y16" s="1445"/>
      <c r="Z16" s="1446"/>
    </row>
    <row r="17" spans="1:26" ht="17.25" customHeight="1">
      <c r="A17" s="1485"/>
      <c r="B17" s="1486" t="s">
        <v>648</v>
      </c>
      <c r="C17" s="1487" t="s">
        <v>37</v>
      </c>
      <c r="D17" s="2024" t="s">
        <v>649</v>
      </c>
      <c r="E17" s="1734">
        <v>1</v>
      </c>
      <c r="F17" s="1839">
        <f>X49</f>
        <v>250000000</v>
      </c>
      <c r="G17" s="1253">
        <f>+F17</f>
        <v>250000000</v>
      </c>
      <c r="H17" s="2025">
        <v>0</v>
      </c>
      <c r="I17" s="2025">
        <v>0</v>
      </c>
      <c r="J17" s="2025">
        <v>0</v>
      </c>
      <c r="K17" s="1735">
        <v>44928</v>
      </c>
      <c r="L17" s="1735">
        <v>45290</v>
      </c>
      <c r="M17" s="1495">
        <f>E18/E17</f>
        <v>0</v>
      </c>
      <c r="N17" s="1495">
        <f>F18/F17</f>
        <v>0</v>
      </c>
      <c r="O17" s="1496">
        <v>0</v>
      </c>
      <c r="V17" s="1507"/>
      <c r="X17" s="1444"/>
      <c r="Y17" s="1445"/>
      <c r="Z17" s="1446"/>
    </row>
    <row r="18" spans="1:26" ht="16.5" customHeight="1">
      <c r="A18" s="1485"/>
      <c r="B18" s="1497"/>
      <c r="C18" s="1498" t="s">
        <v>39</v>
      </c>
      <c r="D18" s="2027"/>
      <c r="E18" s="1737"/>
      <c r="F18" s="513">
        <f>Y49</f>
        <v>0</v>
      </c>
      <c r="G18" s="1254"/>
      <c r="H18" s="1904">
        <v>0</v>
      </c>
      <c r="I18" s="1904">
        <v>0</v>
      </c>
      <c r="J18" s="1904">
        <v>0</v>
      </c>
      <c r="K18" s="1904"/>
      <c r="L18" s="1843"/>
      <c r="M18" s="1505"/>
      <c r="N18" s="1505"/>
      <c r="O18" s="1506"/>
      <c r="V18" s="1507"/>
      <c r="X18" s="1444"/>
      <c r="Y18" s="1445"/>
      <c r="Z18" s="1446"/>
    </row>
    <row r="19" spans="1:26" ht="16.5" customHeight="1">
      <c r="A19" s="2098"/>
      <c r="B19" s="1497" t="s">
        <v>650</v>
      </c>
      <c r="C19" s="1498" t="s">
        <v>37</v>
      </c>
      <c r="D19" s="2027" t="s">
        <v>649</v>
      </c>
      <c r="E19" s="1737">
        <v>1</v>
      </c>
      <c r="F19" s="513">
        <f>X61</f>
        <v>250000000</v>
      </c>
      <c r="G19" s="1254">
        <f>+F19</f>
        <v>250000000</v>
      </c>
      <c r="H19" s="1904">
        <v>0</v>
      </c>
      <c r="I19" s="1904">
        <v>0</v>
      </c>
      <c r="J19" s="1904">
        <v>0</v>
      </c>
      <c r="K19" s="1515">
        <v>44928</v>
      </c>
      <c r="L19" s="1515">
        <v>45290</v>
      </c>
      <c r="M19" s="1505">
        <f>E20/E19</f>
        <v>0</v>
      </c>
      <c r="N19" s="1505">
        <f>F20/F19</f>
        <v>0</v>
      </c>
      <c r="O19" s="1506">
        <v>0</v>
      </c>
      <c r="V19" s="1507"/>
      <c r="X19" s="1444"/>
      <c r="Y19" s="1445"/>
      <c r="Z19" s="1446"/>
    </row>
    <row r="20" spans="1:26" ht="17.25" customHeight="1">
      <c r="A20" s="2098"/>
      <c r="B20" s="1497"/>
      <c r="C20" s="1498" t="s">
        <v>39</v>
      </c>
      <c r="D20" s="2027"/>
      <c r="E20" s="1737"/>
      <c r="F20" s="513">
        <f>Y61</f>
        <v>0</v>
      </c>
      <c r="G20" s="1254"/>
      <c r="H20" s="1904">
        <v>0</v>
      </c>
      <c r="I20" s="1904">
        <v>0</v>
      </c>
      <c r="J20" s="1904">
        <v>0</v>
      </c>
      <c r="K20" s="1904"/>
      <c r="L20" s="1843"/>
      <c r="M20" s="1505"/>
      <c r="N20" s="1505"/>
      <c r="O20" s="1506"/>
      <c r="V20" s="1507"/>
      <c r="X20" s="1444"/>
      <c r="Y20" s="1445"/>
      <c r="Z20" s="1446"/>
    </row>
    <row r="21" spans="1:26" ht="15" customHeight="1">
      <c r="A21" s="1485"/>
      <c r="B21" s="1497" t="s">
        <v>651</v>
      </c>
      <c r="C21" s="1498" t="s">
        <v>37</v>
      </c>
      <c r="D21" s="2027" t="s">
        <v>649</v>
      </c>
      <c r="E21" s="1737">
        <v>1</v>
      </c>
      <c r="F21" s="513">
        <f>X67</f>
        <v>200000000</v>
      </c>
      <c r="G21" s="1254">
        <f>+F21</f>
        <v>200000000</v>
      </c>
      <c r="H21" s="1904"/>
      <c r="I21" s="1904"/>
      <c r="J21" s="1904"/>
      <c r="K21" s="1515">
        <v>44928</v>
      </c>
      <c r="L21" s="1515">
        <v>45290</v>
      </c>
      <c r="M21" s="1505">
        <f>E22/E21</f>
        <v>0</v>
      </c>
      <c r="N21" s="1505">
        <f>F22/F21</f>
        <v>0</v>
      </c>
      <c r="O21" s="1506">
        <v>0</v>
      </c>
      <c r="V21" s="1507"/>
      <c r="X21" s="1444"/>
      <c r="Y21" s="1445"/>
      <c r="Z21" s="1446"/>
    </row>
    <row r="22" spans="1:26" ht="14.25" customHeight="1">
      <c r="A22" s="1485"/>
      <c r="B22" s="1497"/>
      <c r="C22" s="1498" t="s">
        <v>39</v>
      </c>
      <c r="D22" s="2027"/>
      <c r="E22" s="1737"/>
      <c r="F22" s="513">
        <f>Y67</f>
        <v>0</v>
      </c>
      <c r="G22" s="1254"/>
      <c r="H22" s="1904"/>
      <c r="I22" s="1904"/>
      <c r="J22" s="1904"/>
      <c r="K22" s="1904"/>
      <c r="L22" s="1843"/>
      <c r="M22" s="1505"/>
      <c r="N22" s="1505"/>
      <c r="O22" s="1506"/>
      <c r="V22" s="1507"/>
      <c r="X22" s="1444"/>
      <c r="Y22" s="1445"/>
      <c r="Z22" s="1446"/>
    </row>
    <row r="23" spans="1:26">
      <c r="A23" s="2028"/>
      <c r="B23" s="1731" t="s">
        <v>290</v>
      </c>
      <c r="C23" s="1498" t="s">
        <v>37</v>
      </c>
      <c r="D23" s="1764"/>
      <c r="E23" s="1764"/>
      <c r="F23" s="1846">
        <f>F17+F19+F21</f>
        <v>700000000</v>
      </c>
      <c r="G23" s="1254">
        <f>F23</f>
        <v>700000000</v>
      </c>
      <c r="H23" s="1903">
        <v>0</v>
      </c>
      <c r="I23" s="1903">
        <v>0</v>
      </c>
      <c r="J23" s="1903">
        <v>0</v>
      </c>
      <c r="K23" s="1903"/>
      <c r="L23" s="1843"/>
      <c r="M23" s="1744"/>
      <c r="N23" s="1505"/>
      <c r="O23" s="1847"/>
    </row>
    <row r="24" spans="1:26" ht="13.5" thickBot="1">
      <c r="B24" s="1537"/>
      <c r="C24" s="1519" t="s">
        <v>39</v>
      </c>
      <c r="D24" s="1695"/>
      <c r="E24" s="1695"/>
      <c r="F24" s="2029">
        <f>F18+F20++F22</f>
        <v>0</v>
      </c>
      <c r="G24" s="1255"/>
      <c r="H24" s="1540">
        <v>0</v>
      </c>
      <c r="I24" s="1540">
        <v>0</v>
      </c>
      <c r="J24" s="1540">
        <v>0</v>
      </c>
      <c r="K24" s="1540"/>
      <c r="L24" s="1542"/>
      <c r="M24" s="1543"/>
      <c r="N24" s="1544"/>
      <c r="O24" s="1545"/>
    </row>
    <row r="25" spans="1:26" ht="13.5" thickBot="1">
      <c r="F25" s="2030"/>
      <c r="G25" s="1547"/>
      <c r="H25" s="1548"/>
      <c r="I25" s="1548"/>
      <c r="J25" s="1548"/>
      <c r="K25" s="1549"/>
      <c r="L25" s="1549"/>
      <c r="M25" s="1547"/>
      <c r="N25" s="1550"/>
      <c r="O25" s="1550"/>
      <c r="P25" s="1550"/>
    </row>
    <row r="26" spans="1:26" ht="13.5" thickBot="1">
      <c r="B26" s="1551" t="s">
        <v>52</v>
      </c>
      <c r="C26" s="2031" t="s">
        <v>53</v>
      </c>
      <c r="D26" s="2032"/>
      <c r="E26" s="2033"/>
      <c r="F26" s="2034" t="s">
        <v>54</v>
      </c>
      <c r="G26" s="2035"/>
      <c r="H26" s="2035"/>
      <c r="I26" s="2035"/>
      <c r="J26" s="2036"/>
      <c r="K26" s="1558"/>
      <c r="L26" s="1559"/>
      <c r="M26" s="1559"/>
      <c r="N26" s="1559"/>
      <c r="O26" s="1560"/>
    </row>
    <row r="27" spans="1:26" ht="20.25" customHeight="1">
      <c r="B27" s="1456" t="s">
        <v>652</v>
      </c>
      <c r="C27" s="1944" t="s">
        <v>653</v>
      </c>
      <c r="D27" s="1945"/>
      <c r="E27" s="1946"/>
      <c r="F27" s="1565" t="s">
        <v>654</v>
      </c>
      <c r="G27" s="1565"/>
      <c r="H27" s="1565"/>
      <c r="I27" s="1498" t="s">
        <v>37</v>
      </c>
      <c r="J27" s="2037">
        <v>1</v>
      </c>
      <c r="K27" s="1566"/>
      <c r="L27" s="1567"/>
      <c r="M27" s="1567"/>
      <c r="N27" s="1567"/>
      <c r="O27" s="1568"/>
    </row>
    <row r="28" spans="1:26" ht="16.5" customHeight="1">
      <c r="B28" s="1569"/>
      <c r="C28" s="2038"/>
      <c r="D28" s="2039"/>
      <c r="E28" s="2040"/>
      <c r="F28" s="1565"/>
      <c r="G28" s="1565"/>
      <c r="H28" s="1565"/>
      <c r="I28" s="1498" t="s">
        <v>39</v>
      </c>
      <c r="J28" s="2041"/>
      <c r="K28" s="1574"/>
      <c r="L28" s="1575"/>
      <c r="M28" s="1575"/>
      <c r="N28" s="1575"/>
      <c r="O28" s="1576"/>
    </row>
    <row r="29" spans="1:26" ht="21" customHeight="1">
      <c r="B29" s="1569"/>
      <c r="C29" s="1823" t="s">
        <v>655</v>
      </c>
      <c r="D29" s="1587"/>
      <c r="E29" s="1588"/>
      <c r="F29" s="1565" t="s">
        <v>654</v>
      </c>
      <c r="G29" s="1565"/>
      <c r="H29" s="1565"/>
      <c r="I29" s="1498" t="s">
        <v>37</v>
      </c>
      <c r="J29" s="2037">
        <v>1</v>
      </c>
      <c r="K29" s="1578"/>
      <c r="L29" s="1578"/>
      <c r="M29" s="1578"/>
      <c r="N29" s="1578"/>
      <c r="O29" s="1579"/>
    </row>
    <row r="30" spans="1:26" ht="16.5" customHeight="1" thickBot="1">
      <c r="B30" s="1569"/>
      <c r="C30" s="2038"/>
      <c r="D30" s="2039"/>
      <c r="E30" s="2040"/>
      <c r="F30" s="1565"/>
      <c r="G30" s="1565"/>
      <c r="H30" s="1565"/>
      <c r="I30" s="1498" t="s">
        <v>39</v>
      </c>
      <c r="J30" s="2053"/>
      <c r="K30" s="1578"/>
      <c r="L30" s="1578"/>
      <c r="M30" s="1578"/>
      <c r="N30" s="1578"/>
      <c r="O30" s="1579"/>
    </row>
    <row r="31" spans="1:26" ht="27" customHeight="1">
      <c r="B31" s="1569"/>
      <c r="C31" s="1823" t="s">
        <v>656</v>
      </c>
      <c r="D31" s="1587"/>
      <c r="E31" s="1588"/>
      <c r="F31" s="2099" t="s">
        <v>654</v>
      </c>
      <c r="G31" s="1913"/>
      <c r="H31" s="2100"/>
      <c r="I31" s="1498" t="s">
        <v>37</v>
      </c>
      <c r="J31" s="2037">
        <v>1</v>
      </c>
      <c r="K31" s="1558" t="s">
        <v>641</v>
      </c>
      <c r="L31" s="1559"/>
      <c r="M31" s="1559"/>
      <c r="N31" s="1559"/>
      <c r="O31" s="1560"/>
    </row>
    <row r="32" spans="1:26" ht="44.45" customHeight="1">
      <c r="B32" s="1898"/>
      <c r="C32" s="2038"/>
      <c r="D32" s="2039"/>
      <c r="E32" s="2040"/>
      <c r="F32" s="1574"/>
      <c r="G32" s="1575"/>
      <c r="H32" s="2052"/>
      <c r="I32" s="1498" t="s">
        <v>39</v>
      </c>
      <c r="J32" s="2059"/>
      <c r="K32" s="1583" t="s">
        <v>702</v>
      </c>
      <c r="L32" s="1584"/>
      <c r="M32" s="1584"/>
      <c r="N32" s="1584"/>
      <c r="O32" s="1585"/>
      <c r="Q32" s="2060"/>
      <c r="R32" s="2061"/>
      <c r="S32" s="2061"/>
      <c r="T32" s="2061"/>
    </row>
    <row r="33" spans="2:30">
      <c r="B33" s="1586" t="s">
        <v>61</v>
      </c>
      <c r="C33" s="1587"/>
      <c r="D33" s="1587"/>
      <c r="E33" s="1587"/>
      <c r="F33" s="1587"/>
      <c r="G33" s="1587"/>
      <c r="H33" s="1587"/>
      <c r="I33" s="1587"/>
      <c r="J33" s="1588"/>
      <c r="K33" s="1578" t="s">
        <v>60</v>
      </c>
      <c r="L33" s="1578"/>
      <c r="M33" s="1578"/>
      <c r="N33" s="1578"/>
      <c r="O33" s="1579"/>
    </row>
    <row r="34" spans="2:30" ht="33.75" customHeight="1" thickBot="1">
      <c r="B34" s="1590"/>
      <c r="C34" s="1591"/>
      <c r="D34" s="1591"/>
      <c r="E34" s="1591"/>
      <c r="F34" s="1591"/>
      <c r="G34" s="1591"/>
      <c r="H34" s="1591"/>
      <c r="I34" s="1591"/>
      <c r="J34" s="1592"/>
      <c r="K34" s="1594"/>
      <c r="L34" s="1594"/>
      <c r="M34" s="1594"/>
      <c r="N34" s="1594"/>
      <c r="O34" s="1595"/>
      <c r="Q34" s="2060"/>
      <c r="R34" s="2061"/>
      <c r="S34" s="2061"/>
      <c r="T34" s="2061"/>
      <c r="U34" s="1779"/>
      <c r="V34" s="1779"/>
    </row>
    <row r="35" spans="2:30" ht="44.25" customHeight="1">
      <c r="K35" s="2062"/>
      <c r="L35" s="2062"/>
      <c r="P35" s="1673"/>
      <c r="Q35" s="2063"/>
      <c r="R35" s="1620"/>
      <c r="S35" s="1620"/>
      <c r="T35" s="1620"/>
      <c r="U35" s="1690"/>
      <c r="V35" s="1690"/>
      <c r="W35" s="1637"/>
      <c r="X35" s="1637"/>
      <c r="Y35" s="1637"/>
      <c r="Z35" s="1637"/>
      <c r="AA35" s="1637"/>
      <c r="AB35" s="1637"/>
    </row>
    <row r="36" spans="2:30" ht="60.75" customHeight="1">
      <c r="P36" s="2064"/>
      <c r="Q36" s="1674"/>
      <c r="R36" s="1674"/>
      <c r="S36" s="1632"/>
      <c r="T36" s="1631"/>
      <c r="U36" s="1632"/>
      <c r="V36" s="1676"/>
      <c r="W36" s="1632"/>
      <c r="X36" s="1632"/>
      <c r="Y36" s="1632"/>
      <c r="Z36" s="2064"/>
      <c r="AA36" s="1637"/>
      <c r="AB36" s="1637"/>
    </row>
    <row r="37" spans="2:30" ht="15">
      <c r="P37" s="2084"/>
      <c r="Q37" s="2084"/>
      <c r="R37" s="2084"/>
      <c r="S37" s="2084"/>
      <c r="T37" s="1711"/>
      <c r="U37" s="2065"/>
      <c r="V37" s="2085"/>
      <c r="W37" s="1652"/>
      <c r="X37" s="2066"/>
      <c r="Y37" s="1639"/>
      <c r="Z37" s="1625"/>
      <c r="AA37" s="1620"/>
      <c r="AB37" s="1637"/>
    </row>
    <row r="38" spans="2:30" ht="15">
      <c r="P38" s="2084"/>
      <c r="Q38" s="2084"/>
      <c r="R38" s="2084"/>
      <c r="S38" s="2084"/>
      <c r="T38" s="1711"/>
      <c r="U38" s="2065"/>
      <c r="V38" s="2085"/>
      <c r="W38" s="1652"/>
      <c r="X38" s="2066"/>
      <c r="Y38" s="1639"/>
      <c r="Z38" s="1625"/>
      <c r="AA38" s="1620"/>
      <c r="AB38" s="1637"/>
    </row>
    <row r="39" spans="2:30" ht="15">
      <c r="P39" s="1620"/>
      <c r="Q39" s="1620"/>
      <c r="R39" s="1652"/>
      <c r="S39" s="1620"/>
      <c r="T39" s="1709"/>
      <c r="U39" s="2065"/>
      <c r="V39" s="2085"/>
      <c r="W39" s="1652"/>
      <c r="X39" s="2066"/>
      <c r="Y39" s="2086"/>
      <c r="Z39" s="1625"/>
      <c r="AA39" s="1620"/>
      <c r="AB39" s="1637"/>
    </row>
    <row r="40" spans="2:30" ht="15">
      <c r="P40" s="1620"/>
      <c r="Q40" s="1620"/>
      <c r="R40" s="1652"/>
      <c r="S40" s="1620"/>
      <c r="T40" s="1709"/>
      <c r="U40" s="2065"/>
      <c r="V40" s="2085"/>
      <c r="W40" s="1652"/>
      <c r="X40" s="2066"/>
      <c r="Y40" s="2086"/>
      <c r="Z40" s="1625"/>
      <c r="AA40" s="1620"/>
      <c r="AB40" s="1637"/>
    </row>
    <row r="41" spans="2:30" ht="15.75">
      <c r="P41" s="1637"/>
      <c r="Q41" s="1681"/>
      <c r="R41" s="1681"/>
      <c r="S41" s="1681"/>
      <c r="T41" s="1681"/>
      <c r="U41" s="1622"/>
      <c r="V41" s="2067"/>
      <c r="W41" s="1652"/>
      <c r="X41" s="2067"/>
      <c r="Y41" s="1639"/>
      <c r="Z41" s="1625"/>
      <c r="AA41" s="1622"/>
      <c r="AB41" s="1622"/>
      <c r="AC41" s="1604"/>
      <c r="AD41" s="1604"/>
    </row>
    <row r="42" spans="2:30" ht="15">
      <c r="P42" s="1637"/>
      <c r="Q42" s="1652"/>
      <c r="R42" s="2068"/>
      <c r="S42" s="1622"/>
      <c r="T42" s="1623"/>
      <c r="U42" s="1622"/>
      <c r="V42" s="1622"/>
      <c r="W42" s="1622"/>
      <c r="X42" s="1622"/>
      <c r="Y42" s="1622"/>
      <c r="Z42" s="1622"/>
      <c r="AA42" s="1622"/>
      <c r="AB42" s="1622"/>
      <c r="AC42" s="1604"/>
      <c r="AD42" s="1604"/>
    </row>
    <row r="43" spans="2:30" ht="15">
      <c r="K43" s="1365"/>
      <c r="L43" s="1365"/>
      <c r="P43" s="1637"/>
      <c r="Q43" s="2069"/>
      <c r="R43" s="2068"/>
      <c r="S43" s="1622"/>
      <c r="T43" s="1623"/>
      <c r="U43" s="1622"/>
      <c r="V43" s="1622"/>
      <c r="W43" s="1622"/>
      <c r="X43" s="1622"/>
      <c r="Y43" s="1622"/>
      <c r="Z43" s="2070"/>
      <c r="AA43" s="2063"/>
      <c r="AB43" s="2063"/>
      <c r="AC43" s="1604"/>
      <c r="AD43" s="1604"/>
    </row>
    <row r="44" spans="2:30" ht="15.75">
      <c r="K44" s="1365"/>
      <c r="L44" s="1365"/>
      <c r="P44" s="1630" t="s">
        <v>657</v>
      </c>
      <c r="Q44" s="1652"/>
      <c r="R44" s="2068"/>
      <c r="S44" s="1622"/>
      <c r="T44" s="1623"/>
      <c r="U44" s="1622"/>
      <c r="V44" s="1622"/>
      <c r="W44" s="1622"/>
      <c r="X44" s="1622"/>
      <c r="Y44" s="1622"/>
      <c r="Z44" s="2070"/>
      <c r="AA44" s="2063"/>
      <c r="AB44" s="2063"/>
      <c r="AC44" s="1604"/>
      <c r="AD44" s="1604"/>
    </row>
    <row r="45" spans="2:30" ht="31.5">
      <c r="K45" s="1365"/>
      <c r="L45" s="1365"/>
      <c r="P45" s="1658" t="s">
        <v>468</v>
      </c>
      <c r="Q45" s="1610" t="s">
        <v>469</v>
      </c>
      <c r="R45" s="1610" t="s">
        <v>470</v>
      </c>
      <c r="S45" s="1611" t="s">
        <v>471</v>
      </c>
      <c r="T45" s="2071" t="s">
        <v>64</v>
      </c>
      <c r="U45" s="1611" t="s">
        <v>12</v>
      </c>
      <c r="V45" s="1612" t="s">
        <v>492</v>
      </c>
      <c r="W45" s="1611" t="s">
        <v>473</v>
      </c>
      <c r="X45" s="1611" t="s">
        <v>474</v>
      </c>
      <c r="Y45" s="1611" t="s">
        <v>475</v>
      </c>
      <c r="Z45" s="1658" t="s">
        <v>476</v>
      </c>
      <c r="AA45" s="2063"/>
      <c r="AB45" s="2063"/>
      <c r="AC45" s="1604"/>
      <c r="AD45" s="1604"/>
    </row>
    <row r="46" spans="2:30" ht="15.75">
      <c r="K46" s="1365"/>
      <c r="L46" s="1365"/>
      <c r="P46" s="1818"/>
      <c r="Q46" s="1818"/>
      <c r="R46" s="1818"/>
      <c r="S46" s="1863"/>
      <c r="T46" s="1796" t="s">
        <v>658</v>
      </c>
      <c r="U46" s="1611"/>
      <c r="V46" s="1634"/>
      <c r="W46" s="1617"/>
      <c r="X46" s="1615">
        <v>250000000</v>
      </c>
      <c r="Y46" s="1634"/>
      <c r="Z46" s="1658"/>
      <c r="AA46" s="1620" t="s">
        <v>544</v>
      </c>
      <c r="AB46" s="2063"/>
      <c r="AC46" s="1604"/>
      <c r="AD46" s="1604"/>
    </row>
    <row r="47" spans="2:30" ht="15.75">
      <c r="K47" s="1365"/>
      <c r="L47" s="1365"/>
      <c r="P47" s="1818"/>
      <c r="Q47" s="1818"/>
      <c r="R47" s="1818"/>
      <c r="S47" s="1863"/>
      <c r="T47" s="1796"/>
      <c r="U47" s="1611"/>
      <c r="V47" s="1634"/>
      <c r="W47" s="1617"/>
      <c r="X47" s="1634"/>
      <c r="Y47" s="1634"/>
      <c r="Z47" s="1658"/>
      <c r="AA47" s="1620" t="s">
        <v>544</v>
      </c>
      <c r="AB47" s="2063"/>
      <c r="AC47" s="1604"/>
      <c r="AD47" s="1604"/>
    </row>
    <row r="48" spans="2:30" ht="15">
      <c r="K48" s="1365"/>
      <c r="L48" s="1365"/>
      <c r="P48" s="1620"/>
      <c r="Q48" s="1620"/>
      <c r="R48" s="1620"/>
      <c r="S48" s="1620"/>
      <c r="T48" s="1712"/>
      <c r="U48" s="1622"/>
      <c r="V48" s="1679"/>
      <c r="W48" s="1652"/>
      <c r="X48" s="1679"/>
      <c r="Y48" s="1639"/>
      <c r="Z48" s="2072"/>
      <c r="AA48" s="1620"/>
      <c r="AB48" s="2063"/>
      <c r="AC48" s="1604"/>
      <c r="AD48" s="1604"/>
    </row>
    <row r="49" spans="11:30" ht="15">
      <c r="K49" s="1365"/>
      <c r="L49" s="1365"/>
      <c r="P49" s="1637"/>
      <c r="Q49" s="1652"/>
      <c r="R49" s="1620"/>
      <c r="S49" s="1621"/>
      <c r="T49" s="1709"/>
      <c r="U49" s="2065"/>
      <c r="V49" s="2067">
        <f>SUM(V46:V48)</f>
        <v>0</v>
      </c>
      <c r="W49" s="1652"/>
      <c r="X49" s="2067">
        <f>SUM(X46:X48)</f>
        <v>250000000</v>
      </c>
      <c r="Y49" s="1639">
        <f>SUM(Y46:Y48)</f>
        <v>0</v>
      </c>
      <c r="Z49" s="1625" t="e">
        <f>SUM(#REF!)</f>
        <v>#REF!</v>
      </c>
      <c r="AA49" s="2063"/>
      <c r="AB49" s="2063"/>
      <c r="AC49" s="1604"/>
      <c r="AD49" s="1604"/>
    </row>
    <row r="50" spans="11:30" ht="15">
      <c r="K50" s="1365"/>
      <c r="L50" s="1365"/>
      <c r="P50" s="1637"/>
      <c r="Q50" s="1652"/>
      <c r="R50" s="1620"/>
      <c r="S50" s="1621"/>
      <c r="T50" s="1709"/>
      <c r="U50" s="2065"/>
      <c r="V50" s="2067"/>
      <c r="W50" s="1652"/>
      <c r="X50" s="2067"/>
      <c r="Y50" s="1639"/>
      <c r="Z50" s="1625"/>
      <c r="AA50" s="2063"/>
      <c r="AB50" s="2063"/>
      <c r="AC50" s="1604"/>
      <c r="AD50" s="1604"/>
    </row>
    <row r="51" spans="11:30" ht="15">
      <c r="K51" s="1365"/>
      <c r="L51" s="1365"/>
      <c r="P51" s="1637"/>
      <c r="Q51" s="1652"/>
      <c r="R51" s="1620"/>
      <c r="S51" s="1621"/>
      <c r="T51" s="1709"/>
      <c r="U51" s="2065"/>
      <c r="V51" s="2067"/>
      <c r="W51" s="1652"/>
      <c r="X51" s="2067"/>
      <c r="Y51" s="1639"/>
      <c r="Z51" s="1625"/>
      <c r="AA51" s="2063"/>
      <c r="AB51" s="2063"/>
      <c r="AC51" s="1604"/>
      <c r="AD51" s="1604"/>
    </row>
    <row r="52" spans="11:30" ht="15">
      <c r="K52" s="1365"/>
      <c r="L52" s="1365"/>
      <c r="P52" s="1637"/>
      <c r="Q52" s="1652"/>
      <c r="R52" s="1620"/>
      <c r="S52" s="1621"/>
      <c r="T52" s="1709"/>
      <c r="U52" s="2065"/>
      <c r="V52" s="2067"/>
      <c r="W52" s="1652"/>
      <c r="X52" s="2067"/>
      <c r="Y52" s="1639"/>
      <c r="Z52" s="1625"/>
      <c r="AA52" s="2063"/>
      <c r="AB52" s="2063"/>
      <c r="AC52" s="1604"/>
      <c r="AD52" s="1604"/>
    </row>
    <row r="53" spans="11:30" ht="15">
      <c r="K53" s="1365"/>
      <c r="L53" s="1365"/>
      <c r="P53" s="1637"/>
      <c r="Q53" s="1652"/>
      <c r="R53" s="1620"/>
      <c r="S53" s="1621"/>
      <c r="T53" s="1709"/>
      <c r="U53" s="2065"/>
      <c r="V53" s="2067"/>
      <c r="W53" s="1652"/>
      <c r="X53" s="2067"/>
      <c r="Y53" s="1639"/>
      <c r="Z53" s="1625"/>
      <c r="AA53" s="2063"/>
      <c r="AB53" s="2063"/>
      <c r="AC53" s="1604"/>
      <c r="AD53" s="1604"/>
    </row>
    <row r="54" spans="11:30" ht="15">
      <c r="K54" s="1365"/>
      <c r="L54" s="1365"/>
      <c r="P54" s="1637"/>
      <c r="Q54" s="1652"/>
      <c r="R54" s="1620"/>
      <c r="S54" s="1621"/>
      <c r="T54" s="1709"/>
      <c r="U54" s="2065"/>
      <c r="V54" s="2067"/>
      <c r="W54" s="1652"/>
      <c r="X54" s="2067"/>
      <c r="Y54" s="1639"/>
      <c r="Z54" s="1625"/>
      <c r="AA54" s="2063"/>
      <c r="AB54" s="2063"/>
      <c r="AC54" s="1604"/>
      <c r="AD54" s="1604"/>
    </row>
    <row r="55" spans="11:30" ht="15.75">
      <c r="K55" s="1365"/>
      <c r="L55" s="1365"/>
      <c r="P55" s="1673"/>
      <c r="Q55" s="1652"/>
      <c r="R55" s="1620"/>
      <c r="S55" s="1621"/>
      <c r="T55" s="1709"/>
      <c r="U55" s="2065"/>
      <c r="V55" s="2067"/>
      <c r="W55" s="1652"/>
      <c r="X55" s="2067"/>
      <c r="Y55" s="1639"/>
      <c r="Z55" s="1621"/>
      <c r="AA55" s="2063"/>
      <c r="AB55" s="2063"/>
      <c r="AC55" s="1604"/>
      <c r="AD55" s="1604"/>
    </row>
    <row r="56" spans="11:30" ht="15.75">
      <c r="K56" s="1365"/>
      <c r="L56" s="1365"/>
      <c r="P56" s="1630" t="s">
        <v>659</v>
      </c>
      <c r="Q56" s="1652"/>
      <c r="R56" s="1620"/>
      <c r="S56" s="1621"/>
      <c r="T56" s="1709"/>
      <c r="U56" s="2065"/>
      <c r="V56" s="2067"/>
      <c r="W56" s="1652"/>
      <c r="X56" s="2067"/>
      <c r="Y56" s="1639"/>
      <c r="Z56" s="1621"/>
      <c r="AA56" s="2063"/>
      <c r="AB56" s="2063"/>
      <c r="AC56" s="1604"/>
      <c r="AD56" s="1604"/>
    </row>
    <row r="57" spans="11:30" ht="71.25" customHeight="1">
      <c r="K57" s="1365"/>
      <c r="L57" s="1365"/>
      <c r="P57" s="1658" t="s">
        <v>468</v>
      </c>
      <c r="Q57" s="1610" t="s">
        <v>469</v>
      </c>
      <c r="R57" s="1610" t="s">
        <v>470</v>
      </c>
      <c r="S57" s="1611" t="s">
        <v>471</v>
      </c>
      <c r="T57" s="2071" t="s">
        <v>64</v>
      </c>
      <c r="U57" s="1611" t="s">
        <v>12</v>
      </c>
      <c r="V57" s="1612" t="s">
        <v>492</v>
      </c>
      <c r="W57" s="1611" t="s">
        <v>473</v>
      </c>
      <c r="X57" s="1611" t="s">
        <v>474</v>
      </c>
      <c r="Y57" s="1611" t="s">
        <v>475</v>
      </c>
      <c r="Z57" s="1658" t="s">
        <v>476</v>
      </c>
      <c r="AA57" s="2063"/>
      <c r="AB57" s="2063"/>
      <c r="AC57" s="1604"/>
      <c r="AD57" s="1604"/>
    </row>
    <row r="58" spans="11:30" ht="54" customHeight="1">
      <c r="K58" s="1365"/>
      <c r="L58" s="1365"/>
      <c r="P58" s="1642"/>
      <c r="Q58" s="1642"/>
      <c r="R58" s="1686"/>
      <c r="S58" s="1642"/>
      <c r="T58" s="1702" t="s">
        <v>658</v>
      </c>
      <c r="U58" s="2073"/>
      <c r="V58" s="2074"/>
      <c r="W58" s="1642"/>
      <c r="X58" s="2075">
        <v>250000000</v>
      </c>
      <c r="Y58" s="2074"/>
      <c r="Z58" s="1636"/>
      <c r="AA58" s="2063"/>
      <c r="AB58" s="2063"/>
      <c r="AC58" s="1604"/>
      <c r="AD58" s="1604"/>
    </row>
    <row r="59" spans="11:30" ht="54" customHeight="1">
      <c r="K59" s="1365"/>
      <c r="L59" s="1365"/>
      <c r="P59" s="1652"/>
      <c r="Q59" s="1652"/>
      <c r="R59" s="1620"/>
      <c r="S59" s="1652"/>
      <c r="T59" s="1702"/>
      <c r="U59" s="2065"/>
      <c r="V59" s="2074"/>
      <c r="W59" s="1642"/>
      <c r="X59" s="2076"/>
      <c r="Y59" s="2074"/>
      <c r="Z59" s="1636"/>
      <c r="AA59" s="2063"/>
      <c r="AB59" s="2063"/>
      <c r="AC59" s="1604"/>
      <c r="AD59" s="1604"/>
    </row>
    <row r="60" spans="11:30" ht="15">
      <c r="K60" s="1365"/>
      <c r="L60" s="1365"/>
      <c r="P60" s="1637"/>
      <c r="Q60" s="1620"/>
      <c r="R60" s="1620"/>
      <c r="S60" s="1620"/>
      <c r="T60" s="1709"/>
      <c r="U60" s="2065"/>
      <c r="V60" s="1639"/>
      <c r="W60" s="1652"/>
      <c r="X60" s="1639"/>
      <c r="Y60" s="1639"/>
      <c r="Z60" s="1625"/>
      <c r="AA60" s="2063"/>
      <c r="AB60" s="2063"/>
      <c r="AC60" s="1604"/>
      <c r="AD60" s="1604"/>
    </row>
    <row r="61" spans="11:30" ht="15">
      <c r="K61" s="1365"/>
      <c r="L61" s="1365"/>
      <c r="P61" s="1637"/>
      <c r="Q61" s="1620"/>
      <c r="R61" s="1620"/>
      <c r="S61" s="1620"/>
      <c r="T61" s="1709"/>
      <c r="U61" s="2065"/>
      <c r="V61" s="1639"/>
      <c r="W61" s="1652"/>
      <c r="X61" s="1639">
        <f>SUM(X58:X60)</f>
        <v>250000000</v>
      </c>
      <c r="Y61" s="1639"/>
      <c r="Z61" s="1625"/>
      <c r="AA61" s="2063"/>
      <c r="AB61" s="2063"/>
      <c r="AC61" s="1604"/>
      <c r="AD61" s="1604"/>
    </row>
    <row r="62" spans="11:30" ht="106.5" customHeight="1">
      <c r="K62" s="1365"/>
      <c r="L62" s="1365"/>
      <c r="P62" s="1673"/>
      <c r="Q62" s="1620"/>
      <c r="R62" s="1620"/>
      <c r="S62" s="1620"/>
      <c r="T62" s="1709"/>
      <c r="U62" s="2065"/>
      <c r="V62" s="1639"/>
      <c r="W62" s="1652"/>
      <c r="X62" s="1639"/>
      <c r="Y62" s="1639"/>
      <c r="Z62" s="1621"/>
      <c r="AA62" s="2063"/>
      <c r="AB62" s="2063"/>
      <c r="AC62" s="1604"/>
      <c r="AD62" s="1604"/>
    </row>
    <row r="63" spans="11:30" ht="42" customHeight="1">
      <c r="K63" s="1365"/>
      <c r="L63" s="1365"/>
      <c r="P63" s="1630" t="s">
        <v>660</v>
      </c>
      <c r="Q63" s="1652"/>
      <c r="R63" s="1620"/>
      <c r="S63" s="1621"/>
      <c r="T63" s="1709"/>
      <c r="U63" s="2065"/>
      <c r="V63" s="2067"/>
      <c r="W63" s="1652"/>
      <c r="X63" s="2067"/>
      <c r="Y63" s="1639"/>
      <c r="Z63" s="1621"/>
      <c r="AA63" s="2063"/>
      <c r="AB63" s="2063"/>
      <c r="AC63" s="1604"/>
      <c r="AD63" s="1604"/>
    </row>
    <row r="64" spans="11:30" ht="139.5" customHeight="1">
      <c r="K64" s="1365"/>
      <c r="L64" s="1365"/>
      <c r="P64" s="1658" t="s">
        <v>468</v>
      </c>
      <c r="Q64" s="1610" t="s">
        <v>469</v>
      </c>
      <c r="R64" s="1610" t="s">
        <v>470</v>
      </c>
      <c r="S64" s="1611" t="s">
        <v>471</v>
      </c>
      <c r="T64" s="2071" t="s">
        <v>64</v>
      </c>
      <c r="U64" s="1611" t="s">
        <v>12</v>
      </c>
      <c r="V64" s="1612" t="s">
        <v>492</v>
      </c>
      <c r="W64" s="1611" t="s">
        <v>473</v>
      </c>
      <c r="X64" s="1611" t="s">
        <v>474</v>
      </c>
      <c r="Y64" s="1611" t="s">
        <v>475</v>
      </c>
      <c r="Z64" s="1658" t="s">
        <v>476</v>
      </c>
      <c r="AA64" s="2063"/>
      <c r="AB64" s="2063"/>
      <c r="AC64" s="1604"/>
      <c r="AD64" s="1604"/>
    </row>
    <row r="65" spans="11:30" ht="123" customHeight="1">
      <c r="K65" s="1365"/>
      <c r="L65" s="1365"/>
      <c r="P65" s="1642"/>
      <c r="Q65" s="1642"/>
      <c r="R65" s="1686"/>
      <c r="S65" s="1642"/>
      <c r="T65" s="1702" t="s">
        <v>658</v>
      </c>
      <c r="U65" s="2073"/>
      <c r="V65" s="2074"/>
      <c r="W65" s="1642"/>
      <c r="X65" s="2075">
        <v>200000000</v>
      </c>
      <c r="Y65" s="2074"/>
      <c r="Z65" s="1636"/>
      <c r="AA65" s="2063"/>
      <c r="AB65" s="2063"/>
      <c r="AC65" s="1604"/>
      <c r="AD65" s="1604"/>
    </row>
    <row r="66" spans="11:30" ht="41.25" customHeight="1">
      <c r="K66" s="1365"/>
      <c r="L66" s="1365"/>
      <c r="P66" s="1652"/>
      <c r="Q66" s="1652"/>
      <c r="R66" s="1620"/>
      <c r="S66" s="1652"/>
      <c r="T66" s="1702"/>
      <c r="U66" s="2065"/>
      <c r="V66" s="2074"/>
      <c r="W66" s="1642"/>
      <c r="X66" s="2076"/>
      <c r="Y66" s="2074"/>
      <c r="Z66" s="1636"/>
      <c r="AA66" s="2063"/>
      <c r="AB66" s="2063"/>
      <c r="AC66" s="1604"/>
      <c r="AD66" s="1604"/>
    </row>
    <row r="67" spans="11:30" ht="42" customHeight="1">
      <c r="K67" s="1365"/>
      <c r="L67" s="1365"/>
      <c r="P67" s="1637"/>
      <c r="Q67" s="1620"/>
      <c r="R67" s="1620"/>
      <c r="S67" s="1620"/>
      <c r="T67" s="1709"/>
      <c r="U67" s="2065"/>
      <c r="V67" s="1639"/>
      <c r="W67" s="1652"/>
      <c r="X67" s="1639">
        <f>SUM(X65:X66)</f>
        <v>200000000</v>
      </c>
      <c r="Y67" s="1639"/>
      <c r="Z67" s="1625"/>
      <c r="AA67" s="2063"/>
      <c r="AB67" s="2063"/>
      <c r="AC67" s="1604"/>
      <c r="AD67" s="1604"/>
    </row>
    <row r="68" spans="11:30" ht="118.5" customHeight="1">
      <c r="K68" s="1365"/>
      <c r="L68" s="1365"/>
      <c r="P68" s="1673"/>
      <c r="Q68" s="1620"/>
      <c r="R68" s="1620"/>
      <c r="S68" s="1620"/>
      <c r="T68" s="1709"/>
      <c r="U68" s="2065"/>
      <c r="V68" s="1639"/>
      <c r="W68" s="1652"/>
      <c r="X68" s="1639"/>
      <c r="Y68" s="1639"/>
      <c r="Z68" s="1621"/>
      <c r="AA68" s="2063"/>
      <c r="AB68" s="2063"/>
      <c r="AC68" s="1604"/>
      <c r="AD68" s="1604"/>
    </row>
    <row r="69" spans="11:30" ht="118.5" customHeight="1">
      <c r="K69" s="1365"/>
      <c r="L69" s="1365"/>
      <c r="P69" s="1637"/>
      <c r="Q69" s="1620"/>
      <c r="R69" s="1620"/>
      <c r="S69" s="1620"/>
      <c r="T69" s="1709"/>
      <c r="U69" s="2065"/>
      <c r="V69" s="1639"/>
      <c r="W69" s="1652"/>
      <c r="X69" s="1639"/>
      <c r="Y69" s="1639"/>
      <c r="Z69" s="1621"/>
      <c r="AA69" s="2063"/>
      <c r="AB69" s="2063"/>
      <c r="AC69" s="1604"/>
      <c r="AD69" s="1604"/>
    </row>
    <row r="70" spans="11:30" ht="113.25" customHeight="1">
      <c r="K70" s="1365"/>
      <c r="L70" s="1365"/>
      <c r="P70" s="1637"/>
      <c r="Q70" s="1620"/>
      <c r="R70" s="1620"/>
      <c r="S70" s="1620"/>
      <c r="T70" s="1709"/>
      <c r="U70" s="2065"/>
      <c r="V70" s="1639"/>
      <c r="W70" s="1652"/>
      <c r="X70" s="1639"/>
      <c r="Y70" s="1639"/>
      <c r="Z70" s="1621"/>
      <c r="AA70" s="2063"/>
      <c r="AB70" s="2063"/>
      <c r="AC70" s="1604"/>
      <c r="AD70" s="1604"/>
    </row>
    <row r="71" spans="11:30" ht="113.25" customHeight="1">
      <c r="K71" s="1365"/>
      <c r="L71" s="1365"/>
      <c r="Q71" s="1607"/>
      <c r="R71" s="1607"/>
      <c r="S71" s="1607"/>
      <c r="T71" s="1798"/>
      <c r="U71" s="2077"/>
      <c r="V71" s="1657"/>
      <c r="W71" s="1771"/>
      <c r="X71" s="1657"/>
      <c r="Y71" s="1657"/>
      <c r="Z71" s="1603"/>
      <c r="AA71" s="1627"/>
      <c r="AB71" s="1627"/>
      <c r="AC71" s="1604"/>
      <c r="AD71" s="1604"/>
    </row>
    <row r="72" spans="11:30" ht="113.25" customHeight="1">
      <c r="K72" s="1365"/>
      <c r="L72" s="1365"/>
      <c r="Q72" s="1607"/>
      <c r="R72" s="1607"/>
      <c r="S72" s="1607"/>
      <c r="T72" s="1798"/>
      <c r="U72" s="2077"/>
      <c r="V72" s="1657"/>
      <c r="W72" s="1771"/>
      <c r="X72" s="1657"/>
      <c r="Y72" s="1688"/>
      <c r="Z72" s="1603"/>
      <c r="AA72" s="1627"/>
      <c r="AB72" s="1627"/>
      <c r="AC72" s="1604"/>
      <c r="AD72" s="1604"/>
    </row>
    <row r="73" spans="11:30" ht="113.25" customHeight="1">
      <c r="K73" s="1365"/>
      <c r="L73" s="1365"/>
      <c r="Q73" s="1607"/>
      <c r="R73" s="1607"/>
      <c r="S73" s="1607"/>
      <c r="T73" s="1798"/>
      <c r="U73" s="2077"/>
      <c r="V73" s="1657"/>
      <c r="W73" s="1771"/>
      <c r="X73" s="1657"/>
      <c r="Y73" s="1657"/>
      <c r="Z73" s="1603"/>
      <c r="AA73" s="1627"/>
      <c r="AB73" s="1627"/>
      <c r="AC73" s="1604"/>
      <c r="AD73" s="1604"/>
    </row>
    <row r="74" spans="11:30" ht="66" customHeight="1">
      <c r="K74" s="1365"/>
      <c r="L74" s="1365"/>
      <c r="Q74" s="1771"/>
      <c r="R74" s="1607"/>
      <c r="S74" s="1607"/>
      <c r="T74" s="1798"/>
      <c r="U74" s="2077"/>
      <c r="V74" s="1656"/>
      <c r="W74" s="1771"/>
      <c r="X74" s="1656"/>
      <c r="Y74" s="1657"/>
      <c r="Z74" s="1603"/>
      <c r="AA74" s="1627"/>
      <c r="AB74" s="1627"/>
      <c r="AC74" s="1604"/>
      <c r="AD74" s="1604"/>
    </row>
    <row r="75" spans="11:30">
      <c r="K75" s="1365"/>
      <c r="L75" s="1365"/>
      <c r="Q75" s="1771"/>
      <c r="R75" s="2078"/>
      <c r="S75" s="1604"/>
      <c r="T75" s="1605"/>
      <c r="U75" s="1604"/>
      <c r="V75" s="1604"/>
      <c r="W75" s="1604"/>
      <c r="X75" s="1604"/>
      <c r="Y75" s="1604"/>
      <c r="Z75" s="1603"/>
      <c r="AA75" s="1627"/>
      <c r="AB75" s="1627"/>
      <c r="AC75" s="1604"/>
      <c r="AD75" s="1604"/>
    </row>
    <row r="76" spans="11:30">
      <c r="K76" s="1365"/>
      <c r="L76" s="1365"/>
      <c r="Q76" s="1771"/>
      <c r="R76" s="1771"/>
      <c r="S76" s="1771"/>
      <c r="T76" s="1771"/>
      <c r="U76" s="1771"/>
      <c r="V76" s="1771"/>
      <c r="W76" s="1771"/>
      <c r="X76" s="1771"/>
      <c r="Y76" s="1771"/>
      <c r="Z76" s="1433"/>
    </row>
    <row r="77" spans="11:30">
      <c r="K77" s="1365"/>
      <c r="L77" s="1365"/>
      <c r="Q77" s="1771"/>
      <c r="R77" s="1771"/>
      <c r="S77" s="1771"/>
      <c r="T77" s="1771"/>
      <c r="U77" s="1771"/>
      <c r="V77" s="1656"/>
      <c r="W77" s="1771"/>
      <c r="X77" s="1656"/>
      <c r="Y77" s="1604"/>
    </row>
    <row r="78" spans="11:30">
      <c r="K78" s="1365"/>
      <c r="L78" s="1365"/>
      <c r="Q78" s="1771"/>
      <c r="R78" s="1771"/>
      <c r="S78" s="1771"/>
      <c r="T78" s="1771"/>
      <c r="U78" s="1771"/>
      <c r="V78" s="1771"/>
      <c r="W78" s="1771"/>
      <c r="X78" s="1771"/>
      <c r="Y78" s="1771"/>
    </row>
    <row r="79" spans="11:30">
      <c r="K79" s="1365"/>
      <c r="L79" s="1365"/>
      <c r="Q79" s="1771"/>
      <c r="R79" s="1771"/>
      <c r="S79" s="1771"/>
      <c r="T79" s="1771"/>
      <c r="U79" s="1771"/>
      <c r="V79" s="1771"/>
      <c r="W79" s="1771"/>
      <c r="X79" s="1771"/>
      <c r="Y79" s="1771"/>
    </row>
    <row r="80" spans="11:30">
      <c r="K80" s="1365"/>
      <c r="L80" s="1365"/>
      <c r="Q80" s="1771"/>
      <c r="R80" s="1771"/>
      <c r="S80" s="1771"/>
      <c r="T80" s="1771"/>
      <c r="U80" s="1771"/>
      <c r="V80" s="1771"/>
      <c r="W80" s="1771"/>
      <c r="X80" s="1771"/>
      <c r="Y80" s="1771"/>
    </row>
    <row r="81" spans="11:25">
      <c r="K81" s="1365"/>
      <c r="L81" s="1365"/>
      <c r="Q81" s="1771"/>
      <c r="R81" s="1771"/>
      <c r="S81" s="1771"/>
      <c r="T81" s="1771"/>
      <c r="U81" s="1771"/>
      <c r="V81" s="1771"/>
      <c r="W81" s="1771"/>
      <c r="X81" s="1771"/>
      <c r="Y81" s="1771"/>
    </row>
    <row r="82" spans="11:25">
      <c r="K82" s="1365"/>
      <c r="L82" s="1365"/>
      <c r="Q82" s="2079"/>
      <c r="R82" s="1442"/>
      <c r="S82" s="1442"/>
      <c r="T82" s="1442"/>
      <c r="U82" s="514"/>
      <c r="V82" s="1771"/>
      <c r="W82" s="1771"/>
      <c r="X82" s="1771"/>
      <c r="Y82" s="1771"/>
    </row>
    <row r="83" spans="11:25">
      <c r="K83" s="1365"/>
      <c r="L83" s="1365"/>
      <c r="Q83" s="2079"/>
      <c r="R83" s="1442"/>
      <c r="S83" s="1442"/>
      <c r="T83" s="1442"/>
      <c r="U83" s="514"/>
      <c r="V83" s="1771"/>
      <c r="W83" s="1771"/>
      <c r="X83" s="1771"/>
      <c r="Y83" s="1771"/>
    </row>
    <row r="84" spans="11:25">
      <c r="K84" s="1365"/>
      <c r="L84" s="1365"/>
      <c r="Q84" s="2079"/>
      <c r="R84" s="1442"/>
      <c r="S84" s="1442"/>
      <c r="T84" s="1442"/>
      <c r="U84" s="514"/>
      <c r="V84" s="1771"/>
      <c r="W84" s="1771"/>
      <c r="X84" s="1771"/>
      <c r="Y84" s="1771"/>
    </row>
    <row r="85" spans="11:25">
      <c r="K85" s="1365"/>
      <c r="L85" s="1365"/>
      <c r="Q85" s="2079"/>
      <c r="R85" s="1442"/>
      <c r="S85" s="1442"/>
      <c r="T85" s="2079"/>
      <c r="U85" s="514"/>
      <c r="V85" s="1771"/>
      <c r="W85" s="1771"/>
      <c r="X85" s="1771"/>
      <c r="Y85" s="1771"/>
    </row>
    <row r="86" spans="11:25">
      <c r="K86" s="1365"/>
      <c r="L86" s="1365"/>
      <c r="Q86" s="1771"/>
      <c r="R86" s="1442"/>
      <c r="S86" s="1442"/>
      <c r="T86" s="1771"/>
      <c r="U86" s="514"/>
      <c r="V86" s="1771"/>
      <c r="W86" s="1771"/>
      <c r="X86" s="1771"/>
      <c r="Y86" s="1771"/>
    </row>
    <row r="87" spans="11:25">
      <c r="K87" s="1365"/>
      <c r="L87" s="1365"/>
      <c r="Q87" s="1771"/>
      <c r="R87" s="1442"/>
      <c r="S87" s="1442"/>
      <c r="T87" s="1771"/>
      <c r="U87" s="515"/>
      <c r="V87" s="1771"/>
      <c r="W87" s="1771"/>
      <c r="X87" s="1771"/>
      <c r="Y87" s="1771"/>
    </row>
    <row r="88" spans="11:25">
      <c r="K88" s="1365"/>
      <c r="L88" s="1365"/>
      <c r="Q88" s="1771"/>
      <c r="R88" s="1442"/>
      <c r="S88" s="1442"/>
      <c r="T88" s="1771"/>
      <c r="U88" s="515"/>
      <c r="V88" s="1771"/>
      <c r="W88" s="1771"/>
      <c r="X88" s="1771"/>
      <c r="Y88" s="1771"/>
    </row>
    <row r="89" spans="11:25">
      <c r="K89" s="1365"/>
      <c r="L89" s="1365"/>
      <c r="Q89" s="1771"/>
      <c r="R89" s="1442"/>
      <c r="S89" s="1442"/>
      <c r="T89" s="1771"/>
      <c r="U89" s="514"/>
      <c r="V89" s="1771"/>
      <c r="W89" s="1771"/>
      <c r="X89" s="1771"/>
      <c r="Y89" s="1771"/>
    </row>
    <row r="90" spans="11:25">
      <c r="K90" s="1365"/>
      <c r="L90" s="1365"/>
    </row>
    <row r="91" spans="11:25">
      <c r="K91" s="1365"/>
      <c r="L91" s="1365"/>
    </row>
    <row r="92" spans="11:25">
      <c r="K92" s="1365"/>
      <c r="L92" s="1365"/>
    </row>
  </sheetData>
  <mergeCells count="88">
    <mergeCell ref="O21:O22"/>
    <mergeCell ref="G19:G20"/>
    <mergeCell ref="M19:M20"/>
    <mergeCell ref="N19:N20"/>
    <mergeCell ref="O17:O18"/>
    <mergeCell ref="O19:O20"/>
    <mergeCell ref="G21:G22"/>
    <mergeCell ref="M21:M22"/>
    <mergeCell ref="N21:N22"/>
    <mergeCell ref="B33:J34"/>
    <mergeCell ref="K33:O34"/>
    <mergeCell ref="Q41:T41"/>
    <mergeCell ref="K29:O30"/>
    <mergeCell ref="C31:E32"/>
    <mergeCell ref="F31:H31"/>
    <mergeCell ref="K31:O31"/>
    <mergeCell ref="F32:H32"/>
    <mergeCell ref="K32:O32"/>
    <mergeCell ref="O23:O24"/>
    <mergeCell ref="C26:E26"/>
    <mergeCell ref="F26:I26"/>
    <mergeCell ref="K26:O26"/>
    <mergeCell ref="B27:B32"/>
    <mergeCell ref="C27:E28"/>
    <mergeCell ref="F27:H28"/>
    <mergeCell ref="K27:O28"/>
    <mergeCell ref="C29:E30"/>
    <mergeCell ref="F29:H30"/>
    <mergeCell ref="B23:B24"/>
    <mergeCell ref="G23:G24"/>
    <mergeCell ref="M23:M24"/>
    <mergeCell ref="N23:N24"/>
    <mergeCell ref="A19:A20"/>
    <mergeCell ref="B19:B20"/>
    <mergeCell ref="D19:D20"/>
    <mergeCell ref="A21:A22"/>
    <mergeCell ref="B21:B22"/>
    <mergeCell ref="D21:D22"/>
    <mergeCell ref="A17:A18"/>
    <mergeCell ref="B17:B18"/>
    <mergeCell ref="D17:D18"/>
    <mergeCell ref="G17:G18"/>
    <mergeCell ref="M17:M18"/>
    <mergeCell ref="G14:J15"/>
    <mergeCell ref="K14:L15"/>
    <mergeCell ref="N17:N18"/>
    <mergeCell ref="M14:O14"/>
    <mergeCell ref="S14:T14"/>
    <mergeCell ref="M15:M16"/>
    <mergeCell ref="N15:N16"/>
    <mergeCell ref="O15:O16"/>
    <mergeCell ref="S15:T15"/>
    <mergeCell ref="S16:T16"/>
    <mergeCell ref="B14:B16"/>
    <mergeCell ref="C14:C16"/>
    <mergeCell ref="D14:D16"/>
    <mergeCell ref="E14:E16"/>
    <mergeCell ref="F14:F16"/>
    <mergeCell ref="C12:G12"/>
    <mergeCell ref="L12:N12"/>
    <mergeCell ref="S12:U12"/>
    <mergeCell ref="H8:J13"/>
    <mergeCell ref="K8:O8"/>
    <mergeCell ref="S8:U8"/>
    <mergeCell ref="L9:N9"/>
    <mergeCell ref="C13:G13"/>
    <mergeCell ref="L13:N13"/>
    <mergeCell ref="S13:T13"/>
    <mergeCell ref="C11:G11"/>
    <mergeCell ref="C10:G10"/>
    <mergeCell ref="R6:V6"/>
    <mergeCell ref="C7:G7"/>
    <mergeCell ref="H7:O7"/>
    <mergeCell ref="L10:N10"/>
    <mergeCell ref="L11:N11"/>
    <mergeCell ref="S11:U11"/>
    <mergeCell ref="N1:O4"/>
    <mergeCell ref="J2:M2"/>
    <mergeCell ref="C3:I4"/>
    <mergeCell ref="J3:M3"/>
    <mergeCell ref="J4:M4"/>
    <mergeCell ref="C9:G9"/>
    <mergeCell ref="C8:G8"/>
    <mergeCell ref="B1:B4"/>
    <mergeCell ref="C1:I2"/>
    <mergeCell ref="J1:M1"/>
    <mergeCell ref="B5:O5"/>
    <mergeCell ref="B6:O6"/>
  </mergeCells>
  <pageMargins left="0.7" right="0.7" top="0.75" bottom="0.75" header="0.3" footer="0.3"/>
  <pageSetup orientation="portrait" r:id="rId1"/>
  <drawing r:id="rId2"/>
  <legacyDrawing r:id="rId3"/>
  <oleObjects>
    <mc:AlternateContent xmlns:mc="http://schemas.openxmlformats.org/markup-compatibility/2006">
      <mc:Choice Requires="x14">
        <oleObject shapeId="13313" r:id="rId4">
          <objectPr defaultSize="0" autoPict="0" r:id="rId5">
            <anchor moveWithCells="1" sizeWithCells="1">
              <from>
                <xdr:col>1</xdr:col>
                <xdr:colOff>333375</xdr:colOff>
                <xdr:row>0</xdr:row>
                <xdr:rowOff>57150</xdr:rowOff>
              </from>
              <to>
                <xdr:col>1</xdr:col>
                <xdr:colOff>4419600</xdr:colOff>
                <xdr:row>3</xdr:row>
                <xdr:rowOff>219075</xdr:rowOff>
              </to>
            </anchor>
          </objectPr>
        </oleObject>
      </mc:Choice>
      <mc:Fallback>
        <oleObject shapeId="13313" r:id="rId4"/>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5"/>
  <sheetViews>
    <sheetView topLeftCell="A15" workbookViewId="0">
      <selection activeCell="A15" sqref="A1:XFD1048576"/>
    </sheetView>
  </sheetViews>
  <sheetFormatPr baseColWidth="10" defaultColWidth="12.5703125" defaultRowHeight="12.75"/>
  <cols>
    <col min="1" max="1" width="5.7109375" style="1365" customWidth="1"/>
    <col min="2" max="2" width="66.28515625" style="1365" customWidth="1"/>
    <col min="3" max="3" width="9" style="1365" customWidth="1"/>
    <col min="4" max="4" width="14.140625" style="1365" customWidth="1"/>
    <col min="5" max="5" width="12.28515625" style="1365" customWidth="1"/>
    <col min="6" max="6" width="18.5703125" style="1365" customWidth="1"/>
    <col min="7" max="7" width="15.7109375" style="1365" customWidth="1"/>
    <col min="8" max="9" width="12.28515625" style="1365" customWidth="1"/>
    <col min="10" max="10" width="12.85546875" style="1365" customWidth="1"/>
    <col min="11" max="11" width="13.85546875" style="1601" customWidth="1"/>
    <col min="12" max="12" width="15.28515625" style="1601" customWidth="1"/>
    <col min="13" max="13" width="11.5703125" style="1365" customWidth="1"/>
    <col min="14" max="14" width="11.85546875" style="1365" customWidth="1"/>
    <col min="15" max="15" width="12.42578125" style="1365" customWidth="1"/>
    <col min="16" max="16" width="16.42578125" style="1365" customWidth="1"/>
    <col min="17" max="17" width="18.85546875" style="1365" customWidth="1"/>
    <col min="18" max="18" width="19.140625" style="1365" customWidth="1"/>
    <col min="19" max="19" width="18.5703125" style="1365" customWidth="1"/>
    <col min="20" max="20" width="60" style="1365" customWidth="1"/>
    <col min="21" max="21" width="12.5703125" style="1365" hidden="1" customWidth="1"/>
    <col min="22" max="22" width="24.28515625" style="1365" customWidth="1"/>
    <col min="23" max="23" width="26.42578125" style="1365" customWidth="1"/>
    <col min="24" max="24" width="29" style="1365" customWidth="1"/>
    <col min="25" max="25" width="24.85546875" style="1365" customWidth="1"/>
    <col min="26" max="26" width="25.7109375" style="1365" customWidth="1"/>
    <col min="27" max="27" width="25.28515625" style="1365" customWidth="1"/>
    <col min="28" max="28" width="30.140625" style="1365" customWidth="1"/>
    <col min="29" max="29" width="15.42578125" style="1365" customWidth="1"/>
    <col min="30" max="30" width="15.85546875" style="1365" customWidth="1"/>
    <col min="31" max="31" width="24.42578125" style="1365" customWidth="1"/>
    <col min="32" max="32" width="17.140625" style="1365" customWidth="1"/>
    <col min="33" max="16384" width="12.5703125" style="1365"/>
  </cols>
  <sheetData>
    <row r="1" spans="2:26" ht="25.5" customHeight="1">
      <c r="B1" s="1356"/>
      <c r="C1" s="1357" t="s">
        <v>0</v>
      </c>
      <c r="D1" s="1358"/>
      <c r="E1" s="1358"/>
      <c r="F1" s="1358"/>
      <c r="G1" s="1358"/>
      <c r="H1" s="1358"/>
      <c r="I1" s="1359"/>
      <c r="J1" s="1360" t="s">
        <v>1</v>
      </c>
      <c r="K1" s="1361"/>
      <c r="L1" s="1361"/>
      <c r="M1" s="1362"/>
      <c r="N1" s="1363"/>
      <c r="O1" s="1364"/>
      <c r="P1" s="1392"/>
    </row>
    <row r="2" spans="2:26" ht="25.5" customHeight="1">
      <c r="B2" s="1367"/>
      <c r="C2" s="1368"/>
      <c r="D2" s="1369"/>
      <c r="E2" s="1369"/>
      <c r="F2" s="1369"/>
      <c r="G2" s="1369"/>
      <c r="H2" s="1369"/>
      <c r="I2" s="1370"/>
      <c r="J2" s="1371" t="s">
        <v>2</v>
      </c>
      <c r="K2" s="1372"/>
      <c r="L2" s="1372"/>
      <c r="M2" s="1373"/>
      <c r="N2" s="1374"/>
      <c r="O2" s="1375"/>
      <c r="P2" s="1392"/>
    </row>
    <row r="3" spans="2:26" ht="25.5" customHeight="1">
      <c r="B3" s="1367"/>
      <c r="C3" s="1376" t="s">
        <v>3</v>
      </c>
      <c r="D3" s="1377"/>
      <c r="E3" s="1377"/>
      <c r="F3" s="1377"/>
      <c r="G3" s="1377"/>
      <c r="H3" s="1377"/>
      <c r="I3" s="1378"/>
      <c r="J3" s="1371" t="s">
        <v>4</v>
      </c>
      <c r="K3" s="1372"/>
      <c r="L3" s="1372"/>
      <c r="M3" s="1373"/>
      <c r="N3" s="1374"/>
      <c r="O3" s="1375"/>
      <c r="P3" s="1392"/>
    </row>
    <row r="4" spans="2:26" ht="25.5" customHeight="1" thickBot="1">
      <c r="B4" s="1379"/>
      <c r="C4" s="1380"/>
      <c r="D4" s="1381"/>
      <c r="E4" s="1381"/>
      <c r="F4" s="1381"/>
      <c r="G4" s="1381"/>
      <c r="H4" s="1381"/>
      <c r="I4" s="1382"/>
      <c r="J4" s="1383" t="s">
        <v>5</v>
      </c>
      <c r="K4" s="1384"/>
      <c r="L4" s="1384"/>
      <c r="M4" s="1385"/>
      <c r="N4" s="1386"/>
      <c r="O4" s="1387"/>
      <c r="P4" s="1392"/>
    </row>
    <row r="5" spans="2:26" ht="13.5" customHeight="1" thickBot="1">
      <c r="B5" s="1388"/>
      <c r="C5" s="1388"/>
      <c r="D5" s="1388"/>
      <c r="E5" s="1388"/>
      <c r="F5" s="1388"/>
      <c r="G5" s="1388"/>
      <c r="H5" s="1388"/>
      <c r="I5" s="1388"/>
      <c r="J5" s="1388"/>
      <c r="K5" s="1388"/>
      <c r="L5" s="1388"/>
      <c r="M5" s="1388"/>
      <c r="N5" s="1388"/>
      <c r="O5" s="1388"/>
    </row>
    <row r="6" spans="2:26" ht="25.5" customHeight="1">
      <c r="B6" s="1965" t="s">
        <v>626</v>
      </c>
      <c r="C6" s="1988"/>
      <c r="D6" s="1988"/>
      <c r="E6" s="1988"/>
      <c r="F6" s="1988"/>
      <c r="G6" s="1988"/>
      <c r="H6" s="1988"/>
      <c r="I6" s="1988"/>
      <c r="J6" s="1988"/>
      <c r="K6" s="1988"/>
      <c r="L6" s="1988"/>
      <c r="M6" s="1988"/>
      <c r="N6" s="1988"/>
      <c r="O6" s="1989"/>
      <c r="P6" s="1407"/>
      <c r="R6" s="1408"/>
      <c r="S6" s="1408"/>
      <c r="T6" s="1408"/>
      <c r="U6" s="1408"/>
      <c r="V6" s="1408"/>
    </row>
    <row r="7" spans="2:26" ht="25.5" customHeight="1" thickBot="1">
      <c r="B7" s="1990" t="s">
        <v>627</v>
      </c>
      <c r="C7" s="1394" t="s">
        <v>628</v>
      </c>
      <c r="D7" s="1395"/>
      <c r="E7" s="1395"/>
      <c r="F7" s="1395"/>
      <c r="G7" s="1396"/>
      <c r="H7" s="1991"/>
      <c r="I7" s="1991"/>
      <c r="J7" s="1991"/>
      <c r="K7" s="1991"/>
      <c r="L7" s="1991"/>
      <c r="M7" s="1991"/>
      <c r="N7" s="1991"/>
      <c r="O7" s="1992"/>
      <c r="P7" s="1407"/>
      <c r="R7" s="1418"/>
      <c r="S7" s="1418"/>
      <c r="T7" s="1418"/>
      <c r="U7" s="1418"/>
      <c r="V7" s="1418"/>
    </row>
    <row r="8" spans="2:26" ht="25.5" customHeight="1">
      <c r="B8" s="1993" t="s">
        <v>629</v>
      </c>
      <c r="C8" s="1460"/>
      <c r="D8" s="1461"/>
      <c r="E8" s="1461"/>
      <c r="F8" s="1461"/>
      <c r="G8" s="1462"/>
      <c r="H8" s="1947" t="s">
        <v>630</v>
      </c>
      <c r="I8" s="1599"/>
      <c r="J8" s="1948"/>
      <c r="K8" s="1994" t="s">
        <v>9</v>
      </c>
      <c r="L8" s="1995"/>
      <c r="M8" s="1995"/>
      <c r="N8" s="1995"/>
      <c r="O8" s="1996"/>
      <c r="P8" s="1407"/>
      <c r="R8" s="1431"/>
      <c r="S8" s="1722"/>
      <c r="T8" s="1722"/>
      <c r="U8" s="1722"/>
      <c r="V8" s="1431"/>
      <c r="X8" s="1433"/>
      <c r="Y8" s="1433"/>
    </row>
    <row r="9" spans="2:26" ht="25.5" customHeight="1">
      <c r="B9" s="1997" t="s">
        <v>513</v>
      </c>
      <c r="C9" s="1691"/>
      <c r="D9" s="1692"/>
      <c r="E9" s="1692"/>
      <c r="F9" s="1692"/>
      <c r="G9" s="1693"/>
      <c r="H9" s="1947"/>
      <c r="I9" s="1599"/>
      <c r="J9" s="1948"/>
      <c r="K9" s="1413" t="s">
        <v>11</v>
      </c>
      <c r="L9" s="1879" t="s">
        <v>12</v>
      </c>
      <c r="M9" s="1880"/>
      <c r="N9" s="1881"/>
      <c r="O9" s="1417" t="s">
        <v>13</v>
      </c>
      <c r="P9" s="1407"/>
      <c r="R9" s="1431"/>
      <c r="S9" s="1431"/>
      <c r="T9" s="1431"/>
      <c r="U9" s="1431"/>
      <c r="V9" s="1431"/>
      <c r="X9" s="1433"/>
      <c r="Y9" s="1433"/>
    </row>
    <row r="10" spans="2:26" ht="25.5" customHeight="1">
      <c r="B10" s="1997" t="s">
        <v>631</v>
      </c>
      <c r="C10" s="1691"/>
      <c r="D10" s="1692"/>
      <c r="E10" s="1692"/>
      <c r="F10" s="1692"/>
      <c r="G10" s="1693"/>
      <c r="H10" s="1947"/>
      <c r="I10" s="1599"/>
      <c r="J10" s="1948"/>
      <c r="K10" s="1818"/>
      <c r="L10" s="2080"/>
      <c r="M10" s="2081"/>
      <c r="N10" s="2082"/>
      <c r="O10" s="1998"/>
      <c r="P10" s="1407"/>
      <c r="R10" s="1431"/>
      <c r="S10" s="1431"/>
      <c r="T10" s="1431"/>
      <c r="U10" s="1431"/>
      <c r="V10" s="1431"/>
      <c r="X10" s="1433"/>
      <c r="Y10" s="1433"/>
    </row>
    <row r="11" spans="2:26" ht="41.25" customHeight="1">
      <c r="B11" s="1997" t="s">
        <v>661</v>
      </c>
      <c r="C11" s="1474"/>
      <c r="D11" s="1475"/>
      <c r="E11" s="1475"/>
      <c r="F11" s="1475"/>
      <c r="G11" s="1476"/>
      <c r="H11" s="1947"/>
      <c r="I11" s="1599"/>
      <c r="J11" s="1948"/>
      <c r="K11" s="1818"/>
      <c r="L11" s="2083"/>
      <c r="M11" s="2083"/>
      <c r="N11" s="2083"/>
      <c r="O11" s="1998"/>
      <c r="P11" s="1407"/>
      <c r="R11" s="1442"/>
      <c r="S11" s="1443"/>
      <c r="T11" s="1443"/>
      <c r="U11" s="1443"/>
      <c r="V11" s="496"/>
      <c r="X11" s="1444"/>
      <c r="Y11" s="1445"/>
      <c r="Z11" s="1446"/>
    </row>
    <row r="12" spans="2:26" ht="25.5" customHeight="1">
      <c r="B12" s="1409" t="s">
        <v>672</v>
      </c>
      <c r="C12" s="2101" t="s">
        <v>673</v>
      </c>
      <c r="D12" s="2102"/>
      <c r="E12" s="2102"/>
      <c r="F12" s="2102"/>
      <c r="G12" s="2103"/>
      <c r="H12" s="1947"/>
      <c r="I12" s="1599"/>
      <c r="J12" s="1948"/>
      <c r="K12" s="1818"/>
      <c r="L12" s="2000"/>
      <c r="M12" s="2001"/>
      <c r="N12" s="2002"/>
      <c r="O12" s="2003"/>
      <c r="P12" s="1407"/>
      <c r="R12" s="1442"/>
      <c r="S12" s="1443"/>
      <c r="T12" s="1443"/>
      <c r="U12" s="1443"/>
      <c r="V12" s="496"/>
      <c r="X12" s="1444"/>
      <c r="Y12" s="1445"/>
      <c r="Z12" s="1446"/>
    </row>
    <row r="13" spans="2:26" s="1478" customFormat="1" ht="25.5" customHeight="1" thickBot="1">
      <c r="B13" s="1409" t="s">
        <v>674</v>
      </c>
      <c r="C13" s="2004" t="s">
        <v>665</v>
      </c>
      <c r="D13" s="2005"/>
      <c r="E13" s="2005"/>
      <c r="F13" s="2005"/>
      <c r="G13" s="2006"/>
      <c r="H13" s="2007"/>
      <c r="I13" s="1591"/>
      <c r="J13" s="1592"/>
      <c r="K13" s="1694"/>
      <c r="L13" s="2008"/>
      <c r="M13" s="2009"/>
      <c r="N13" s="2010"/>
      <c r="O13" s="2011"/>
      <c r="P13" s="2012"/>
      <c r="R13" s="1442"/>
      <c r="S13" s="1443"/>
      <c r="T13" s="1443"/>
      <c r="U13" s="1454"/>
      <c r="V13" s="2013"/>
      <c r="X13" s="2014"/>
      <c r="Y13" s="2015"/>
      <c r="Z13" s="2016"/>
    </row>
    <row r="14" spans="2:26" ht="12.6" customHeight="1">
      <c r="B14" s="2017" t="s">
        <v>19</v>
      </c>
      <c r="C14" s="2018" t="s">
        <v>20</v>
      </c>
      <c r="D14" s="2019" t="s">
        <v>21</v>
      </c>
      <c r="E14" s="2019" t="s">
        <v>107</v>
      </c>
      <c r="F14" s="2019" t="s">
        <v>341</v>
      </c>
      <c r="G14" s="1691" t="s">
        <v>281</v>
      </c>
      <c r="H14" s="1692"/>
      <c r="I14" s="1692"/>
      <c r="J14" s="1693"/>
      <c r="K14" s="2019" t="s">
        <v>25</v>
      </c>
      <c r="L14" s="2019"/>
      <c r="M14" s="2020" t="s">
        <v>26</v>
      </c>
      <c r="N14" s="2020"/>
      <c r="O14" s="2021"/>
      <c r="R14" s="1468"/>
      <c r="S14" s="1469"/>
      <c r="T14" s="1469"/>
      <c r="V14" s="496"/>
      <c r="X14" s="1444"/>
      <c r="Y14" s="1445"/>
      <c r="Z14" s="1446"/>
    </row>
    <row r="15" spans="2:26" ht="12.6" customHeight="1">
      <c r="B15" s="2022"/>
      <c r="C15" s="1834"/>
      <c r="D15" s="1472"/>
      <c r="E15" s="1472"/>
      <c r="F15" s="1472"/>
      <c r="G15" s="1474"/>
      <c r="H15" s="1475"/>
      <c r="I15" s="1475"/>
      <c r="J15" s="1476"/>
      <c r="K15" s="1472"/>
      <c r="L15" s="1472"/>
      <c r="M15" s="1472" t="s">
        <v>27</v>
      </c>
      <c r="N15" s="1472" t="s">
        <v>28</v>
      </c>
      <c r="O15" s="1477" t="s">
        <v>29</v>
      </c>
      <c r="R15" s="1478"/>
      <c r="S15" s="1469"/>
      <c r="T15" s="1469"/>
      <c r="V15" s="1445"/>
      <c r="X15" s="1444"/>
      <c r="Y15" s="1445"/>
      <c r="Z15" s="1446"/>
    </row>
    <row r="16" spans="2:26" ht="12.6" customHeight="1" thickBot="1">
      <c r="B16" s="2023"/>
      <c r="C16" s="1837"/>
      <c r="D16" s="1479"/>
      <c r="E16" s="1479"/>
      <c r="F16" s="1479"/>
      <c r="G16" s="1482" t="s">
        <v>30</v>
      </c>
      <c r="H16" s="1482" t="s">
        <v>31</v>
      </c>
      <c r="I16" s="1482" t="s">
        <v>32</v>
      </c>
      <c r="J16" s="1733" t="s">
        <v>33</v>
      </c>
      <c r="K16" s="1482" t="s">
        <v>34</v>
      </c>
      <c r="L16" s="1483" t="s">
        <v>35</v>
      </c>
      <c r="M16" s="1479"/>
      <c r="N16" s="1479"/>
      <c r="O16" s="1484"/>
      <c r="R16" s="1478"/>
      <c r="S16" s="1469"/>
      <c r="T16" s="1469"/>
      <c r="V16" s="1445"/>
      <c r="X16" s="1444"/>
      <c r="Y16" s="1445"/>
      <c r="Z16" s="1446"/>
    </row>
    <row r="17" spans="1:26" ht="12.6" customHeight="1">
      <c r="B17" s="1486" t="s">
        <v>675</v>
      </c>
      <c r="C17" s="1487" t="s">
        <v>37</v>
      </c>
      <c r="D17" s="2024" t="s">
        <v>676</v>
      </c>
      <c r="E17" s="1734">
        <v>1</v>
      </c>
      <c r="F17" s="1839">
        <f>X66</f>
        <v>277780000</v>
      </c>
      <c r="G17" s="523">
        <f>+F17</f>
        <v>277780000</v>
      </c>
      <c r="H17" s="2025">
        <v>0</v>
      </c>
      <c r="I17" s="2025">
        <v>0</v>
      </c>
      <c r="J17" s="2025">
        <v>0</v>
      </c>
      <c r="K17" s="1735">
        <v>44928</v>
      </c>
      <c r="L17" s="1735">
        <v>45290</v>
      </c>
      <c r="M17" s="1495">
        <f>E18/E17</f>
        <v>0</v>
      </c>
      <c r="N17" s="1495">
        <f>F18/F17</f>
        <v>0</v>
      </c>
      <c r="O17" s="1496">
        <v>0</v>
      </c>
      <c r="V17" s="1507"/>
      <c r="X17" s="1444"/>
      <c r="Y17" s="1445"/>
      <c r="Z17" s="1446"/>
    </row>
    <row r="18" spans="1:26" ht="12.6" customHeight="1">
      <c r="B18" s="1497"/>
      <c r="C18" s="1498" t="s">
        <v>39</v>
      </c>
      <c r="D18" s="2027"/>
      <c r="E18" s="1737"/>
      <c r="F18" s="513">
        <f>Y66</f>
        <v>0</v>
      </c>
      <c r="G18" s="522"/>
      <c r="H18" s="1904">
        <v>0</v>
      </c>
      <c r="I18" s="1904">
        <v>0</v>
      </c>
      <c r="J18" s="1904">
        <v>0</v>
      </c>
      <c r="K18" s="1904"/>
      <c r="L18" s="1843"/>
      <c r="M18" s="1505"/>
      <c r="N18" s="1505"/>
      <c r="O18" s="1506"/>
      <c r="V18" s="1507"/>
      <c r="X18" s="1444"/>
      <c r="Y18" s="1445"/>
      <c r="Z18" s="1446"/>
    </row>
    <row r="19" spans="1:26" ht="12.6" customHeight="1">
      <c r="B19" s="1497" t="s">
        <v>677</v>
      </c>
      <c r="C19" s="1498" t="s">
        <v>37</v>
      </c>
      <c r="D19" s="2027" t="s">
        <v>678</v>
      </c>
      <c r="E19" s="1737">
        <v>1</v>
      </c>
      <c r="F19" s="513">
        <f>X74</f>
        <v>42220000</v>
      </c>
      <c r="G19" s="522">
        <f>+F19</f>
        <v>42220000</v>
      </c>
      <c r="H19" s="1904">
        <v>0</v>
      </c>
      <c r="I19" s="1904">
        <v>0</v>
      </c>
      <c r="J19" s="1904">
        <v>0</v>
      </c>
      <c r="K19" s="1515">
        <v>44928</v>
      </c>
      <c r="L19" s="1515">
        <v>45290</v>
      </c>
      <c r="M19" s="1505">
        <f>E20/E19</f>
        <v>0</v>
      </c>
      <c r="N19" s="1505">
        <f>F20/F19</f>
        <v>0</v>
      </c>
      <c r="O19" s="1506">
        <v>0</v>
      </c>
      <c r="V19" s="1507"/>
      <c r="X19" s="1444"/>
      <c r="Y19" s="1445"/>
      <c r="Z19" s="1446"/>
    </row>
    <row r="20" spans="1:26" ht="12.6" customHeight="1">
      <c r="B20" s="1497"/>
      <c r="C20" s="1498" t="s">
        <v>39</v>
      </c>
      <c r="D20" s="2027"/>
      <c r="E20" s="1737"/>
      <c r="F20" s="513">
        <f>Y74</f>
        <v>0</v>
      </c>
      <c r="G20" s="522"/>
      <c r="H20" s="1904">
        <v>0</v>
      </c>
      <c r="I20" s="1904">
        <v>0</v>
      </c>
      <c r="J20" s="1904">
        <v>0</v>
      </c>
      <c r="K20" s="1904"/>
      <c r="L20" s="1843"/>
      <c r="M20" s="1505"/>
      <c r="N20" s="1505"/>
      <c r="O20" s="1506"/>
      <c r="V20" s="1507"/>
      <c r="X20" s="1444"/>
      <c r="Y20" s="1445"/>
      <c r="Z20" s="1446"/>
    </row>
    <row r="21" spans="1:26">
      <c r="A21" s="2028"/>
      <c r="B21" s="1731" t="s">
        <v>290</v>
      </c>
      <c r="C21" s="1498" t="s">
        <v>37</v>
      </c>
      <c r="D21" s="1764"/>
      <c r="E21" s="1764"/>
      <c r="F21" s="526">
        <f>F17+F19</f>
        <v>320000000</v>
      </c>
      <c r="G21" s="522">
        <f>F21</f>
        <v>320000000</v>
      </c>
      <c r="H21" s="1903">
        <v>0</v>
      </c>
      <c r="I21" s="1903">
        <v>0</v>
      </c>
      <c r="J21" s="1903">
        <v>0</v>
      </c>
      <c r="K21" s="1903"/>
      <c r="L21" s="1843"/>
      <c r="M21" s="1744"/>
      <c r="N21" s="1505"/>
      <c r="O21" s="1847"/>
    </row>
    <row r="22" spans="1:26" ht="13.5" thickBot="1">
      <c r="B22" s="1537"/>
      <c r="C22" s="1519" t="s">
        <v>39</v>
      </c>
      <c r="D22" s="1695"/>
      <c r="E22" s="1695"/>
      <c r="F22" s="2029">
        <f>F18+F20</f>
        <v>0</v>
      </c>
      <c r="G22" s="524"/>
      <c r="H22" s="1540">
        <v>0</v>
      </c>
      <c r="I22" s="1540">
        <v>0</v>
      </c>
      <c r="J22" s="1540">
        <v>0</v>
      </c>
      <c r="K22" s="1540"/>
      <c r="L22" s="1542"/>
      <c r="M22" s="1543"/>
      <c r="N22" s="1544"/>
      <c r="O22" s="1545"/>
    </row>
    <row r="23" spans="1:26" ht="13.5" thickBot="1">
      <c r="F23" s="2030"/>
      <c r="G23" s="1547"/>
      <c r="H23" s="1548"/>
      <c r="I23" s="1548"/>
      <c r="J23" s="1548"/>
      <c r="K23" s="1549"/>
      <c r="L23" s="1549"/>
      <c r="M23" s="1547"/>
      <c r="N23" s="1550"/>
      <c r="O23" s="1550"/>
      <c r="P23" s="1550"/>
    </row>
    <row r="24" spans="1:26" ht="13.5" thickBot="1">
      <c r="B24" s="1551" t="s">
        <v>52</v>
      </c>
      <c r="C24" s="2031" t="s">
        <v>53</v>
      </c>
      <c r="D24" s="2032"/>
      <c r="E24" s="2033"/>
      <c r="F24" s="2034" t="s">
        <v>54</v>
      </c>
      <c r="G24" s="2035"/>
      <c r="H24" s="2035"/>
      <c r="I24" s="2035"/>
      <c r="J24" s="2036"/>
      <c r="K24" s="1558"/>
      <c r="L24" s="1559"/>
      <c r="M24" s="1559"/>
      <c r="N24" s="1559"/>
      <c r="O24" s="1560"/>
    </row>
    <row r="25" spans="1:26" ht="20.25" customHeight="1">
      <c r="B25" s="1561" t="s">
        <v>667</v>
      </c>
      <c r="C25" s="1944" t="s">
        <v>668</v>
      </c>
      <c r="D25" s="1945"/>
      <c r="E25" s="1946"/>
      <c r="F25" s="2045" t="s">
        <v>669</v>
      </c>
      <c r="G25" s="2046"/>
      <c r="H25" s="2047"/>
      <c r="I25" s="1498" t="s">
        <v>37</v>
      </c>
      <c r="J25" s="2037">
        <v>1</v>
      </c>
      <c r="K25" s="1566"/>
      <c r="L25" s="1567"/>
      <c r="M25" s="1567"/>
      <c r="N25" s="1567"/>
      <c r="O25" s="1568"/>
    </row>
    <row r="26" spans="1:26" ht="16.5" customHeight="1" thickBot="1">
      <c r="B26" s="1569"/>
      <c r="C26" s="2038"/>
      <c r="D26" s="2039"/>
      <c r="E26" s="2040"/>
      <c r="F26" s="1574"/>
      <c r="G26" s="1575"/>
      <c r="H26" s="2052"/>
      <c r="I26" s="1498" t="s">
        <v>39</v>
      </c>
      <c r="J26" s="2041"/>
      <c r="K26" s="1574"/>
      <c r="L26" s="1575"/>
      <c r="M26" s="1575"/>
      <c r="N26" s="1575"/>
      <c r="O26" s="1576"/>
    </row>
    <row r="27" spans="1:26">
      <c r="B27" s="1569"/>
      <c r="C27" s="2042" t="s">
        <v>640</v>
      </c>
      <c r="D27" s="2043"/>
      <c r="E27" s="2044"/>
      <c r="F27" s="2045"/>
      <c r="G27" s="2046"/>
      <c r="H27" s="2047"/>
      <c r="I27" s="1498" t="s">
        <v>37</v>
      </c>
      <c r="J27" s="2048"/>
      <c r="K27" s="1578"/>
      <c r="L27" s="1578"/>
      <c r="M27" s="1578"/>
      <c r="N27" s="1578"/>
      <c r="O27" s="1579"/>
    </row>
    <row r="28" spans="1:26" ht="13.5" thickBot="1">
      <c r="B28" s="1569"/>
      <c r="C28" s="2049"/>
      <c r="D28" s="2050"/>
      <c r="E28" s="2051"/>
      <c r="F28" s="1574"/>
      <c r="G28" s="1575"/>
      <c r="H28" s="2052"/>
      <c r="I28" s="1498" t="s">
        <v>39</v>
      </c>
      <c r="J28" s="2053"/>
      <c r="K28" s="1578"/>
      <c r="L28" s="1578"/>
      <c r="M28" s="1578"/>
      <c r="N28" s="1578"/>
      <c r="O28" s="1579"/>
    </row>
    <row r="29" spans="1:26">
      <c r="B29" s="1569"/>
      <c r="C29" s="2054"/>
      <c r="D29" s="2055"/>
      <c r="E29" s="2056"/>
      <c r="F29" s="2057"/>
      <c r="G29" s="1752"/>
      <c r="H29" s="2058"/>
      <c r="I29" s="1498"/>
      <c r="J29" s="2053"/>
      <c r="K29" s="1558" t="s">
        <v>641</v>
      </c>
      <c r="L29" s="1559"/>
      <c r="M29" s="1559"/>
      <c r="N29" s="1559"/>
      <c r="O29" s="1560"/>
    </row>
    <row r="30" spans="1:26" ht="30.75" customHeight="1">
      <c r="B30" s="1898"/>
      <c r="C30" s="2049"/>
      <c r="D30" s="2050"/>
      <c r="E30" s="2051"/>
      <c r="F30" s="1574"/>
      <c r="G30" s="1575"/>
      <c r="H30" s="2052"/>
      <c r="I30" s="1498"/>
      <c r="J30" s="2059"/>
      <c r="K30" s="1583" t="s">
        <v>702</v>
      </c>
      <c r="L30" s="1584"/>
      <c r="M30" s="1584"/>
      <c r="N30" s="1584"/>
      <c r="O30" s="1585"/>
      <c r="Q30" s="2060"/>
      <c r="R30" s="2061"/>
      <c r="S30" s="2061"/>
      <c r="T30" s="2061"/>
    </row>
    <row r="31" spans="1:26">
      <c r="B31" s="1586" t="s">
        <v>679</v>
      </c>
      <c r="C31" s="1587"/>
      <c r="D31" s="1587"/>
      <c r="E31" s="1587"/>
      <c r="F31" s="1587"/>
      <c r="G31" s="1587"/>
      <c r="H31" s="1587"/>
      <c r="I31" s="1587"/>
      <c r="J31" s="1588"/>
      <c r="K31" s="1578" t="s">
        <v>60</v>
      </c>
      <c r="L31" s="1578"/>
      <c r="M31" s="1578"/>
      <c r="N31" s="1578"/>
      <c r="O31" s="1579"/>
    </row>
    <row r="32" spans="1:26" ht="33.75" customHeight="1" thickBot="1">
      <c r="B32" s="1590"/>
      <c r="C32" s="1591"/>
      <c r="D32" s="1591"/>
      <c r="E32" s="1591"/>
      <c r="F32" s="1591"/>
      <c r="G32" s="1591"/>
      <c r="H32" s="1591"/>
      <c r="I32" s="1591"/>
      <c r="J32" s="1592"/>
      <c r="K32" s="1594"/>
      <c r="L32" s="1594"/>
      <c r="M32" s="1594"/>
      <c r="N32" s="1594"/>
      <c r="O32" s="1595"/>
      <c r="Q32" s="2060"/>
      <c r="R32" s="2061"/>
      <c r="S32" s="2061"/>
      <c r="T32" s="2061"/>
      <c r="U32" s="1779"/>
      <c r="V32" s="1779"/>
    </row>
    <row r="33" spans="11:30" ht="44.25" customHeight="1">
      <c r="K33" s="2062"/>
      <c r="L33" s="2062"/>
      <c r="P33" s="1673"/>
      <c r="Q33" s="2063"/>
      <c r="R33" s="1620"/>
      <c r="S33" s="1620"/>
      <c r="T33" s="1620"/>
      <c r="U33" s="1690"/>
      <c r="V33" s="1690"/>
      <c r="W33" s="1637"/>
      <c r="X33" s="1637"/>
      <c r="Y33" s="1637"/>
      <c r="Z33" s="1637"/>
      <c r="AA33" s="1637"/>
      <c r="AB33" s="1637"/>
    </row>
    <row r="34" spans="11:30" ht="60.75" customHeight="1">
      <c r="P34" s="2064"/>
      <c r="Q34" s="1674"/>
      <c r="R34" s="1674"/>
      <c r="S34" s="1632"/>
      <c r="T34" s="1631"/>
      <c r="U34" s="1632"/>
      <c r="V34" s="1676"/>
      <c r="W34" s="1632"/>
      <c r="X34" s="1632"/>
      <c r="Y34" s="1632"/>
      <c r="Z34" s="2064"/>
      <c r="AA34" s="1637"/>
      <c r="AB34" s="1637"/>
    </row>
    <row r="35" spans="11:30" ht="15">
      <c r="P35" s="2084"/>
      <c r="Q35" s="2084"/>
      <c r="R35" s="2084"/>
      <c r="S35" s="2084"/>
      <c r="T35" s="1711"/>
      <c r="U35" s="2065"/>
      <c r="V35" s="2085"/>
      <c r="W35" s="1652"/>
      <c r="X35" s="2066"/>
      <c r="Y35" s="1639"/>
      <c r="Z35" s="1625"/>
      <c r="AA35" s="1620"/>
      <c r="AB35" s="1637"/>
    </row>
    <row r="36" spans="11:30" ht="15">
      <c r="P36" s="2084"/>
      <c r="Q36" s="2084"/>
      <c r="R36" s="2084"/>
      <c r="S36" s="2084"/>
      <c r="T36" s="1711"/>
      <c r="U36" s="2065"/>
      <c r="V36" s="2085"/>
      <c r="W36" s="1652"/>
      <c r="X36" s="2066"/>
      <c r="Y36" s="1639"/>
      <c r="Z36" s="1625"/>
      <c r="AA36" s="1620"/>
      <c r="AB36" s="1637"/>
    </row>
    <row r="37" spans="11:30" ht="15">
      <c r="P37" s="1620"/>
      <c r="Q37" s="1620"/>
      <c r="R37" s="1652"/>
      <c r="S37" s="1620"/>
      <c r="T37" s="1709"/>
      <c r="U37" s="2065"/>
      <c r="V37" s="2085"/>
      <c r="W37" s="1652"/>
      <c r="X37" s="2066"/>
      <c r="Y37" s="2086"/>
      <c r="Z37" s="1625"/>
      <c r="AA37" s="1620"/>
      <c r="AB37" s="1637"/>
    </row>
    <row r="38" spans="11:30" ht="15">
      <c r="P38" s="1620"/>
      <c r="Q38" s="1620"/>
      <c r="R38" s="1652"/>
      <c r="S38" s="1620"/>
      <c r="T38" s="1709"/>
      <c r="U38" s="2065"/>
      <c r="V38" s="2085"/>
      <c r="W38" s="1652"/>
      <c r="X38" s="2066"/>
      <c r="Y38" s="2086"/>
      <c r="Z38" s="1625"/>
      <c r="AA38" s="1620"/>
      <c r="AB38" s="1637"/>
    </row>
    <row r="39" spans="11:30" ht="15.75">
      <c r="P39" s="1637"/>
      <c r="Q39" s="1681"/>
      <c r="R39" s="1681"/>
      <c r="S39" s="1681"/>
      <c r="T39" s="1681"/>
      <c r="U39" s="1622"/>
      <c r="V39" s="2067"/>
      <c r="W39" s="1652"/>
      <c r="X39" s="2067"/>
      <c r="Y39" s="1639"/>
      <c r="Z39" s="1625"/>
      <c r="AA39" s="1622"/>
      <c r="AB39" s="1622"/>
      <c r="AC39" s="1604"/>
      <c r="AD39" s="1604"/>
    </row>
    <row r="40" spans="11:30" ht="15">
      <c r="P40" s="1637"/>
      <c r="Q40" s="1652"/>
      <c r="R40" s="2068"/>
      <c r="S40" s="1622"/>
      <c r="T40" s="1623"/>
      <c r="U40" s="1622"/>
      <c r="V40" s="1622"/>
      <c r="W40" s="1622"/>
      <c r="X40" s="1622"/>
      <c r="Y40" s="1622"/>
      <c r="Z40" s="1622"/>
      <c r="AA40" s="1622"/>
      <c r="AB40" s="1622"/>
      <c r="AC40" s="1604"/>
      <c r="AD40" s="1604"/>
    </row>
    <row r="41" spans="11:30" ht="15">
      <c r="K41" s="1365"/>
      <c r="L41" s="1365"/>
      <c r="P41" s="1637"/>
      <c r="Q41" s="2069"/>
      <c r="R41" s="2068"/>
      <c r="S41" s="1622"/>
      <c r="T41" s="1623"/>
      <c r="U41" s="1622"/>
      <c r="V41" s="1622"/>
      <c r="W41" s="1622"/>
      <c r="X41" s="1622"/>
      <c r="Y41" s="1622"/>
      <c r="Z41" s="2070"/>
      <c r="AA41" s="2063"/>
      <c r="AB41" s="2063"/>
      <c r="AC41" s="1604"/>
      <c r="AD41" s="1604"/>
    </row>
    <row r="42" spans="11:30" ht="15.75">
      <c r="K42" s="1365"/>
      <c r="L42" s="1365"/>
      <c r="P42" s="1630" t="s">
        <v>680</v>
      </c>
      <c r="Q42" s="1652"/>
      <c r="R42" s="2068"/>
      <c r="S42" s="1622"/>
      <c r="T42" s="1623"/>
      <c r="U42" s="1622"/>
      <c r="V42" s="1622"/>
      <c r="W42" s="1622"/>
      <c r="X42" s="1622"/>
      <c r="Y42" s="1622"/>
      <c r="Z42" s="2070"/>
      <c r="AA42" s="2063"/>
      <c r="AB42" s="2063"/>
      <c r="AC42" s="1604"/>
      <c r="AD42" s="1604"/>
    </row>
    <row r="43" spans="11:30" ht="31.5">
      <c r="K43" s="1365"/>
      <c r="L43" s="1365"/>
      <c r="P43" s="1658" t="s">
        <v>468</v>
      </c>
      <c r="Q43" s="1610" t="s">
        <v>469</v>
      </c>
      <c r="R43" s="1610" t="s">
        <v>470</v>
      </c>
      <c r="S43" s="1611" t="s">
        <v>471</v>
      </c>
      <c r="T43" s="2071" t="s">
        <v>64</v>
      </c>
      <c r="U43" s="1611" t="s">
        <v>12</v>
      </c>
      <c r="V43" s="1612" t="s">
        <v>492</v>
      </c>
      <c r="W43" s="1611" t="s">
        <v>473</v>
      </c>
      <c r="X43" s="1611" t="s">
        <v>474</v>
      </c>
      <c r="Y43" s="1611" t="s">
        <v>475</v>
      </c>
      <c r="Z43" s="1658" t="s">
        <v>476</v>
      </c>
      <c r="AA43" s="2063"/>
      <c r="AB43" s="2063"/>
      <c r="AC43" s="1604"/>
      <c r="AD43" s="1604"/>
    </row>
    <row r="44" spans="11:30" ht="84">
      <c r="K44" s="1365"/>
      <c r="L44" s="1365"/>
      <c r="P44" s="1818"/>
      <c r="Q44" s="1818"/>
      <c r="R44" s="1818"/>
      <c r="S44" s="1863"/>
      <c r="T44" s="1796" t="s">
        <v>681</v>
      </c>
      <c r="U44" s="1611"/>
      <c r="V44" s="1634">
        <v>4250000</v>
      </c>
      <c r="W44" s="1617" t="s">
        <v>682</v>
      </c>
      <c r="X44" s="1634">
        <f t="shared" ref="X44:X54" si="0">V44*10</f>
        <v>42500000</v>
      </c>
      <c r="Y44" s="1634"/>
      <c r="Z44" s="1658"/>
      <c r="AA44" s="1620" t="s">
        <v>544</v>
      </c>
      <c r="AB44" s="2063"/>
      <c r="AC44" s="1604"/>
      <c r="AD44" s="1604"/>
    </row>
    <row r="45" spans="11:30" ht="84">
      <c r="K45" s="1365"/>
      <c r="L45" s="1365"/>
      <c r="P45" s="1818"/>
      <c r="Q45" s="1818"/>
      <c r="R45" s="1818"/>
      <c r="S45" s="1863"/>
      <c r="T45" s="1796" t="s">
        <v>683</v>
      </c>
      <c r="U45" s="2073"/>
      <c r="V45" s="2074">
        <v>3600000</v>
      </c>
      <c r="W45" s="1642" t="s">
        <v>684</v>
      </c>
      <c r="X45" s="1670">
        <f t="shared" si="0"/>
        <v>36000000</v>
      </c>
      <c r="Y45" s="2074"/>
      <c r="Z45" s="1636"/>
      <c r="AA45" s="1620" t="s">
        <v>489</v>
      </c>
      <c r="AB45" s="2063"/>
      <c r="AC45" s="1604"/>
      <c r="AD45" s="1604"/>
    </row>
    <row r="46" spans="11:30" ht="60">
      <c r="K46" s="1365"/>
      <c r="L46" s="1365"/>
      <c r="P46" s="1818"/>
      <c r="Q46" s="1818"/>
      <c r="R46" s="1818"/>
      <c r="S46" s="1863"/>
      <c r="T46" s="1796"/>
      <c r="U46" s="2073"/>
      <c r="V46" s="2074">
        <v>2900000</v>
      </c>
      <c r="W46" s="1642" t="s">
        <v>685</v>
      </c>
      <c r="X46" s="1670">
        <f t="shared" si="0"/>
        <v>29000000</v>
      </c>
      <c r="Y46" s="2074"/>
      <c r="Z46" s="1636"/>
      <c r="AA46" s="1620"/>
      <c r="AB46" s="2063"/>
      <c r="AC46" s="1604"/>
      <c r="AD46" s="1604"/>
    </row>
    <row r="47" spans="11:30" ht="84">
      <c r="K47" s="1365"/>
      <c r="L47" s="1365"/>
      <c r="P47" s="1818"/>
      <c r="Q47" s="1818"/>
      <c r="R47" s="1818"/>
      <c r="S47" s="1863"/>
      <c r="T47" s="1796" t="s">
        <v>686</v>
      </c>
      <c r="U47" s="1617"/>
      <c r="V47" s="1670">
        <v>4250000</v>
      </c>
      <c r="W47" s="1642" t="s">
        <v>687</v>
      </c>
      <c r="X47" s="1670">
        <f t="shared" si="0"/>
        <v>42500000</v>
      </c>
      <c r="Y47" s="1618"/>
      <c r="Z47" s="1634"/>
      <c r="AA47" s="1620" t="s">
        <v>489</v>
      </c>
      <c r="AB47" s="2063"/>
      <c r="AC47" s="1604"/>
      <c r="AD47" s="1604"/>
    </row>
    <row r="48" spans="11:30" ht="70.5" customHeight="1">
      <c r="K48" s="1365"/>
      <c r="L48" s="1365"/>
      <c r="P48" s="1941"/>
      <c r="Q48" s="1941"/>
      <c r="R48" s="1941"/>
      <c r="S48" s="1941"/>
      <c r="T48" s="1954" t="s">
        <v>688</v>
      </c>
      <c r="U48" s="1617"/>
      <c r="V48" s="1670">
        <v>2047000</v>
      </c>
      <c r="W48" s="1666" t="s">
        <v>689</v>
      </c>
      <c r="X48" s="1670">
        <f t="shared" si="0"/>
        <v>20470000</v>
      </c>
      <c r="Y48" s="1618"/>
      <c r="Z48" s="1634"/>
      <c r="AA48" s="1620" t="s">
        <v>489</v>
      </c>
      <c r="AB48" s="2063"/>
      <c r="AC48" s="1604"/>
      <c r="AD48" s="1604"/>
    </row>
    <row r="49" spans="11:30" ht="70.5" customHeight="1">
      <c r="K49" s="1365"/>
      <c r="L49" s="1365"/>
      <c r="P49" s="1941"/>
      <c r="Q49" s="1941"/>
      <c r="R49" s="1941"/>
      <c r="S49" s="1941"/>
      <c r="T49" s="1954"/>
      <c r="U49" s="1617"/>
      <c r="V49" s="1670">
        <v>1942000</v>
      </c>
      <c r="W49" s="1666" t="s">
        <v>690</v>
      </c>
      <c r="X49" s="1670">
        <f t="shared" si="0"/>
        <v>19420000</v>
      </c>
      <c r="Y49" s="1618"/>
      <c r="Z49" s="1634"/>
      <c r="AA49" s="1620"/>
      <c r="AB49" s="2063"/>
      <c r="AC49" s="1604"/>
      <c r="AD49" s="1604"/>
    </row>
    <row r="50" spans="11:30" ht="56.25" customHeight="1">
      <c r="K50" s="1365"/>
      <c r="L50" s="1365"/>
      <c r="P50" s="1941"/>
      <c r="Q50" s="1941"/>
      <c r="R50" s="1941"/>
      <c r="S50" s="1941"/>
      <c r="T50" s="1954"/>
      <c r="U50" s="1617"/>
      <c r="V50" s="1670">
        <v>1942000</v>
      </c>
      <c r="W50" s="1710" t="s">
        <v>691</v>
      </c>
      <c r="X50" s="1670">
        <f t="shared" si="0"/>
        <v>19420000</v>
      </c>
      <c r="Y50" s="1618"/>
      <c r="Z50" s="1634"/>
      <c r="AA50" s="1620"/>
      <c r="AB50" s="2063"/>
      <c r="AC50" s="1604"/>
      <c r="AD50" s="1604"/>
    </row>
    <row r="51" spans="11:30" ht="56.25" customHeight="1">
      <c r="K51" s="1365"/>
      <c r="L51" s="1365"/>
      <c r="P51" s="1941"/>
      <c r="Q51" s="1941"/>
      <c r="R51" s="1941"/>
      <c r="S51" s="1941"/>
      <c r="T51" s="1954"/>
      <c r="U51" s="1617"/>
      <c r="V51" s="1670">
        <v>1942000</v>
      </c>
      <c r="W51" s="1666" t="s">
        <v>692</v>
      </c>
      <c r="X51" s="1670">
        <f t="shared" si="0"/>
        <v>19420000</v>
      </c>
      <c r="Y51" s="1618"/>
      <c r="Z51" s="1634"/>
      <c r="AA51" s="1620" t="s">
        <v>489</v>
      </c>
      <c r="AB51" s="2063"/>
      <c r="AC51" s="1604"/>
      <c r="AD51" s="1604"/>
    </row>
    <row r="52" spans="11:30" ht="84.75" customHeight="1">
      <c r="K52" s="1365"/>
      <c r="L52" s="1365"/>
      <c r="P52" s="1706"/>
      <c r="Q52" s="1706"/>
      <c r="R52" s="1706"/>
      <c r="S52" s="1706"/>
      <c r="T52" s="1954" t="s">
        <v>693</v>
      </c>
      <c r="U52" s="1617"/>
      <c r="V52" s="1670">
        <v>1635000</v>
      </c>
      <c r="W52" s="1642" t="s">
        <v>694</v>
      </c>
      <c r="X52" s="1670">
        <f t="shared" si="0"/>
        <v>16350000</v>
      </c>
      <c r="Y52" s="1618"/>
      <c r="Z52" s="1634"/>
      <c r="AA52" s="1620" t="s">
        <v>489</v>
      </c>
      <c r="AB52" s="2063"/>
      <c r="AC52" s="1604"/>
      <c r="AD52" s="1604"/>
    </row>
    <row r="53" spans="11:30" ht="87" customHeight="1">
      <c r="K53" s="1365"/>
      <c r="L53" s="1365"/>
      <c r="P53" s="1706"/>
      <c r="Q53" s="1706"/>
      <c r="R53" s="1706"/>
      <c r="S53" s="1706"/>
      <c r="T53" s="1954" t="s">
        <v>695</v>
      </c>
      <c r="U53" s="1617"/>
      <c r="V53" s="1670">
        <v>1635000</v>
      </c>
      <c r="W53" s="1642" t="s">
        <v>696</v>
      </c>
      <c r="X53" s="1670">
        <f t="shared" si="0"/>
        <v>16350000</v>
      </c>
      <c r="Y53" s="1618"/>
      <c r="Z53" s="1634"/>
      <c r="AA53" s="1620" t="s">
        <v>489</v>
      </c>
      <c r="AB53" s="2063"/>
      <c r="AC53" s="1604"/>
      <c r="AD53" s="1604"/>
    </row>
    <row r="54" spans="11:30" ht="87.75" customHeight="1">
      <c r="K54" s="1365"/>
      <c r="L54" s="1365"/>
      <c r="P54" s="1666"/>
      <c r="Q54" s="1706"/>
      <c r="R54" s="1706"/>
      <c r="S54" s="1706"/>
      <c r="T54" s="1954" t="s">
        <v>695</v>
      </c>
      <c r="U54" s="1617"/>
      <c r="V54" s="1959">
        <v>1635000</v>
      </c>
      <c r="W54" s="1666" t="s">
        <v>697</v>
      </c>
      <c r="X54" s="1959">
        <f t="shared" si="0"/>
        <v>16350000</v>
      </c>
      <c r="Y54" s="1959"/>
      <c r="Z54" s="1634"/>
      <c r="AA54" s="1620" t="s">
        <v>489</v>
      </c>
      <c r="AB54" s="2063"/>
      <c r="AC54" s="1604"/>
      <c r="AD54" s="1604"/>
    </row>
    <row r="55" spans="11:30" ht="93.75" customHeight="1">
      <c r="K55" s="1365"/>
      <c r="L55" s="1365"/>
      <c r="P55" s="2104"/>
      <c r="Q55" s="1706"/>
      <c r="R55" s="1706"/>
      <c r="S55" s="1706"/>
      <c r="T55" s="1954"/>
      <c r="U55" s="1617"/>
      <c r="V55" s="1670"/>
      <c r="W55" s="1642"/>
      <c r="X55" s="1670"/>
      <c r="Y55" s="1670"/>
      <c r="Z55" s="1634"/>
      <c r="AA55" s="1620"/>
      <c r="AB55" s="2063"/>
      <c r="AC55" s="1604"/>
      <c r="AD55" s="1604"/>
    </row>
    <row r="56" spans="11:30" ht="99" customHeight="1">
      <c r="K56" s="1365"/>
      <c r="L56" s="1365"/>
      <c r="P56" s="1704"/>
      <c r="Q56" s="1704"/>
      <c r="R56" s="1704"/>
      <c r="S56" s="1704"/>
      <c r="T56" s="1955"/>
      <c r="U56" s="1617"/>
      <c r="V56" s="1670"/>
      <c r="W56" s="1642"/>
      <c r="X56" s="1670"/>
      <c r="Y56" s="1670"/>
      <c r="Z56" s="1634"/>
      <c r="AA56" s="1620"/>
      <c r="AB56" s="2063"/>
      <c r="AC56" s="1604"/>
      <c r="AD56" s="1604"/>
    </row>
    <row r="57" spans="11:30" ht="15">
      <c r="K57" s="1365"/>
      <c r="L57" s="1365"/>
      <c r="P57" s="1686"/>
      <c r="Q57" s="1686"/>
      <c r="R57" s="1686"/>
      <c r="S57" s="1686"/>
      <c r="T57" s="1702"/>
      <c r="U57" s="1617"/>
      <c r="V57" s="1670"/>
      <c r="W57" s="1642"/>
      <c r="X57" s="1670"/>
      <c r="Y57" s="1618"/>
      <c r="Z57" s="1634"/>
      <c r="AA57" s="1620"/>
      <c r="AB57" s="2063"/>
      <c r="AC57" s="1604"/>
      <c r="AD57" s="1604"/>
    </row>
    <row r="58" spans="11:30" ht="15">
      <c r="K58" s="1365"/>
      <c r="L58" s="1365"/>
      <c r="P58" s="1686"/>
      <c r="Q58" s="1686"/>
      <c r="R58" s="1686"/>
      <c r="S58" s="1686"/>
      <c r="T58" s="1702"/>
      <c r="U58" s="1617"/>
      <c r="V58" s="1670"/>
      <c r="W58" s="1642"/>
      <c r="X58" s="1670"/>
      <c r="Y58" s="1618"/>
      <c r="Z58" s="1634"/>
      <c r="AA58" s="1620" t="s">
        <v>489</v>
      </c>
      <c r="AB58" s="2063"/>
      <c r="AC58" s="1604"/>
      <c r="AD58" s="1604"/>
    </row>
    <row r="59" spans="11:30" ht="15">
      <c r="K59" s="1365"/>
      <c r="L59" s="1365"/>
      <c r="P59" s="1686"/>
      <c r="Q59" s="1686"/>
      <c r="R59" s="1686"/>
      <c r="S59" s="1686"/>
      <c r="T59" s="1702"/>
      <c r="U59" s="1617"/>
      <c r="V59" s="1670"/>
      <c r="W59" s="1642"/>
      <c r="X59" s="1670"/>
      <c r="Y59" s="1618"/>
      <c r="Z59" s="1634"/>
      <c r="AA59" s="1620" t="s">
        <v>489</v>
      </c>
      <c r="AB59" s="2063"/>
      <c r="AC59" s="1604"/>
      <c r="AD59" s="1604"/>
    </row>
    <row r="60" spans="11:30" ht="15">
      <c r="K60" s="1365"/>
      <c r="L60" s="1365"/>
      <c r="P60" s="1686"/>
      <c r="Q60" s="1686"/>
      <c r="R60" s="1686"/>
      <c r="S60" s="1686"/>
      <c r="T60" s="1702"/>
      <c r="U60" s="1617"/>
      <c r="V60" s="1670"/>
      <c r="W60" s="1642"/>
      <c r="X60" s="1670"/>
      <c r="Y60" s="1618"/>
      <c r="Z60" s="1634"/>
      <c r="AA60" s="1620"/>
      <c r="AB60" s="2063"/>
      <c r="AC60" s="1604"/>
      <c r="AD60" s="1604"/>
    </row>
    <row r="61" spans="11:30" ht="15">
      <c r="K61" s="1365"/>
      <c r="L61" s="1365"/>
      <c r="P61" s="1686"/>
      <c r="Q61" s="1686"/>
      <c r="R61" s="1686"/>
      <c r="S61" s="1686"/>
      <c r="T61" s="1702"/>
      <c r="U61" s="1617"/>
      <c r="V61" s="1670"/>
      <c r="W61" s="1642"/>
      <c r="X61" s="1670"/>
      <c r="Y61" s="1618"/>
      <c r="Z61" s="1634"/>
      <c r="AA61" s="1620" t="s">
        <v>489</v>
      </c>
      <c r="AB61" s="2063"/>
      <c r="AC61" s="1604"/>
      <c r="AD61" s="1604"/>
    </row>
    <row r="62" spans="11:30" ht="15">
      <c r="K62" s="1365"/>
      <c r="L62" s="1365"/>
      <c r="P62" s="1686"/>
      <c r="Q62" s="1686"/>
      <c r="R62" s="1686"/>
      <c r="S62" s="1686"/>
      <c r="T62" s="1702"/>
      <c r="U62" s="1617"/>
      <c r="V62" s="1670"/>
      <c r="W62" s="1642"/>
      <c r="X62" s="1670"/>
      <c r="Y62" s="1618"/>
      <c r="Z62" s="1634"/>
      <c r="AA62" s="1620"/>
      <c r="AB62" s="2063"/>
      <c r="AC62" s="1604"/>
      <c r="AD62" s="1604"/>
    </row>
    <row r="63" spans="11:30" ht="15">
      <c r="K63" s="1365"/>
      <c r="L63" s="1365"/>
      <c r="P63" s="1686"/>
      <c r="Q63" s="1686"/>
      <c r="R63" s="1686"/>
      <c r="S63" s="1686"/>
      <c r="T63" s="1702"/>
      <c r="U63" s="1617"/>
      <c r="V63" s="1670"/>
      <c r="W63" s="1642"/>
      <c r="X63" s="1670"/>
      <c r="Y63" s="1618"/>
      <c r="Z63" s="1634"/>
      <c r="AA63" s="1620"/>
      <c r="AB63" s="2063"/>
      <c r="AC63" s="1604"/>
      <c r="AD63" s="1604"/>
    </row>
    <row r="64" spans="11:30" ht="15">
      <c r="K64" s="1365"/>
      <c r="L64" s="1365"/>
      <c r="P64" s="1686"/>
      <c r="Q64" s="1686"/>
      <c r="R64" s="1686"/>
      <c r="S64" s="1686"/>
      <c r="T64" s="1702"/>
      <c r="U64" s="1617"/>
      <c r="V64" s="1670"/>
      <c r="W64" s="1642"/>
      <c r="X64" s="1670"/>
      <c r="Y64" s="1618"/>
      <c r="Z64" s="1634"/>
      <c r="AA64" s="1620"/>
      <c r="AB64" s="2063"/>
      <c r="AC64" s="1604"/>
      <c r="AD64" s="1604"/>
    </row>
    <row r="65" spans="11:30" ht="15">
      <c r="K65" s="1365"/>
      <c r="L65" s="1365"/>
      <c r="P65" s="1620"/>
      <c r="Q65" s="1620"/>
      <c r="R65" s="1620"/>
      <c r="S65" s="1620"/>
      <c r="T65" s="1712"/>
      <c r="U65" s="1622"/>
      <c r="V65" s="1679"/>
      <c r="W65" s="1652"/>
      <c r="X65" s="1679"/>
      <c r="Y65" s="1639"/>
      <c r="Z65" s="2072"/>
      <c r="AA65" s="1620"/>
      <c r="AB65" s="2063"/>
      <c r="AC65" s="1604"/>
      <c r="AD65" s="1604"/>
    </row>
    <row r="66" spans="11:30" ht="15">
      <c r="K66" s="1365"/>
      <c r="L66" s="1365"/>
      <c r="P66" s="1637"/>
      <c r="Q66" s="1652"/>
      <c r="R66" s="1620"/>
      <c r="S66" s="1621"/>
      <c r="T66" s="1709"/>
      <c r="U66" s="2065"/>
      <c r="V66" s="2067">
        <f>SUM(V44:V65)</f>
        <v>27778000</v>
      </c>
      <c r="W66" s="1652"/>
      <c r="X66" s="2067">
        <f>SUM(X44:X65)</f>
        <v>277780000</v>
      </c>
      <c r="Y66" s="1639">
        <f>SUM(Y44:Y65)</f>
        <v>0</v>
      </c>
      <c r="Z66" s="1625">
        <f>SUM(Z45:Z48)</f>
        <v>0</v>
      </c>
      <c r="AA66" s="2063"/>
      <c r="AB66" s="2063"/>
      <c r="AC66" s="1604"/>
      <c r="AD66" s="1604"/>
    </row>
    <row r="67" spans="11:30" ht="15">
      <c r="K67" s="1365"/>
      <c r="L67" s="1365"/>
      <c r="P67" s="1637"/>
      <c r="Q67" s="1652"/>
      <c r="R67" s="1620"/>
      <c r="S67" s="1621"/>
      <c r="T67" s="1709"/>
      <c r="U67" s="2065"/>
      <c r="V67" s="2067"/>
      <c r="W67" s="1652"/>
      <c r="X67" s="2067"/>
      <c r="Y67" s="1639"/>
      <c r="Z67" s="1625"/>
      <c r="AA67" s="2063"/>
      <c r="AB67" s="2063"/>
      <c r="AC67" s="1604"/>
      <c r="AD67" s="1604"/>
    </row>
    <row r="68" spans="11:30" ht="15">
      <c r="K68" s="1365"/>
      <c r="L68" s="1365"/>
      <c r="P68" s="1637"/>
      <c r="Q68" s="1652"/>
      <c r="R68" s="1620"/>
      <c r="S68" s="1621"/>
      <c r="T68" s="1709"/>
      <c r="U68" s="2065"/>
      <c r="V68" s="2067"/>
      <c r="W68" s="1652"/>
      <c r="X68" s="2067"/>
      <c r="Y68" s="1639"/>
      <c r="Z68" s="1625"/>
      <c r="AA68" s="2063"/>
      <c r="AB68" s="2063"/>
      <c r="AC68" s="1604"/>
      <c r="AD68" s="1604"/>
    </row>
    <row r="69" spans="11:30" ht="15.75">
      <c r="K69" s="1365"/>
      <c r="L69" s="1365"/>
      <c r="P69" s="1673" t="s">
        <v>698</v>
      </c>
      <c r="Q69" s="1652"/>
      <c r="R69" s="1620"/>
      <c r="S69" s="1621"/>
      <c r="T69" s="1709"/>
      <c r="U69" s="2065"/>
      <c r="V69" s="2067"/>
      <c r="W69" s="1652"/>
      <c r="X69" s="2067"/>
      <c r="Y69" s="1639"/>
      <c r="Z69" s="1621"/>
      <c r="AA69" s="2063"/>
      <c r="AB69" s="2063"/>
      <c r="AC69" s="1604"/>
      <c r="AD69" s="1604"/>
    </row>
    <row r="70" spans="11:30" ht="15.75">
      <c r="K70" s="1365"/>
      <c r="L70" s="1365"/>
      <c r="P70" s="1673"/>
      <c r="Q70" s="1652"/>
      <c r="R70" s="1620"/>
      <c r="S70" s="1621"/>
      <c r="T70" s="1709"/>
      <c r="U70" s="2065"/>
      <c r="V70" s="2067"/>
      <c r="W70" s="1652"/>
      <c r="X70" s="2067"/>
      <c r="Y70" s="1639"/>
      <c r="Z70" s="1621"/>
      <c r="AA70" s="2063"/>
      <c r="AB70" s="2063"/>
      <c r="AC70" s="1604"/>
      <c r="AD70" s="1604"/>
    </row>
    <row r="71" spans="11:30" ht="71.25" customHeight="1">
      <c r="K71" s="1365"/>
      <c r="L71" s="1365"/>
      <c r="P71" s="1658" t="s">
        <v>468</v>
      </c>
      <c r="Q71" s="1610" t="s">
        <v>469</v>
      </c>
      <c r="R71" s="1610" t="s">
        <v>470</v>
      </c>
      <c r="S71" s="1611" t="s">
        <v>471</v>
      </c>
      <c r="T71" s="2071" t="s">
        <v>64</v>
      </c>
      <c r="U71" s="1611" t="s">
        <v>12</v>
      </c>
      <c r="V71" s="1612" t="s">
        <v>492</v>
      </c>
      <c r="W71" s="1611" t="s">
        <v>473</v>
      </c>
      <c r="X71" s="1611" t="s">
        <v>474</v>
      </c>
      <c r="Y71" s="1611" t="s">
        <v>475</v>
      </c>
      <c r="Z71" s="1658" t="s">
        <v>476</v>
      </c>
      <c r="AA71" s="2063"/>
      <c r="AB71" s="2063"/>
      <c r="AC71" s="1604"/>
      <c r="AD71" s="1604"/>
    </row>
    <row r="72" spans="11:30" ht="54" customHeight="1">
      <c r="K72" s="1365"/>
      <c r="L72" s="1365"/>
      <c r="P72" s="1642"/>
      <c r="Q72" s="1642"/>
      <c r="R72" s="1686"/>
      <c r="S72" s="1642"/>
      <c r="T72" s="1702" t="s">
        <v>699</v>
      </c>
      <c r="U72" s="2073"/>
      <c r="V72" s="2074"/>
      <c r="W72" s="1642"/>
      <c r="X72" s="2075">
        <v>42220000</v>
      </c>
      <c r="Y72" s="2074"/>
      <c r="Z72" s="1636"/>
      <c r="AA72" s="2063" t="s">
        <v>700</v>
      </c>
      <c r="AB72" s="2063"/>
      <c r="AC72" s="1604"/>
      <c r="AD72" s="1604"/>
    </row>
    <row r="73" spans="11:30" ht="54" customHeight="1">
      <c r="K73" s="1365"/>
      <c r="L73" s="1365"/>
      <c r="P73" s="1652"/>
      <c r="Q73" s="1652"/>
      <c r="R73" s="1620"/>
      <c r="S73" s="1652"/>
      <c r="T73" s="1702"/>
      <c r="U73" s="2065"/>
      <c r="V73" s="2074"/>
      <c r="W73" s="1642"/>
      <c r="X73" s="2076"/>
      <c r="Y73" s="2074"/>
      <c r="Z73" s="1636"/>
      <c r="AA73" s="2063"/>
      <c r="AB73" s="2063"/>
      <c r="AC73" s="1604"/>
      <c r="AD73" s="1604"/>
    </row>
    <row r="74" spans="11:30" ht="15">
      <c r="K74" s="1365"/>
      <c r="L74" s="1365"/>
      <c r="P74" s="1637"/>
      <c r="Q74" s="1620"/>
      <c r="R74" s="1620"/>
      <c r="S74" s="1620"/>
      <c r="T74" s="1709"/>
      <c r="U74" s="2065"/>
      <c r="V74" s="1639">
        <f>SUM(V72:V72)</f>
        <v>0</v>
      </c>
      <c r="W74" s="1652"/>
      <c r="X74" s="1639">
        <f>SUM(X72:X73)</f>
        <v>42220000</v>
      </c>
      <c r="Y74" s="1639"/>
      <c r="Z74" s="1625">
        <f>SUM(Z72:Z72)</f>
        <v>0</v>
      </c>
      <c r="AA74" s="2063"/>
      <c r="AB74" s="2063"/>
      <c r="AC74" s="1604"/>
      <c r="AD74" s="1604"/>
    </row>
    <row r="75" spans="11:30" ht="106.5" customHeight="1">
      <c r="K75" s="1365"/>
      <c r="L75" s="1365"/>
      <c r="P75" s="1673"/>
      <c r="Q75" s="1620"/>
      <c r="R75" s="1620"/>
      <c r="S75" s="1620"/>
      <c r="T75" s="1709"/>
      <c r="U75" s="2065"/>
      <c r="V75" s="1639"/>
      <c r="W75" s="1652"/>
      <c r="X75" s="1639"/>
      <c r="Y75" s="1639"/>
      <c r="Z75" s="1621"/>
      <c r="AA75" s="2063"/>
      <c r="AB75" s="2063"/>
      <c r="AC75" s="1604"/>
      <c r="AD75" s="1604"/>
    </row>
    <row r="76" spans="11:30" ht="42" customHeight="1">
      <c r="K76" s="1365"/>
      <c r="L76" s="1365"/>
      <c r="P76" s="1637"/>
      <c r="Q76" s="1620"/>
      <c r="R76" s="1620"/>
      <c r="S76" s="1620"/>
      <c r="T76" s="1709"/>
      <c r="U76" s="2065"/>
      <c r="V76" s="1639"/>
      <c r="W76" s="1652"/>
      <c r="X76" s="1639"/>
      <c r="Y76" s="1639"/>
      <c r="Z76" s="1621"/>
      <c r="AA76" s="2063"/>
      <c r="AB76" s="2063"/>
      <c r="AC76" s="1604"/>
      <c r="AD76" s="1604"/>
    </row>
    <row r="77" spans="11:30" ht="139.5" customHeight="1">
      <c r="K77" s="1365"/>
      <c r="L77" s="1365"/>
      <c r="P77" s="2064"/>
      <c r="Q77" s="1674"/>
      <c r="R77" s="1674"/>
      <c r="S77" s="1632"/>
      <c r="T77" s="1631"/>
      <c r="U77" s="1632"/>
      <c r="V77" s="1676"/>
      <c r="W77" s="1632"/>
      <c r="X77" s="1632"/>
      <c r="Y77" s="1632"/>
      <c r="Z77" s="2064"/>
      <c r="AA77" s="2063"/>
      <c r="AB77" s="2063"/>
      <c r="AC77" s="1604"/>
      <c r="AD77" s="1604"/>
    </row>
    <row r="78" spans="11:30" ht="123" customHeight="1">
      <c r="K78" s="1365"/>
      <c r="L78" s="1365"/>
      <c r="P78" s="1652"/>
      <c r="Q78" s="1652"/>
      <c r="R78" s="1620"/>
      <c r="S78" s="1652"/>
      <c r="T78" s="2087"/>
      <c r="U78" s="2065"/>
      <c r="V78" s="1639"/>
      <c r="W78" s="1652"/>
      <c r="X78" s="1639"/>
      <c r="Y78" s="2066"/>
      <c r="Z78" s="1625"/>
      <c r="AA78" s="2063"/>
      <c r="AB78" s="2063"/>
      <c r="AC78" s="1604"/>
      <c r="AD78" s="1604"/>
    </row>
    <row r="79" spans="11:30" ht="41.25" customHeight="1">
      <c r="K79" s="1365"/>
      <c r="L79" s="1365"/>
      <c r="P79" s="1637"/>
      <c r="Q79" s="1620"/>
      <c r="R79" s="1620"/>
      <c r="S79" s="1620"/>
      <c r="T79" s="1709"/>
      <c r="U79" s="2065"/>
      <c r="V79" s="1639"/>
      <c r="W79" s="1652"/>
      <c r="X79" s="1639"/>
      <c r="Y79" s="1639"/>
      <c r="Z79" s="1621"/>
      <c r="AA79" s="2063"/>
      <c r="AB79" s="2063"/>
      <c r="AC79" s="1604"/>
      <c r="AD79" s="1604"/>
    </row>
    <row r="80" spans="11:30" ht="42" customHeight="1">
      <c r="K80" s="1365"/>
      <c r="L80" s="1365"/>
      <c r="P80" s="1637"/>
      <c r="Q80" s="1620"/>
      <c r="R80" s="1620"/>
      <c r="S80" s="1620"/>
      <c r="T80" s="1709"/>
      <c r="U80" s="2065"/>
      <c r="V80" s="1639"/>
      <c r="W80" s="1652"/>
      <c r="X80" s="1639"/>
      <c r="Y80" s="1639"/>
      <c r="Z80" s="1625"/>
      <c r="AA80" s="2063"/>
      <c r="AB80" s="2063"/>
      <c r="AC80" s="1604"/>
      <c r="AD80" s="1604"/>
    </row>
    <row r="81" spans="11:30" ht="118.5" customHeight="1">
      <c r="K81" s="1365"/>
      <c r="L81" s="1365"/>
      <c r="P81" s="1637"/>
      <c r="Q81" s="1620"/>
      <c r="R81" s="1620"/>
      <c r="S81" s="1620"/>
      <c r="T81" s="1709"/>
      <c r="U81" s="2065"/>
      <c r="V81" s="1639"/>
      <c r="W81" s="1652"/>
      <c r="X81" s="1639"/>
      <c r="Y81" s="1639"/>
      <c r="Z81" s="1621"/>
      <c r="AA81" s="2063"/>
      <c r="AB81" s="2063"/>
      <c r="AC81" s="1604"/>
      <c r="AD81" s="1604"/>
    </row>
    <row r="82" spans="11:30" ht="118.5" customHeight="1">
      <c r="K82" s="1365"/>
      <c r="L82" s="1365"/>
      <c r="P82" s="1637"/>
      <c r="Q82" s="1620"/>
      <c r="R82" s="1620"/>
      <c r="S82" s="1620"/>
      <c r="T82" s="1709"/>
      <c r="U82" s="2065"/>
      <c r="V82" s="1639"/>
      <c r="W82" s="1652"/>
      <c r="X82" s="1639"/>
      <c r="Y82" s="1639"/>
      <c r="Z82" s="1621"/>
      <c r="AA82" s="2063"/>
      <c r="AB82" s="2063"/>
      <c r="AC82" s="1604"/>
      <c r="AD82" s="1604"/>
    </row>
    <row r="83" spans="11:30" ht="113.25" customHeight="1">
      <c r="K83" s="1365"/>
      <c r="L83" s="1365"/>
      <c r="P83" s="1637"/>
      <c r="Q83" s="1620"/>
      <c r="R83" s="1620"/>
      <c r="S83" s="1620"/>
      <c r="T83" s="1709"/>
      <c r="U83" s="2065"/>
      <c r="V83" s="1639"/>
      <c r="W83" s="1652"/>
      <c r="X83" s="1639"/>
      <c r="Y83" s="1639"/>
      <c r="Z83" s="1621"/>
      <c r="AA83" s="2063"/>
      <c r="AB83" s="2063"/>
      <c r="AC83" s="1604"/>
      <c r="AD83" s="1604"/>
    </row>
    <row r="84" spans="11:30" ht="113.25" customHeight="1">
      <c r="K84" s="1365"/>
      <c r="L84" s="1365"/>
      <c r="Q84" s="1607"/>
      <c r="R84" s="1607"/>
      <c r="S84" s="1607"/>
      <c r="T84" s="1798"/>
      <c r="U84" s="2077"/>
      <c r="V84" s="1657"/>
      <c r="W84" s="1771"/>
      <c r="X84" s="1657"/>
      <c r="Y84" s="1657"/>
      <c r="Z84" s="1603"/>
      <c r="AA84" s="1627"/>
      <c r="AB84" s="1627"/>
      <c r="AC84" s="1604"/>
      <c r="AD84" s="1604"/>
    </row>
    <row r="85" spans="11:30" ht="113.25" customHeight="1">
      <c r="K85" s="1365"/>
      <c r="L85" s="1365"/>
      <c r="Q85" s="1607"/>
      <c r="R85" s="1607"/>
      <c r="S85" s="1607"/>
      <c r="T85" s="1798"/>
      <c r="U85" s="2077"/>
      <c r="V85" s="1657"/>
      <c r="W85" s="1771"/>
      <c r="X85" s="1657"/>
      <c r="Y85" s="1688"/>
      <c r="Z85" s="1603"/>
      <c r="AA85" s="1627"/>
      <c r="AB85" s="1627"/>
      <c r="AC85" s="1604"/>
      <c r="AD85" s="1604"/>
    </row>
    <row r="86" spans="11:30" ht="113.25" customHeight="1">
      <c r="K86" s="1365"/>
      <c r="L86" s="1365"/>
      <c r="Q86" s="1607"/>
      <c r="R86" s="1607"/>
      <c r="S86" s="1607"/>
      <c r="T86" s="1798"/>
      <c r="U86" s="2077"/>
      <c r="V86" s="1657"/>
      <c r="W86" s="1771"/>
      <c r="X86" s="1657"/>
      <c r="Y86" s="1657"/>
      <c r="Z86" s="1603"/>
      <c r="AA86" s="1627"/>
      <c r="AB86" s="1627"/>
      <c r="AC86" s="1604"/>
      <c r="AD86" s="1604"/>
    </row>
    <row r="87" spans="11:30" ht="66" customHeight="1">
      <c r="K87" s="1365"/>
      <c r="L87" s="1365"/>
      <c r="Q87" s="1771"/>
      <c r="R87" s="1607"/>
      <c r="S87" s="1607"/>
      <c r="T87" s="1798"/>
      <c r="U87" s="2077"/>
      <c r="V87" s="1656"/>
      <c r="W87" s="1771"/>
      <c r="X87" s="1656"/>
      <c r="Y87" s="1657"/>
      <c r="Z87" s="1603"/>
      <c r="AA87" s="1627"/>
      <c r="AB87" s="1627"/>
      <c r="AC87" s="1604"/>
      <c r="AD87" s="1604"/>
    </row>
    <row r="88" spans="11:30">
      <c r="K88" s="1365"/>
      <c r="L88" s="1365"/>
      <c r="Q88" s="1771"/>
      <c r="R88" s="2078"/>
      <c r="S88" s="1604"/>
      <c r="T88" s="1605"/>
      <c r="U88" s="1604"/>
      <c r="V88" s="1604"/>
      <c r="W88" s="1604"/>
      <c r="X88" s="1604"/>
      <c r="Y88" s="1604"/>
      <c r="Z88" s="1603"/>
      <c r="AA88" s="1627"/>
      <c r="AB88" s="1627"/>
      <c r="AC88" s="1604"/>
      <c r="AD88" s="1604"/>
    </row>
    <row r="89" spans="11:30">
      <c r="K89" s="1365"/>
      <c r="L89" s="1365"/>
      <c r="Q89" s="1771"/>
      <c r="R89" s="1771"/>
      <c r="S89" s="1771"/>
      <c r="T89" s="1771"/>
      <c r="U89" s="1771"/>
      <c r="V89" s="1771"/>
      <c r="W89" s="1771"/>
      <c r="X89" s="1771"/>
      <c r="Y89" s="1771"/>
      <c r="Z89" s="1433"/>
    </row>
    <row r="90" spans="11:30">
      <c r="K90" s="1365"/>
      <c r="L90" s="1365"/>
      <c r="Q90" s="1771"/>
      <c r="R90" s="1771"/>
      <c r="S90" s="1771"/>
      <c r="T90" s="1771"/>
      <c r="U90" s="1771"/>
      <c r="V90" s="1656"/>
      <c r="W90" s="1771"/>
      <c r="X90" s="1656"/>
      <c r="Y90" s="1604"/>
    </row>
    <row r="91" spans="11:30">
      <c r="K91" s="1365"/>
      <c r="L91" s="1365"/>
      <c r="Q91" s="1771"/>
      <c r="R91" s="1771"/>
      <c r="S91" s="1771"/>
      <c r="T91" s="1771"/>
      <c r="U91" s="1771"/>
      <c r="V91" s="1771"/>
      <c r="W91" s="1771"/>
      <c r="X91" s="1771"/>
      <c r="Y91" s="1771"/>
    </row>
    <row r="92" spans="11:30">
      <c r="K92" s="1365"/>
      <c r="L92" s="1365"/>
      <c r="Q92" s="1771"/>
      <c r="R92" s="1771"/>
      <c r="S92" s="1771"/>
      <c r="T92" s="1771"/>
      <c r="U92" s="1771"/>
      <c r="V92" s="1771"/>
      <c r="W92" s="1771"/>
      <c r="X92" s="1771"/>
      <c r="Y92" s="1771"/>
    </row>
    <row r="93" spans="11:30">
      <c r="K93" s="1365"/>
      <c r="L93" s="1365"/>
      <c r="Q93" s="1771"/>
      <c r="R93" s="1771"/>
      <c r="S93" s="1771"/>
      <c r="T93" s="1771"/>
      <c r="U93" s="1771"/>
      <c r="V93" s="1771"/>
      <c r="W93" s="1771"/>
      <c r="X93" s="1771"/>
      <c r="Y93" s="1771"/>
    </row>
    <row r="94" spans="11:30">
      <c r="K94" s="1365"/>
      <c r="L94" s="1365"/>
      <c r="Q94" s="1771"/>
      <c r="R94" s="1771"/>
      <c r="S94" s="1771"/>
      <c r="T94" s="1771"/>
      <c r="U94" s="1771"/>
      <c r="V94" s="1771"/>
      <c r="W94" s="1771"/>
      <c r="X94" s="1771"/>
      <c r="Y94" s="1771"/>
    </row>
    <row r="95" spans="11:30">
      <c r="K95" s="1365"/>
      <c r="L95" s="1365"/>
      <c r="Q95" s="2079"/>
      <c r="R95" s="1442"/>
      <c r="S95" s="1442"/>
      <c r="T95" s="1442"/>
      <c r="U95" s="514"/>
      <c r="V95" s="1771"/>
      <c r="W95" s="1771"/>
      <c r="X95" s="1771"/>
      <c r="Y95" s="1771"/>
    </row>
    <row r="96" spans="11:30">
      <c r="K96" s="1365"/>
      <c r="L96" s="1365"/>
      <c r="Q96" s="2079"/>
      <c r="R96" s="1442"/>
      <c r="S96" s="1442"/>
      <c r="T96" s="1442"/>
      <c r="U96" s="514"/>
      <c r="V96" s="1771"/>
      <c r="W96" s="1771"/>
      <c r="X96" s="1771"/>
      <c r="Y96" s="1771"/>
    </row>
    <row r="97" spans="11:25">
      <c r="K97" s="1365"/>
      <c r="L97" s="1365"/>
      <c r="Q97" s="2079"/>
      <c r="R97" s="1442"/>
      <c r="S97" s="1442"/>
      <c r="T97" s="1442"/>
      <c r="U97" s="514"/>
      <c r="V97" s="1771"/>
      <c r="W97" s="1771"/>
      <c r="X97" s="1771"/>
      <c r="Y97" s="1771"/>
    </row>
    <row r="98" spans="11:25">
      <c r="K98" s="1365"/>
      <c r="L98" s="1365"/>
      <c r="Q98" s="2079"/>
      <c r="R98" s="1442"/>
      <c r="S98" s="1442"/>
      <c r="T98" s="2079"/>
      <c r="U98" s="514"/>
      <c r="V98" s="1771"/>
      <c r="W98" s="1771"/>
      <c r="X98" s="1771"/>
      <c r="Y98" s="1771"/>
    </row>
    <row r="99" spans="11:25">
      <c r="K99" s="1365"/>
      <c r="L99" s="1365"/>
      <c r="Q99" s="1771"/>
      <c r="R99" s="1442"/>
      <c r="S99" s="1442"/>
      <c r="T99" s="1771"/>
      <c r="U99" s="514"/>
      <c r="V99" s="1771"/>
      <c r="W99" s="1771"/>
      <c r="X99" s="1771"/>
      <c r="Y99" s="1771"/>
    </row>
    <row r="100" spans="11:25">
      <c r="K100" s="1365"/>
      <c r="L100" s="1365"/>
      <c r="Q100" s="1771"/>
      <c r="R100" s="1442"/>
      <c r="S100" s="1442"/>
      <c r="T100" s="1771"/>
      <c r="U100" s="515"/>
      <c r="V100" s="1771"/>
      <c r="W100" s="1771"/>
      <c r="X100" s="1771"/>
      <c r="Y100" s="1771"/>
    </row>
    <row r="101" spans="11:25">
      <c r="K101" s="1365"/>
      <c r="L101" s="1365"/>
      <c r="Q101" s="1771"/>
      <c r="R101" s="1442"/>
      <c r="S101" s="1442"/>
      <c r="T101" s="1771"/>
      <c r="U101" s="515"/>
      <c r="V101" s="1771"/>
      <c r="W101" s="1771"/>
      <c r="X101" s="1771"/>
      <c r="Y101" s="1771"/>
    </row>
    <row r="102" spans="11:25">
      <c r="K102" s="1365"/>
      <c r="L102" s="1365"/>
      <c r="Q102" s="1771"/>
      <c r="R102" s="1442"/>
      <c r="S102" s="1442"/>
      <c r="T102" s="1771"/>
      <c r="U102" s="514"/>
      <c r="V102" s="1771"/>
      <c r="W102" s="1771"/>
      <c r="X102" s="1771"/>
      <c r="Y102" s="1771"/>
    </row>
    <row r="103" spans="11:25">
      <c r="K103" s="1365"/>
      <c r="L103" s="1365"/>
    </row>
    <row r="104" spans="11:25">
      <c r="K104" s="1365"/>
      <c r="L104" s="1365"/>
    </row>
    <row r="105" spans="11:25">
      <c r="K105" s="1365"/>
      <c r="L105" s="1365"/>
    </row>
  </sheetData>
  <mergeCells count="74">
    <mergeCell ref="Q39:T39"/>
    <mergeCell ref="O17:O18"/>
    <mergeCell ref="O19:O20"/>
    <mergeCell ref="O21:O22"/>
    <mergeCell ref="C24:E24"/>
    <mergeCell ref="F24:I24"/>
    <mergeCell ref="K24:O24"/>
    <mergeCell ref="C25:E26"/>
    <mergeCell ref="F25:H26"/>
    <mergeCell ref="K25:O26"/>
    <mergeCell ref="C27:E28"/>
    <mergeCell ref="F27:H28"/>
    <mergeCell ref="C30:E30"/>
    <mergeCell ref="F30:H30"/>
    <mergeCell ref="K30:O30"/>
    <mergeCell ref="B31:J32"/>
    <mergeCell ref="K31:O32"/>
    <mergeCell ref="B25:B30"/>
    <mergeCell ref="B21:B22"/>
    <mergeCell ref="M21:M22"/>
    <mergeCell ref="N21:N22"/>
    <mergeCell ref="K27:O28"/>
    <mergeCell ref="C29:E29"/>
    <mergeCell ref="F29:H29"/>
    <mergeCell ref="K29:O29"/>
    <mergeCell ref="S13:T13"/>
    <mergeCell ref="B14:B16"/>
    <mergeCell ref="C14:C16"/>
    <mergeCell ref="D14:D16"/>
    <mergeCell ref="E14:E16"/>
    <mergeCell ref="F14:F16"/>
    <mergeCell ref="G14:J15"/>
    <mergeCell ref="K14:L15"/>
    <mergeCell ref="M14:O14"/>
    <mergeCell ref="S14:T14"/>
    <mergeCell ref="M15:M16"/>
    <mergeCell ref="N15:N16"/>
    <mergeCell ref="O15:O16"/>
    <mergeCell ref="S15:T15"/>
    <mergeCell ref="S16:T16"/>
    <mergeCell ref="R6:V6"/>
    <mergeCell ref="C7:G7"/>
    <mergeCell ref="H7:O7"/>
    <mergeCell ref="C8:G11"/>
    <mergeCell ref="H8:J13"/>
    <mergeCell ref="K8:O8"/>
    <mergeCell ref="S8:U8"/>
    <mergeCell ref="L9:N9"/>
    <mergeCell ref="L10:N10"/>
    <mergeCell ref="L11:N11"/>
    <mergeCell ref="S11:U11"/>
    <mergeCell ref="C12:G12"/>
    <mergeCell ref="L12:N12"/>
    <mergeCell ref="S12:U12"/>
    <mergeCell ref="C13:G13"/>
    <mergeCell ref="L13:N13"/>
    <mergeCell ref="B19:B20"/>
    <mergeCell ref="D19:D20"/>
    <mergeCell ref="J1:M1"/>
    <mergeCell ref="N1:O4"/>
    <mergeCell ref="J2:M2"/>
    <mergeCell ref="C3:I4"/>
    <mergeCell ref="J3:M3"/>
    <mergeCell ref="J4:M4"/>
    <mergeCell ref="M19:M20"/>
    <mergeCell ref="N19:N20"/>
    <mergeCell ref="B1:B4"/>
    <mergeCell ref="C1:I2"/>
    <mergeCell ref="B5:O5"/>
    <mergeCell ref="B6:O6"/>
    <mergeCell ref="M17:M18"/>
    <mergeCell ref="N17:N18"/>
    <mergeCell ref="B17:B18"/>
    <mergeCell ref="D17:D18"/>
  </mergeCells>
  <pageMargins left="0.7" right="0.7" top="0.75" bottom="0.75" header="0.3" footer="0.3"/>
  <drawing r:id="rId1"/>
  <legacyDrawing r:id="rId2"/>
  <oleObjects>
    <mc:AlternateContent xmlns:mc="http://schemas.openxmlformats.org/markup-compatibility/2006">
      <mc:Choice Requires="x14">
        <oleObject shapeId="22529" r:id="rId3">
          <objectPr defaultSize="0" autoPict="0" r:id="rId4">
            <anchor moveWithCells="1" sizeWithCells="1">
              <from>
                <xdr:col>1</xdr:col>
                <xdr:colOff>333375</xdr:colOff>
                <xdr:row>0</xdr:row>
                <xdr:rowOff>57150</xdr:rowOff>
              </from>
              <to>
                <xdr:col>1</xdr:col>
                <xdr:colOff>4419600</xdr:colOff>
                <xdr:row>3</xdr:row>
                <xdr:rowOff>219075</xdr:rowOff>
              </to>
            </anchor>
          </objectPr>
        </oleObject>
      </mc:Choice>
      <mc:Fallback>
        <oleObject shapeId="22529" r:id="rId3"/>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87"/>
  <sheetViews>
    <sheetView tabSelected="1" topLeftCell="A10" workbookViewId="0">
      <selection activeCell="A10" sqref="A1:XFD1048576"/>
    </sheetView>
  </sheetViews>
  <sheetFormatPr baseColWidth="10" defaultColWidth="12.5703125" defaultRowHeight="12.75"/>
  <cols>
    <col min="1" max="1" width="5.7109375" style="1365" customWidth="1"/>
    <col min="2" max="2" width="66.28515625" style="1365" customWidth="1"/>
    <col min="3" max="3" width="9" style="1365" customWidth="1"/>
    <col min="4" max="4" width="14.140625" style="1365" customWidth="1"/>
    <col min="5" max="5" width="12.28515625" style="1365" customWidth="1"/>
    <col min="6" max="6" width="18.5703125" style="1365" customWidth="1"/>
    <col min="7" max="7" width="15.7109375" style="1365" customWidth="1"/>
    <col min="8" max="9" width="12.28515625" style="1365" customWidth="1"/>
    <col min="10" max="10" width="12.85546875" style="1365" customWidth="1"/>
    <col min="11" max="11" width="13.85546875" style="1601" customWidth="1"/>
    <col min="12" max="12" width="15.28515625" style="1601" customWidth="1"/>
    <col min="13" max="13" width="11.5703125" style="1365" customWidth="1"/>
    <col min="14" max="14" width="11.85546875" style="1365" customWidth="1"/>
    <col min="15" max="15" width="12.42578125" style="1365" customWidth="1"/>
    <col min="16" max="16" width="16.42578125" style="1365" customWidth="1"/>
    <col min="17" max="17" width="18.85546875" style="1365" customWidth="1"/>
    <col min="18" max="18" width="19.140625" style="1365" customWidth="1"/>
    <col min="19" max="19" width="18.5703125" style="1365" customWidth="1"/>
    <col min="20" max="20" width="60" style="1365" customWidth="1"/>
    <col min="21" max="21" width="12.5703125" style="1365" hidden="1" customWidth="1"/>
    <col min="22" max="22" width="24.28515625" style="1365" customWidth="1"/>
    <col min="23" max="23" width="26.42578125" style="1365" customWidth="1"/>
    <col min="24" max="24" width="29" style="1365" customWidth="1"/>
    <col min="25" max="25" width="24.85546875" style="1365" customWidth="1"/>
    <col min="26" max="26" width="25.7109375" style="1365" customWidth="1"/>
    <col min="27" max="27" width="25.28515625" style="1365" customWidth="1"/>
    <col min="28" max="28" width="30.140625" style="1365" customWidth="1"/>
    <col min="29" max="29" width="15.42578125" style="1365" customWidth="1"/>
    <col min="30" max="30" width="15.85546875" style="1365" customWidth="1"/>
    <col min="31" max="31" width="24.42578125" style="1365" customWidth="1"/>
    <col min="32" max="32" width="17.140625" style="1365" customWidth="1"/>
    <col min="33" max="16384" width="12.5703125" style="1365"/>
  </cols>
  <sheetData>
    <row r="1" spans="2:26" ht="25.5" customHeight="1">
      <c r="B1" s="1356"/>
      <c r="C1" s="1357" t="s">
        <v>0</v>
      </c>
      <c r="D1" s="1358"/>
      <c r="E1" s="1358"/>
      <c r="F1" s="1358"/>
      <c r="G1" s="1358"/>
      <c r="H1" s="1358"/>
      <c r="I1" s="1359"/>
      <c r="J1" s="1360" t="s">
        <v>1</v>
      </c>
      <c r="K1" s="1361"/>
      <c r="L1" s="1361"/>
      <c r="M1" s="1362"/>
      <c r="N1" s="1363"/>
      <c r="O1" s="1364"/>
      <c r="P1" s="1392"/>
    </row>
    <row r="2" spans="2:26" ht="25.5" customHeight="1">
      <c r="B2" s="1367"/>
      <c r="C2" s="1368"/>
      <c r="D2" s="1369"/>
      <c r="E2" s="1369"/>
      <c r="F2" s="1369"/>
      <c r="G2" s="1369"/>
      <c r="H2" s="1369"/>
      <c r="I2" s="1370"/>
      <c r="J2" s="1371" t="s">
        <v>2</v>
      </c>
      <c r="K2" s="1372"/>
      <c r="L2" s="1372"/>
      <c r="M2" s="1373"/>
      <c r="N2" s="1374"/>
      <c r="O2" s="1375"/>
      <c r="P2" s="1392"/>
    </row>
    <row r="3" spans="2:26" ht="25.5" customHeight="1">
      <c r="B3" s="1367"/>
      <c r="C3" s="1376" t="s">
        <v>3</v>
      </c>
      <c r="D3" s="1377"/>
      <c r="E3" s="1377"/>
      <c r="F3" s="1377"/>
      <c r="G3" s="1377"/>
      <c r="H3" s="1377"/>
      <c r="I3" s="1378"/>
      <c r="J3" s="1371" t="s">
        <v>4</v>
      </c>
      <c r="K3" s="1372"/>
      <c r="L3" s="1372"/>
      <c r="M3" s="1373"/>
      <c r="N3" s="1374"/>
      <c r="O3" s="1375"/>
      <c r="P3" s="1392"/>
    </row>
    <row r="4" spans="2:26" ht="25.5" customHeight="1" thickBot="1">
      <c r="B4" s="1379"/>
      <c r="C4" s="1380"/>
      <c r="D4" s="1381"/>
      <c r="E4" s="1381"/>
      <c r="F4" s="1381"/>
      <c r="G4" s="1381"/>
      <c r="H4" s="1381"/>
      <c r="I4" s="1382"/>
      <c r="J4" s="1383" t="s">
        <v>5</v>
      </c>
      <c r="K4" s="1384"/>
      <c r="L4" s="1384"/>
      <c r="M4" s="1385"/>
      <c r="N4" s="1386"/>
      <c r="O4" s="1387"/>
      <c r="P4" s="1392"/>
    </row>
    <row r="5" spans="2:26" ht="13.5" customHeight="1" thickBot="1">
      <c r="B5" s="1388"/>
      <c r="C5" s="1388"/>
      <c r="D5" s="1388"/>
      <c r="E5" s="1388"/>
      <c r="F5" s="1388"/>
      <c r="G5" s="1388"/>
      <c r="H5" s="1388"/>
      <c r="I5" s="1388"/>
      <c r="J5" s="1388"/>
      <c r="K5" s="1388"/>
      <c r="L5" s="1388"/>
      <c r="M5" s="1388"/>
      <c r="N5" s="1388"/>
      <c r="O5" s="1388"/>
    </row>
    <row r="6" spans="2:26" ht="25.5" customHeight="1">
      <c r="B6" s="1965" t="s">
        <v>626</v>
      </c>
      <c r="C6" s="1988"/>
      <c r="D6" s="1988"/>
      <c r="E6" s="1988"/>
      <c r="F6" s="1988"/>
      <c r="G6" s="1988"/>
      <c r="H6" s="1988"/>
      <c r="I6" s="1988"/>
      <c r="J6" s="1988"/>
      <c r="K6" s="1988"/>
      <c r="L6" s="1988"/>
      <c r="M6" s="1988"/>
      <c r="N6" s="1988"/>
      <c r="O6" s="1989"/>
      <c r="P6" s="1407"/>
      <c r="R6" s="1408"/>
      <c r="S6" s="1408"/>
      <c r="T6" s="1408"/>
      <c r="U6" s="1408"/>
      <c r="V6" s="1408"/>
    </row>
    <row r="7" spans="2:26" ht="25.5" customHeight="1">
      <c r="B7" s="2105" t="s">
        <v>709</v>
      </c>
      <c r="C7" s="2088" t="s">
        <v>117</v>
      </c>
      <c r="D7" s="2089"/>
      <c r="E7" s="2089"/>
      <c r="F7" s="2089"/>
      <c r="G7" s="2090"/>
      <c r="H7" s="1991"/>
      <c r="I7" s="1991"/>
      <c r="J7" s="1991"/>
      <c r="K7" s="1991"/>
      <c r="L7" s="1991"/>
      <c r="M7" s="1991"/>
      <c r="N7" s="1991"/>
      <c r="O7" s="1992"/>
      <c r="P7" s="1407"/>
      <c r="R7" s="1418"/>
      <c r="S7" s="1418"/>
      <c r="T7" s="1418"/>
      <c r="U7" s="1418"/>
      <c r="V7" s="1418"/>
    </row>
    <row r="8" spans="2:26" ht="25.5" customHeight="1">
      <c r="B8" s="2106" t="s">
        <v>211</v>
      </c>
      <c r="C8" s="2107" t="s">
        <v>707</v>
      </c>
      <c r="D8" s="2107"/>
      <c r="E8" s="2107"/>
      <c r="F8" s="2107"/>
      <c r="G8" s="2107"/>
      <c r="H8" s="1947" t="s">
        <v>630</v>
      </c>
      <c r="I8" s="1599"/>
      <c r="J8" s="1948"/>
      <c r="K8" s="1994" t="s">
        <v>9</v>
      </c>
      <c r="L8" s="1995"/>
      <c r="M8" s="1995"/>
      <c r="N8" s="1995"/>
      <c r="O8" s="1996"/>
      <c r="P8" s="1407"/>
      <c r="R8" s="1431"/>
      <c r="S8" s="1722"/>
      <c r="T8" s="1722"/>
      <c r="U8" s="1722"/>
      <c r="V8" s="1431"/>
      <c r="X8" s="1433"/>
      <c r="Y8" s="1433"/>
    </row>
    <row r="9" spans="2:26" ht="25.5" customHeight="1">
      <c r="B9" s="2108" t="s">
        <v>708</v>
      </c>
      <c r="C9" s="2107" t="s">
        <v>706</v>
      </c>
      <c r="D9" s="2107"/>
      <c r="E9" s="2107"/>
      <c r="F9" s="2107"/>
      <c r="G9" s="2107"/>
      <c r="H9" s="1947"/>
      <c r="I9" s="1599"/>
      <c r="J9" s="1948"/>
      <c r="K9" s="1413" t="s">
        <v>11</v>
      </c>
      <c r="L9" s="1879" t="s">
        <v>12</v>
      </c>
      <c r="M9" s="1880"/>
      <c r="N9" s="1881"/>
      <c r="O9" s="1417" t="s">
        <v>13</v>
      </c>
      <c r="P9" s="1407"/>
      <c r="R9" s="1431"/>
      <c r="S9" s="1431"/>
      <c r="T9" s="1431"/>
      <c r="U9" s="1431"/>
      <c r="V9" s="1431"/>
      <c r="X9" s="1433"/>
      <c r="Y9" s="1433"/>
    </row>
    <row r="10" spans="2:26" ht="25.5" customHeight="1">
      <c r="B10" s="2109" t="s">
        <v>705</v>
      </c>
      <c r="C10" s="2107" t="s">
        <v>704</v>
      </c>
      <c r="D10" s="2107"/>
      <c r="E10" s="2107"/>
      <c r="F10" s="2107"/>
      <c r="G10" s="2107"/>
      <c r="H10" s="1947"/>
      <c r="I10" s="1599"/>
      <c r="J10" s="1948"/>
      <c r="K10" s="1818"/>
      <c r="L10" s="2080"/>
      <c r="M10" s="2081"/>
      <c r="N10" s="2082"/>
      <c r="O10" s="1998"/>
      <c r="P10" s="1407"/>
      <c r="R10" s="1431"/>
      <c r="S10" s="1431"/>
      <c r="T10" s="1431"/>
      <c r="U10" s="1431"/>
      <c r="V10" s="1431"/>
      <c r="X10" s="1433"/>
      <c r="Y10" s="1433"/>
    </row>
    <row r="11" spans="2:26" ht="41.25" customHeight="1">
      <c r="B11" s="1997" t="s">
        <v>217</v>
      </c>
      <c r="C11" s="2107" t="s">
        <v>703</v>
      </c>
      <c r="D11" s="2107"/>
      <c r="E11" s="2107"/>
      <c r="F11" s="2107"/>
      <c r="G11" s="2107"/>
      <c r="H11" s="1947"/>
      <c r="I11" s="1599"/>
      <c r="J11" s="1948"/>
      <c r="K11" s="1818"/>
      <c r="L11" s="2127" t="s">
        <v>710</v>
      </c>
      <c r="M11" s="2127"/>
      <c r="N11" s="2127"/>
      <c r="O11" s="1998"/>
      <c r="P11" s="1407"/>
      <c r="R11" s="1442"/>
      <c r="S11" s="1443"/>
      <c r="T11" s="1443"/>
      <c r="U11" s="1443"/>
      <c r="V11" s="496"/>
      <c r="X11" s="1444"/>
      <c r="Y11" s="1445"/>
      <c r="Z11" s="1446"/>
    </row>
    <row r="12" spans="2:26" ht="25.5" customHeight="1">
      <c r="B12" s="1409" t="s">
        <v>662</v>
      </c>
      <c r="C12" s="1570" t="s">
        <v>663</v>
      </c>
      <c r="D12" s="1571"/>
      <c r="E12" s="1571"/>
      <c r="F12" s="1571"/>
      <c r="G12" s="1572"/>
      <c r="H12" s="1947"/>
      <c r="I12" s="1599"/>
      <c r="J12" s="1948"/>
      <c r="K12" s="1818"/>
      <c r="L12" s="2000"/>
      <c r="M12" s="2001"/>
      <c r="N12" s="2002"/>
      <c r="O12" s="2003"/>
      <c r="P12" s="1407"/>
      <c r="R12" s="1442"/>
      <c r="S12" s="1443"/>
      <c r="T12" s="1443"/>
      <c r="U12" s="1443"/>
      <c r="V12" s="496"/>
      <c r="X12" s="1444"/>
      <c r="Y12" s="1445"/>
      <c r="Z12" s="1446"/>
    </row>
    <row r="13" spans="2:26" s="1478" customFormat="1" ht="47.25" customHeight="1" thickBot="1">
      <c r="B13" s="1409" t="s">
        <v>664</v>
      </c>
      <c r="C13" s="2095" t="s">
        <v>665</v>
      </c>
      <c r="D13" s="2096"/>
      <c r="E13" s="2096"/>
      <c r="F13" s="2096"/>
      <c r="G13" s="2097"/>
      <c r="H13" s="2007"/>
      <c r="I13" s="1591"/>
      <c r="J13" s="1592"/>
      <c r="K13" s="1694"/>
      <c r="L13" s="2008"/>
      <c r="M13" s="2009"/>
      <c r="N13" s="2010"/>
      <c r="O13" s="2011"/>
      <c r="P13" s="2012"/>
      <c r="R13" s="1442"/>
      <c r="S13" s="1443"/>
      <c r="T13" s="1443"/>
      <c r="U13" s="1454"/>
      <c r="V13" s="2013"/>
      <c r="X13" s="2014"/>
      <c r="Y13" s="2015"/>
      <c r="Z13" s="2016"/>
    </row>
    <row r="14" spans="2:26" ht="12.6" customHeight="1">
      <c r="B14" s="2017" t="s">
        <v>19</v>
      </c>
      <c r="C14" s="2018" t="s">
        <v>20</v>
      </c>
      <c r="D14" s="2019" t="s">
        <v>21</v>
      </c>
      <c r="E14" s="2019" t="s">
        <v>107</v>
      </c>
      <c r="F14" s="2019" t="s">
        <v>341</v>
      </c>
      <c r="G14" s="1691" t="s">
        <v>281</v>
      </c>
      <c r="H14" s="1692"/>
      <c r="I14" s="1692"/>
      <c r="J14" s="1693"/>
      <c r="K14" s="2019" t="s">
        <v>25</v>
      </c>
      <c r="L14" s="2019"/>
      <c r="M14" s="2020" t="s">
        <v>26</v>
      </c>
      <c r="N14" s="2020"/>
      <c r="O14" s="2021"/>
      <c r="R14" s="1468"/>
      <c r="S14" s="1469"/>
      <c r="T14" s="1469"/>
      <c r="V14" s="496"/>
      <c r="X14" s="1444"/>
      <c r="Y14" s="1445"/>
      <c r="Z14" s="1446"/>
    </row>
    <row r="15" spans="2:26" ht="12.6" customHeight="1">
      <c r="B15" s="2022"/>
      <c r="C15" s="1834"/>
      <c r="D15" s="1472"/>
      <c r="E15" s="1472"/>
      <c r="F15" s="1472"/>
      <c r="G15" s="1474"/>
      <c r="H15" s="1475"/>
      <c r="I15" s="1475"/>
      <c r="J15" s="1476"/>
      <c r="K15" s="1472"/>
      <c r="L15" s="1472"/>
      <c r="M15" s="1472" t="s">
        <v>27</v>
      </c>
      <c r="N15" s="1472" t="s">
        <v>28</v>
      </c>
      <c r="O15" s="1477" t="s">
        <v>29</v>
      </c>
      <c r="R15" s="1478"/>
      <c r="S15" s="1469"/>
      <c r="T15" s="1469"/>
      <c r="V15" s="1445"/>
      <c r="X15" s="1444"/>
      <c r="Y15" s="1445"/>
      <c r="Z15" s="1446"/>
    </row>
    <row r="16" spans="2:26" ht="12.6" customHeight="1" thickBot="1">
      <c r="B16" s="2023"/>
      <c r="C16" s="1837"/>
      <c r="D16" s="1479"/>
      <c r="E16" s="1479"/>
      <c r="F16" s="1479"/>
      <c r="G16" s="1482" t="s">
        <v>30</v>
      </c>
      <c r="H16" s="1482" t="s">
        <v>31</v>
      </c>
      <c r="I16" s="1482" t="s">
        <v>32</v>
      </c>
      <c r="J16" s="1733" t="s">
        <v>33</v>
      </c>
      <c r="K16" s="1482" t="s">
        <v>34</v>
      </c>
      <c r="L16" s="1483" t="s">
        <v>35</v>
      </c>
      <c r="M16" s="1479"/>
      <c r="N16" s="1479"/>
      <c r="O16" s="1484"/>
      <c r="R16" s="1478"/>
      <c r="S16" s="1469"/>
      <c r="T16" s="1469"/>
      <c r="V16" s="1445"/>
      <c r="X16" s="1444"/>
      <c r="Y16" s="1445"/>
      <c r="Z16" s="1446"/>
    </row>
    <row r="17" spans="1:28" ht="12.6" customHeight="1">
      <c r="A17" s="2110"/>
      <c r="B17" s="2111" t="s">
        <v>666</v>
      </c>
      <c r="C17" s="2112" t="s">
        <v>37</v>
      </c>
      <c r="D17" s="2113" t="s">
        <v>711</v>
      </c>
      <c r="E17" s="2114">
        <v>1</v>
      </c>
      <c r="F17" s="1839">
        <f>X48</f>
        <v>40000000</v>
      </c>
      <c r="G17" s="523">
        <f>+F17</f>
        <v>40000000</v>
      </c>
      <c r="H17" s="2025">
        <v>0</v>
      </c>
      <c r="I17" s="2025">
        <v>0</v>
      </c>
      <c r="J17" s="2025">
        <v>0</v>
      </c>
      <c r="K17" s="1735">
        <v>44198</v>
      </c>
      <c r="L17" s="1735">
        <v>44560</v>
      </c>
      <c r="M17" s="1495">
        <f>E18/E17</f>
        <v>1</v>
      </c>
      <c r="N17" s="1495">
        <f>F18/F17</f>
        <v>0</v>
      </c>
      <c r="O17" s="2115">
        <v>0</v>
      </c>
      <c r="V17" s="1507"/>
      <c r="X17" s="1444"/>
      <c r="Y17" s="1445"/>
      <c r="Z17" s="1446"/>
    </row>
    <row r="18" spans="1:28" ht="12.6" customHeight="1" thickBot="1">
      <c r="A18" s="2110"/>
      <c r="B18" s="2116"/>
      <c r="C18" s="2117" t="s">
        <v>39</v>
      </c>
      <c r="D18" s="2118"/>
      <c r="E18" s="1737">
        <v>1</v>
      </c>
      <c r="F18" s="525">
        <f>Y48</f>
        <v>0</v>
      </c>
      <c r="G18" s="521"/>
      <c r="H18" s="1904">
        <v>0</v>
      </c>
      <c r="I18" s="1904">
        <v>0</v>
      </c>
      <c r="J18" s="1904">
        <v>0</v>
      </c>
      <c r="K18" s="1531"/>
      <c r="L18" s="1533"/>
      <c r="M18" s="1544"/>
      <c r="N18" s="1544"/>
      <c r="O18" s="2119"/>
      <c r="V18" s="1507"/>
      <c r="X18" s="1444"/>
      <c r="Y18" s="1445"/>
      <c r="Z18" s="1446"/>
    </row>
    <row r="19" spans="1:28">
      <c r="A19" s="2028"/>
      <c r="B19" s="2120" t="s">
        <v>290</v>
      </c>
      <c r="C19" s="2121" t="s">
        <v>37</v>
      </c>
      <c r="D19" s="1528"/>
      <c r="E19" s="1528"/>
      <c r="F19" s="2122">
        <f>F17</f>
        <v>40000000</v>
      </c>
      <c r="G19" s="522">
        <f>F19</f>
        <v>40000000</v>
      </c>
      <c r="H19" s="1532">
        <v>0</v>
      </c>
      <c r="I19" s="1532">
        <v>0</v>
      </c>
      <c r="J19" s="1532">
        <v>0</v>
      </c>
      <c r="K19" s="1532"/>
      <c r="L19" s="1533"/>
      <c r="M19" s="1534"/>
      <c r="N19" s="1535"/>
      <c r="O19" s="2123"/>
    </row>
    <row r="20" spans="1:28" ht="13.5" thickBot="1">
      <c r="B20" s="2124"/>
      <c r="C20" s="2125" t="s">
        <v>39</v>
      </c>
      <c r="D20" s="1695"/>
      <c r="E20" s="1695"/>
      <c r="F20" s="2029">
        <f>F18</f>
        <v>0</v>
      </c>
      <c r="G20" s="524"/>
      <c r="H20" s="1540">
        <v>0</v>
      </c>
      <c r="I20" s="1540">
        <v>0</v>
      </c>
      <c r="J20" s="1540">
        <v>0</v>
      </c>
      <c r="K20" s="1540"/>
      <c r="L20" s="1542"/>
      <c r="M20" s="1543"/>
      <c r="N20" s="1544"/>
      <c r="O20" s="2126"/>
    </row>
    <row r="21" spans="1:28" ht="13.5" thickBot="1">
      <c r="F21" s="2030"/>
      <c r="G21" s="1547"/>
      <c r="H21" s="1548"/>
      <c r="I21" s="1548"/>
      <c r="J21" s="1548"/>
      <c r="K21" s="1549"/>
      <c r="L21" s="1549"/>
      <c r="M21" s="1547"/>
      <c r="N21" s="1550"/>
      <c r="O21" s="1550"/>
      <c r="P21" s="1550"/>
    </row>
    <row r="22" spans="1:28" ht="13.5" thickBot="1">
      <c r="B22" s="1551" t="s">
        <v>52</v>
      </c>
      <c r="C22" s="2031" t="s">
        <v>53</v>
      </c>
      <c r="D22" s="2032"/>
      <c r="E22" s="2033"/>
      <c r="F22" s="2034" t="s">
        <v>54</v>
      </c>
      <c r="G22" s="2035"/>
      <c r="H22" s="2035"/>
      <c r="I22" s="2035"/>
      <c r="J22" s="2036"/>
      <c r="K22" s="1558"/>
      <c r="L22" s="1559"/>
      <c r="M22" s="1559"/>
      <c r="N22" s="1559"/>
      <c r="O22" s="1560"/>
    </row>
    <row r="23" spans="1:28" ht="20.25" customHeight="1">
      <c r="B23" s="1561" t="s">
        <v>667</v>
      </c>
      <c r="C23" s="1944" t="s">
        <v>668</v>
      </c>
      <c r="D23" s="1945"/>
      <c r="E23" s="1946"/>
      <c r="F23" s="2045" t="s">
        <v>669</v>
      </c>
      <c r="G23" s="2046"/>
      <c r="H23" s="2047"/>
      <c r="I23" s="1498" t="s">
        <v>37</v>
      </c>
      <c r="J23" s="2037">
        <v>1</v>
      </c>
      <c r="K23" s="1566"/>
      <c r="L23" s="1567"/>
      <c r="M23" s="1567"/>
      <c r="N23" s="1567"/>
      <c r="O23" s="1568"/>
    </row>
    <row r="24" spans="1:28" ht="16.5" customHeight="1" thickBot="1">
      <c r="B24" s="1569"/>
      <c r="C24" s="2038"/>
      <c r="D24" s="2039"/>
      <c r="E24" s="2040"/>
      <c r="F24" s="1574"/>
      <c r="G24" s="1575"/>
      <c r="H24" s="2052"/>
      <c r="I24" s="1498" t="s">
        <v>39</v>
      </c>
      <c r="J24" s="2041"/>
      <c r="K24" s="1574"/>
      <c r="L24" s="1575"/>
      <c r="M24" s="1575"/>
      <c r="N24" s="1575"/>
      <c r="O24" s="1576"/>
    </row>
    <row r="25" spans="1:28">
      <c r="B25" s="1569"/>
      <c r="C25" s="2042" t="s">
        <v>640</v>
      </c>
      <c r="D25" s="2043"/>
      <c r="E25" s="2044"/>
      <c r="F25" s="2045"/>
      <c r="G25" s="2046"/>
      <c r="H25" s="2047"/>
      <c r="I25" s="1498" t="s">
        <v>37</v>
      </c>
      <c r="J25" s="2048"/>
      <c r="K25" s="1578"/>
      <c r="L25" s="1578"/>
      <c r="M25" s="1578"/>
      <c r="N25" s="1578"/>
      <c r="O25" s="1579"/>
    </row>
    <row r="26" spans="1:28" ht="13.5" thickBot="1">
      <c r="B26" s="1569"/>
      <c r="C26" s="2049"/>
      <c r="D26" s="2050"/>
      <c r="E26" s="2051"/>
      <c r="F26" s="1574"/>
      <c r="G26" s="1575"/>
      <c r="H26" s="2052"/>
      <c r="I26" s="1498" t="s">
        <v>39</v>
      </c>
      <c r="J26" s="2053"/>
      <c r="K26" s="1578"/>
      <c r="L26" s="1578"/>
      <c r="M26" s="1578"/>
      <c r="N26" s="1578"/>
      <c r="O26" s="1579"/>
    </row>
    <row r="27" spans="1:28">
      <c r="B27" s="1569"/>
      <c r="C27" s="2054"/>
      <c r="D27" s="2055"/>
      <c r="E27" s="2056"/>
      <c r="F27" s="2057"/>
      <c r="G27" s="1752"/>
      <c r="H27" s="2058"/>
      <c r="I27" s="1498"/>
      <c r="J27" s="2053"/>
      <c r="K27" s="1558" t="s">
        <v>641</v>
      </c>
      <c r="L27" s="1559"/>
      <c r="M27" s="1559"/>
      <c r="N27" s="1559"/>
      <c r="O27" s="1560"/>
    </row>
    <row r="28" spans="1:28" ht="30.75" customHeight="1">
      <c r="B28" s="1898"/>
      <c r="C28" s="2049"/>
      <c r="D28" s="2050"/>
      <c r="E28" s="2051"/>
      <c r="F28" s="1574"/>
      <c r="G28" s="1575"/>
      <c r="H28" s="2052"/>
      <c r="I28" s="1498"/>
      <c r="J28" s="2059"/>
      <c r="K28" s="1583" t="s">
        <v>702</v>
      </c>
      <c r="L28" s="1584"/>
      <c r="M28" s="1584"/>
      <c r="N28" s="1584"/>
      <c r="O28" s="1585"/>
      <c r="Q28" s="2060"/>
      <c r="R28" s="2061"/>
      <c r="S28" s="2061"/>
      <c r="T28" s="2061"/>
    </row>
    <row r="29" spans="1:28">
      <c r="B29" s="1586" t="s">
        <v>115</v>
      </c>
      <c r="C29" s="1587"/>
      <c r="D29" s="1587"/>
      <c r="E29" s="1587"/>
      <c r="F29" s="1587"/>
      <c r="G29" s="1587"/>
      <c r="H29" s="1587"/>
      <c r="I29" s="1587"/>
      <c r="J29" s="1588"/>
      <c r="K29" s="1578" t="s">
        <v>60</v>
      </c>
      <c r="L29" s="1578"/>
      <c r="M29" s="1578"/>
      <c r="N29" s="1578"/>
      <c r="O29" s="1579"/>
    </row>
    <row r="30" spans="1:28" ht="33.75" customHeight="1" thickBot="1">
      <c r="B30" s="1590"/>
      <c r="C30" s="1591"/>
      <c r="D30" s="1591"/>
      <c r="E30" s="1591"/>
      <c r="F30" s="1591"/>
      <c r="G30" s="1591"/>
      <c r="H30" s="1591"/>
      <c r="I30" s="1591"/>
      <c r="J30" s="1592"/>
      <c r="K30" s="1594"/>
      <c r="L30" s="1594"/>
      <c r="M30" s="1594"/>
      <c r="N30" s="1594"/>
      <c r="O30" s="1595"/>
      <c r="Q30" s="2060"/>
      <c r="R30" s="2061"/>
      <c r="S30" s="2061"/>
      <c r="T30" s="2061"/>
      <c r="U30" s="1779"/>
      <c r="V30" s="1779"/>
    </row>
    <row r="31" spans="1:28" ht="44.25" customHeight="1">
      <c r="K31" s="2062"/>
      <c r="L31" s="2062"/>
      <c r="P31" s="1673"/>
      <c r="Q31" s="2063"/>
      <c r="R31" s="1620"/>
      <c r="S31" s="1620"/>
      <c r="T31" s="1620"/>
      <c r="U31" s="1690"/>
      <c r="V31" s="1690"/>
      <c r="W31" s="1637"/>
      <c r="X31" s="1637"/>
      <c r="Y31" s="1637"/>
      <c r="Z31" s="1637"/>
      <c r="AA31" s="1637"/>
      <c r="AB31" s="1637"/>
    </row>
    <row r="32" spans="1:28" ht="60.75" customHeight="1">
      <c r="P32" s="2064"/>
      <c r="Q32" s="1674"/>
      <c r="R32" s="1674"/>
      <c r="S32" s="1632"/>
      <c r="T32" s="1631"/>
      <c r="U32" s="1632"/>
      <c r="V32" s="1676"/>
      <c r="W32" s="1632"/>
      <c r="X32" s="1632"/>
      <c r="Y32" s="1632"/>
      <c r="Z32" s="2064"/>
      <c r="AA32" s="1637"/>
      <c r="AB32" s="1637"/>
    </row>
    <row r="33" spans="11:30" ht="15">
      <c r="P33" s="2084"/>
      <c r="Q33" s="2084"/>
      <c r="R33" s="2084"/>
      <c r="S33" s="2084"/>
      <c r="T33" s="1711"/>
      <c r="U33" s="2065"/>
      <c r="V33" s="2085"/>
      <c r="W33" s="1652"/>
      <c r="X33" s="2066"/>
      <c r="Y33" s="1639"/>
      <c r="Z33" s="1625"/>
      <c r="AA33" s="1620"/>
      <c r="AB33" s="1637"/>
    </row>
    <row r="34" spans="11:30" ht="15">
      <c r="P34" s="2084"/>
      <c r="Q34" s="2084"/>
      <c r="R34" s="2084"/>
      <c r="S34" s="2084"/>
      <c r="T34" s="1711"/>
      <c r="U34" s="2065"/>
      <c r="V34" s="2085"/>
      <c r="W34" s="1652"/>
      <c r="X34" s="2066"/>
      <c r="Y34" s="1639"/>
      <c r="Z34" s="1625"/>
      <c r="AA34" s="1620"/>
      <c r="AB34" s="1637"/>
    </row>
    <row r="35" spans="11:30" ht="15">
      <c r="P35" s="1620"/>
      <c r="Q35" s="1620"/>
      <c r="R35" s="1652"/>
      <c r="S35" s="1620"/>
      <c r="T35" s="1709"/>
      <c r="U35" s="2065"/>
      <c r="V35" s="2085"/>
      <c r="W35" s="1652"/>
      <c r="X35" s="2066"/>
      <c r="Y35" s="2086"/>
      <c r="Z35" s="1625"/>
      <c r="AA35" s="1620"/>
      <c r="AB35" s="1637"/>
    </row>
    <row r="36" spans="11:30" ht="15">
      <c r="P36" s="1620"/>
      <c r="Q36" s="1620"/>
      <c r="R36" s="1652"/>
      <c r="S36" s="1620"/>
      <c r="T36" s="1709"/>
      <c r="U36" s="2065"/>
      <c r="V36" s="2085"/>
      <c r="W36" s="1652"/>
      <c r="X36" s="2066"/>
      <c r="Y36" s="2086"/>
      <c r="Z36" s="1625"/>
      <c r="AA36" s="1620"/>
      <c r="AB36" s="1637"/>
    </row>
    <row r="37" spans="11:30" ht="15.75">
      <c r="P37" s="1637"/>
      <c r="Q37" s="1681"/>
      <c r="R37" s="1681"/>
      <c r="S37" s="1681"/>
      <c r="T37" s="1681"/>
      <c r="U37" s="1622"/>
      <c r="V37" s="2067"/>
      <c r="W37" s="1652"/>
      <c r="X37" s="2067"/>
      <c r="Y37" s="1639"/>
      <c r="Z37" s="1625"/>
      <c r="AA37" s="1622"/>
      <c r="AB37" s="1622"/>
      <c r="AC37" s="1604"/>
      <c r="AD37" s="1604"/>
    </row>
    <row r="38" spans="11:30" ht="15">
      <c r="P38" s="1637"/>
      <c r="Q38" s="1652"/>
      <c r="R38" s="2068"/>
      <c r="S38" s="1622"/>
      <c r="T38" s="1623"/>
      <c r="U38" s="1622"/>
      <c r="V38" s="1622"/>
      <c r="W38" s="1622"/>
      <c r="X38" s="1622"/>
      <c r="Y38" s="1622"/>
      <c r="Z38" s="1622"/>
      <c r="AA38" s="1622"/>
      <c r="AB38" s="1622"/>
      <c r="AC38" s="1604"/>
      <c r="AD38" s="1604"/>
    </row>
    <row r="39" spans="11:30" ht="15">
      <c r="K39" s="1365"/>
      <c r="L39" s="1365"/>
      <c r="P39" s="1637"/>
      <c r="Q39" s="2069"/>
      <c r="R39" s="2068"/>
      <c r="S39" s="1622"/>
      <c r="T39" s="1623"/>
      <c r="U39" s="1622"/>
      <c r="V39" s="1622"/>
      <c r="W39" s="1622"/>
      <c r="X39" s="1622"/>
      <c r="Y39" s="1622"/>
      <c r="Z39" s="2070"/>
      <c r="AA39" s="2063"/>
      <c r="AB39" s="2063"/>
      <c r="AC39" s="1604"/>
      <c r="AD39" s="1604"/>
    </row>
    <row r="40" spans="11:30" ht="15.75">
      <c r="K40" s="1365"/>
      <c r="L40" s="1365"/>
      <c r="P40" s="1630" t="s">
        <v>670</v>
      </c>
      <c r="Q40" s="1652"/>
      <c r="R40" s="2068"/>
      <c r="S40" s="1622"/>
      <c r="T40" s="1623"/>
      <c r="U40" s="1622"/>
      <c r="V40" s="1622"/>
      <c r="W40" s="1622"/>
      <c r="X40" s="1622"/>
      <c r="Y40" s="1622"/>
      <c r="Z40" s="2070"/>
      <c r="AA40" s="2063"/>
      <c r="AB40" s="2063"/>
      <c r="AC40" s="1604"/>
      <c r="AD40" s="1604"/>
    </row>
    <row r="41" spans="11:30" ht="31.5">
      <c r="K41" s="1365"/>
      <c r="L41" s="1365"/>
      <c r="P41" s="1658" t="s">
        <v>468</v>
      </c>
      <c r="Q41" s="1610" t="s">
        <v>469</v>
      </c>
      <c r="R41" s="1610" t="s">
        <v>470</v>
      </c>
      <c r="S41" s="1611" t="s">
        <v>471</v>
      </c>
      <c r="T41" s="2071" t="s">
        <v>64</v>
      </c>
      <c r="U41" s="1611" t="s">
        <v>12</v>
      </c>
      <c r="V41" s="1612" t="s">
        <v>492</v>
      </c>
      <c r="W41" s="1611" t="s">
        <v>473</v>
      </c>
      <c r="X41" s="1611" t="s">
        <v>474</v>
      </c>
      <c r="Y41" s="1611" t="s">
        <v>475</v>
      </c>
      <c r="Z41" s="1658" t="s">
        <v>476</v>
      </c>
      <c r="AA41" s="2063"/>
      <c r="AB41" s="2063"/>
      <c r="AC41" s="1604"/>
      <c r="AD41" s="1604"/>
    </row>
    <row r="42" spans="11:30" ht="15.75">
      <c r="K42" s="1365"/>
      <c r="L42" s="1365"/>
      <c r="P42" s="1818"/>
      <c r="Q42" s="1818"/>
      <c r="R42" s="1818"/>
      <c r="S42" s="1863"/>
      <c r="T42" s="1796"/>
      <c r="U42" s="1611"/>
      <c r="V42" s="1634"/>
      <c r="W42" s="1617"/>
      <c r="X42" s="1615">
        <v>40000000</v>
      </c>
      <c r="Y42" s="1634"/>
      <c r="Z42" s="1636">
        <f>X42-Y42</f>
        <v>40000000</v>
      </c>
      <c r="AA42" s="1620" t="s">
        <v>544</v>
      </c>
      <c r="AB42" s="2063"/>
      <c r="AC42" s="1604"/>
      <c r="AD42" s="1604"/>
    </row>
    <row r="43" spans="11:30" ht="15.75">
      <c r="K43" s="1365"/>
      <c r="L43" s="1365"/>
      <c r="P43" s="1818"/>
      <c r="Q43" s="1818"/>
      <c r="R43" s="1818"/>
      <c r="S43" s="1863"/>
      <c r="T43" s="1796"/>
      <c r="U43" s="1611"/>
      <c r="V43" s="1634"/>
      <c r="W43" s="1617"/>
      <c r="X43" s="1634"/>
      <c r="Y43" s="1634"/>
      <c r="Z43" s="1658"/>
      <c r="AA43" s="1620"/>
      <c r="AB43" s="2063"/>
      <c r="AC43" s="1604"/>
      <c r="AD43" s="1604"/>
    </row>
    <row r="44" spans="11:30" ht="12.75" customHeight="1">
      <c r="K44" s="1365"/>
      <c r="L44" s="1365"/>
      <c r="P44" s="2104"/>
      <c r="Q44" s="1706"/>
      <c r="R44" s="1706"/>
      <c r="S44" s="1706"/>
      <c r="T44" s="1954"/>
      <c r="U44" s="1617"/>
      <c r="V44" s="1670"/>
      <c r="W44" s="1642"/>
      <c r="X44" s="1670"/>
      <c r="Y44" s="1670"/>
      <c r="Z44" s="1634"/>
      <c r="AA44" s="1620"/>
      <c r="AB44" s="2063"/>
      <c r="AC44" s="1604"/>
      <c r="AD44" s="1604"/>
    </row>
    <row r="45" spans="11:30" ht="15">
      <c r="K45" s="1365"/>
      <c r="L45" s="1365"/>
      <c r="P45" s="1686"/>
      <c r="Q45" s="1686"/>
      <c r="R45" s="1686"/>
      <c r="S45" s="1686"/>
      <c r="T45" s="1702"/>
      <c r="U45" s="1617"/>
      <c r="V45" s="1670"/>
      <c r="W45" s="1642"/>
      <c r="X45" s="1670"/>
      <c r="Y45" s="1618"/>
      <c r="Z45" s="1634"/>
      <c r="AA45" s="1620"/>
      <c r="AB45" s="2063"/>
      <c r="AC45" s="1604"/>
      <c r="AD45" s="1604"/>
    </row>
    <row r="46" spans="11:30" ht="15">
      <c r="K46" s="1365"/>
      <c r="L46" s="1365"/>
      <c r="P46" s="1686"/>
      <c r="Q46" s="1686"/>
      <c r="R46" s="1686"/>
      <c r="S46" s="1686"/>
      <c r="T46" s="1702"/>
      <c r="U46" s="1617"/>
      <c r="V46" s="1670"/>
      <c r="W46" s="1642"/>
      <c r="X46" s="1670"/>
      <c r="Y46" s="1618"/>
      <c r="Z46" s="1634"/>
      <c r="AA46" s="1620"/>
      <c r="AB46" s="2063"/>
      <c r="AC46" s="1604"/>
      <c r="AD46" s="1604"/>
    </row>
    <row r="47" spans="11:30" ht="15">
      <c r="K47" s="1365"/>
      <c r="L47" s="1365"/>
      <c r="P47" s="1620"/>
      <c r="Q47" s="1620"/>
      <c r="R47" s="1620"/>
      <c r="S47" s="1620"/>
      <c r="T47" s="1712"/>
      <c r="U47" s="1622"/>
      <c r="V47" s="1679"/>
      <c r="W47" s="1652"/>
      <c r="X47" s="1679"/>
      <c r="Y47" s="1639"/>
      <c r="Z47" s="2072"/>
      <c r="AA47" s="1620"/>
      <c r="AB47" s="2063"/>
      <c r="AC47" s="1604"/>
      <c r="AD47" s="1604"/>
    </row>
    <row r="48" spans="11:30" ht="15">
      <c r="K48" s="1365"/>
      <c r="L48" s="1365"/>
      <c r="P48" s="1637"/>
      <c r="Q48" s="1652"/>
      <c r="R48" s="1620"/>
      <c r="S48" s="1621"/>
      <c r="T48" s="1709"/>
      <c r="U48" s="2065"/>
      <c r="V48" s="2067">
        <f>SUM(V42:V47)</f>
        <v>0</v>
      </c>
      <c r="W48" s="1652"/>
      <c r="X48" s="2067">
        <f>SUM(X42:X47)</f>
        <v>40000000</v>
      </c>
      <c r="Y48" s="1639">
        <f>SUM(Y42:Y47)</f>
        <v>0</v>
      </c>
      <c r="Z48" s="1625">
        <f>SUM(Z42:Z47)</f>
        <v>40000000</v>
      </c>
      <c r="AA48" s="2063"/>
      <c r="AB48" s="2063"/>
      <c r="AC48" s="1604"/>
      <c r="AD48" s="1604"/>
    </row>
    <row r="49" spans="11:30" ht="15">
      <c r="K49" s="1365"/>
      <c r="L49" s="1365"/>
      <c r="P49" s="1637"/>
      <c r="Q49" s="1652"/>
      <c r="R49" s="1620"/>
      <c r="S49" s="1621"/>
      <c r="T49" s="1709"/>
      <c r="U49" s="2065"/>
      <c r="V49" s="2067"/>
      <c r="W49" s="1652"/>
      <c r="X49" s="2067"/>
      <c r="Y49" s="1639"/>
      <c r="Z49" s="1625"/>
      <c r="AA49" s="2063"/>
      <c r="AB49" s="2063"/>
      <c r="AC49" s="1604"/>
      <c r="AD49" s="1604"/>
    </row>
    <row r="50" spans="11:30" ht="15">
      <c r="K50" s="1365"/>
      <c r="L50" s="1365"/>
      <c r="P50" s="1637"/>
      <c r="Q50" s="1652"/>
      <c r="R50" s="1620"/>
      <c r="S50" s="1621"/>
      <c r="T50" s="1709"/>
      <c r="U50" s="2065"/>
      <c r="V50" s="2067"/>
      <c r="W50" s="1652"/>
      <c r="X50" s="2067"/>
      <c r="Y50" s="1639"/>
      <c r="Z50" s="1625"/>
      <c r="AA50" s="2063"/>
      <c r="AB50" s="2063"/>
      <c r="AC50" s="1604"/>
      <c r="AD50" s="1604"/>
    </row>
    <row r="51" spans="11:30" ht="15.75">
      <c r="K51" s="1365"/>
      <c r="L51" s="1365"/>
      <c r="P51" s="1673" t="s">
        <v>671</v>
      </c>
      <c r="Q51" s="1652"/>
      <c r="R51" s="1620"/>
      <c r="S51" s="1621"/>
      <c r="T51" s="1709"/>
      <c r="U51" s="2065"/>
      <c r="V51" s="2067"/>
      <c r="W51" s="1652"/>
      <c r="X51" s="2067"/>
      <c r="Y51" s="1639"/>
      <c r="Z51" s="1621"/>
      <c r="AA51" s="2063"/>
      <c r="AB51" s="2063"/>
      <c r="AC51" s="1604"/>
      <c r="AD51" s="1604"/>
    </row>
    <row r="52" spans="11:30" ht="15.75">
      <c r="K52" s="1365"/>
      <c r="L52" s="1365"/>
      <c r="P52" s="1673"/>
      <c r="Q52" s="1652"/>
      <c r="R52" s="1620"/>
      <c r="S52" s="1621"/>
      <c r="T52" s="1709"/>
      <c r="U52" s="2065"/>
      <c r="V52" s="2067"/>
      <c r="W52" s="1652"/>
      <c r="X52" s="2067"/>
      <c r="Y52" s="1639"/>
      <c r="Z52" s="1621"/>
      <c r="AA52" s="2063"/>
      <c r="AB52" s="2063"/>
      <c r="AC52" s="1604"/>
      <c r="AD52" s="1604"/>
    </row>
    <row r="53" spans="11:30" ht="71.25" customHeight="1">
      <c r="K53" s="1365"/>
      <c r="L53" s="1365"/>
      <c r="P53" s="1658" t="s">
        <v>468</v>
      </c>
      <c r="Q53" s="1610" t="s">
        <v>469</v>
      </c>
      <c r="R53" s="1610" t="s">
        <v>470</v>
      </c>
      <c r="S53" s="1611" t="s">
        <v>471</v>
      </c>
      <c r="T53" s="2071" t="s">
        <v>64</v>
      </c>
      <c r="U53" s="1611" t="s">
        <v>12</v>
      </c>
      <c r="V53" s="1612" t="s">
        <v>492</v>
      </c>
      <c r="W53" s="1611" t="s">
        <v>473</v>
      </c>
      <c r="X53" s="1611" t="s">
        <v>474</v>
      </c>
      <c r="Y53" s="1611" t="s">
        <v>475</v>
      </c>
      <c r="Z53" s="1658" t="s">
        <v>476</v>
      </c>
      <c r="AA53" s="2063"/>
      <c r="AB53" s="2063"/>
      <c r="AC53" s="1604"/>
      <c r="AD53" s="1604"/>
    </row>
    <row r="54" spans="11:30" ht="54" customHeight="1">
      <c r="K54" s="1365"/>
      <c r="L54" s="1365"/>
      <c r="P54" s="1642"/>
      <c r="Q54" s="1642"/>
      <c r="R54" s="1686"/>
      <c r="S54" s="1642"/>
      <c r="T54" s="1702"/>
      <c r="U54" s="2073"/>
      <c r="V54" s="2074"/>
      <c r="W54" s="1642"/>
      <c r="X54" s="2075"/>
      <c r="Y54" s="2074"/>
      <c r="Z54" s="1636"/>
      <c r="AA54" s="2063"/>
      <c r="AB54" s="2063"/>
      <c r="AC54" s="1604"/>
      <c r="AD54" s="1604"/>
    </row>
    <row r="55" spans="11:30" ht="54" customHeight="1">
      <c r="K55" s="1365"/>
      <c r="L55" s="1365"/>
      <c r="P55" s="1652"/>
      <c r="Q55" s="1652"/>
      <c r="R55" s="1620"/>
      <c r="S55" s="1652"/>
      <c r="T55" s="1702"/>
      <c r="U55" s="2065"/>
      <c r="V55" s="2074"/>
      <c r="W55" s="1642"/>
      <c r="X55" s="2076"/>
      <c r="Y55" s="2074"/>
      <c r="Z55" s="1636"/>
      <c r="AA55" s="2063"/>
      <c r="AB55" s="2063"/>
      <c r="AC55" s="1604"/>
      <c r="AD55" s="1604"/>
    </row>
    <row r="56" spans="11:30" ht="15">
      <c r="K56" s="1365"/>
      <c r="L56" s="1365"/>
      <c r="P56" s="1637"/>
      <c r="Q56" s="1620"/>
      <c r="R56" s="1620"/>
      <c r="S56" s="1620"/>
      <c r="T56" s="1709"/>
      <c r="U56" s="2065"/>
      <c r="V56" s="1639">
        <f>SUM(V54:V54)</f>
        <v>0</v>
      </c>
      <c r="W56" s="1652"/>
      <c r="X56" s="1639">
        <f>SUM(X54:X55)</f>
        <v>0</v>
      </c>
      <c r="Y56" s="1639"/>
      <c r="Z56" s="1625">
        <f>SUM(Z54:Z54)</f>
        <v>0</v>
      </c>
      <c r="AA56" s="2063"/>
      <c r="AB56" s="2063"/>
      <c r="AC56" s="1604"/>
      <c r="AD56" s="1604"/>
    </row>
    <row r="57" spans="11:30" ht="106.5" customHeight="1">
      <c r="K57" s="1365"/>
      <c r="L57" s="1365"/>
      <c r="P57" s="1673"/>
      <c r="Q57" s="1620"/>
      <c r="R57" s="1620"/>
      <c r="S57" s="1620"/>
      <c r="T57" s="1709"/>
      <c r="U57" s="2065"/>
      <c r="V57" s="1639"/>
      <c r="W57" s="1652"/>
      <c r="X57" s="1639"/>
      <c r="Y57" s="1639"/>
      <c r="Z57" s="1621"/>
      <c r="AA57" s="2063"/>
      <c r="AB57" s="2063"/>
      <c r="AC57" s="1604"/>
      <c r="AD57" s="1604"/>
    </row>
    <row r="58" spans="11:30" ht="42" customHeight="1">
      <c r="K58" s="1365"/>
      <c r="L58" s="1365"/>
      <c r="P58" s="1637"/>
      <c r="Q58" s="1620"/>
      <c r="R58" s="1620"/>
      <c r="S58" s="1620"/>
      <c r="T58" s="1709"/>
      <c r="U58" s="2065"/>
      <c r="V58" s="1639"/>
      <c r="W58" s="1652"/>
      <c r="X58" s="1639"/>
      <c r="Y58" s="1639"/>
      <c r="Z58" s="1621"/>
      <c r="AA58" s="2063"/>
      <c r="AB58" s="2063"/>
      <c r="AC58" s="1604"/>
      <c r="AD58" s="1604"/>
    </row>
    <row r="59" spans="11:30" ht="139.5" customHeight="1">
      <c r="K59" s="1365"/>
      <c r="L59" s="1365"/>
      <c r="P59" s="2064"/>
      <c r="Q59" s="1674"/>
      <c r="R59" s="1674"/>
      <c r="S59" s="1632"/>
      <c r="T59" s="1631"/>
      <c r="U59" s="1632"/>
      <c r="V59" s="1676"/>
      <c r="W59" s="1632"/>
      <c r="X59" s="1632"/>
      <c r="Y59" s="1632"/>
      <c r="Z59" s="2064"/>
      <c r="AA59" s="2063"/>
      <c r="AB59" s="2063"/>
      <c r="AC59" s="1604"/>
      <c r="AD59" s="1604"/>
    </row>
    <row r="60" spans="11:30" ht="123" customHeight="1">
      <c r="K60" s="1365"/>
      <c r="L60" s="1365"/>
      <c r="P60" s="1652"/>
      <c r="Q60" s="1652"/>
      <c r="R60" s="1620"/>
      <c r="S60" s="1652"/>
      <c r="T60" s="2087"/>
      <c r="U60" s="2065"/>
      <c r="V60" s="1639"/>
      <c r="W60" s="1652"/>
      <c r="X60" s="1639"/>
      <c r="Y60" s="2066"/>
      <c r="Z60" s="1625"/>
      <c r="AA60" s="2063"/>
      <c r="AB60" s="2063"/>
      <c r="AC60" s="1604"/>
      <c r="AD60" s="1604"/>
    </row>
    <row r="61" spans="11:30" ht="41.25" customHeight="1">
      <c r="K61" s="1365"/>
      <c r="L61" s="1365"/>
      <c r="P61" s="1637"/>
      <c r="Q61" s="1620"/>
      <c r="R61" s="1620"/>
      <c r="S61" s="1620"/>
      <c r="T61" s="1709"/>
      <c r="U61" s="2065"/>
      <c r="V61" s="1639"/>
      <c r="W61" s="1652"/>
      <c r="X61" s="1639"/>
      <c r="Y61" s="1639"/>
      <c r="Z61" s="1621"/>
      <c r="AA61" s="2063"/>
      <c r="AB61" s="2063"/>
      <c r="AC61" s="1604"/>
      <c r="AD61" s="1604"/>
    </row>
    <row r="62" spans="11:30" ht="42" customHeight="1">
      <c r="K62" s="1365"/>
      <c r="L62" s="1365"/>
      <c r="P62" s="1637"/>
      <c r="Q62" s="1620"/>
      <c r="R62" s="1620"/>
      <c r="S62" s="1620"/>
      <c r="T62" s="1709"/>
      <c r="U62" s="2065"/>
      <c r="V62" s="1639"/>
      <c r="W62" s="1652"/>
      <c r="X62" s="1639"/>
      <c r="Y62" s="1639"/>
      <c r="Z62" s="1625"/>
      <c r="AA62" s="2063"/>
      <c r="AB62" s="2063"/>
      <c r="AC62" s="1604"/>
      <c r="AD62" s="1604"/>
    </row>
    <row r="63" spans="11:30" ht="118.5" customHeight="1">
      <c r="K63" s="1365"/>
      <c r="L63" s="1365"/>
      <c r="P63" s="1637"/>
      <c r="Q63" s="1620"/>
      <c r="R63" s="1620"/>
      <c r="S63" s="1620"/>
      <c r="T63" s="1709"/>
      <c r="U63" s="2065"/>
      <c r="V63" s="1639"/>
      <c r="W63" s="1652"/>
      <c r="X63" s="1639"/>
      <c r="Y63" s="1639"/>
      <c r="Z63" s="1621"/>
      <c r="AA63" s="2063"/>
      <c r="AB63" s="2063"/>
      <c r="AC63" s="1604"/>
      <c r="AD63" s="1604"/>
    </row>
    <row r="64" spans="11:30" ht="118.5" customHeight="1">
      <c r="K64" s="1365"/>
      <c r="L64" s="1365"/>
      <c r="P64" s="1637"/>
      <c r="Q64" s="1620"/>
      <c r="R64" s="1620"/>
      <c r="S64" s="1620"/>
      <c r="T64" s="1709"/>
      <c r="U64" s="2065"/>
      <c r="V64" s="1639"/>
      <c r="W64" s="1652"/>
      <c r="X64" s="1639"/>
      <c r="Y64" s="1639"/>
      <c r="Z64" s="1621"/>
      <c r="AA64" s="2063"/>
      <c r="AB64" s="2063"/>
      <c r="AC64" s="1604"/>
      <c r="AD64" s="1604"/>
    </row>
    <row r="65" spans="11:30" ht="113.25" customHeight="1">
      <c r="K65" s="1365"/>
      <c r="L65" s="1365"/>
      <c r="P65" s="1637"/>
      <c r="Q65" s="1620"/>
      <c r="R65" s="1620"/>
      <c r="S65" s="1620"/>
      <c r="T65" s="1709"/>
      <c r="U65" s="2065"/>
      <c r="V65" s="1639"/>
      <c r="W65" s="1652"/>
      <c r="X65" s="1639"/>
      <c r="Y65" s="1639"/>
      <c r="Z65" s="1621"/>
      <c r="AA65" s="2063"/>
      <c r="AB65" s="2063"/>
      <c r="AC65" s="1604"/>
      <c r="AD65" s="1604"/>
    </row>
    <row r="66" spans="11:30" ht="113.25" customHeight="1">
      <c r="K66" s="1365"/>
      <c r="L66" s="1365"/>
      <c r="Q66" s="1607"/>
      <c r="R66" s="1607"/>
      <c r="S66" s="1607"/>
      <c r="T66" s="1798"/>
      <c r="U66" s="2077"/>
      <c r="V66" s="1657"/>
      <c r="W66" s="1771"/>
      <c r="X66" s="1657"/>
      <c r="Y66" s="1657"/>
      <c r="Z66" s="1603"/>
      <c r="AA66" s="1627"/>
      <c r="AB66" s="1627"/>
      <c r="AC66" s="1604"/>
      <c r="AD66" s="1604"/>
    </row>
    <row r="67" spans="11:30" ht="113.25" customHeight="1">
      <c r="K67" s="1365"/>
      <c r="L67" s="1365"/>
      <c r="Q67" s="1607"/>
      <c r="R67" s="1607"/>
      <c r="S67" s="1607"/>
      <c r="T67" s="1798"/>
      <c r="U67" s="2077"/>
      <c r="V67" s="1657"/>
      <c r="W67" s="1771"/>
      <c r="X67" s="1657"/>
      <c r="Y67" s="1688"/>
      <c r="Z67" s="1603"/>
      <c r="AA67" s="1627"/>
      <c r="AB67" s="1627"/>
      <c r="AC67" s="1604"/>
      <c r="AD67" s="1604"/>
    </row>
    <row r="68" spans="11:30" ht="113.25" customHeight="1">
      <c r="K68" s="1365"/>
      <c r="L68" s="1365"/>
      <c r="Q68" s="1607"/>
      <c r="R68" s="1607"/>
      <c r="S68" s="1607"/>
      <c r="T68" s="1798"/>
      <c r="U68" s="2077"/>
      <c r="V68" s="1657"/>
      <c r="W68" s="1771"/>
      <c r="X68" s="1657"/>
      <c r="Y68" s="1657"/>
      <c r="Z68" s="1603"/>
      <c r="AA68" s="1627"/>
      <c r="AB68" s="1627"/>
      <c r="AC68" s="1604"/>
      <c r="AD68" s="1604"/>
    </row>
    <row r="69" spans="11:30" ht="66" customHeight="1">
      <c r="K69" s="1365"/>
      <c r="L69" s="1365"/>
      <c r="Q69" s="1771"/>
      <c r="R69" s="1607"/>
      <c r="S69" s="1607"/>
      <c r="T69" s="1798"/>
      <c r="U69" s="2077"/>
      <c r="V69" s="1656"/>
      <c r="W69" s="1771"/>
      <c r="X69" s="1656"/>
      <c r="Y69" s="1657"/>
      <c r="Z69" s="1603"/>
      <c r="AA69" s="1627"/>
      <c r="AB69" s="1627"/>
      <c r="AC69" s="1604"/>
      <c r="AD69" s="1604"/>
    </row>
    <row r="70" spans="11:30">
      <c r="K70" s="1365"/>
      <c r="L70" s="1365"/>
      <c r="Q70" s="1771"/>
      <c r="R70" s="2078"/>
      <c r="S70" s="1604"/>
      <c r="T70" s="1605"/>
      <c r="U70" s="1604"/>
      <c r="V70" s="1604"/>
      <c r="W70" s="1604"/>
      <c r="X70" s="1604"/>
      <c r="Y70" s="1604"/>
      <c r="Z70" s="1603"/>
      <c r="AA70" s="1627"/>
      <c r="AB70" s="1627"/>
      <c r="AC70" s="1604"/>
      <c r="AD70" s="1604"/>
    </row>
    <row r="71" spans="11:30">
      <c r="K71" s="1365"/>
      <c r="L71" s="1365"/>
      <c r="Q71" s="1771"/>
      <c r="R71" s="1771"/>
      <c r="S71" s="1771"/>
      <c r="T71" s="1771"/>
      <c r="U71" s="1771"/>
      <c r="V71" s="1771"/>
      <c r="W71" s="1771"/>
      <c r="X71" s="1771"/>
      <c r="Y71" s="1771"/>
      <c r="Z71" s="1433"/>
    </row>
    <row r="72" spans="11:30">
      <c r="K72" s="1365"/>
      <c r="L72" s="1365"/>
      <c r="Q72" s="1771"/>
      <c r="R72" s="1771"/>
      <c r="S72" s="1771"/>
      <c r="T72" s="1771"/>
      <c r="U72" s="1771"/>
      <c r="V72" s="1656"/>
      <c r="W72" s="1771"/>
      <c r="X72" s="1656"/>
      <c r="Y72" s="1604"/>
    </row>
    <row r="73" spans="11:30">
      <c r="K73" s="1365"/>
      <c r="L73" s="1365"/>
      <c r="Q73" s="1771"/>
      <c r="R73" s="1771"/>
      <c r="S73" s="1771"/>
      <c r="T73" s="1771"/>
      <c r="U73" s="1771"/>
      <c r="V73" s="1771"/>
      <c r="W73" s="1771"/>
      <c r="X73" s="1771"/>
      <c r="Y73" s="1771"/>
    </row>
    <row r="74" spans="11:30">
      <c r="K74" s="1365"/>
      <c r="L74" s="1365"/>
      <c r="Q74" s="1771"/>
      <c r="R74" s="1771"/>
      <c r="S74" s="1771"/>
      <c r="T74" s="1771"/>
      <c r="U74" s="1771"/>
      <c r="V74" s="1771"/>
      <c r="W74" s="1771"/>
      <c r="X74" s="1771"/>
      <c r="Y74" s="1771"/>
    </row>
    <row r="75" spans="11:30">
      <c r="K75" s="1365"/>
      <c r="L75" s="1365"/>
      <c r="Q75" s="1771"/>
      <c r="R75" s="1771"/>
      <c r="S75" s="1771"/>
      <c r="T75" s="1771"/>
      <c r="U75" s="1771"/>
      <c r="V75" s="1771"/>
      <c r="W75" s="1771"/>
      <c r="X75" s="1771"/>
      <c r="Y75" s="1771"/>
    </row>
    <row r="76" spans="11:30">
      <c r="K76" s="1365"/>
      <c r="L76" s="1365"/>
      <c r="Q76" s="1771"/>
      <c r="R76" s="1771"/>
      <c r="S76" s="1771"/>
      <c r="T76" s="1771"/>
      <c r="U76" s="1771"/>
      <c r="V76" s="1771"/>
      <c r="W76" s="1771"/>
      <c r="X76" s="1771"/>
      <c r="Y76" s="1771"/>
    </row>
    <row r="77" spans="11:30">
      <c r="K77" s="1365"/>
      <c r="L77" s="1365"/>
      <c r="Q77" s="2079"/>
      <c r="R77" s="1442"/>
      <c r="S77" s="1442"/>
      <c r="T77" s="1442"/>
      <c r="U77" s="514"/>
      <c r="V77" s="1771"/>
      <c r="W77" s="1771"/>
      <c r="X77" s="1771"/>
      <c r="Y77" s="1771"/>
    </row>
    <row r="78" spans="11:30">
      <c r="K78" s="1365"/>
      <c r="L78" s="1365"/>
      <c r="Q78" s="2079"/>
      <c r="R78" s="1442"/>
      <c r="S78" s="1442"/>
      <c r="T78" s="1442"/>
      <c r="U78" s="514"/>
      <c r="V78" s="1771"/>
      <c r="W78" s="1771"/>
      <c r="X78" s="1771"/>
      <c r="Y78" s="1771"/>
    </row>
    <row r="79" spans="11:30">
      <c r="K79" s="1365"/>
      <c r="L79" s="1365"/>
      <c r="Q79" s="2079"/>
      <c r="R79" s="1442"/>
      <c r="S79" s="1442"/>
      <c r="T79" s="1442"/>
      <c r="U79" s="514"/>
      <c r="V79" s="1771"/>
      <c r="W79" s="1771"/>
      <c r="X79" s="1771"/>
      <c r="Y79" s="1771"/>
    </row>
    <row r="80" spans="11:30">
      <c r="K80" s="1365"/>
      <c r="L80" s="1365"/>
      <c r="Q80" s="2079"/>
      <c r="R80" s="1442"/>
      <c r="S80" s="1442"/>
      <c r="T80" s="2079"/>
      <c r="U80" s="514"/>
      <c r="V80" s="1771"/>
      <c r="W80" s="1771"/>
      <c r="X80" s="1771"/>
      <c r="Y80" s="1771"/>
    </row>
    <row r="81" spans="11:25">
      <c r="K81" s="1365"/>
      <c r="L81" s="1365"/>
      <c r="Q81" s="1771"/>
      <c r="R81" s="1442"/>
      <c r="S81" s="1442"/>
      <c r="T81" s="1771"/>
      <c r="U81" s="514"/>
      <c r="V81" s="1771"/>
      <c r="W81" s="1771"/>
      <c r="X81" s="1771"/>
      <c r="Y81" s="1771"/>
    </row>
    <row r="82" spans="11:25">
      <c r="K82" s="1365"/>
      <c r="L82" s="1365"/>
      <c r="Q82" s="1771"/>
      <c r="R82" s="1442"/>
      <c r="S82" s="1442"/>
      <c r="T82" s="1771"/>
      <c r="U82" s="515"/>
      <c r="V82" s="1771"/>
      <c r="W82" s="1771"/>
      <c r="X82" s="1771"/>
      <c r="Y82" s="1771"/>
    </row>
    <row r="83" spans="11:25">
      <c r="K83" s="1365"/>
      <c r="L83" s="1365"/>
      <c r="Q83" s="1771"/>
      <c r="R83" s="1442"/>
      <c r="S83" s="1442"/>
      <c r="T83" s="1771"/>
      <c r="U83" s="515"/>
      <c r="V83" s="1771"/>
      <c r="W83" s="1771"/>
      <c r="X83" s="1771"/>
      <c r="Y83" s="1771"/>
    </row>
    <row r="84" spans="11:25">
      <c r="K84" s="1365"/>
      <c r="L84" s="1365"/>
      <c r="Q84" s="1771"/>
      <c r="R84" s="1442"/>
      <c r="S84" s="1442"/>
      <c r="T84" s="1771"/>
      <c r="U84" s="514"/>
      <c r="V84" s="1771"/>
      <c r="W84" s="1771"/>
      <c r="X84" s="1771"/>
      <c r="Y84" s="1771"/>
    </row>
    <row r="85" spans="11:25">
      <c r="K85" s="1365"/>
      <c r="L85" s="1365"/>
    </row>
    <row r="86" spans="11:25">
      <c r="K86" s="1365"/>
      <c r="L86" s="1365"/>
    </row>
    <row r="87" spans="11:25">
      <c r="K87" s="1365"/>
      <c r="L87" s="1365"/>
    </row>
  </sheetData>
  <mergeCells count="73">
    <mergeCell ref="B29:J30"/>
    <mergeCell ref="K29:O30"/>
    <mergeCell ref="Q37:T37"/>
    <mergeCell ref="K25:O26"/>
    <mergeCell ref="C27:E27"/>
    <mergeCell ref="F27:H27"/>
    <mergeCell ref="K27:O27"/>
    <mergeCell ref="C28:E28"/>
    <mergeCell ref="F28:H28"/>
    <mergeCell ref="K28:O28"/>
    <mergeCell ref="B23:B28"/>
    <mergeCell ref="N19:N20"/>
    <mergeCell ref="C23:E24"/>
    <mergeCell ref="F23:H24"/>
    <mergeCell ref="K23:O24"/>
    <mergeCell ref="C25:E26"/>
    <mergeCell ref="F25:H26"/>
    <mergeCell ref="O19:O20"/>
    <mergeCell ref="C22:E22"/>
    <mergeCell ref="F22:I22"/>
    <mergeCell ref="K22:O22"/>
    <mergeCell ref="A17:A18"/>
    <mergeCell ref="B17:B18"/>
    <mergeCell ref="D17:D18"/>
    <mergeCell ref="M17:M18"/>
    <mergeCell ref="B19:B20"/>
    <mergeCell ref="M19:M20"/>
    <mergeCell ref="G14:J15"/>
    <mergeCell ref="K14:L15"/>
    <mergeCell ref="N17:N18"/>
    <mergeCell ref="M14:O14"/>
    <mergeCell ref="S14:T14"/>
    <mergeCell ref="M15:M16"/>
    <mergeCell ref="N15:N16"/>
    <mergeCell ref="O15:O16"/>
    <mergeCell ref="S15:T15"/>
    <mergeCell ref="S16:T16"/>
    <mergeCell ref="O17:O18"/>
    <mergeCell ref="B14:B16"/>
    <mergeCell ref="C14:C16"/>
    <mergeCell ref="D14:D16"/>
    <mergeCell ref="E14:E16"/>
    <mergeCell ref="F14:F16"/>
    <mergeCell ref="C12:G12"/>
    <mergeCell ref="L12:N12"/>
    <mergeCell ref="S12:U12"/>
    <mergeCell ref="H8:J13"/>
    <mergeCell ref="K8:O8"/>
    <mergeCell ref="S8:U8"/>
    <mergeCell ref="L9:N9"/>
    <mergeCell ref="C13:G13"/>
    <mergeCell ref="L13:N13"/>
    <mergeCell ref="S13:T13"/>
    <mergeCell ref="C8:G8"/>
    <mergeCell ref="C9:G9"/>
    <mergeCell ref="R6:V6"/>
    <mergeCell ref="C7:G7"/>
    <mergeCell ref="H7:O7"/>
    <mergeCell ref="L10:N10"/>
    <mergeCell ref="L11:N11"/>
    <mergeCell ref="S11:U11"/>
    <mergeCell ref="N1:O4"/>
    <mergeCell ref="J2:M2"/>
    <mergeCell ref="C3:I4"/>
    <mergeCell ref="J3:M3"/>
    <mergeCell ref="J4:M4"/>
    <mergeCell ref="C10:G10"/>
    <mergeCell ref="C11:G11"/>
    <mergeCell ref="B1:B4"/>
    <mergeCell ref="C1:I2"/>
    <mergeCell ref="J1:M1"/>
    <mergeCell ref="B5:O5"/>
    <mergeCell ref="B6:O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shapeId="14337" r:id="rId4">
          <objectPr defaultSize="0" autoPict="0" r:id="rId5">
            <anchor moveWithCells="1" sizeWithCells="1">
              <from>
                <xdr:col>1</xdr:col>
                <xdr:colOff>333375</xdr:colOff>
                <xdr:row>0</xdr:row>
                <xdr:rowOff>57150</xdr:rowOff>
              </from>
              <to>
                <xdr:col>1</xdr:col>
                <xdr:colOff>4419600</xdr:colOff>
                <xdr:row>3</xdr:row>
                <xdr:rowOff>219075</xdr:rowOff>
              </to>
            </anchor>
          </objectPr>
        </oleObject>
      </mc:Choice>
      <mc:Fallback>
        <oleObject shapeId="1433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Plan de Desarrollo </vt:lpstr>
      <vt:lpstr>Anexo  Plan de Desarrollo</vt:lpstr>
      <vt:lpstr>ASOCENTRO</vt:lpstr>
      <vt:lpstr>DIANU</vt:lpstr>
      <vt:lpstr>ANEXOS DIANU</vt:lpstr>
      <vt:lpstr>SMPP</vt:lpstr>
      <vt:lpstr>Anexo SMPP</vt:lpstr>
      <vt:lpstr>SISBEN</vt:lpstr>
      <vt:lpstr>Anexo SISBEN</vt:lpstr>
      <vt:lpstr>Fortalecimiento </vt:lpstr>
      <vt:lpstr>Anexo Fortalecimiento </vt:lpstr>
      <vt:lpstr>CIM</vt:lpstr>
      <vt:lpstr>D. INSTRUMENTOS NORMATIVOS</vt:lpstr>
      <vt:lpstr>A. ACTUALIZ REVISION Y MODIFIC</vt:lpstr>
      <vt:lpstr>ADOP Y REGLAMENTACION AREAS DEL</vt:lpstr>
      <vt:lpstr>SEGUIMIENTO EXPEDIENTE MUNICIP</vt:lpstr>
      <vt:lpstr>IMPLEMENTAR CATASTRO MULTIPROPO</vt:lpstr>
      <vt:lpstr> SEGUIMIENTO IMPLEMENTAC EXPEDI</vt:lpstr>
      <vt:lpstr> REALIZACION ESTUDIOS- INVESTIG</vt:lpstr>
      <vt:lpstr>NORMALIZACION Y REGLAMENTACION </vt:lpstr>
      <vt:lpstr>NORMALIZACION Y REGLAMENTAC 2</vt:lpstr>
    </vt:vector>
  </TitlesOfParts>
  <Company>Dixguel03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ARGENIS01</cp:lastModifiedBy>
  <dcterms:created xsi:type="dcterms:W3CDTF">2023-04-10T14:23:04Z</dcterms:created>
  <dcterms:modified xsi:type="dcterms:W3CDTF">2023-06-05T16:03:46Z</dcterms:modified>
</cp:coreProperties>
</file>