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ON A 30 DE JUNIO PARA PUBLICAR\"/>
    </mc:Choice>
  </mc:AlternateContent>
  <bookViews>
    <workbookView xWindow="0" yWindow="0" windowWidth="21600" windowHeight="7530" firstSheet="3" activeTab="5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." sheetId="9" r:id="rId6"/>
    <sheet name="evaluación y seguimiento 7" sheetId="8" r:id="rId7"/>
    <sheet name="% de cumplimiento 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7" l="1"/>
  <c r="L29" i="4" l="1"/>
  <c r="D30" i="4"/>
  <c r="E43" i="4" l="1"/>
  <c r="E41" i="4"/>
  <c r="E39" i="4"/>
  <c r="E37" i="4"/>
  <c r="E35" i="4"/>
  <c r="I40" i="8" l="1"/>
  <c r="I39" i="8"/>
  <c r="I38" i="8"/>
  <c r="I37" i="8"/>
  <c r="I36" i="8"/>
  <c r="I35" i="8"/>
  <c r="I34" i="8"/>
  <c r="I33" i="8"/>
  <c r="I32" i="8"/>
  <c r="I31" i="8"/>
  <c r="E31" i="8"/>
  <c r="E33" i="8"/>
  <c r="E35" i="8"/>
  <c r="E37" i="8"/>
  <c r="E39" i="8"/>
  <c r="I40" i="9" l="1"/>
  <c r="I39" i="9"/>
  <c r="I38" i="9"/>
  <c r="I37" i="9"/>
  <c r="I36" i="9"/>
  <c r="I35" i="9"/>
  <c r="L29" i="9"/>
  <c r="L27" i="9"/>
  <c r="L25" i="9"/>
  <c r="D32" i="9" s="1"/>
  <c r="L31" i="9" s="1"/>
  <c r="L23" i="9"/>
  <c r="L21" i="9"/>
  <c r="L19" i="9"/>
  <c r="L17" i="9"/>
  <c r="L23" i="8" l="1"/>
  <c r="L19" i="8"/>
  <c r="L17" i="8"/>
  <c r="I37" i="7" l="1"/>
  <c r="L19" i="7" l="1"/>
  <c r="L17" i="7"/>
  <c r="I42" i="6"/>
  <c r="I41" i="6"/>
  <c r="I38" i="6"/>
  <c r="I37" i="6"/>
  <c r="A37" i="6"/>
  <c r="L31" i="6"/>
  <c r="L17" i="6"/>
  <c r="E33" i="5"/>
  <c r="E35" i="5"/>
  <c r="E37" i="5"/>
  <c r="E39" i="5"/>
  <c r="E41" i="5"/>
  <c r="E43" i="5"/>
  <c r="E33" i="4"/>
  <c r="I33" i="4"/>
  <c r="I34" i="4"/>
  <c r="I35" i="4"/>
  <c r="I36" i="4"/>
  <c r="I37" i="4"/>
  <c r="I38" i="4"/>
  <c r="I39" i="4"/>
  <c r="I40" i="4"/>
  <c r="L29" i="6" l="1"/>
  <c r="L25" i="8" l="1"/>
  <c r="L21" i="8"/>
  <c r="D28" i="8" s="1"/>
  <c r="L27" i="8" s="1"/>
  <c r="L31" i="7"/>
  <c r="L29" i="7"/>
  <c r="L27" i="7"/>
  <c r="L25" i="7"/>
  <c r="L23" i="7"/>
  <c r="L21" i="7"/>
  <c r="I40" i="6"/>
  <c r="I39" i="6"/>
  <c r="L27" i="6"/>
  <c r="L25" i="6"/>
  <c r="L23" i="6"/>
  <c r="L21" i="6"/>
  <c r="L19" i="6"/>
  <c r="D34" i="6" s="1"/>
  <c r="L33" i="6" s="1"/>
  <c r="I44" i="5"/>
  <c r="I43" i="5"/>
  <c r="I42" i="5"/>
  <c r="I41" i="5"/>
  <c r="I40" i="5"/>
  <c r="I39" i="5"/>
  <c r="I38" i="5"/>
  <c r="I37" i="5"/>
  <c r="I36" i="5"/>
  <c r="I35" i="5"/>
  <c r="I34" i="5"/>
  <c r="I33" i="5"/>
  <c r="L27" i="5"/>
  <c r="L25" i="5"/>
  <c r="L23" i="5"/>
  <c r="L21" i="5"/>
  <c r="L19" i="5"/>
  <c r="L17" i="5"/>
  <c r="I44" i="4"/>
  <c r="I43" i="4"/>
  <c r="I42" i="4"/>
  <c r="I41" i="4"/>
  <c r="I44" i="2"/>
  <c r="I43" i="2"/>
  <c r="I42" i="2"/>
  <c r="I41" i="2"/>
  <c r="I40" i="2"/>
  <c r="I39" i="2"/>
  <c r="I38" i="2"/>
  <c r="I37" i="2"/>
  <c r="I36" i="2"/>
  <c r="I35" i="2"/>
  <c r="I34" i="2"/>
  <c r="I33" i="2"/>
  <c r="L23" i="4"/>
  <c r="L21" i="4"/>
  <c r="L19" i="4"/>
  <c r="L17" i="4"/>
  <c r="D34" i="7" l="1"/>
  <c r="L33" i="7" s="1"/>
  <c r="D30" i="5"/>
  <c r="L29" i="5" s="1"/>
  <c r="L27" i="2"/>
  <c r="L25" i="2"/>
  <c r="L23" i="2"/>
  <c r="L21" i="2"/>
  <c r="L19" i="2"/>
  <c r="L17" i="2"/>
  <c r="D30" i="2" l="1"/>
  <c r="L29" i="2" s="1"/>
</calcChain>
</file>

<file path=xl/sharedStrings.xml><?xml version="1.0" encoding="utf-8"?>
<sst xmlns="http://schemas.openxmlformats.org/spreadsheetml/2006/main" count="674" uniqueCount="163">
  <si>
    <t xml:space="preserve">FIRMA: </t>
  </si>
  <si>
    <t xml:space="preserve">OBSERVACIONES: </t>
  </si>
  <si>
    <t>E</t>
  </si>
  <si>
    <t>P</t>
  </si>
  <si>
    <t>META DE PRODUCTO No. 3:</t>
  </si>
  <si>
    <t xml:space="preserve">META DE RESULTADO No. </t>
  </si>
  <si>
    <t>META DE PRODUCTO No. 2:</t>
  </si>
  <si>
    <t>META DE RESULTADO No.</t>
  </si>
  <si>
    <t xml:space="preserve">META DE PRODUCTO No. 1: 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</si>
  <si>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</si>
  <si>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</si>
  <si>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</si>
  <si>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</si>
  <si>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</si>
  <si>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</si>
  <si>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</si>
  <si>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</si>
  <si>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</si>
  <si>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</si>
  <si>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</si>
  <si>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</si>
  <si>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</si>
  <si>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</si>
  <si>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</si>
  <si>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</si>
  <si>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</si>
  <si>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</si>
  <si>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</si>
  <si>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</si>
  <si>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</si>
  <si>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</si>
  <si>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</si>
  <si>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</si>
  <si>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</si>
  <si>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</si>
  <si>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</si>
  <si>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</si>
  <si>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</si>
  <si>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</si>
  <si>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</si>
  <si>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</si>
  <si>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</si>
  <si>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</si>
  <si>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</si>
  <si>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</si>
  <si>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</si>
  <si>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</si>
  <si>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Realizar Comités de Coordinación de Control Interno</t>
  </si>
  <si>
    <t xml:space="preserve">Realizar Seguimiento avances  Plan de mejoramiento suscrito con  Contraloría  General de la República. 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</si>
  <si>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</si>
  <si>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</si>
  <si>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</si>
  <si>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</si>
  <si>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</si>
  <si>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>META DE PRODUCTO No. 4:</t>
  </si>
  <si>
    <t>META DE PRODUCTO No. 5:</t>
  </si>
  <si>
    <t>META DE PRODUCTO No. 6:</t>
  </si>
  <si>
    <t>META DE PRODUCTO No. 4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</si>
  <si>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</si>
  <si>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</si>
  <si>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</si>
  <si>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</si>
  <si>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</si>
  <si>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</si>
  <si>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</si>
  <si>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</si>
  <si>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t xml:space="preserve">Brindar  asesoria   según solictudes del  nivel directivo  y/o operativo </t>
  </si>
  <si>
    <t xml:space="preserve">Realizar  seguimiento   a la gestión  sobre los mapas de riesgos administrativos ( 1)  y  Seguimiento plan anticorrupción y atención al ciudadano ( 6x3) </t>
  </si>
  <si>
    <t xml:space="preserve">Seguimientos anticorrupción </t>
  </si>
  <si>
    <t>Realizar Informe austeridad del gasto</t>
  </si>
  <si>
    <t xml:space="preserve">Asistir a los comités  institucionales  en respuesta a  convocatorias,  con voz  pero sin voto </t>
  </si>
  <si>
    <t>Coordinar el reporte de activos de información a través de la pagina www.cisa.gov.co/siga, en la fecha establecida en la circular No.13 de 2020, expedida por el DAFP y el presidente de la central de inversiones S:A - CISA</t>
  </si>
  <si>
    <t>FUENTES DE FINANCIACION  ( EN MILES DE $)</t>
  </si>
  <si>
    <t>COSTO TOTAL (MILES DE PESOS)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</si>
  <si>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</si>
  <si>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01/042023</t>
  </si>
  <si>
    <t>18/0172023</t>
  </si>
  <si>
    <t>111/02/2023</t>
  </si>
  <si>
    <t xml:space="preserve">Realizar   inormes semestrales  sobre fomento  de la cultura del autocontrol  (2) </t>
  </si>
  <si>
    <t xml:space="preserve">Comités </t>
  </si>
  <si>
    <t xml:space="preserve">Asietencia a comités </t>
  </si>
  <si>
    <t xml:space="preserve">Asesorias Brindadas </t>
  </si>
  <si>
    <t xml:space="preserve">Informes </t>
  </si>
  <si>
    <t>Informes</t>
  </si>
  <si>
    <t xml:space="preserve">Seguimientos </t>
  </si>
  <si>
    <t xml:space="preserve"> reporte SIREC</t>
  </si>
  <si>
    <t xml:space="preserve"> Reporte Sirec </t>
  </si>
  <si>
    <t xml:space="preserve"> comites</t>
  </si>
  <si>
    <t xml:space="preserve">Asistencia  a comités </t>
  </si>
  <si>
    <t xml:space="preserve">Asesoría  brindadas </t>
  </si>
  <si>
    <t xml:space="preserve">Seguimientos PM CM </t>
  </si>
  <si>
    <t>Informe</t>
  </si>
  <si>
    <t>Seguimiento PM</t>
  </si>
  <si>
    <t xml:space="preserve">Reporte furag </t>
  </si>
  <si>
    <t xml:space="preserve">Informe </t>
  </si>
  <si>
    <t>Acta de segumiento</t>
  </si>
  <si>
    <t xml:space="preserve">Reporte </t>
  </si>
  <si>
    <t>Reporte (log)</t>
  </si>
  <si>
    <t>Realizar seguimiento orden perentoria con el AGN ( tesoreria)</t>
  </si>
  <si>
    <t xml:space="preserve">Realizar auditoria Gestión artistica y cultural - Convocatoria estímulos </t>
  </si>
  <si>
    <t>0910/2023</t>
  </si>
  <si>
    <t xml:space="preserve">Realizar auditoria  al  proceso Gestión social y comunitaria -   procedimiento gestión para inclusión personas vulnerables </t>
  </si>
  <si>
    <t xml:space="preserve">Seguimiento plan de mejoramiento proceso contractual </t>
  </si>
  <si>
    <t>Realizar Auditoria al Proceso Gestión Contractual</t>
  </si>
  <si>
    <t xml:space="preserve">Realizar Auditoria  financiera   </t>
  </si>
  <si>
    <t xml:space="preserve">Realizar  auditoria proceso gestión de innovación y tic </t>
  </si>
  <si>
    <t xml:space="preserve">META DE PRODUCTO No. 2: </t>
  </si>
  <si>
    <t xml:space="preserve">META DE PRODUCTO No.1 </t>
  </si>
  <si>
    <t>p</t>
  </si>
  <si>
    <t xml:space="preserve">Seguimiento perentoria </t>
  </si>
  <si>
    <t>seguimientos perentoria</t>
  </si>
  <si>
    <t xml:space="preserve">Seguimientos anticorrupción  y riesgos gestión </t>
  </si>
  <si>
    <t xml:space="preserve">Informes de seguimiento  PM y auditoria </t>
  </si>
  <si>
    <t>Realizar auditoria  proceso gestión de infraestructura tecnológica</t>
  </si>
  <si>
    <t xml:space="preserve">Realizar  seguimiento al Plan de mejoramiento del proceso gestión ambiental </t>
  </si>
  <si>
    <t>Realizar  seguimiento al plan de mejoramiento  proceso gestión salud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</si>
  <si>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</si>
  <si>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</si>
  <si>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</si>
  <si>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>Realizar la Evaluación Gestión por Dependencias vigencia 2022</t>
  </si>
  <si>
    <t xml:space="preserve">Realizar  seguimiento a las funciones del comité de conciliaciones- decisiones acciones de repetición  y seguimiento al plan de mejormaiento.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</si>
  <si>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</si>
  <si>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</si>
  <si>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</si>
  <si>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 xml:space="preserve">Log de  reporte </t>
  </si>
  <si>
    <t xml:space="preserve"> Realizar seguimiento al cumplimiento Plan de Acción acorde a la periodicidad establecida por la Dirección Planeación del Desarrollo  y elaborar  el  plan de acción de la vigencia 2023  </t>
  </si>
  <si>
    <t xml:space="preserve">seguimientos y nuevo plan  </t>
  </si>
  <si>
    <t xml:space="preserve">Log reporte </t>
  </si>
  <si>
    <t xml:space="preserve">Seguimientos y nuevo plan 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</si>
  <si>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</si>
  <si>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</si>
  <si>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</si>
  <si>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</si>
  <si>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</si>
  <si>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</si>
  <si>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</si>
  <si>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</si>
  <si>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</si>
  <si>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 xml:space="preserve">META DE PRODUCTO No. 3: </t>
  </si>
  <si>
    <t>META DE PRODUCTO No.5:</t>
  </si>
  <si>
    <r>
      <t xml:space="preserve">Objetivo: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</si>
  <si>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t>FECHA DE PROGRAMACION: 14/12/2022</t>
  </si>
  <si>
    <r>
      <t xml:space="preserve">Objetivo: 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</si>
  <si>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Objetivo: 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</si>
  <si>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r>
      <t xml:space="preserve">Objetivo: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.</t>
    </r>
  </si>
  <si>
    <r>
      <t>Objetivo:</t>
    </r>
    <r>
      <rPr>
        <sz val="12"/>
        <rFont val="Arial"/>
        <family val="2"/>
      </rPr>
      <t xml:space="preserve">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</si>
  <si>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Pagina: </t>
    </r>
    <r>
      <rPr>
        <sz val="16"/>
        <rFont val="Arial"/>
        <family val="2"/>
      </rPr>
      <t>1 de  7</t>
    </r>
  </si>
  <si>
    <r>
      <t xml:space="preserve">Pagina: </t>
    </r>
    <r>
      <rPr>
        <sz val="16"/>
        <rFont val="Arial"/>
        <family val="2"/>
      </rPr>
      <t>3 de  7</t>
    </r>
  </si>
  <si>
    <r>
      <t xml:space="preserve">Pagina: </t>
    </r>
    <r>
      <rPr>
        <sz val="16"/>
        <rFont val="Arial"/>
        <family val="2"/>
      </rPr>
      <t>4 de  7</t>
    </r>
  </si>
  <si>
    <r>
      <t xml:space="preserve">Pagina: </t>
    </r>
    <r>
      <rPr>
        <sz val="16"/>
        <rFont val="Arial"/>
        <family val="2"/>
      </rPr>
      <t>5 de  7</t>
    </r>
  </si>
  <si>
    <r>
      <t xml:space="preserve">Pagina: </t>
    </r>
    <r>
      <rPr>
        <sz val="16"/>
        <rFont val="Arial"/>
        <family val="2"/>
      </rPr>
      <t>6 de  7</t>
    </r>
  </si>
  <si>
    <r>
      <t xml:space="preserve">Pagina: </t>
    </r>
    <r>
      <rPr>
        <sz val="16"/>
        <rFont val="Arial"/>
        <family val="2"/>
      </rPr>
      <t>7 de  7</t>
    </r>
  </si>
  <si>
    <r>
      <t xml:space="preserve">Pagina: </t>
    </r>
    <r>
      <rPr>
        <sz val="16"/>
        <rFont val="Arial"/>
        <family val="2"/>
      </rPr>
      <t>2 de  7</t>
    </r>
  </si>
  <si>
    <t xml:space="preserve">Realizar aplicación   trimestral de indicadores del proceso de gestión de evaluación y seguimiento  y reporte a fortalecimiento </t>
  </si>
  <si>
    <t>Realizar arqueos de Caja Menor (2)</t>
  </si>
  <si>
    <t>Reporte</t>
  </si>
  <si>
    <t>31/1272023</t>
  </si>
  <si>
    <t>31/06/2023</t>
  </si>
  <si>
    <t>FECHA DE  SEGUIMIENTO: 30/06/2023</t>
  </si>
  <si>
    <t>15/07//2023</t>
  </si>
  <si>
    <t>NOMBRE:   Carlos Machado León                                                                               Jefe Oficina de Control Interno (E).</t>
  </si>
  <si>
    <r>
      <t xml:space="preserve">NOMBRE:  Carlos Machado León </t>
    </r>
    <r>
      <rPr>
        <b/>
        <sz val="11"/>
        <rFont val="Arial"/>
        <family val="2"/>
      </rPr>
      <t xml:space="preserve"> - Jefe Oficina de Control Interno (E ).</t>
    </r>
  </si>
  <si>
    <t>NOMBRE:  Carlos Machado León  - Jefe Oficina de Control Interno (E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</si>
</sst>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MT"/>
    </font>
    <font>
      <b/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04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5" fontId="2" fillId="0" borderId="0" xfId="3" applyFont="1" applyBorder="1"/>
    <xf numFmtId="0" fontId="3" fillId="0" borderId="0" xfId="1" applyFont="1" applyBorder="1"/>
    <xf numFmtId="165" fontId="3" fillId="0" borderId="0" xfId="3" applyFont="1" applyBorder="1"/>
    <xf numFmtId="0" fontId="3" fillId="0" borderId="0" xfId="1" applyFont="1" applyBorder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8" fontId="5" fillId="0" borderId="11" xfId="1" applyNumberFormat="1" applyFont="1" applyBorder="1" applyAlignment="1" applyProtection="1">
      <alignment vertical="top"/>
    </xf>
    <xf numFmtId="168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8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 applyProtection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 applyProtection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1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165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5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top"/>
    </xf>
    <xf numFmtId="16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0" fillId="0" borderId="17" xfId="1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0" fontId="10" fillId="0" borderId="17" xfId="1" applyFont="1" applyBorder="1" applyAlignment="1">
      <alignment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10" fillId="0" borderId="1" xfId="1" applyFont="1" applyBorder="1"/>
    <xf numFmtId="0" fontId="9" fillId="0" borderId="0" xfId="1" applyFont="1" applyAlignment="1"/>
    <xf numFmtId="9" fontId="3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left" vertical="center"/>
    </xf>
    <xf numFmtId="39" fontId="3" fillId="0" borderId="1" xfId="1" applyNumberFormat="1" applyFont="1" applyBorder="1" applyAlignment="1" applyProtection="1">
      <alignment horizontal="left" vertical="center"/>
    </xf>
    <xf numFmtId="14" fontId="2" fillId="0" borderId="10" xfId="1" applyNumberFormat="1" applyFont="1" applyBorder="1" applyAlignment="1" applyProtection="1">
      <alignment horizontal="left" vertical="center"/>
    </xf>
    <xf numFmtId="2" fontId="3" fillId="0" borderId="10" xfId="1" applyNumberFormat="1" applyFont="1" applyBorder="1" applyAlignment="1" applyProtection="1">
      <alignment horizontal="left" vertical="center"/>
    </xf>
    <xf numFmtId="39" fontId="3" fillId="0" borderId="10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</xf>
    <xf numFmtId="1" fontId="5" fillId="0" borderId="1" xfId="1" applyNumberFormat="1" applyFont="1" applyBorder="1" applyAlignment="1" applyProtection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4" fontId="3" fillId="0" borderId="1" xfId="1" applyNumberFormat="1" applyFont="1" applyBorder="1" applyAlignment="1" applyProtection="1">
      <alignment horizontal="left" vertical="center"/>
    </xf>
    <xf numFmtId="14" fontId="3" fillId="0" borderId="10" xfId="1" applyNumberFormat="1" applyFont="1" applyBorder="1" applyAlignment="1" applyProtection="1">
      <alignment horizontal="left" vertical="center"/>
    </xf>
    <xf numFmtId="14" fontId="3" fillId="0" borderId="0" xfId="2" applyNumberFormat="1" applyFont="1" applyBorder="1" applyProtection="1"/>
    <xf numFmtId="172" fontId="3" fillId="0" borderId="1" xfId="1" applyNumberFormat="1" applyFont="1" applyBorder="1" applyAlignment="1" applyProtection="1">
      <alignment horizontal="left" vertic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39" fontId="3" fillId="0" borderId="1" xfId="1" applyNumberFormat="1" applyFont="1" applyBorder="1" applyAlignment="1" applyProtection="1">
      <alignment horizontal="center" vertical="center"/>
    </xf>
    <xf numFmtId="1" fontId="13" fillId="2" borderId="1" xfId="1" applyNumberFormat="1" applyFont="1" applyFill="1" applyBorder="1" applyAlignment="1">
      <alignment horizontal="center" vertical="center" wrapText="1"/>
    </xf>
    <xf numFmtId="14" fontId="2" fillId="2" borderId="10" xfId="1" applyNumberFormat="1" applyFont="1" applyFill="1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justify" vertical="top"/>
    </xf>
    <xf numFmtId="0" fontId="12" fillId="0" borderId="1" xfId="0" applyFont="1" applyBorder="1" applyAlignment="1">
      <alignment horizontal="justify" vertical="top"/>
    </xf>
    <xf numFmtId="168" fontId="5" fillId="0" borderId="1" xfId="1" applyNumberFormat="1" applyFont="1" applyBorder="1" applyAlignment="1" applyProtection="1">
      <alignment horizontal="left" vertical="top"/>
    </xf>
    <xf numFmtId="1" fontId="5" fillId="0" borderId="10" xfId="1" applyNumberFormat="1" applyFont="1" applyBorder="1" applyAlignment="1" applyProtection="1">
      <alignment horizontal="center" vertical="top"/>
    </xf>
    <xf numFmtId="1" fontId="5" fillId="0" borderId="1" xfId="1" applyNumberFormat="1" applyFont="1" applyBorder="1" applyAlignment="1" applyProtection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14" fontId="5" fillId="0" borderId="10" xfId="1" applyNumberFormat="1" applyFont="1" applyBorder="1" applyAlignment="1" applyProtection="1">
      <alignment horizontal="center" vertical="center"/>
    </xf>
    <xf numFmtId="14" fontId="4" fillId="0" borderId="10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9" fontId="5" fillId="0" borderId="1" xfId="1" applyNumberFormat="1" applyFont="1" applyBorder="1" applyAlignment="1" applyProtection="1">
      <alignment horizontal="center" vertical="top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7" fillId="0" borderId="1" xfId="1" applyFont="1" applyBorder="1"/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/>
    </xf>
    <xf numFmtId="0" fontId="4" fillId="0" borderId="13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 applyProtection="1">
      <alignment horizontal="center" vertical="top"/>
    </xf>
    <xf numFmtId="9" fontId="0" fillId="0" borderId="0" xfId="0" applyNumberFormat="1"/>
    <xf numFmtId="9" fontId="3" fillId="3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1" fontId="3" fillId="2" borderId="1" xfId="4" applyNumberFormat="1" applyFont="1" applyFill="1" applyBorder="1" applyAlignment="1" applyProtection="1">
      <alignment vertical="center"/>
    </xf>
    <xf numFmtId="169" fontId="3" fillId="2" borderId="1" xfId="3" applyNumberFormat="1" applyFont="1" applyFill="1" applyBorder="1" applyAlignment="1" applyProtection="1">
      <alignment vertical="center"/>
    </xf>
    <xf numFmtId="14" fontId="2" fillId="2" borderId="1" xfId="1" applyNumberFormat="1" applyFont="1" applyFill="1" applyBorder="1" applyAlignment="1" applyProtection="1">
      <alignment horizontal="left" vertical="center"/>
    </xf>
    <xf numFmtId="2" fontId="2" fillId="2" borderId="1" xfId="1" applyNumberFormat="1" applyFont="1" applyFill="1" applyBorder="1" applyAlignment="1" applyProtection="1">
      <alignment horizontal="left" vertical="center"/>
    </xf>
    <xf numFmtId="39" fontId="3" fillId="2" borderId="1" xfId="1" applyNumberFormat="1" applyFont="1" applyFill="1" applyBorder="1" applyAlignment="1" applyProtection="1">
      <alignment horizontal="left" vertical="center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10" fillId="0" borderId="1" xfId="1" applyNumberFormat="1" applyFont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7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7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10" fillId="0" borderId="13" xfId="1" applyNumberFormat="1" applyFont="1" applyBorder="1" applyAlignment="1" applyProtection="1">
      <alignment horizontal="center" vertical="center" wrapText="1"/>
    </xf>
    <xf numFmtId="2" fontId="10" fillId="0" borderId="12" xfId="1" applyNumberFormat="1" applyFont="1" applyBorder="1" applyAlignment="1" applyProtection="1">
      <alignment horizontal="center" vertical="center" wrapText="1"/>
    </xf>
    <xf numFmtId="2" fontId="10" fillId="0" borderId="11" xfId="1" applyNumberFormat="1" applyFont="1" applyBorder="1" applyAlignment="1" applyProtection="1">
      <alignment horizontal="center" vertical="center" wrapText="1"/>
    </xf>
    <xf numFmtId="2" fontId="7" fillId="0" borderId="13" xfId="1" applyNumberFormat="1" applyFont="1" applyBorder="1" applyAlignment="1" applyProtection="1">
      <alignment horizontal="center" vertical="center" wrapText="1"/>
    </xf>
    <xf numFmtId="2" fontId="7" fillId="0" borderId="12" xfId="1" applyNumberFormat="1" applyFont="1" applyBorder="1" applyAlignment="1" applyProtection="1">
      <alignment horizontal="center" vertical="center" wrapText="1"/>
    </xf>
    <xf numFmtId="2" fontId="7" fillId="0" borderId="11" xfId="1" applyNumberFormat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0" borderId="1" xfId="1" applyNumberFormat="1" applyFont="1" applyBorder="1" applyAlignment="1" applyProtection="1">
      <alignment horizontal="center" vertical="center"/>
    </xf>
    <xf numFmtId="39" fontId="3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/>
    </xf>
    <xf numFmtId="0" fontId="2" fillId="2" borderId="15" xfId="1" applyFont="1" applyFill="1" applyBorder="1" applyAlignment="1">
      <alignment horizontal="left" vertical="center" wrapText="1"/>
    </xf>
    <xf numFmtId="9" fontId="3" fillId="0" borderId="14" xfId="1" applyNumberFormat="1" applyFont="1" applyBorder="1" applyAlignment="1" applyProtection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39" fontId="3" fillId="0" borderId="14" xfId="1" applyNumberFormat="1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9" fontId="3" fillId="0" borderId="10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0" xfId="1" applyFont="1" applyBorder="1" applyAlignment="1">
      <alignment horizontal="center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8" fontId="5" fillId="0" borderId="13" xfId="1" applyNumberFormat="1" applyFont="1" applyBorder="1" applyAlignment="1" applyProtection="1">
      <alignment horizontal="center" vertical="top"/>
    </xf>
    <xf numFmtId="168" fontId="5" fillId="0" borderId="12" xfId="1" applyNumberFormat="1" applyFont="1" applyBorder="1" applyAlignment="1" applyProtection="1">
      <alignment horizontal="center" vertical="top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7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1" fillId="0" borderId="7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0" borderId="9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/>
    </xf>
    <xf numFmtId="0" fontId="4" fillId="0" borderId="6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4" fillId="0" borderId="9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8" xfId="1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2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5" xfId="1" applyFont="1" applyBorder="1" applyAlignment="1"/>
    <xf numFmtId="0" fontId="0" fillId="0" borderId="2" xfId="0" applyBorder="1" applyAlignment="1"/>
    <xf numFmtId="0" fontId="2" fillId="0" borderId="14" xfId="1" applyFont="1" applyBorder="1" applyAlignment="1"/>
    <xf numFmtId="0" fontId="0" fillId="0" borderId="10" xfId="0" applyBorder="1" applyAlignment="1"/>
    <xf numFmtId="0" fontId="2" fillId="2" borderId="15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15" xfId="1" applyFont="1" applyFill="1" applyBorder="1" applyAlignment="1">
      <alignment horizontal="justify" vertical="top" wrapText="1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2" fontId="5" fillId="0" borderId="1" xfId="1" applyNumberFormat="1" applyFont="1" applyBorder="1" applyAlignment="1" applyProtection="1">
      <alignment horizontal="left" vertical="top" wrapText="1"/>
    </xf>
    <xf numFmtId="2" fontId="7" fillId="0" borderId="1" xfId="1" applyNumberFormat="1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/>
    </xf>
    <xf numFmtId="0" fontId="4" fillId="0" borderId="1" xfId="1" applyFont="1" applyBorder="1" applyAlignment="1">
      <alignment horizontal="justify" vertical="top" wrapText="1"/>
    </xf>
    <xf numFmtId="2" fontId="10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 applyProtection="1">
      <alignment horizontal="center" vertical="center" wrapText="1"/>
    </xf>
    <xf numFmtId="10" fontId="7" fillId="0" borderId="1" xfId="2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5" fillId="2" borderId="1" xfId="1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8" fontId="5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Font="1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/>
    </xf>
    <xf numFmtId="0" fontId="0" fillId="2" borderId="2" xfId="0" applyFont="1" applyFill="1" applyBorder="1" applyAlignment="1">
      <alignment horizontal="justify" vertical="top"/>
    </xf>
    <xf numFmtId="0" fontId="5" fillId="0" borderId="14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5" fillId="0" borderId="14" xfId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justify" vertical="top"/>
    </xf>
    <xf numFmtId="0" fontId="0" fillId="2" borderId="2" xfId="0" applyFill="1" applyBorder="1" applyAlignment="1">
      <alignment horizontal="justify" vertical="top"/>
    </xf>
    <xf numFmtId="0" fontId="0" fillId="0" borderId="14" xfId="0" applyBorder="1" applyAlignment="1">
      <alignment horizontal="center" vertical="center" wrapText="1"/>
    </xf>
    <xf numFmtId="0" fontId="2" fillId="2" borderId="21" xfId="1" applyFont="1" applyFill="1" applyBorder="1" applyAlignment="1">
      <alignment horizontal="justify" vertical="top" wrapText="1"/>
    </xf>
    <xf numFmtId="0" fontId="0" fillId="2" borderId="19" xfId="0" applyFill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5" fillId="2" borderId="5" xfId="1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9" fontId="5" fillId="0" borderId="14" xfId="1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top" wrapText="1"/>
    </xf>
    <xf numFmtId="0" fontId="3" fillId="0" borderId="5" xfId="1" applyFont="1" applyBorder="1" applyAlignment="1">
      <alignment horizontal="justify" vertical="top" wrapText="1"/>
    </xf>
    <xf numFmtId="0" fontId="0" fillId="0" borderId="2" xfId="0" applyFont="1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2" fontId="5" fillId="0" borderId="7" xfId="1" applyNumberFormat="1" applyFont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168" fontId="5" fillId="0" borderId="7" xfId="1" applyNumberFormat="1" applyFont="1" applyBorder="1" applyAlignment="1" applyProtection="1">
      <alignment horizontal="left" vertical="top"/>
    </xf>
    <xf numFmtId="168" fontId="5" fillId="0" borderId="6" xfId="1" applyNumberFormat="1" applyFont="1" applyBorder="1" applyAlignment="1" applyProtection="1">
      <alignment horizontal="left" vertical="top"/>
    </xf>
    <xf numFmtId="168" fontId="5" fillId="0" borderId="9" xfId="1" applyNumberFormat="1" applyFont="1" applyBorder="1" applyAlignment="1" applyProtection="1">
      <alignment horizontal="left" vertical="top"/>
    </xf>
    <xf numFmtId="168" fontId="5" fillId="0" borderId="0" xfId="1" applyNumberFormat="1" applyFont="1" applyBorder="1" applyAlignment="1" applyProtection="1">
      <alignment horizontal="left" vertical="top"/>
    </xf>
    <xf numFmtId="9" fontId="3" fillId="0" borderId="1" xfId="1" applyNumberFormat="1" applyFont="1" applyFill="1" applyBorder="1" applyAlignment="1" applyProtection="1">
      <alignment horizontal="center" vertical="center"/>
    </xf>
    <xf numFmtId="9" fontId="3" fillId="0" borderId="14" xfId="1" applyNumberFormat="1" applyFont="1" applyFill="1" applyBorder="1" applyAlignment="1" applyProtection="1">
      <alignment horizontal="center" vertical="center"/>
    </xf>
    <xf numFmtId="9" fontId="3" fillId="0" borderId="10" xfId="1" applyNumberFormat="1" applyFont="1" applyFill="1" applyBorder="1" applyAlignment="1" applyProtection="1">
      <alignment horizontal="center" vertical="center"/>
    </xf>
  </cellXfs>
  <cellStyles count="5">
    <cellStyle name="Millares 2" xfId="4"/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4968" y="14883"/>
          <a:ext cx="13483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A13" zoomScale="64" zoomScaleNormal="64" workbookViewId="0">
      <selection activeCell="L29" sqref="L29:L30"/>
    </sheetView>
  </sheetViews>
  <sheetFormatPr baseColWidth="10" defaultColWidth="12.5703125" defaultRowHeight="15"/>
  <cols>
    <col min="1" max="1" width="72.140625" style="1" customWidth="1"/>
    <col min="2" max="2" width="10.5703125" style="1" customWidth="1"/>
    <col min="3" max="3" width="16.28515625" style="1" customWidth="1"/>
    <col min="4" max="4" width="10.85546875" style="1" customWidth="1"/>
    <col min="5" max="5" width="22.85546875" style="1" customWidth="1"/>
    <col min="6" max="6" width="16.42578125" style="1" customWidth="1"/>
    <col min="7" max="7" width="9.85546875" style="3" customWidth="1"/>
    <col min="8" max="8" width="17.85546875" style="1" customWidth="1"/>
    <col min="9" max="9" width="23" style="1" customWidth="1"/>
    <col min="10" max="10" width="17.140625" style="2" customWidth="1"/>
    <col min="11" max="11" width="16.85546875" style="2" customWidth="1"/>
    <col min="12" max="12" width="12.7109375" style="1" customWidth="1"/>
    <col min="13" max="13" width="16.42578125" style="1" customWidth="1"/>
    <col min="14" max="14" width="17.42578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146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36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25.5" customHeight="1">
      <c r="A8" s="69" t="s">
        <v>41</v>
      </c>
      <c r="B8" s="185"/>
      <c r="C8" s="172"/>
      <c r="D8" s="172"/>
      <c r="E8" s="172"/>
      <c r="F8" s="173"/>
      <c r="G8" s="186" t="s">
        <v>140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39.7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67" t="s">
        <v>38</v>
      </c>
      <c r="K9" s="174" t="s">
        <v>37</v>
      </c>
      <c r="L9" s="174"/>
      <c r="M9" s="174"/>
      <c r="N9" s="67" t="s">
        <v>36</v>
      </c>
      <c r="O9" s="51"/>
      <c r="Q9" s="66"/>
      <c r="R9" s="66"/>
      <c r="S9" s="66"/>
      <c r="T9" s="66"/>
      <c r="U9" s="66"/>
      <c r="V9" s="43"/>
      <c r="W9" s="43"/>
      <c r="X9" s="43"/>
      <c r="Y9" s="43"/>
      <c r="Z9" s="43"/>
      <c r="AA9" s="43"/>
    </row>
    <row r="10" spans="1:248" s="42" customFormat="1" ht="32.25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62"/>
      <c r="R10" s="181"/>
      <c r="S10" s="181"/>
      <c r="T10" s="181"/>
      <c r="U10" s="62"/>
      <c r="V10" s="43"/>
      <c r="W10" s="61"/>
      <c r="X10" s="61"/>
      <c r="Y10" s="43"/>
      <c r="Z10" s="43"/>
      <c r="AA10" s="43"/>
    </row>
    <row r="11" spans="1:248" s="42" customFormat="1" ht="25.5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29.25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31.5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49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209" t="s">
        <v>26</v>
      </c>
      <c r="G14" s="210"/>
      <c r="H14" s="210"/>
      <c r="I14" s="211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12"/>
      <c r="G15" s="213"/>
      <c r="H15" s="213"/>
      <c r="I15" s="214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40" t="s">
        <v>20</v>
      </c>
      <c r="G16" s="40" t="s">
        <v>19</v>
      </c>
      <c r="H16" s="40" t="s">
        <v>18</v>
      </c>
      <c r="I16" s="41" t="s">
        <v>17</v>
      </c>
      <c r="J16" s="40" t="s">
        <v>16</v>
      </c>
      <c r="K16" s="39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1" customHeight="1">
      <c r="A17" s="223" t="s">
        <v>47</v>
      </c>
      <c r="B17" s="14" t="s">
        <v>3</v>
      </c>
      <c r="C17" s="218" t="s">
        <v>79</v>
      </c>
      <c r="D17" s="34">
        <v>4</v>
      </c>
      <c r="E17" s="32"/>
      <c r="F17" s="32"/>
      <c r="G17" s="29"/>
      <c r="H17" s="31"/>
      <c r="I17" s="29"/>
      <c r="J17" s="73" t="s">
        <v>75</v>
      </c>
      <c r="K17" s="73">
        <v>45291</v>
      </c>
      <c r="L17" s="220">
        <f>(D18/D17)</f>
        <v>0.25</v>
      </c>
      <c r="M17" s="221"/>
      <c r="N17" s="222"/>
      <c r="Q17" s="6"/>
      <c r="R17" s="216"/>
      <c r="S17" s="216"/>
      <c r="T17" s="4"/>
      <c r="U17" s="5"/>
      <c r="V17" s="4"/>
      <c r="W17" s="37"/>
      <c r="X17" s="7"/>
      <c r="Y17" s="35"/>
      <c r="Z17" s="4"/>
      <c r="AA17" s="4"/>
    </row>
    <row r="18" spans="1:27" ht="15.75" customHeight="1">
      <c r="A18" s="217"/>
      <c r="B18" s="14" t="s">
        <v>2</v>
      </c>
      <c r="C18" s="219"/>
      <c r="D18" s="127">
        <v>1</v>
      </c>
      <c r="E18" s="27"/>
      <c r="F18" s="27"/>
      <c r="G18" s="25"/>
      <c r="H18" s="31"/>
      <c r="I18" s="25"/>
      <c r="J18" s="74"/>
      <c r="K18" s="75"/>
      <c r="L18" s="220"/>
      <c r="M18" s="221"/>
      <c r="N18" s="222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223" t="s">
        <v>70</v>
      </c>
      <c r="B19" s="14" t="s">
        <v>3</v>
      </c>
      <c r="C19" s="218" t="s">
        <v>80</v>
      </c>
      <c r="D19" s="72">
        <v>1</v>
      </c>
      <c r="E19" s="32"/>
      <c r="F19" s="32"/>
      <c r="G19" s="25"/>
      <c r="H19" s="31"/>
      <c r="I19" s="25"/>
      <c r="J19" s="76">
        <v>44927</v>
      </c>
      <c r="K19" s="76">
        <v>45291</v>
      </c>
      <c r="L19" s="224">
        <f>(D20/D19)</f>
        <v>0.5</v>
      </c>
      <c r="M19" s="226"/>
      <c r="N19" s="228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15.75" customHeight="1">
      <c r="A20" s="217"/>
      <c r="B20" s="14" t="s">
        <v>2</v>
      </c>
      <c r="C20" s="219"/>
      <c r="D20" s="72">
        <v>0.5</v>
      </c>
      <c r="E20" s="27"/>
      <c r="F20" s="27"/>
      <c r="G20" s="25"/>
      <c r="H20" s="31"/>
      <c r="I20" s="25"/>
      <c r="J20" s="77"/>
      <c r="K20" s="78"/>
      <c r="L20" s="225"/>
      <c r="M20" s="227"/>
      <c r="N20" s="229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217" t="s">
        <v>66</v>
      </c>
      <c r="B21" s="14" t="s">
        <v>3</v>
      </c>
      <c r="C21" s="218" t="s">
        <v>81</v>
      </c>
      <c r="D21" s="72">
        <v>1</v>
      </c>
      <c r="E21" s="32"/>
      <c r="F21" s="32"/>
      <c r="G21" s="29"/>
      <c r="H21" s="31"/>
      <c r="I21" s="29"/>
      <c r="J21" s="76">
        <v>44927</v>
      </c>
      <c r="K21" s="76">
        <v>45291</v>
      </c>
      <c r="L21" s="220">
        <f>(D22/D21)</f>
        <v>0.5</v>
      </c>
      <c r="M21" s="221"/>
      <c r="N21" s="222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217"/>
      <c r="B22" s="14" t="s">
        <v>2</v>
      </c>
      <c r="C22" s="219"/>
      <c r="D22" s="72">
        <v>0.5</v>
      </c>
      <c r="E22" s="27"/>
      <c r="F22" s="27"/>
      <c r="G22" s="29"/>
      <c r="H22" s="31"/>
      <c r="I22" s="29"/>
      <c r="J22" s="79"/>
      <c r="K22" s="75"/>
      <c r="L22" s="220"/>
      <c r="M22" s="221"/>
      <c r="N22" s="222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217" t="s">
        <v>78</v>
      </c>
      <c r="B23" s="14" t="s">
        <v>3</v>
      </c>
      <c r="C23" s="218" t="s">
        <v>82</v>
      </c>
      <c r="D23" s="104">
        <v>2</v>
      </c>
      <c r="E23" s="32"/>
      <c r="F23" s="32"/>
      <c r="G23" s="29"/>
      <c r="H23" s="31"/>
      <c r="I23" s="29"/>
      <c r="J23" s="105">
        <v>44986</v>
      </c>
      <c r="K23" s="105">
        <v>45260</v>
      </c>
      <c r="L23" s="220">
        <f>(D24/D23)</f>
        <v>0</v>
      </c>
      <c r="M23" s="221"/>
      <c r="N23" s="22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6.5" customHeight="1">
      <c r="A24" s="217"/>
      <c r="B24" s="14" t="s">
        <v>2</v>
      </c>
      <c r="C24" s="219"/>
      <c r="D24" s="126">
        <v>0</v>
      </c>
      <c r="E24" s="32"/>
      <c r="F24" s="29"/>
      <c r="G24" s="29"/>
      <c r="H24" s="31"/>
      <c r="I24" s="29"/>
      <c r="J24" s="79"/>
      <c r="K24" s="75"/>
      <c r="L24" s="220"/>
      <c r="M24" s="221"/>
      <c r="N24" s="22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235" t="s">
        <v>48</v>
      </c>
      <c r="B25" s="14" t="s">
        <v>3</v>
      </c>
      <c r="C25" s="218" t="s">
        <v>84</v>
      </c>
      <c r="D25" s="28">
        <v>2</v>
      </c>
      <c r="E25" s="32"/>
      <c r="F25" s="29"/>
      <c r="G25" s="29"/>
      <c r="H25" s="31"/>
      <c r="I25" s="33"/>
      <c r="J25" s="76">
        <v>44931</v>
      </c>
      <c r="K25" s="76">
        <v>45134</v>
      </c>
      <c r="L25" s="224">
        <f>(D26/D25)</f>
        <v>0.5</v>
      </c>
      <c r="M25" s="226"/>
      <c r="N25" s="228"/>
    </row>
    <row r="26" spans="1:27" ht="15.75">
      <c r="A26" s="236"/>
      <c r="B26" s="14" t="s">
        <v>2</v>
      </c>
      <c r="C26" s="219"/>
      <c r="D26" s="126">
        <v>1</v>
      </c>
      <c r="E26" s="32"/>
      <c r="F26" s="25"/>
      <c r="G26" s="25"/>
      <c r="H26" s="31"/>
      <c r="I26" s="29"/>
      <c r="J26" s="74"/>
      <c r="K26" s="75"/>
      <c r="L26" s="232"/>
      <c r="M26" s="233"/>
      <c r="N26" s="234"/>
    </row>
    <row r="27" spans="1:27" ht="18" customHeight="1">
      <c r="A27" s="230" t="s">
        <v>49</v>
      </c>
      <c r="B27" s="14" t="s">
        <v>3</v>
      </c>
      <c r="C27" s="218" t="s">
        <v>86</v>
      </c>
      <c r="D27" s="28">
        <v>1</v>
      </c>
      <c r="E27" s="32"/>
      <c r="F27" s="29"/>
      <c r="G27" s="29"/>
      <c r="H27" s="31"/>
      <c r="I27" s="29"/>
      <c r="J27" s="73">
        <v>44944</v>
      </c>
      <c r="K27" s="73" t="s">
        <v>77</v>
      </c>
      <c r="L27" s="224">
        <f>(D28/D27)</f>
        <v>1</v>
      </c>
      <c r="M27" s="226"/>
      <c r="N27" s="228"/>
    </row>
    <row r="28" spans="1:27" ht="17.25" customHeight="1">
      <c r="A28" s="231"/>
      <c r="B28" s="14" t="s">
        <v>2</v>
      </c>
      <c r="C28" s="219"/>
      <c r="D28" s="126">
        <v>1</v>
      </c>
      <c r="E28" s="32"/>
      <c r="F28" s="25"/>
      <c r="G28" s="25"/>
      <c r="H28" s="31"/>
      <c r="I28" s="25"/>
      <c r="J28" s="74"/>
      <c r="K28" s="75"/>
      <c r="L28" s="232"/>
      <c r="M28" s="233"/>
      <c r="N28" s="234"/>
    </row>
    <row r="29" spans="1:27" ht="15.75">
      <c r="A29" s="258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402">
        <f>D30</f>
        <v>0.45833333333333331</v>
      </c>
      <c r="M29" s="221"/>
      <c r="N29" s="222"/>
    </row>
    <row r="30" spans="1:27" ht="15.75">
      <c r="A30" s="258"/>
      <c r="B30" s="14" t="s">
        <v>2</v>
      </c>
      <c r="C30" s="219"/>
      <c r="D30" s="144">
        <f>((SUM(L17:L28))/600%)</f>
        <v>0.45833333333333331</v>
      </c>
      <c r="E30" s="27"/>
      <c r="F30" s="25"/>
      <c r="G30" s="25"/>
      <c r="H30" s="26"/>
      <c r="I30" s="25"/>
      <c r="J30" s="74"/>
      <c r="K30" s="75"/>
      <c r="L30" s="403"/>
      <c r="M30" s="221"/>
      <c r="N30" s="222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237" t="s">
        <v>12</v>
      </c>
      <c r="C32" s="238"/>
      <c r="D32" s="239"/>
      <c r="E32" s="240" t="s">
        <v>11</v>
      </c>
      <c r="F32" s="241"/>
      <c r="G32" s="241"/>
      <c r="H32" s="241"/>
      <c r="I32" s="16"/>
      <c r="J32" s="242" t="s">
        <v>10</v>
      </c>
      <c r="K32" s="243"/>
      <c r="L32" s="243"/>
      <c r="M32" s="243"/>
      <c r="N32" s="243"/>
      <c r="Q32" s="1"/>
      <c r="R32" s="1"/>
      <c r="S32" s="1"/>
      <c r="T32" s="1"/>
      <c r="U32" s="1"/>
      <c r="V32" s="1"/>
    </row>
    <row r="33" spans="1:50" ht="26.25" customHeight="1">
      <c r="A33" s="244" t="s">
        <v>9</v>
      </c>
      <c r="B33" s="246" t="s">
        <v>8</v>
      </c>
      <c r="C33" s="247"/>
      <c r="D33" s="248"/>
      <c r="E33" s="252" t="s">
        <v>87</v>
      </c>
      <c r="F33" s="253"/>
      <c r="G33" s="254"/>
      <c r="H33" s="15" t="s">
        <v>3</v>
      </c>
      <c r="I33" s="113">
        <f t="shared" ref="I33:I44" si="0">D17</f>
        <v>4</v>
      </c>
      <c r="J33" s="271" t="s">
        <v>160</v>
      </c>
      <c r="K33" s="272"/>
      <c r="L33" s="272"/>
      <c r="M33" s="272"/>
      <c r="N33" s="273"/>
    </row>
    <row r="34" spans="1:50" ht="14.25" customHeight="1">
      <c r="A34" s="245"/>
      <c r="B34" s="249"/>
      <c r="C34" s="250"/>
      <c r="D34" s="251"/>
      <c r="E34" s="255"/>
      <c r="F34" s="256"/>
      <c r="G34" s="257"/>
      <c r="H34" s="14" t="s">
        <v>2</v>
      </c>
      <c r="I34" s="114">
        <f t="shared" si="0"/>
        <v>1</v>
      </c>
      <c r="J34" s="274"/>
      <c r="K34" s="275"/>
      <c r="L34" s="275"/>
      <c r="M34" s="275"/>
      <c r="N34" s="276"/>
    </row>
    <row r="35" spans="1:50" ht="14.25" customHeight="1">
      <c r="A35" s="244" t="s">
        <v>9</v>
      </c>
      <c r="B35" s="259" t="s">
        <v>6</v>
      </c>
      <c r="C35" s="260"/>
      <c r="D35" s="261"/>
      <c r="E35" s="265" t="s">
        <v>88</v>
      </c>
      <c r="F35" s="266"/>
      <c r="G35" s="267"/>
      <c r="H35" s="14" t="s">
        <v>3</v>
      </c>
      <c r="I35" s="125">
        <f t="shared" si="0"/>
        <v>1</v>
      </c>
      <c r="J35" s="277"/>
      <c r="K35" s="278"/>
      <c r="L35" s="278"/>
      <c r="M35" s="278"/>
      <c r="N35" s="279"/>
    </row>
    <row r="36" spans="1:50" ht="14.25" customHeight="1">
      <c r="A36" s="245"/>
      <c r="B36" s="262"/>
      <c r="C36" s="263"/>
      <c r="D36" s="264"/>
      <c r="E36" s="268"/>
      <c r="F36" s="269"/>
      <c r="G36" s="270"/>
      <c r="H36" s="14" t="s">
        <v>2</v>
      </c>
      <c r="I36" s="125">
        <f t="shared" si="0"/>
        <v>0.5</v>
      </c>
      <c r="J36" s="277"/>
      <c r="K36" s="280"/>
      <c r="L36" s="280"/>
      <c r="M36" s="280"/>
      <c r="N36" s="279"/>
    </row>
    <row r="37" spans="1:50" ht="18.75" customHeight="1">
      <c r="A37" s="290" t="s">
        <v>7</v>
      </c>
      <c r="B37" s="296" t="s">
        <v>4</v>
      </c>
      <c r="C37" s="297"/>
      <c r="D37" s="298"/>
      <c r="E37" s="259" t="s">
        <v>89</v>
      </c>
      <c r="F37" s="291"/>
      <c r="G37" s="292"/>
      <c r="H37" s="14" t="s">
        <v>3</v>
      </c>
      <c r="I37" s="125">
        <f t="shared" si="0"/>
        <v>1</v>
      </c>
      <c r="J37" s="281"/>
      <c r="K37" s="282"/>
      <c r="L37" s="282"/>
      <c r="M37" s="282"/>
      <c r="N37" s="283"/>
    </row>
    <row r="38" spans="1:50" ht="14.25" customHeight="1">
      <c r="A38" s="290"/>
      <c r="B38" s="293"/>
      <c r="C38" s="294"/>
      <c r="D38" s="295"/>
      <c r="E38" s="293"/>
      <c r="F38" s="294"/>
      <c r="G38" s="295"/>
      <c r="H38" s="14" t="s">
        <v>2</v>
      </c>
      <c r="I38" s="125">
        <f t="shared" si="0"/>
        <v>0.5</v>
      </c>
      <c r="J38" s="281"/>
      <c r="K38" s="282"/>
      <c r="L38" s="282"/>
      <c r="M38" s="282"/>
      <c r="N38" s="283"/>
    </row>
    <row r="39" spans="1:50" ht="14.25" customHeight="1">
      <c r="A39" s="244" t="s">
        <v>9</v>
      </c>
      <c r="B39" s="296" t="s">
        <v>54</v>
      </c>
      <c r="C39" s="297"/>
      <c r="D39" s="298"/>
      <c r="E39" s="259" t="s">
        <v>83</v>
      </c>
      <c r="F39" s="260"/>
      <c r="G39" s="261"/>
      <c r="H39" s="14" t="s">
        <v>3</v>
      </c>
      <c r="I39" s="114">
        <f t="shared" si="0"/>
        <v>2</v>
      </c>
      <c r="J39" s="281"/>
      <c r="K39" s="282"/>
      <c r="L39" s="282"/>
      <c r="M39" s="282"/>
      <c r="N39" s="283"/>
    </row>
    <row r="40" spans="1:50" ht="14.25" customHeight="1">
      <c r="A40" s="245"/>
      <c r="B40" s="293"/>
      <c r="C40" s="294"/>
      <c r="D40" s="295"/>
      <c r="E40" s="299"/>
      <c r="F40" s="300"/>
      <c r="G40" s="301"/>
      <c r="H40" s="14" t="s">
        <v>2</v>
      </c>
      <c r="I40" s="114">
        <f t="shared" si="0"/>
        <v>0</v>
      </c>
      <c r="J40" s="281"/>
      <c r="K40" s="282"/>
      <c r="L40" s="282"/>
      <c r="M40" s="282"/>
      <c r="N40" s="283"/>
    </row>
    <row r="41" spans="1:50" ht="14.25" customHeight="1">
      <c r="A41" s="244" t="s">
        <v>9</v>
      </c>
      <c r="B41" s="296" t="s">
        <v>55</v>
      </c>
      <c r="C41" s="297"/>
      <c r="D41" s="298"/>
      <c r="E41" s="296" t="s">
        <v>90</v>
      </c>
      <c r="F41" s="300"/>
      <c r="G41" s="301"/>
      <c r="H41" s="14" t="s">
        <v>3</v>
      </c>
      <c r="I41" s="114">
        <f t="shared" si="0"/>
        <v>2</v>
      </c>
      <c r="J41" s="281"/>
      <c r="K41" s="282"/>
      <c r="L41" s="282"/>
      <c r="M41" s="282"/>
      <c r="N41" s="283"/>
    </row>
    <row r="42" spans="1:50" ht="14.25" customHeight="1">
      <c r="A42" s="245"/>
      <c r="B42" s="293"/>
      <c r="C42" s="294"/>
      <c r="D42" s="295"/>
      <c r="E42" s="262"/>
      <c r="F42" s="263"/>
      <c r="G42" s="264"/>
      <c r="H42" s="14" t="s">
        <v>2</v>
      </c>
      <c r="I42" s="114">
        <f t="shared" si="0"/>
        <v>1</v>
      </c>
      <c r="J42" s="281"/>
      <c r="K42" s="282"/>
      <c r="L42" s="282"/>
      <c r="M42" s="282"/>
      <c r="N42" s="283"/>
    </row>
    <row r="43" spans="1:50" ht="15.75">
      <c r="A43" s="290" t="s">
        <v>5</v>
      </c>
      <c r="B43" s="296" t="s">
        <v>56</v>
      </c>
      <c r="C43" s="297"/>
      <c r="D43" s="298"/>
      <c r="E43" s="259" t="s">
        <v>85</v>
      </c>
      <c r="F43" s="291"/>
      <c r="G43" s="292"/>
      <c r="H43" s="14" t="s">
        <v>3</v>
      </c>
      <c r="I43" s="114">
        <f t="shared" si="0"/>
        <v>1</v>
      </c>
      <c r="J43" s="281"/>
      <c r="K43" s="282"/>
      <c r="L43" s="282"/>
      <c r="M43" s="282"/>
      <c r="N43" s="283"/>
    </row>
    <row r="44" spans="1:50" ht="15.75">
      <c r="A44" s="290"/>
      <c r="B44" s="293"/>
      <c r="C44" s="294"/>
      <c r="D44" s="295"/>
      <c r="E44" s="293"/>
      <c r="F44" s="294"/>
      <c r="G44" s="295"/>
      <c r="H44" s="14" t="s">
        <v>2</v>
      </c>
      <c r="I44" s="114">
        <f t="shared" si="0"/>
        <v>1</v>
      </c>
      <c r="J44" s="268"/>
      <c r="K44" s="269"/>
      <c r="L44" s="269"/>
      <c r="M44" s="269"/>
      <c r="N44" s="270"/>
    </row>
    <row r="45" spans="1:50">
      <c r="A45" s="284" t="s">
        <v>1</v>
      </c>
      <c r="B45" s="285"/>
      <c r="C45" s="285"/>
      <c r="D45" s="285"/>
      <c r="E45" s="285"/>
      <c r="F45" s="285"/>
      <c r="G45" s="285"/>
      <c r="H45" s="285"/>
      <c r="I45" s="286"/>
      <c r="J45" s="289" t="s">
        <v>0</v>
      </c>
      <c r="K45" s="289"/>
      <c r="L45" s="289"/>
      <c r="M45" s="289"/>
      <c r="N45" s="289"/>
    </row>
    <row r="46" spans="1:50">
      <c r="A46" s="245"/>
      <c r="B46" s="287"/>
      <c r="C46" s="287"/>
      <c r="D46" s="287"/>
      <c r="E46" s="287"/>
      <c r="F46" s="287"/>
      <c r="G46" s="287"/>
      <c r="H46" s="287"/>
      <c r="I46" s="288"/>
      <c r="J46" s="289"/>
      <c r="K46" s="289"/>
      <c r="L46" s="289"/>
      <c r="M46" s="289"/>
      <c r="N46" s="289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35:A36"/>
    <mergeCell ref="B35:D36"/>
    <mergeCell ref="E35:G36"/>
    <mergeCell ref="J33:N44"/>
    <mergeCell ref="A45:I46"/>
    <mergeCell ref="J45:N46"/>
    <mergeCell ref="A37:A38"/>
    <mergeCell ref="E37:G38"/>
    <mergeCell ref="A43:A44"/>
    <mergeCell ref="B37:D38"/>
    <mergeCell ref="E43:G44"/>
    <mergeCell ref="B43:D44"/>
    <mergeCell ref="A39:A40"/>
    <mergeCell ref="A41:A42"/>
    <mergeCell ref="B39:D40"/>
    <mergeCell ref="E39:G40"/>
    <mergeCell ref="B41:D42"/>
    <mergeCell ref="E41:G42"/>
    <mergeCell ref="B32:D32"/>
    <mergeCell ref="E32:H32"/>
    <mergeCell ref="J32:N32"/>
    <mergeCell ref="A33:A34"/>
    <mergeCell ref="B33:D34"/>
    <mergeCell ref="E33:G34"/>
    <mergeCell ref="A29:A30"/>
    <mergeCell ref="C29:C30"/>
    <mergeCell ref="L29:L30"/>
    <mergeCell ref="M29:M30"/>
    <mergeCell ref="N29:N30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A23:A24"/>
    <mergeCell ref="C23:C24"/>
    <mergeCell ref="L23:L24"/>
    <mergeCell ref="M23:M24"/>
    <mergeCell ref="N23:N24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L19:L20"/>
    <mergeCell ref="M19:M20"/>
    <mergeCell ref="N19:N20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Q8:U8"/>
  </mergeCells>
  <pageMargins left="0.43307086614173229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A13" zoomScale="64" zoomScaleNormal="64" workbookViewId="0">
      <selection activeCell="L29" sqref="L29:L30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6.5703125" style="1" customWidth="1"/>
    <col min="4" max="4" width="12.7109375" style="1" customWidth="1"/>
    <col min="5" max="5" width="22.85546875" style="1" customWidth="1"/>
    <col min="6" max="6" width="16.42578125" style="1" customWidth="1"/>
    <col min="7" max="7" width="11.28515625" style="3" customWidth="1"/>
    <col min="8" max="8" width="15.7109375" style="1" customWidth="1"/>
    <col min="9" max="9" width="18.28515625" style="1" customWidth="1"/>
    <col min="10" max="10" width="17.140625" style="2" customWidth="1"/>
    <col min="11" max="11" width="22.28515625" style="2" customWidth="1"/>
    <col min="12" max="12" width="16.7109375" style="1" customWidth="1"/>
    <col min="13" max="13" width="15.5703125" style="1" customWidth="1"/>
    <col min="14" max="14" width="15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152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36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33.75" customHeight="1">
      <c r="A8" s="69" t="s">
        <v>41</v>
      </c>
      <c r="B8" s="185"/>
      <c r="C8" s="172"/>
      <c r="D8" s="172"/>
      <c r="E8" s="172"/>
      <c r="F8" s="173"/>
      <c r="G8" s="186" t="s">
        <v>143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40.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85" t="s">
        <v>38</v>
      </c>
      <c r="K9" s="174" t="s">
        <v>37</v>
      </c>
      <c r="L9" s="174"/>
      <c r="M9" s="174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42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86"/>
      <c r="R10" s="181"/>
      <c r="S10" s="181"/>
      <c r="T10" s="181"/>
      <c r="U10" s="86"/>
      <c r="V10" s="43"/>
      <c r="W10" s="87"/>
      <c r="X10" s="87"/>
      <c r="Y10" s="43"/>
      <c r="Z10" s="43"/>
      <c r="AA10" s="43"/>
    </row>
    <row r="11" spans="1:248" s="42" customFormat="1" ht="30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23.25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33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209" t="s">
        <v>26</v>
      </c>
      <c r="G14" s="210"/>
      <c r="H14" s="210"/>
      <c r="I14" s="211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12"/>
      <c r="G15" s="213"/>
      <c r="H15" s="213"/>
      <c r="I15" s="214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217" t="s">
        <v>50</v>
      </c>
      <c r="B17" s="14" t="s">
        <v>3</v>
      </c>
      <c r="C17" s="218" t="s">
        <v>155</v>
      </c>
      <c r="D17" s="34">
        <v>1</v>
      </c>
      <c r="E17" s="32"/>
      <c r="F17" s="32"/>
      <c r="G17" s="29"/>
      <c r="H17" s="31"/>
      <c r="I17" s="29"/>
      <c r="J17" s="73">
        <v>44944</v>
      </c>
      <c r="K17" s="73">
        <v>44963</v>
      </c>
      <c r="L17" s="220">
        <f>(D18/D17)</f>
        <v>1</v>
      </c>
      <c r="M17" s="221"/>
      <c r="N17" s="222"/>
      <c r="Q17" s="6"/>
      <c r="R17" s="216"/>
      <c r="S17" s="216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217"/>
      <c r="B18" s="14" t="s">
        <v>2</v>
      </c>
      <c r="C18" s="219"/>
      <c r="D18" s="127">
        <v>1</v>
      </c>
      <c r="E18" s="27"/>
      <c r="F18" s="27"/>
      <c r="G18" s="25"/>
      <c r="H18" s="31"/>
      <c r="I18" s="25"/>
      <c r="J18" s="74"/>
      <c r="K18" s="75"/>
      <c r="L18" s="220"/>
      <c r="M18" s="221"/>
      <c r="N18" s="222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217" t="s">
        <v>51</v>
      </c>
      <c r="B19" s="14" t="s">
        <v>3</v>
      </c>
      <c r="C19" s="218" t="s">
        <v>92</v>
      </c>
      <c r="D19" s="34">
        <v>2</v>
      </c>
      <c r="E19" s="32"/>
      <c r="F19" s="32"/>
      <c r="G19" s="25"/>
      <c r="H19" s="31"/>
      <c r="I19" s="25"/>
      <c r="J19" s="73" t="s">
        <v>76</v>
      </c>
      <c r="K19" s="73">
        <v>44963</v>
      </c>
      <c r="L19" s="224">
        <f>(D20/D19)</f>
        <v>0.5</v>
      </c>
      <c r="M19" s="226"/>
      <c r="N19" s="228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217"/>
      <c r="B20" s="14" t="s">
        <v>2</v>
      </c>
      <c r="C20" s="219"/>
      <c r="D20" s="127">
        <v>1</v>
      </c>
      <c r="E20" s="27"/>
      <c r="F20" s="27"/>
      <c r="G20" s="25"/>
      <c r="H20" s="31"/>
      <c r="I20" s="25"/>
      <c r="J20" s="77"/>
      <c r="K20" s="78"/>
      <c r="L20" s="225"/>
      <c r="M20" s="227"/>
      <c r="N20" s="229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235" t="s">
        <v>52</v>
      </c>
      <c r="B21" s="14" t="s">
        <v>3</v>
      </c>
      <c r="C21" s="218" t="s">
        <v>82</v>
      </c>
      <c r="D21" s="34">
        <v>3</v>
      </c>
      <c r="E21" s="32"/>
      <c r="F21" s="32"/>
      <c r="G21" s="29"/>
      <c r="H21" s="31"/>
      <c r="I21" s="29"/>
      <c r="J21" s="76">
        <v>44928</v>
      </c>
      <c r="K21" s="76">
        <v>45134</v>
      </c>
      <c r="L21" s="220">
        <f>(D22/D21)</f>
        <v>0.33333333333333331</v>
      </c>
      <c r="M21" s="221"/>
      <c r="N21" s="222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236"/>
      <c r="B22" s="14" t="s">
        <v>2</v>
      </c>
      <c r="C22" s="219"/>
      <c r="D22" s="127">
        <v>1</v>
      </c>
      <c r="E22" s="27"/>
      <c r="F22" s="27"/>
      <c r="G22" s="29"/>
      <c r="H22" s="31"/>
      <c r="I22" s="29"/>
      <c r="J22" s="79"/>
      <c r="K22" s="75"/>
      <c r="L22" s="220"/>
      <c r="M22" s="221"/>
      <c r="N22" s="222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230" t="s">
        <v>53</v>
      </c>
      <c r="B23" s="14" t="s">
        <v>3</v>
      </c>
      <c r="C23" s="312" t="s">
        <v>82</v>
      </c>
      <c r="D23" s="34">
        <v>2</v>
      </c>
      <c r="E23" s="32"/>
      <c r="F23" s="32"/>
      <c r="G23" s="29"/>
      <c r="H23" s="31"/>
      <c r="I23" s="29"/>
      <c r="J23" s="76">
        <v>44943</v>
      </c>
      <c r="K23" s="76">
        <v>45137</v>
      </c>
      <c r="L23" s="220">
        <f>(D24/D23)</f>
        <v>0.5</v>
      </c>
      <c r="M23" s="221"/>
      <c r="N23" s="22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231"/>
      <c r="B24" s="14" t="s">
        <v>2</v>
      </c>
      <c r="C24" s="313"/>
      <c r="D24" s="126">
        <v>1</v>
      </c>
      <c r="E24" s="32"/>
      <c r="F24" s="29"/>
      <c r="G24" s="29"/>
      <c r="H24" s="31"/>
      <c r="I24" s="29"/>
      <c r="J24" s="79"/>
      <c r="K24" s="75"/>
      <c r="L24" s="220"/>
      <c r="M24" s="221"/>
      <c r="N24" s="22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314"/>
      <c r="B25" s="139" t="s">
        <v>3</v>
      </c>
      <c r="C25" s="316"/>
      <c r="D25" s="140"/>
      <c r="E25" s="32"/>
      <c r="F25" s="29"/>
      <c r="G25" s="29"/>
      <c r="H25" s="31"/>
      <c r="I25" s="33"/>
      <c r="J25" s="76">
        <v>44929</v>
      </c>
      <c r="K25" s="76">
        <v>45165</v>
      </c>
      <c r="L25" s="224"/>
      <c r="M25" s="226"/>
      <c r="N25" s="228"/>
    </row>
    <row r="26" spans="1:27" ht="15.75">
      <c r="A26" s="315"/>
      <c r="B26" s="139" t="s">
        <v>2</v>
      </c>
      <c r="C26" s="317"/>
      <c r="D26" s="141"/>
      <c r="E26" s="32"/>
      <c r="F26" s="25"/>
      <c r="G26" s="25"/>
      <c r="H26" s="31"/>
      <c r="I26" s="29"/>
      <c r="J26" s="74"/>
      <c r="K26" s="75"/>
      <c r="L26" s="232"/>
      <c r="M26" s="233"/>
      <c r="N26" s="234"/>
    </row>
    <row r="27" spans="1:27" ht="18" customHeight="1">
      <c r="A27" s="230"/>
      <c r="B27" s="14" t="s">
        <v>3</v>
      </c>
      <c r="C27" s="311"/>
      <c r="D27" s="28"/>
      <c r="E27" s="32"/>
      <c r="F27" s="29"/>
      <c r="G27" s="29"/>
      <c r="H27" s="31"/>
      <c r="I27" s="29"/>
      <c r="J27" s="73">
        <v>44928</v>
      </c>
      <c r="K27" s="73">
        <v>45136</v>
      </c>
      <c r="L27" s="224"/>
      <c r="M27" s="226"/>
      <c r="N27" s="228"/>
    </row>
    <row r="28" spans="1:27" ht="17.25" customHeight="1">
      <c r="A28" s="231"/>
      <c r="B28" s="14" t="s">
        <v>2</v>
      </c>
      <c r="C28" s="219"/>
      <c r="D28" s="126"/>
      <c r="E28" s="32"/>
      <c r="F28" s="25"/>
      <c r="G28" s="25"/>
      <c r="H28" s="31"/>
      <c r="I28" s="25"/>
      <c r="J28" s="74"/>
      <c r="K28" s="75"/>
      <c r="L28" s="232"/>
      <c r="M28" s="233"/>
      <c r="N28" s="234"/>
    </row>
    <row r="29" spans="1:27" ht="15.75">
      <c r="A29" s="258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401">
        <f>D30</f>
        <v>0.58333333333333326</v>
      </c>
      <c r="M29" s="221"/>
      <c r="N29" s="222"/>
    </row>
    <row r="30" spans="1:27" ht="15.75">
      <c r="A30" s="258"/>
      <c r="B30" s="14" t="s">
        <v>2</v>
      </c>
      <c r="C30" s="219"/>
      <c r="D30" s="144">
        <f>SUM(L17:L28)/400%</f>
        <v>0.58333333333333326</v>
      </c>
      <c r="E30" s="27"/>
      <c r="F30" s="25"/>
      <c r="G30" s="25"/>
      <c r="H30" s="26"/>
      <c r="I30" s="25"/>
      <c r="J30" s="74"/>
      <c r="K30" s="75"/>
      <c r="L30" s="401"/>
      <c r="M30" s="221"/>
      <c r="N30" s="222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237" t="s">
        <v>12</v>
      </c>
      <c r="C32" s="238"/>
      <c r="D32" s="239"/>
      <c r="E32" s="240" t="s">
        <v>11</v>
      </c>
      <c r="F32" s="241"/>
      <c r="G32" s="241"/>
      <c r="H32" s="241"/>
      <c r="I32" s="16"/>
      <c r="J32" s="242" t="s">
        <v>10</v>
      </c>
      <c r="K32" s="243"/>
      <c r="L32" s="243"/>
      <c r="M32" s="243"/>
      <c r="N32" s="243"/>
      <c r="Q32" s="1"/>
      <c r="R32" s="1"/>
      <c r="S32" s="1"/>
      <c r="T32" s="1"/>
      <c r="U32" s="1"/>
      <c r="V32" s="1"/>
    </row>
    <row r="33" spans="1:50" ht="26.25" customHeight="1">
      <c r="A33" s="244" t="s">
        <v>9</v>
      </c>
      <c r="B33" s="252" t="s">
        <v>8</v>
      </c>
      <c r="C33" s="253"/>
      <c r="D33" s="254"/>
      <c r="E33" s="265" t="str">
        <f t="shared" ref="E33" si="0">C17</f>
        <v>Reporte</v>
      </c>
      <c r="F33" s="302"/>
      <c r="G33" s="303"/>
      <c r="H33" s="15" t="s">
        <v>3</v>
      </c>
      <c r="I33" s="113">
        <f t="shared" ref="I33:I44" si="1">D17</f>
        <v>1</v>
      </c>
      <c r="J33" s="304" t="s">
        <v>161</v>
      </c>
      <c r="K33" s="305"/>
      <c r="L33" s="305"/>
      <c r="M33" s="305"/>
      <c r="N33" s="306"/>
    </row>
    <row r="34" spans="1:50" ht="14.25" customHeight="1">
      <c r="A34" s="245"/>
      <c r="B34" s="255"/>
      <c r="C34" s="256"/>
      <c r="D34" s="257"/>
      <c r="E34" s="255"/>
      <c r="F34" s="256"/>
      <c r="G34" s="257"/>
      <c r="H34" s="14" t="s">
        <v>2</v>
      </c>
      <c r="I34" s="142">
        <f t="shared" si="1"/>
        <v>1</v>
      </c>
      <c r="J34" s="307"/>
      <c r="K34" s="308"/>
      <c r="L34" s="308"/>
      <c r="M34" s="308"/>
      <c r="N34" s="309"/>
    </row>
    <row r="35" spans="1:50" ht="14.25" customHeight="1">
      <c r="A35" s="244"/>
      <c r="B35" s="296" t="s">
        <v>6</v>
      </c>
      <c r="C35" s="297"/>
      <c r="D35" s="298"/>
      <c r="E35" s="265" t="str">
        <f>C19</f>
        <v>Seguimiento PM</v>
      </c>
      <c r="F35" s="302"/>
      <c r="G35" s="303"/>
      <c r="H35" s="14" t="s">
        <v>3</v>
      </c>
      <c r="I35" s="114">
        <f t="shared" si="1"/>
        <v>2</v>
      </c>
      <c r="J35" s="307"/>
      <c r="K35" s="308"/>
      <c r="L35" s="308"/>
      <c r="M35" s="308"/>
      <c r="N35" s="309"/>
    </row>
    <row r="36" spans="1:50" ht="14.25" customHeight="1">
      <c r="A36" s="245"/>
      <c r="B36" s="293"/>
      <c r="C36" s="294"/>
      <c r="D36" s="295"/>
      <c r="E36" s="255"/>
      <c r="F36" s="256"/>
      <c r="G36" s="257"/>
      <c r="H36" s="14" t="s">
        <v>2</v>
      </c>
      <c r="I36" s="142">
        <f t="shared" si="1"/>
        <v>1</v>
      </c>
      <c r="J36" s="307"/>
      <c r="K36" s="308"/>
      <c r="L36" s="308"/>
      <c r="M36" s="308"/>
      <c r="N36" s="309"/>
    </row>
    <row r="37" spans="1:50" ht="14.25" customHeight="1">
      <c r="A37" s="244" t="s">
        <v>9</v>
      </c>
      <c r="B37" s="296" t="s">
        <v>4</v>
      </c>
      <c r="C37" s="297"/>
      <c r="D37" s="298"/>
      <c r="E37" s="265" t="str">
        <f>C21</f>
        <v xml:space="preserve">Informes </v>
      </c>
      <c r="F37" s="302"/>
      <c r="G37" s="303"/>
      <c r="H37" s="14" t="s">
        <v>3</v>
      </c>
      <c r="I37" s="114">
        <f t="shared" si="1"/>
        <v>3</v>
      </c>
      <c r="J37" s="307"/>
      <c r="K37" s="308"/>
      <c r="L37" s="308"/>
      <c r="M37" s="308"/>
      <c r="N37" s="309"/>
    </row>
    <row r="38" spans="1:50" ht="14.25" customHeight="1">
      <c r="A38" s="245"/>
      <c r="B38" s="293"/>
      <c r="C38" s="294"/>
      <c r="D38" s="295"/>
      <c r="E38" s="255"/>
      <c r="F38" s="256"/>
      <c r="G38" s="257"/>
      <c r="H38" s="14" t="s">
        <v>2</v>
      </c>
      <c r="I38" s="142">
        <f t="shared" si="1"/>
        <v>1</v>
      </c>
      <c r="J38" s="307"/>
      <c r="K38" s="308"/>
      <c r="L38" s="308"/>
      <c r="M38" s="308"/>
      <c r="N38" s="309"/>
    </row>
    <row r="39" spans="1:50" ht="14.25" customHeight="1">
      <c r="A39" s="244" t="s">
        <v>9</v>
      </c>
      <c r="B39" s="296" t="s">
        <v>57</v>
      </c>
      <c r="C39" s="297"/>
      <c r="D39" s="298"/>
      <c r="E39" s="265" t="str">
        <f>C23</f>
        <v xml:space="preserve">Informes </v>
      </c>
      <c r="F39" s="302"/>
      <c r="G39" s="303"/>
      <c r="H39" s="14" t="s">
        <v>3</v>
      </c>
      <c r="I39" s="114">
        <f t="shared" si="1"/>
        <v>2</v>
      </c>
      <c r="J39" s="299"/>
      <c r="K39" s="300"/>
      <c r="L39" s="300"/>
      <c r="M39" s="300"/>
      <c r="N39" s="301"/>
    </row>
    <row r="40" spans="1:50" ht="14.25" customHeight="1">
      <c r="A40" s="245"/>
      <c r="B40" s="293"/>
      <c r="C40" s="294"/>
      <c r="D40" s="295"/>
      <c r="E40" s="255"/>
      <c r="F40" s="256"/>
      <c r="G40" s="257"/>
      <c r="H40" s="14" t="s">
        <v>2</v>
      </c>
      <c r="I40" s="142">
        <f t="shared" si="1"/>
        <v>1</v>
      </c>
      <c r="J40" s="299"/>
      <c r="K40" s="310"/>
      <c r="L40" s="310"/>
      <c r="M40" s="310"/>
      <c r="N40" s="301"/>
    </row>
    <row r="41" spans="1:50" ht="18.75" customHeight="1">
      <c r="A41" s="290" t="s">
        <v>7</v>
      </c>
      <c r="B41" s="296" t="s">
        <v>55</v>
      </c>
      <c r="C41" s="297"/>
      <c r="D41" s="298"/>
      <c r="E41" s="259">
        <f>C25</f>
        <v>0</v>
      </c>
      <c r="F41" s="291"/>
      <c r="G41" s="292"/>
      <c r="H41" s="14" t="s">
        <v>3</v>
      </c>
      <c r="I41" s="114">
        <f t="shared" si="1"/>
        <v>0</v>
      </c>
      <c r="J41" s="299"/>
      <c r="K41" s="300"/>
      <c r="L41" s="300"/>
      <c r="M41" s="300"/>
      <c r="N41" s="301"/>
    </row>
    <row r="42" spans="1:50" ht="14.25" customHeight="1">
      <c r="A42" s="290"/>
      <c r="B42" s="293"/>
      <c r="C42" s="294"/>
      <c r="D42" s="295"/>
      <c r="E42" s="293"/>
      <c r="F42" s="294"/>
      <c r="G42" s="295"/>
      <c r="H42" s="14" t="s">
        <v>2</v>
      </c>
      <c r="I42" s="114">
        <f t="shared" si="1"/>
        <v>0</v>
      </c>
      <c r="J42" s="299"/>
      <c r="K42" s="300"/>
      <c r="L42" s="300"/>
      <c r="M42" s="300"/>
      <c r="N42" s="301"/>
    </row>
    <row r="43" spans="1:50" ht="15.75" customHeight="1">
      <c r="A43" s="290" t="s">
        <v>5</v>
      </c>
      <c r="B43" s="296" t="s">
        <v>56</v>
      </c>
      <c r="C43" s="297"/>
      <c r="D43" s="298"/>
      <c r="E43" s="259">
        <f>C27</f>
        <v>0</v>
      </c>
      <c r="F43" s="291"/>
      <c r="G43" s="292"/>
      <c r="H43" s="14" t="s">
        <v>3</v>
      </c>
      <c r="I43" s="114">
        <f t="shared" si="1"/>
        <v>0</v>
      </c>
      <c r="J43" s="299"/>
      <c r="K43" s="300"/>
      <c r="L43" s="300"/>
      <c r="M43" s="300"/>
      <c r="N43" s="301"/>
    </row>
    <row r="44" spans="1:50" ht="15.75">
      <c r="A44" s="290"/>
      <c r="B44" s="293"/>
      <c r="C44" s="294"/>
      <c r="D44" s="295"/>
      <c r="E44" s="293"/>
      <c r="F44" s="294"/>
      <c r="G44" s="295"/>
      <c r="H44" s="14" t="s">
        <v>2</v>
      </c>
      <c r="I44" s="114">
        <f t="shared" si="1"/>
        <v>0</v>
      </c>
      <c r="J44" s="262"/>
      <c r="K44" s="263"/>
      <c r="L44" s="263"/>
      <c r="M44" s="263"/>
      <c r="N44" s="264"/>
    </row>
    <row r="45" spans="1:50">
      <c r="A45" s="284" t="s">
        <v>1</v>
      </c>
      <c r="B45" s="285"/>
      <c r="C45" s="285"/>
      <c r="D45" s="285"/>
      <c r="E45" s="285"/>
      <c r="F45" s="285"/>
      <c r="G45" s="285"/>
      <c r="H45" s="285"/>
      <c r="I45" s="286"/>
      <c r="J45" s="289" t="s">
        <v>0</v>
      </c>
      <c r="K45" s="289"/>
      <c r="L45" s="289"/>
      <c r="M45" s="289"/>
      <c r="N45" s="289"/>
    </row>
    <row r="46" spans="1:50">
      <c r="A46" s="245"/>
      <c r="B46" s="287"/>
      <c r="C46" s="287"/>
      <c r="D46" s="287"/>
      <c r="E46" s="287"/>
      <c r="F46" s="287"/>
      <c r="G46" s="287"/>
      <c r="H46" s="287"/>
      <c r="I46" s="288"/>
      <c r="J46" s="289"/>
      <c r="K46" s="289"/>
      <c r="L46" s="289"/>
      <c r="M46" s="289"/>
      <c r="N46" s="289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29:A30"/>
    <mergeCell ref="C29:C30"/>
    <mergeCell ref="L29:L30"/>
    <mergeCell ref="M29:M30"/>
    <mergeCell ref="N29:N30"/>
    <mergeCell ref="B32:D32"/>
    <mergeCell ref="E32:H32"/>
    <mergeCell ref="J32:N32"/>
    <mergeCell ref="A21:A22"/>
    <mergeCell ref="C21:C22"/>
    <mergeCell ref="L25:L26"/>
    <mergeCell ref="M25:M26"/>
    <mergeCell ref="N25:N26"/>
    <mergeCell ref="A27:A28"/>
    <mergeCell ref="C27:C28"/>
    <mergeCell ref="L27:L28"/>
    <mergeCell ref="M27:M28"/>
    <mergeCell ref="N27:N28"/>
    <mergeCell ref="A23:A24"/>
    <mergeCell ref="C23:C24"/>
    <mergeCell ref="A25:A26"/>
    <mergeCell ref="C25:C26"/>
    <mergeCell ref="N21:N22"/>
    <mergeCell ref="A43:A44"/>
    <mergeCell ref="B43:D44"/>
    <mergeCell ref="E43:G44"/>
    <mergeCell ref="A45:I46"/>
    <mergeCell ref="J45:N46"/>
    <mergeCell ref="A33:A34"/>
    <mergeCell ref="B33:D34"/>
    <mergeCell ref="E33:G34"/>
    <mergeCell ref="A41:A42"/>
    <mergeCell ref="B41:D42"/>
    <mergeCell ref="E41:G42"/>
    <mergeCell ref="A39:A40"/>
    <mergeCell ref="A35:A36"/>
    <mergeCell ref="A37:A38"/>
    <mergeCell ref="B35:D36"/>
    <mergeCell ref="E35:G36"/>
    <mergeCell ref="B37:D38"/>
    <mergeCell ref="E37:G38"/>
    <mergeCell ref="B39:D40"/>
    <mergeCell ref="E39:G40"/>
    <mergeCell ref="J33:N44"/>
    <mergeCell ref="A19:A20"/>
    <mergeCell ref="C19:C20"/>
    <mergeCell ref="L23:L24"/>
    <mergeCell ref="M23:M24"/>
    <mergeCell ref="N23:N24"/>
    <mergeCell ref="L19:L20"/>
    <mergeCell ref="A17:A18"/>
    <mergeCell ref="L21:L22"/>
    <mergeCell ref="M19:M20"/>
    <mergeCell ref="N19:N20"/>
    <mergeCell ref="M21:M22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J8:N8"/>
    <mergeCell ref="B11:F11"/>
    <mergeCell ref="K11:M11"/>
    <mergeCell ref="B12:F12"/>
    <mergeCell ref="C17:C18"/>
    <mergeCell ref="L17:L18"/>
    <mergeCell ref="M17:M18"/>
    <mergeCell ref="N17:N18"/>
    <mergeCell ref="A14:A16"/>
    <mergeCell ref="B14:B16"/>
    <mergeCell ref="C14:C16"/>
    <mergeCell ref="D14:D16"/>
    <mergeCell ref="E14:E16"/>
    <mergeCell ref="F14:I15"/>
    <mergeCell ref="K12:M12"/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</mergeCells>
  <pageMargins left="0.62992125984251968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B19" zoomScale="64" zoomScaleNormal="64" workbookViewId="0">
      <selection activeCell="L29" sqref="L29:L30"/>
    </sheetView>
  </sheetViews>
  <sheetFormatPr baseColWidth="10" defaultColWidth="12.5703125" defaultRowHeight="15"/>
  <cols>
    <col min="1" max="1" width="80.7109375" style="1" customWidth="1"/>
    <col min="2" max="2" width="10.28515625" style="1" customWidth="1"/>
    <col min="3" max="3" width="14.5703125" style="1" customWidth="1"/>
    <col min="4" max="4" width="12.7109375" style="1" customWidth="1"/>
    <col min="5" max="5" width="20.5703125" style="1" customWidth="1"/>
    <col min="6" max="6" width="16.42578125" style="1" customWidth="1"/>
    <col min="7" max="7" width="15.85546875" style="3" customWidth="1"/>
    <col min="8" max="8" width="14.7109375" style="1" customWidth="1"/>
    <col min="9" max="9" width="13.140625" style="1" customWidth="1"/>
    <col min="10" max="10" width="17.140625" style="2" customWidth="1"/>
    <col min="11" max="11" width="19" style="2" customWidth="1"/>
    <col min="12" max="12" width="14.7109375" style="1" customWidth="1"/>
    <col min="13" max="13" width="19" style="1" customWidth="1"/>
    <col min="14" max="14" width="21.28515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147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65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46.5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36" customHeight="1">
      <c r="A8" s="69" t="s">
        <v>41</v>
      </c>
      <c r="B8" s="185"/>
      <c r="C8" s="172"/>
      <c r="D8" s="172"/>
      <c r="E8" s="172"/>
      <c r="F8" s="173"/>
      <c r="G8" s="186" t="s">
        <v>142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34.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85" t="s">
        <v>38</v>
      </c>
      <c r="K9" s="174" t="s">
        <v>37</v>
      </c>
      <c r="L9" s="174"/>
      <c r="M9" s="174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86"/>
      <c r="R10" s="181"/>
      <c r="S10" s="181"/>
      <c r="T10" s="181"/>
      <c r="U10" s="86"/>
      <c r="V10" s="43"/>
      <c r="W10" s="87"/>
      <c r="X10" s="87"/>
      <c r="Y10" s="43"/>
      <c r="Z10" s="43"/>
      <c r="AA10" s="43"/>
    </row>
    <row r="11" spans="1:248" s="42" customFormat="1" ht="35.25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37.5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25.5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320" t="s">
        <v>72</v>
      </c>
      <c r="G14" s="321"/>
      <c r="H14" s="321"/>
      <c r="I14" s="322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323"/>
      <c r="G15" s="324"/>
      <c r="H15" s="324"/>
      <c r="I15" s="325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318" t="s">
        <v>58</v>
      </c>
      <c r="B17" s="14" t="s">
        <v>3</v>
      </c>
      <c r="C17" s="218" t="s">
        <v>93</v>
      </c>
      <c r="D17" s="34">
        <v>1</v>
      </c>
      <c r="E17" s="32"/>
      <c r="F17" s="32"/>
      <c r="G17" s="29"/>
      <c r="H17" s="31"/>
      <c r="I17" s="29"/>
      <c r="J17" s="73">
        <v>45099</v>
      </c>
      <c r="K17" s="73">
        <v>45134</v>
      </c>
      <c r="L17" s="220">
        <f>(D18/D17)</f>
        <v>0</v>
      </c>
      <c r="M17" s="221"/>
      <c r="N17" s="222"/>
      <c r="Q17" s="6"/>
      <c r="R17" s="216"/>
      <c r="S17" s="216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319"/>
      <c r="B18" s="14" t="s">
        <v>2</v>
      </c>
      <c r="C18" s="219"/>
      <c r="D18" s="34">
        <v>0</v>
      </c>
      <c r="E18" s="27"/>
      <c r="F18" s="27"/>
      <c r="G18" s="25"/>
      <c r="H18" s="31"/>
      <c r="I18" s="25"/>
      <c r="J18" s="74"/>
      <c r="K18" s="75"/>
      <c r="L18" s="220"/>
      <c r="M18" s="221"/>
      <c r="N18" s="222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318" t="s">
        <v>59</v>
      </c>
      <c r="B19" s="14" t="s">
        <v>3</v>
      </c>
      <c r="C19" s="218" t="s">
        <v>94</v>
      </c>
      <c r="D19" s="34">
        <v>1</v>
      </c>
      <c r="E19" s="32"/>
      <c r="F19" s="32"/>
      <c r="G19" s="25"/>
      <c r="H19" s="31"/>
      <c r="I19" s="25"/>
      <c r="J19" s="73">
        <v>44959</v>
      </c>
      <c r="K19" s="73">
        <v>45002</v>
      </c>
      <c r="L19" s="224">
        <f>(D20/D19)</f>
        <v>1</v>
      </c>
      <c r="M19" s="226"/>
      <c r="N19" s="228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319"/>
      <c r="B20" s="14" t="s">
        <v>2</v>
      </c>
      <c r="C20" s="219"/>
      <c r="D20" s="127">
        <v>1</v>
      </c>
      <c r="E20" s="27"/>
      <c r="F20" s="27"/>
      <c r="G20" s="25"/>
      <c r="H20" s="31"/>
      <c r="I20" s="25"/>
      <c r="J20" s="77"/>
      <c r="K20" s="78"/>
      <c r="L20" s="225"/>
      <c r="M20" s="227"/>
      <c r="N20" s="229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319" t="s">
        <v>60</v>
      </c>
      <c r="B21" s="14" t="s">
        <v>3</v>
      </c>
      <c r="C21" s="218" t="s">
        <v>95</v>
      </c>
      <c r="D21" s="34">
        <v>4</v>
      </c>
      <c r="E21" s="32"/>
      <c r="F21" s="32"/>
      <c r="G21" s="29"/>
      <c r="H21" s="31"/>
      <c r="I21" s="29"/>
      <c r="J21" s="76">
        <v>44928</v>
      </c>
      <c r="K21" s="76">
        <v>45227</v>
      </c>
      <c r="L21" s="220">
        <f>(D22/D21)</f>
        <v>0.5</v>
      </c>
      <c r="M21" s="221"/>
      <c r="N21" s="222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319"/>
      <c r="B22" s="14" t="s">
        <v>2</v>
      </c>
      <c r="C22" s="219"/>
      <c r="D22" s="127">
        <v>2</v>
      </c>
      <c r="E22" s="27"/>
      <c r="F22" s="27"/>
      <c r="G22" s="29"/>
      <c r="H22" s="31"/>
      <c r="I22" s="29"/>
      <c r="J22" s="79"/>
      <c r="K22" s="75"/>
      <c r="L22" s="220"/>
      <c r="M22" s="221"/>
      <c r="N22" s="222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319" t="s">
        <v>61</v>
      </c>
      <c r="B23" s="14" t="s">
        <v>3</v>
      </c>
      <c r="C23" s="218" t="s">
        <v>96</v>
      </c>
      <c r="D23" s="34">
        <v>1</v>
      </c>
      <c r="E23" s="32"/>
      <c r="F23" s="32"/>
      <c r="G23" s="29"/>
      <c r="H23" s="31"/>
      <c r="I23" s="29"/>
      <c r="J23" s="76">
        <v>44958</v>
      </c>
      <c r="K23" s="76">
        <v>44985</v>
      </c>
      <c r="L23" s="220">
        <f>(D24/D23)</f>
        <v>1</v>
      </c>
      <c r="M23" s="221"/>
      <c r="N23" s="22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319"/>
      <c r="B24" s="14" t="s">
        <v>2</v>
      </c>
      <c r="C24" s="219"/>
      <c r="D24" s="127">
        <v>1</v>
      </c>
      <c r="E24" s="32"/>
      <c r="F24" s="29"/>
      <c r="G24" s="29"/>
      <c r="H24" s="31"/>
      <c r="I24" s="29"/>
      <c r="J24" s="79"/>
      <c r="K24" s="75"/>
      <c r="L24" s="220"/>
      <c r="M24" s="221"/>
      <c r="N24" s="222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3" customHeight="1">
      <c r="A25" s="326" t="s">
        <v>62</v>
      </c>
      <c r="B25" s="14" t="s">
        <v>3</v>
      </c>
      <c r="C25" s="218" t="s">
        <v>97</v>
      </c>
      <c r="D25" s="34">
        <v>2</v>
      </c>
      <c r="E25" s="32"/>
      <c r="F25" s="29"/>
      <c r="G25" s="29"/>
      <c r="H25" s="31"/>
      <c r="I25" s="33"/>
      <c r="J25" s="76">
        <v>44928</v>
      </c>
      <c r="K25" s="76">
        <v>45117</v>
      </c>
      <c r="L25" s="224">
        <f>(D26/D25)</f>
        <v>0.5</v>
      </c>
      <c r="M25" s="226"/>
      <c r="N25" s="228"/>
    </row>
    <row r="26" spans="1:27" ht="26.25" customHeight="1">
      <c r="A26" s="327"/>
      <c r="B26" s="14" t="s">
        <v>2</v>
      </c>
      <c r="C26" s="219"/>
      <c r="D26" s="127">
        <v>1</v>
      </c>
      <c r="E26" s="32"/>
      <c r="F26" s="25"/>
      <c r="G26" s="25"/>
      <c r="H26" s="31"/>
      <c r="I26" s="29"/>
      <c r="J26" s="74"/>
      <c r="K26" s="75"/>
      <c r="L26" s="232"/>
      <c r="M26" s="233"/>
      <c r="N26" s="234"/>
    </row>
    <row r="27" spans="1:27" ht="18" customHeight="1">
      <c r="A27" s="328" t="s">
        <v>63</v>
      </c>
      <c r="B27" s="14" t="s">
        <v>3</v>
      </c>
      <c r="C27" s="218" t="s">
        <v>97</v>
      </c>
      <c r="D27" s="34">
        <v>12</v>
      </c>
      <c r="E27" s="32"/>
      <c r="F27" s="29"/>
      <c r="G27" s="29"/>
      <c r="H27" s="31"/>
      <c r="I27" s="29"/>
      <c r="J27" s="73">
        <v>44928</v>
      </c>
      <c r="K27" s="73">
        <v>45291</v>
      </c>
      <c r="L27" s="224">
        <f>(D28/D27)</f>
        <v>0.5</v>
      </c>
      <c r="M27" s="226"/>
      <c r="N27" s="228"/>
    </row>
    <row r="28" spans="1:27" ht="17.25" customHeight="1">
      <c r="A28" s="329"/>
      <c r="B28" s="14" t="s">
        <v>2</v>
      </c>
      <c r="C28" s="219"/>
      <c r="D28" s="127">
        <v>6</v>
      </c>
      <c r="E28" s="32"/>
      <c r="F28" s="25"/>
      <c r="G28" s="25"/>
      <c r="H28" s="31"/>
      <c r="I28" s="25"/>
      <c r="J28" s="74"/>
      <c r="K28" s="75"/>
      <c r="L28" s="232"/>
      <c r="M28" s="233"/>
      <c r="N28" s="234"/>
    </row>
    <row r="29" spans="1:27" ht="15.75">
      <c r="A29" s="258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401">
        <f>D30</f>
        <v>0.58333333333333337</v>
      </c>
      <c r="M29" s="221"/>
      <c r="N29" s="222"/>
    </row>
    <row r="30" spans="1:27" ht="15.75">
      <c r="A30" s="258"/>
      <c r="B30" s="14" t="s">
        <v>2</v>
      </c>
      <c r="C30" s="219"/>
      <c r="D30" s="144">
        <f>SUM(L17:L28)/600%</f>
        <v>0.58333333333333337</v>
      </c>
      <c r="E30" s="27"/>
      <c r="F30" s="25"/>
      <c r="G30" s="25"/>
      <c r="H30" s="26"/>
      <c r="I30" s="25"/>
      <c r="J30" s="74"/>
      <c r="K30" s="75"/>
      <c r="L30" s="401"/>
      <c r="M30" s="221"/>
      <c r="N30" s="222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237" t="s">
        <v>12</v>
      </c>
      <c r="C32" s="238"/>
      <c r="D32" s="239"/>
      <c r="E32" s="240" t="s">
        <v>11</v>
      </c>
      <c r="F32" s="241"/>
      <c r="G32" s="241"/>
      <c r="H32" s="241"/>
      <c r="I32" s="16"/>
      <c r="J32" s="242" t="s">
        <v>10</v>
      </c>
      <c r="K32" s="243"/>
      <c r="L32" s="243"/>
      <c r="M32" s="243"/>
      <c r="N32" s="243"/>
      <c r="Q32" s="1"/>
      <c r="R32" s="1"/>
      <c r="S32" s="1"/>
      <c r="T32" s="1"/>
      <c r="U32" s="1"/>
      <c r="V32" s="1"/>
    </row>
    <row r="33" spans="1:50" ht="26.25" customHeight="1">
      <c r="A33" s="244" t="s">
        <v>9</v>
      </c>
      <c r="B33" s="252" t="s">
        <v>8</v>
      </c>
      <c r="C33" s="253"/>
      <c r="D33" s="254"/>
      <c r="E33" s="252" t="str">
        <f t="shared" ref="E33:E43" si="0">C17</f>
        <v xml:space="preserve">Reporte furag </v>
      </c>
      <c r="F33" s="253"/>
      <c r="G33" s="254"/>
      <c r="H33" s="15" t="s">
        <v>3</v>
      </c>
      <c r="I33" s="113">
        <f t="shared" ref="I33:I44" si="1">D17</f>
        <v>1</v>
      </c>
      <c r="J33" s="304" t="s">
        <v>162</v>
      </c>
      <c r="K33" s="305"/>
      <c r="L33" s="305"/>
      <c r="M33" s="305"/>
      <c r="N33" s="306"/>
    </row>
    <row r="34" spans="1:50" ht="14.25" customHeight="1">
      <c r="A34" s="245"/>
      <c r="B34" s="255"/>
      <c r="C34" s="256"/>
      <c r="D34" s="257"/>
      <c r="E34" s="255"/>
      <c r="F34" s="256"/>
      <c r="G34" s="257"/>
      <c r="H34" s="14" t="s">
        <v>2</v>
      </c>
      <c r="I34" s="114">
        <f t="shared" si="1"/>
        <v>0</v>
      </c>
      <c r="J34" s="307"/>
      <c r="K34" s="308"/>
      <c r="L34" s="308"/>
      <c r="M34" s="308"/>
      <c r="N34" s="309"/>
    </row>
    <row r="35" spans="1:50" ht="14.25" customHeight="1">
      <c r="A35" s="244" t="s">
        <v>9</v>
      </c>
      <c r="B35" s="296" t="s">
        <v>6</v>
      </c>
      <c r="C35" s="297"/>
      <c r="D35" s="298"/>
      <c r="E35" s="330" t="str">
        <f t="shared" si="0"/>
        <v xml:space="preserve">Informe </v>
      </c>
      <c r="F35" s="331"/>
      <c r="G35" s="331"/>
      <c r="H35" s="14" t="s">
        <v>3</v>
      </c>
      <c r="I35" s="114">
        <f t="shared" si="1"/>
        <v>1</v>
      </c>
      <c r="J35" s="307"/>
      <c r="K35" s="308"/>
      <c r="L35" s="308"/>
      <c r="M35" s="308"/>
      <c r="N35" s="309"/>
    </row>
    <row r="36" spans="1:50" ht="14.25" customHeight="1">
      <c r="A36" s="245"/>
      <c r="B36" s="293"/>
      <c r="C36" s="294"/>
      <c r="D36" s="295"/>
      <c r="E36" s="331"/>
      <c r="F36" s="331"/>
      <c r="G36" s="331"/>
      <c r="H36" s="14" t="s">
        <v>2</v>
      </c>
      <c r="I36" s="114">
        <f t="shared" si="1"/>
        <v>1</v>
      </c>
      <c r="J36" s="307"/>
      <c r="K36" s="308"/>
      <c r="L36" s="308"/>
      <c r="M36" s="308"/>
      <c r="N36" s="309"/>
    </row>
    <row r="37" spans="1:50" ht="14.25" customHeight="1">
      <c r="A37" s="244" t="s">
        <v>9</v>
      </c>
      <c r="B37" s="296" t="s">
        <v>4</v>
      </c>
      <c r="C37" s="297"/>
      <c r="D37" s="298"/>
      <c r="E37" s="330" t="str">
        <f t="shared" si="0"/>
        <v>Acta de segumiento</v>
      </c>
      <c r="F37" s="331"/>
      <c r="G37" s="331"/>
      <c r="H37" s="14" t="s">
        <v>3</v>
      </c>
      <c r="I37" s="114">
        <f t="shared" si="1"/>
        <v>4</v>
      </c>
      <c r="J37" s="307"/>
      <c r="K37" s="308"/>
      <c r="L37" s="308"/>
      <c r="M37" s="308"/>
      <c r="N37" s="309"/>
    </row>
    <row r="38" spans="1:50" ht="14.25" customHeight="1">
      <c r="A38" s="245"/>
      <c r="B38" s="293"/>
      <c r="C38" s="294"/>
      <c r="D38" s="295"/>
      <c r="E38" s="331"/>
      <c r="F38" s="331"/>
      <c r="G38" s="331"/>
      <c r="H38" s="14" t="s">
        <v>2</v>
      </c>
      <c r="I38" s="114">
        <f t="shared" si="1"/>
        <v>2</v>
      </c>
      <c r="J38" s="307"/>
      <c r="K38" s="308"/>
      <c r="L38" s="308"/>
      <c r="M38" s="308"/>
      <c r="N38" s="309"/>
    </row>
    <row r="39" spans="1:50" ht="14.25" customHeight="1">
      <c r="A39" s="244" t="s">
        <v>9</v>
      </c>
      <c r="B39" s="296" t="s">
        <v>57</v>
      </c>
      <c r="C39" s="297"/>
      <c r="D39" s="298"/>
      <c r="E39" s="265" t="str">
        <f t="shared" si="0"/>
        <v xml:space="preserve">Reporte </v>
      </c>
      <c r="F39" s="266"/>
      <c r="G39" s="267"/>
      <c r="H39" s="14" t="s">
        <v>3</v>
      </c>
      <c r="I39" s="114">
        <f t="shared" si="1"/>
        <v>1</v>
      </c>
      <c r="J39" s="299"/>
      <c r="K39" s="300"/>
      <c r="L39" s="300"/>
      <c r="M39" s="300"/>
      <c r="N39" s="301"/>
    </row>
    <row r="40" spans="1:50" ht="24" customHeight="1">
      <c r="A40" s="245"/>
      <c r="B40" s="293"/>
      <c r="C40" s="294"/>
      <c r="D40" s="295"/>
      <c r="E40" s="268"/>
      <c r="F40" s="269"/>
      <c r="G40" s="270"/>
      <c r="H40" s="14" t="s">
        <v>2</v>
      </c>
      <c r="I40" s="114">
        <f t="shared" si="1"/>
        <v>1</v>
      </c>
      <c r="J40" s="299"/>
      <c r="K40" s="310"/>
      <c r="L40" s="310"/>
      <c r="M40" s="310"/>
      <c r="N40" s="301"/>
    </row>
    <row r="41" spans="1:50" ht="18.75" customHeight="1">
      <c r="A41" s="290" t="s">
        <v>7</v>
      </c>
      <c r="B41" s="296" t="s">
        <v>55</v>
      </c>
      <c r="C41" s="297"/>
      <c r="D41" s="298"/>
      <c r="E41" s="259" t="str">
        <f t="shared" si="0"/>
        <v>Reporte (log)</v>
      </c>
      <c r="F41" s="291"/>
      <c r="G41" s="292"/>
      <c r="H41" s="14" t="s">
        <v>3</v>
      </c>
      <c r="I41" s="114">
        <f t="shared" si="1"/>
        <v>2</v>
      </c>
      <c r="J41" s="299"/>
      <c r="K41" s="300"/>
      <c r="L41" s="300"/>
      <c r="M41" s="300"/>
      <c r="N41" s="301"/>
    </row>
    <row r="42" spans="1:50" ht="14.25" customHeight="1">
      <c r="A42" s="290"/>
      <c r="B42" s="293"/>
      <c r="C42" s="294"/>
      <c r="D42" s="295"/>
      <c r="E42" s="293"/>
      <c r="F42" s="294"/>
      <c r="G42" s="295"/>
      <c r="H42" s="14" t="s">
        <v>2</v>
      </c>
      <c r="I42" s="114">
        <f t="shared" si="1"/>
        <v>1</v>
      </c>
      <c r="J42" s="299"/>
      <c r="K42" s="300"/>
      <c r="L42" s="300"/>
      <c r="M42" s="300"/>
      <c r="N42" s="301"/>
    </row>
    <row r="43" spans="1:50" ht="15.75">
      <c r="A43" s="290" t="s">
        <v>5</v>
      </c>
      <c r="B43" s="296" t="s">
        <v>56</v>
      </c>
      <c r="C43" s="297"/>
      <c r="D43" s="298"/>
      <c r="E43" s="259" t="str">
        <f t="shared" si="0"/>
        <v>Reporte (log)</v>
      </c>
      <c r="F43" s="291"/>
      <c r="G43" s="292"/>
      <c r="H43" s="14" t="s">
        <v>3</v>
      </c>
      <c r="I43" s="114">
        <f t="shared" si="1"/>
        <v>12</v>
      </c>
      <c r="J43" s="299"/>
      <c r="K43" s="300"/>
      <c r="L43" s="300"/>
      <c r="M43" s="300"/>
      <c r="N43" s="301"/>
    </row>
    <row r="44" spans="1:50" ht="15.75">
      <c r="A44" s="290"/>
      <c r="B44" s="293"/>
      <c r="C44" s="294"/>
      <c r="D44" s="295"/>
      <c r="E44" s="293"/>
      <c r="F44" s="294"/>
      <c r="G44" s="295"/>
      <c r="H44" s="14" t="s">
        <v>2</v>
      </c>
      <c r="I44" s="114">
        <f t="shared" si="1"/>
        <v>6</v>
      </c>
      <c r="J44" s="262"/>
      <c r="K44" s="263"/>
      <c r="L44" s="263"/>
      <c r="M44" s="263"/>
      <c r="N44" s="264"/>
    </row>
    <row r="45" spans="1:50">
      <c r="A45" s="284" t="s">
        <v>1</v>
      </c>
      <c r="B45" s="285"/>
      <c r="C45" s="285"/>
      <c r="D45" s="285"/>
      <c r="E45" s="285"/>
      <c r="F45" s="285"/>
      <c r="G45" s="285"/>
      <c r="H45" s="285"/>
      <c r="I45" s="286"/>
      <c r="J45" s="289" t="s">
        <v>0</v>
      </c>
      <c r="K45" s="289"/>
      <c r="L45" s="289"/>
      <c r="M45" s="289"/>
      <c r="N45" s="289"/>
    </row>
    <row r="46" spans="1:50">
      <c r="A46" s="245"/>
      <c r="B46" s="287"/>
      <c r="C46" s="287"/>
      <c r="D46" s="287"/>
      <c r="E46" s="287"/>
      <c r="F46" s="287"/>
      <c r="G46" s="287"/>
      <c r="H46" s="287"/>
      <c r="I46" s="288"/>
      <c r="J46" s="289"/>
      <c r="K46" s="289"/>
      <c r="L46" s="289"/>
      <c r="M46" s="289"/>
      <c r="N46" s="289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45:I46"/>
    <mergeCell ref="J45:N46"/>
    <mergeCell ref="A41:A42"/>
    <mergeCell ref="B41:D42"/>
    <mergeCell ref="E41:G42"/>
    <mergeCell ref="A43:A44"/>
    <mergeCell ref="B43:D44"/>
    <mergeCell ref="E43:G44"/>
    <mergeCell ref="A37:A38"/>
    <mergeCell ref="B37:D38"/>
    <mergeCell ref="E37:G38"/>
    <mergeCell ref="A39:A40"/>
    <mergeCell ref="B39:D40"/>
    <mergeCell ref="E39:G40"/>
    <mergeCell ref="B32:D32"/>
    <mergeCell ref="E32:H32"/>
    <mergeCell ref="J32:N32"/>
    <mergeCell ref="A33:A34"/>
    <mergeCell ref="B33:D34"/>
    <mergeCell ref="E33:G34"/>
    <mergeCell ref="A35:A36"/>
    <mergeCell ref="B35:D36"/>
    <mergeCell ref="E35:G36"/>
    <mergeCell ref="J33:N44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62992125984251968" right="0.19685039370078741" top="0.23622047244094491" bottom="0.19685039370078741" header="0.15748031496062992" footer="0"/>
  <pageSetup paperSize="258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B22" zoomScale="64" zoomScaleNormal="64" workbookViewId="0">
      <selection activeCell="L33" sqref="L33:L34"/>
    </sheetView>
  </sheetViews>
  <sheetFormatPr baseColWidth="10" defaultColWidth="12.5703125" defaultRowHeight="15"/>
  <cols>
    <col min="1" max="1" width="82.28515625" style="1" customWidth="1"/>
    <col min="2" max="2" width="8.42578125" style="1" customWidth="1"/>
    <col min="3" max="3" width="21.85546875" style="1" customWidth="1"/>
    <col min="4" max="4" width="15" style="1" customWidth="1"/>
    <col min="5" max="5" width="21.140625" style="1" customWidth="1"/>
    <col min="6" max="6" width="15" style="1" customWidth="1"/>
    <col min="7" max="7" width="12.42578125" style="3" customWidth="1"/>
    <col min="8" max="8" width="15.42578125" style="1" customWidth="1"/>
    <col min="9" max="9" width="17.14062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28515625" style="1" customWidth="1"/>
    <col min="14" max="14" width="26.28515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339"/>
      <c r="B1" s="340" t="s">
        <v>43</v>
      </c>
      <c r="C1" s="340"/>
      <c r="D1" s="340"/>
      <c r="E1" s="340"/>
      <c r="F1" s="340"/>
      <c r="G1" s="340"/>
      <c r="H1" s="340"/>
      <c r="I1" s="341" t="s">
        <v>46</v>
      </c>
      <c r="J1" s="341"/>
      <c r="K1" s="341"/>
      <c r="L1" s="341"/>
      <c r="M1" s="339"/>
      <c r="N1" s="339"/>
      <c r="O1" s="71"/>
    </row>
    <row r="2" spans="1:248" s="42" customFormat="1" ht="37.5" customHeight="1">
      <c r="A2" s="339"/>
      <c r="B2" s="340"/>
      <c r="C2" s="340"/>
      <c r="D2" s="340"/>
      <c r="E2" s="340"/>
      <c r="F2" s="340"/>
      <c r="G2" s="340"/>
      <c r="H2" s="340"/>
      <c r="I2" s="341" t="s">
        <v>44</v>
      </c>
      <c r="J2" s="341"/>
      <c r="K2" s="341"/>
      <c r="L2" s="341"/>
      <c r="M2" s="339"/>
      <c r="N2" s="339"/>
      <c r="O2" s="71"/>
    </row>
    <row r="3" spans="1:248" s="42" customFormat="1" ht="33.75" customHeight="1">
      <c r="A3" s="339"/>
      <c r="B3" s="340" t="s">
        <v>42</v>
      </c>
      <c r="C3" s="340"/>
      <c r="D3" s="340"/>
      <c r="E3" s="340"/>
      <c r="F3" s="340"/>
      <c r="G3" s="340"/>
      <c r="H3" s="340"/>
      <c r="I3" s="341" t="s">
        <v>45</v>
      </c>
      <c r="J3" s="341"/>
      <c r="K3" s="341"/>
      <c r="L3" s="341"/>
      <c r="M3" s="339"/>
      <c r="N3" s="339"/>
      <c r="O3" s="71"/>
    </row>
    <row r="4" spans="1:248" s="42" customFormat="1" ht="38.25" customHeight="1">
      <c r="A4" s="339"/>
      <c r="B4" s="340"/>
      <c r="C4" s="340"/>
      <c r="D4" s="340"/>
      <c r="E4" s="340"/>
      <c r="F4" s="340"/>
      <c r="G4" s="340"/>
      <c r="H4" s="340"/>
      <c r="I4" s="341" t="s">
        <v>148</v>
      </c>
      <c r="J4" s="341"/>
      <c r="K4" s="341"/>
      <c r="L4" s="341"/>
      <c r="M4" s="339"/>
      <c r="N4" s="339"/>
      <c r="O4" s="71"/>
    </row>
    <row r="5" spans="1:248" s="42" customFormat="1" ht="27.75" customHeight="1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71"/>
    </row>
    <row r="6" spans="1:248" s="42" customFormat="1" ht="31.5" customHeight="1">
      <c r="A6" s="341" t="s">
        <v>64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71"/>
    </row>
    <row r="7" spans="1:248" s="42" customFormat="1" ht="36" customHeight="1">
      <c r="A7" s="70" t="s">
        <v>141</v>
      </c>
      <c r="B7" s="341" t="s">
        <v>158</v>
      </c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</row>
    <row r="8" spans="1:248" s="42" customFormat="1" ht="25.5" customHeight="1">
      <c r="A8" s="134" t="s">
        <v>41</v>
      </c>
      <c r="B8" s="340"/>
      <c r="C8" s="340"/>
      <c r="D8" s="340"/>
      <c r="E8" s="340"/>
      <c r="F8" s="340"/>
      <c r="G8" s="342" t="s">
        <v>144</v>
      </c>
      <c r="H8" s="342"/>
      <c r="I8" s="342"/>
      <c r="J8" s="343" t="s">
        <v>40</v>
      </c>
      <c r="K8" s="343"/>
      <c r="L8" s="343"/>
      <c r="M8" s="343"/>
      <c r="N8" s="343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27.75" customHeight="1">
      <c r="A9" s="132" t="s">
        <v>39</v>
      </c>
      <c r="B9" s="340"/>
      <c r="C9" s="340"/>
      <c r="D9" s="340"/>
      <c r="E9" s="340"/>
      <c r="F9" s="340"/>
      <c r="G9" s="342"/>
      <c r="H9" s="342"/>
      <c r="I9" s="342"/>
      <c r="J9" s="129" t="s">
        <v>38</v>
      </c>
      <c r="K9" s="174" t="s">
        <v>37</v>
      </c>
      <c r="L9" s="174"/>
      <c r="M9" s="174"/>
      <c r="N9" s="129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1.5" customHeight="1">
      <c r="A10" s="135" t="s">
        <v>35</v>
      </c>
      <c r="B10" s="344"/>
      <c r="C10" s="344"/>
      <c r="D10" s="344"/>
      <c r="E10" s="344"/>
      <c r="F10" s="344"/>
      <c r="G10" s="342"/>
      <c r="H10" s="342"/>
      <c r="I10" s="342"/>
      <c r="J10" s="64"/>
      <c r="K10" s="346"/>
      <c r="L10" s="346"/>
      <c r="M10" s="346"/>
      <c r="N10" s="136"/>
      <c r="O10" s="51"/>
      <c r="Q10" s="86"/>
      <c r="R10" s="181"/>
      <c r="S10" s="181"/>
      <c r="T10" s="181"/>
      <c r="U10" s="86"/>
      <c r="V10" s="43"/>
      <c r="W10" s="87"/>
      <c r="X10" s="87"/>
      <c r="Y10" s="43"/>
      <c r="Z10" s="43"/>
      <c r="AA10" s="43"/>
    </row>
    <row r="11" spans="1:248" s="42" customFormat="1" ht="38.25" customHeight="1">
      <c r="A11" s="137" t="s">
        <v>34</v>
      </c>
      <c r="B11" s="344"/>
      <c r="C11" s="344"/>
      <c r="D11" s="344"/>
      <c r="E11" s="344"/>
      <c r="F11" s="344"/>
      <c r="G11" s="342"/>
      <c r="H11" s="342"/>
      <c r="I11" s="342"/>
      <c r="J11" s="59"/>
      <c r="K11" s="345"/>
      <c r="L11" s="345"/>
      <c r="M11" s="345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39" customHeight="1">
      <c r="A12" s="138" t="s">
        <v>33</v>
      </c>
      <c r="B12" s="340"/>
      <c r="C12" s="340"/>
      <c r="D12" s="340"/>
      <c r="E12" s="340"/>
      <c r="F12" s="340"/>
      <c r="G12" s="342"/>
      <c r="H12" s="342"/>
      <c r="I12" s="342"/>
      <c r="J12" s="56"/>
      <c r="K12" s="335"/>
      <c r="L12" s="335"/>
      <c r="M12" s="335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39.75" customHeight="1">
      <c r="A13" s="208" t="s">
        <v>32</v>
      </c>
      <c r="B13" s="208"/>
      <c r="C13" s="208"/>
      <c r="D13" s="208"/>
      <c r="E13" s="208"/>
      <c r="F13" s="208"/>
      <c r="G13" s="342"/>
      <c r="H13" s="342"/>
      <c r="I13" s="342"/>
      <c r="J13" s="53"/>
      <c r="K13" s="335"/>
      <c r="L13" s="335"/>
      <c r="M13" s="335"/>
      <c r="N13" s="52"/>
      <c r="O13" s="51"/>
      <c r="Q13" s="50"/>
      <c r="R13" s="204"/>
      <c r="S13" s="20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203" t="s">
        <v>26</v>
      </c>
      <c r="G14" s="203"/>
      <c r="H14" s="203"/>
      <c r="I14" s="203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130" t="s">
        <v>20</v>
      </c>
      <c r="G16" s="130" t="s">
        <v>19</v>
      </c>
      <c r="H16" s="130" t="s">
        <v>18</v>
      </c>
      <c r="I16" s="41" t="s">
        <v>17</v>
      </c>
      <c r="J16" s="130" t="s">
        <v>16</v>
      </c>
      <c r="K16" s="131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2.5" customHeight="1">
      <c r="A17" s="350" t="s">
        <v>98</v>
      </c>
      <c r="B17" s="106" t="s">
        <v>3</v>
      </c>
      <c r="C17" s="347" t="s">
        <v>110</v>
      </c>
      <c r="D17" s="28">
        <v>10</v>
      </c>
      <c r="E17" s="131"/>
      <c r="F17" s="130"/>
      <c r="G17" s="130"/>
      <c r="H17" s="130"/>
      <c r="I17" s="41"/>
      <c r="J17" s="107">
        <v>44946</v>
      </c>
      <c r="K17" s="108">
        <v>45230</v>
      </c>
      <c r="L17" s="220">
        <f>(D18/D17)</f>
        <v>0.6</v>
      </c>
      <c r="M17" s="203"/>
      <c r="N17" s="201"/>
      <c r="O17" s="3"/>
      <c r="P17" s="3"/>
      <c r="Q17" s="6"/>
      <c r="R17" s="92"/>
      <c r="S17" s="9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51"/>
      <c r="B18" s="106" t="s">
        <v>2</v>
      </c>
      <c r="C18" s="353"/>
      <c r="D18" s="128">
        <v>6</v>
      </c>
      <c r="E18" s="147"/>
      <c r="F18" s="130"/>
      <c r="G18" s="130"/>
      <c r="H18" s="130"/>
      <c r="I18" s="41"/>
      <c r="J18" s="130"/>
      <c r="K18" s="131"/>
      <c r="L18" s="220"/>
      <c r="M18" s="352"/>
      <c r="N18" s="336"/>
      <c r="O18" s="3"/>
      <c r="P18" s="3"/>
      <c r="Q18" s="6"/>
      <c r="R18" s="92"/>
      <c r="S18" s="9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2.5" customHeight="1">
      <c r="A19" s="348" t="s">
        <v>67</v>
      </c>
      <c r="B19" s="133" t="s">
        <v>3</v>
      </c>
      <c r="C19" s="347" t="s">
        <v>111</v>
      </c>
      <c r="D19" s="34">
        <v>4</v>
      </c>
      <c r="E19" s="148"/>
      <c r="F19" s="32"/>
      <c r="G19" s="29"/>
      <c r="H19" s="31"/>
      <c r="I19" s="29"/>
      <c r="J19" s="73">
        <v>44929</v>
      </c>
      <c r="K19" s="73">
        <v>45205</v>
      </c>
      <c r="L19" s="220">
        <f>(D20/D19)</f>
        <v>0.5</v>
      </c>
      <c r="M19" s="221"/>
      <c r="N19" s="222"/>
      <c r="Q19" s="6"/>
      <c r="R19" s="216"/>
      <c r="S19" s="216"/>
      <c r="T19" s="4"/>
      <c r="U19" s="5"/>
      <c r="V19" s="4"/>
      <c r="W19" s="37"/>
      <c r="X19" s="7"/>
      <c r="Y19" s="35"/>
      <c r="Z19" s="4"/>
      <c r="AA19" s="4"/>
    </row>
    <row r="20" spans="1:248" ht="27.75" customHeight="1">
      <c r="A20" s="348"/>
      <c r="B20" s="133" t="s">
        <v>2</v>
      </c>
      <c r="C20" s="347"/>
      <c r="D20" s="34">
        <v>2</v>
      </c>
      <c r="E20" s="149"/>
      <c r="F20" s="27"/>
      <c r="G20" s="25"/>
      <c r="H20" s="31"/>
      <c r="I20" s="25"/>
      <c r="J20" s="74"/>
      <c r="K20" s="75"/>
      <c r="L20" s="220"/>
      <c r="M20" s="221"/>
      <c r="N20" s="222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48" ht="25.5" customHeight="1">
      <c r="A21" s="348" t="s">
        <v>99</v>
      </c>
      <c r="B21" s="133" t="s">
        <v>3</v>
      </c>
      <c r="C21" s="347" t="s">
        <v>94</v>
      </c>
      <c r="D21" s="34">
        <v>1</v>
      </c>
      <c r="E21" s="148"/>
      <c r="F21" s="32"/>
      <c r="G21" s="25"/>
      <c r="H21" s="31"/>
      <c r="I21" s="25"/>
      <c r="J21" s="73" t="s">
        <v>100</v>
      </c>
      <c r="K21" s="73">
        <v>45275</v>
      </c>
      <c r="L21" s="220">
        <f>(D22/D21)</f>
        <v>0</v>
      </c>
      <c r="M21" s="221"/>
      <c r="N21" s="222"/>
      <c r="Q21" s="4"/>
      <c r="R21" s="4"/>
      <c r="S21" s="4"/>
      <c r="T21" s="4"/>
      <c r="U21" s="36"/>
      <c r="V21" s="4"/>
      <c r="W21" s="37"/>
      <c r="X21" s="7"/>
      <c r="Y21" s="35"/>
      <c r="Z21" s="4"/>
      <c r="AA21" s="4"/>
    </row>
    <row r="22" spans="1:248" ht="16.149999999999999" customHeight="1">
      <c r="A22" s="348"/>
      <c r="B22" s="133" t="s">
        <v>2</v>
      </c>
      <c r="C22" s="347"/>
      <c r="D22" s="127">
        <v>0</v>
      </c>
      <c r="E22" s="149"/>
      <c r="F22" s="27"/>
      <c r="G22" s="25"/>
      <c r="H22" s="31"/>
      <c r="I22" s="25"/>
      <c r="J22" s="74"/>
      <c r="K22" s="75"/>
      <c r="L22" s="349"/>
      <c r="M22" s="336"/>
      <c r="N22" s="337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21" customHeight="1">
      <c r="A23" s="338" t="s">
        <v>101</v>
      </c>
      <c r="B23" s="133" t="s">
        <v>3</v>
      </c>
      <c r="C23" s="347" t="s">
        <v>94</v>
      </c>
      <c r="D23" s="34">
        <v>1</v>
      </c>
      <c r="E23" s="148"/>
      <c r="F23" s="32"/>
      <c r="G23" s="29"/>
      <c r="H23" s="31"/>
      <c r="I23" s="29"/>
      <c r="J23" s="150">
        <v>45047</v>
      </c>
      <c r="K23" s="150">
        <v>45184</v>
      </c>
      <c r="L23" s="220">
        <f>(D24/D23)</f>
        <v>0</v>
      </c>
      <c r="M23" s="221"/>
      <c r="N23" s="222"/>
      <c r="Q23" s="4"/>
      <c r="R23" s="4"/>
      <c r="S23" s="4"/>
      <c r="T23" s="4"/>
      <c r="U23" s="36"/>
      <c r="V23" s="4"/>
      <c r="W23" s="4"/>
      <c r="X23" s="4"/>
      <c r="Y23" s="4"/>
      <c r="Z23" s="4"/>
      <c r="AA23" s="4"/>
    </row>
    <row r="24" spans="1:248" ht="19.5" customHeight="1">
      <c r="A24" s="338"/>
      <c r="B24" s="133" t="s">
        <v>2</v>
      </c>
      <c r="C24" s="347"/>
      <c r="D24" s="127">
        <v>0</v>
      </c>
      <c r="E24" s="149"/>
      <c r="F24" s="27"/>
      <c r="G24" s="29"/>
      <c r="H24" s="31"/>
      <c r="I24" s="29"/>
      <c r="J24" s="151"/>
      <c r="K24" s="152"/>
      <c r="L24" s="220"/>
      <c r="M24" s="221"/>
      <c r="N24" s="222"/>
      <c r="Q24" s="4"/>
      <c r="R24" s="4"/>
      <c r="S24" s="4"/>
      <c r="T24" s="4"/>
      <c r="U24" s="4"/>
      <c r="V24" s="4"/>
      <c r="W24" s="4"/>
      <c r="X24" s="4"/>
      <c r="Y24" s="35"/>
      <c r="Z24" s="4"/>
      <c r="AA24" s="4"/>
    </row>
    <row r="25" spans="1:248" ht="19.5" customHeight="1">
      <c r="A25" s="217" t="s">
        <v>102</v>
      </c>
      <c r="B25" s="14" t="s">
        <v>3</v>
      </c>
      <c r="C25" s="218" t="s">
        <v>94</v>
      </c>
      <c r="D25" s="34">
        <v>1</v>
      </c>
      <c r="E25" s="148"/>
      <c r="F25" s="32"/>
      <c r="G25" s="29"/>
      <c r="H25" s="31"/>
      <c r="I25" s="29"/>
      <c r="J25" s="76">
        <v>45139</v>
      </c>
      <c r="K25" s="76">
        <v>45169</v>
      </c>
      <c r="L25" s="220">
        <f>(D26/D25)</f>
        <v>0</v>
      </c>
      <c r="M25" s="221"/>
      <c r="N25" s="222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48" ht="21" customHeight="1">
      <c r="A26" s="217"/>
      <c r="B26" s="14" t="s">
        <v>2</v>
      </c>
      <c r="C26" s="219"/>
      <c r="D26" s="127">
        <v>0</v>
      </c>
      <c r="E26" s="148"/>
      <c r="F26" s="29"/>
      <c r="G26" s="29"/>
      <c r="H26" s="31"/>
      <c r="I26" s="29"/>
      <c r="J26" s="79"/>
      <c r="K26" s="75"/>
      <c r="L26" s="220"/>
      <c r="M26" s="221"/>
      <c r="N26" s="222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48" ht="18" customHeight="1">
      <c r="A27" s="235" t="s">
        <v>103</v>
      </c>
      <c r="B27" s="14" t="s">
        <v>3</v>
      </c>
      <c r="C27" s="218" t="s">
        <v>94</v>
      </c>
      <c r="D27" s="34">
        <v>1</v>
      </c>
      <c r="E27" s="148"/>
      <c r="F27" s="29"/>
      <c r="G27" s="29"/>
      <c r="H27" s="31"/>
      <c r="I27" s="33"/>
      <c r="J27" s="76" t="s">
        <v>159</v>
      </c>
      <c r="K27" s="76">
        <v>45184</v>
      </c>
      <c r="L27" s="224">
        <f>(D28/D27)</f>
        <v>0</v>
      </c>
      <c r="M27" s="226"/>
      <c r="N27" s="228"/>
    </row>
    <row r="28" spans="1:248" ht="15.75">
      <c r="A28" s="236"/>
      <c r="B28" s="14" t="s">
        <v>2</v>
      </c>
      <c r="C28" s="219"/>
      <c r="D28" s="127">
        <v>0</v>
      </c>
      <c r="E28" s="148"/>
      <c r="F28" s="25"/>
      <c r="G28" s="25"/>
      <c r="H28" s="31"/>
      <c r="I28" s="29"/>
      <c r="J28" s="74"/>
      <c r="K28" s="75"/>
      <c r="L28" s="232"/>
      <c r="M28" s="233"/>
      <c r="N28" s="234"/>
    </row>
    <row r="29" spans="1:248" ht="15.75">
      <c r="A29" s="332" t="s">
        <v>104</v>
      </c>
      <c r="B29" s="14" t="s">
        <v>3</v>
      </c>
      <c r="C29" s="218" t="s">
        <v>94</v>
      </c>
      <c r="D29" s="34">
        <v>1</v>
      </c>
      <c r="E29" s="148"/>
      <c r="F29" s="25"/>
      <c r="G29" s="25"/>
      <c r="H29" s="31"/>
      <c r="I29" s="29"/>
      <c r="J29" s="91">
        <v>45019</v>
      </c>
      <c r="K29" s="91">
        <v>45169</v>
      </c>
      <c r="L29" s="224">
        <f>(D30/D29)</f>
        <v>0</v>
      </c>
      <c r="M29" s="226"/>
      <c r="N29" s="228"/>
    </row>
    <row r="30" spans="1:248" ht="15.75">
      <c r="A30" s="333"/>
      <c r="B30" s="14" t="s">
        <v>2</v>
      </c>
      <c r="C30" s="219"/>
      <c r="D30" s="127">
        <v>0</v>
      </c>
      <c r="E30" s="148"/>
      <c r="F30" s="25"/>
      <c r="G30" s="25"/>
      <c r="H30" s="31"/>
      <c r="I30" s="29"/>
      <c r="J30" s="74"/>
      <c r="K30" s="75"/>
      <c r="L30" s="225"/>
      <c r="M30" s="227"/>
      <c r="N30" s="229"/>
    </row>
    <row r="31" spans="1:248" ht="15.75">
      <c r="A31" s="354" t="s">
        <v>105</v>
      </c>
      <c r="B31" s="14" t="s">
        <v>3</v>
      </c>
      <c r="C31" s="218" t="s">
        <v>94</v>
      </c>
      <c r="D31" s="34">
        <v>1</v>
      </c>
      <c r="E31" s="148"/>
      <c r="F31" s="25"/>
      <c r="G31" s="25"/>
      <c r="H31" s="31"/>
      <c r="I31" s="29"/>
      <c r="J31" s="91">
        <v>45019</v>
      </c>
      <c r="K31" s="91">
        <v>45137</v>
      </c>
      <c r="L31" s="356">
        <f>(D32/D31)</f>
        <v>1</v>
      </c>
      <c r="M31" s="357"/>
      <c r="N31" s="358"/>
    </row>
    <row r="32" spans="1:248" ht="15.75">
      <c r="A32" s="355"/>
      <c r="B32" s="14" t="s">
        <v>2</v>
      </c>
      <c r="C32" s="219"/>
      <c r="D32" s="127">
        <v>1</v>
      </c>
      <c r="E32" s="148"/>
      <c r="F32" s="25"/>
      <c r="G32" s="25"/>
      <c r="H32" s="31"/>
      <c r="I32" s="29"/>
      <c r="J32" s="74"/>
      <c r="K32" s="75"/>
      <c r="L32" s="227"/>
      <c r="M32" s="227"/>
      <c r="N32" s="359"/>
    </row>
    <row r="33" spans="1:50" ht="15.75">
      <c r="A33" s="258" t="s">
        <v>14</v>
      </c>
      <c r="B33" s="14" t="s">
        <v>3</v>
      </c>
      <c r="C33" s="218"/>
      <c r="D33" s="72">
        <v>1</v>
      </c>
      <c r="E33" s="30"/>
      <c r="F33" s="30"/>
      <c r="G33" s="29"/>
      <c r="H33" s="29"/>
      <c r="I33" s="29"/>
      <c r="J33" s="91">
        <v>44927</v>
      </c>
      <c r="K33" s="91">
        <v>45291</v>
      </c>
      <c r="L33" s="401">
        <f>D34</f>
        <v>0.26250000000000001</v>
      </c>
      <c r="M33" s="221"/>
      <c r="N33" s="222"/>
    </row>
    <row r="34" spans="1:50" ht="15.75">
      <c r="A34" s="258"/>
      <c r="B34" s="14" t="s">
        <v>2</v>
      </c>
      <c r="C34" s="219"/>
      <c r="D34" s="72">
        <f>SUM(L17:L32)/800%</f>
        <v>0.26250000000000001</v>
      </c>
      <c r="E34" s="27"/>
      <c r="F34" s="25"/>
      <c r="G34" s="25"/>
      <c r="H34" s="26"/>
      <c r="I34" s="25"/>
      <c r="J34" s="74"/>
      <c r="K34" s="75"/>
      <c r="L34" s="401"/>
      <c r="M34" s="221"/>
      <c r="N34" s="222"/>
      <c r="Q34" s="4"/>
      <c r="R34" s="4"/>
      <c r="S34" s="4"/>
      <c r="T34" s="4"/>
      <c r="U34" s="4"/>
      <c r="V34" s="4"/>
    </row>
    <row r="35" spans="1:50" s="4" customForma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50" s="4" customFormat="1" ht="15.75">
      <c r="A36" s="17" t="s">
        <v>13</v>
      </c>
      <c r="B36" s="237" t="s">
        <v>12</v>
      </c>
      <c r="C36" s="238"/>
      <c r="D36" s="239"/>
      <c r="E36" s="240" t="s">
        <v>11</v>
      </c>
      <c r="F36" s="241"/>
      <c r="G36" s="241"/>
      <c r="H36" s="241"/>
      <c r="I36" s="16"/>
      <c r="J36" s="242" t="s">
        <v>10</v>
      </c>
      <c r="K36" s="243"/>
      <c r="L36" s="243"/>
      <c r="M36" s="243"/>
      <c r="N36" s="243"/>
      <c r="Q36" s="1"/>
      <c r="R36" s="1"/>
      <c r="S36" s="1"/>
      <c r="T36" s="1"/>
      <c r="U36" s="1"/>
      <c r="V36" s="1"/>
    </row>
    <row r="37" spans="1:50" s="4" customFormat="1" ht="15.75">
      <c r="A37" s="360" t="str">
        <f t="shared" ref="A37" si="0">$A$39</f>
        <v xml:space="preserve">META DE RESULTADO  No. </v>
      </c>
      <c r="B37" s="362" t="s">
        <v>107</v>
      </c>
      <c r="C37" s="363"/>
      <c r="D37" s="363"/>
      <c r="E37" s="364" t="s">
        <v>109</v>
      </c>
      <c r="F37" s="365"/>
      <c r="G37" s="365"/>
      <c r="H37" s="110" t="s">
        <v>108</v>
      </c>
      <c r="I37" s="115">
        <f>D17</f>
        <v>10</v>
      </c>
      <c r="J37" s="334" t="s">
        <v>162</v>
      </c>
      <c r="K37" s="331"/>
      <c r="L37" s="331"/>
      <c r="M37" s="331"/>
      <c r="N37" s="331"/>
      <c r="Q37" s="1"/>
      <c r="R37" s="1"/>
      <c r="S37" s="1"/>
      <c r="T37" s="1"/>
      <c r="U37" s="1"/>
      <c r="V37" s="1"/>
    </row>
    <row r="38" spans="1:50" s="4" customFormat="1">
      <c r="A38" s="361"/>
      <c r="B38" s="363"/>
      <c r="C38" s="363"/>
      <c r="D38" s="363"/>
      <c r="E38" s="365"/>
      <c r="F38" s="365"/>
      <c r="G38" s="365"/>
      <c r="H38" s="111" t="s">
        <v>2</v>
      </c>
      <c r="I38" s="115">
        <f>D18</f>
        <v>6</v>
      </c>
      <c r="J38" s="331"/>
      <c r="K38" s="331"/>
      <c r="L38" s="331"/>
      <c r="M38" s="331"/>
      <c r="N38" s="331"/>
      <c r="Q38" s="1"/>
      <c r="R38" s="1"/>
      <c r="S38" s="1"/>
      <c r="T38" s="1"/>
      <c r="U38" s="1"/>
      <c r="V38" s="1"/>
    </row>
    <row r="39" spans="1:50" ht="26.25" customHeight="1">
      <c r="A39" s="244" t="s">
        <v>9</v>
      </c>
      <c r="B39" s="252" t="s">
        <v>106</v>
      </c>
      <c r="C39" s="253"/>
      <c r="D39" s="254"/>
      <c r="E39" s="252" t="s">
        <v>68</v>
      </c>
      <c r="F39" s="253"/>
      <c r="G39" s="254"/>
      <c r="H39" s="15" t="s">
        <v>3</v>
      </c>
      <c r="I39" s="113">
        <f t="shared" ref="I39:I40" si="1">D19</f>
        <v>4</v>
      </c>
      <c r="J39" s="331"/>
      <c r="K39" s="331"/>
      <c r="L39" s="331"/>
      <c r="M39" s="331"/>
      <c r="N39" s="331"/>
    </row>
    <row r="40" spans="1:50" ht="14.25" customHeight="1">
      <c r="A40" s="245"/>
      <c r="B40" s="255"/>
      <c r="C40" s="256"/>
      <c r="D40" s="257"/>
      <c r="E40" s="255"/>
      <c r="F40" s="256"/>
      <c r="G40" s="257"/>
      <c r="H40" s="14" t="s">
        <v>2</v>
      </c>
      <c r="I40" s="114">
        <f t="shared" si="1"/>
        <v>2</v>
      </c>
      <c r="J40" s="331"/>
      <c r="K40" s="331"/>
      <c r="L40" s="331"/>
      <c r="M40" s="331"/>
      <c r="N40" s="331"/>
    </row>
    <row r="41" spans="1:50" ht="14.25" customHeight="1">
      <c r="A41" s="244" t="s">
        <v>9</v>
      </c>
      <c r="B41" s="296" t="s">
        <v>4</v>
      </c>
      <c r="C41" s="297"/>
      <c r="D41" s="298"/>
      <c r="E41" s="330" t="s">
        <v>112</v>
      </c>
      <c r="F41" s="331"/>
      <c r="G41" s="331"/>
      <c r="H41" s="14" t="s">
        <v>3</v>
      </c>
      <c r="I41" s="114">
        <f>D21+D23+D25+D27+D29+D31</f>
        <v>6</v>
      </c>
      <c r="J41" s="331"/>
      <c r="K41" s="331"/>
      <c r="L41" s="331"/>
      <c r="M41" s="331"/>
      <c r="N41" s="331"/>
    </row>
    <row r="42" spans="1:50" ht="26.25" customHeight="1">
      <c r="A42" s="245"/>
      <c r="B42" s="293"/>
      <c r="C42" s="294"/>
      <c r="D42" s="295"/>
      <c r="E42" s="331"/>
      <c r="F42" s="331"/>
      <c r="G42" s="331"/>
      <c r="H42" s="14" t="s">
        <v>2</v>
      </c>
      <c r="I42" s="114">
        <f>D22+D24+D26+D28+D30+D32</f>
        <v>1</v>
      </c>
      <c r="J42" s="331"/>
      <c r="K42" s="331"/>
      <c r="L42" s="331"/>
      <c r="M42" s="331"/>
      <c r="N42" s="331"/>
    </row>
    <row r="43" spans="1:50">
      <c r="A43" s="284" t="s">
        <v>1</v>
      </c>
      <c r="B43" s="285"/>
      <c r="C43" s="285"/>
      <c r="D43" s="285"/>
      <c r="E43" s="285"/>
      <c r="F43" s="285"/>
      <c r="G43" s="285"/>
      <c r="H43" s="285"/>
      <c r="I43" s="286"/>
      <c r="J43" s="289" t="s">
        <v>0</v>
      </c>
      <c r="K43" s="289"/>
      <c r="L43" s="289"/>
      <c r="M43" s="289"/>
      <c r="N43" s="289"/>
    </row>
    <row r="44" spans="1:50">
      <c r="A44" s="245"/>
      <c r="B44" s="287"/>
      <c r="C44" s="287"/>
      <c r="D44" s="287"/>
      <c r="E44" s="287"/>
      <c r="F44" s="287"/>
      <c r="G44" s="287"/>
      <c r="H44" s="287"/>
      <c r="I44" s="288"/>
      <c r="J44" s="289"/>
      <c r="K44" s="289"/>
      <c r="L44" s="289"/>
      <c r="M44" s="289"/>
      <c r="N44" s="289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104">
    <mergeCell ref="A31:A32"/>
    <mergeCell ref="L31:L32"/>
    <mergeCell ref="M31:M32"/>
    <mergeCell ref="N31:N32"/>
    <mergeCell ref="A37:A38"/>
    <mergeCell ref="B37:D38"/>
    <mergeCell ref="E37:G38"/>
    <mergeCell ref="C31:C32"/>
    <mergeCell ref="A33:A34"/>
    <mergeCell ref="C33:C34"/>
    <mergeCell ref="L33:L34"/>
    <mergeCell ref="M33:M34"/>
    <mergeCell ref="N33:N34"/>
    <mergeCell ref="A43:I44"/>
    <mergeCell ref="J43:N44"/>
    <mergeCell ref="J36:N36"/>
    <mergeCell ref="A39:A40"/>
    <mergeCell ref="B39:D40"/>
    <mergeCell ref="E39:G40"/>
    <mergeCell ref="A41:A42"/>
    <mergeCell ref="B41:D42"/>
    <mergeCell ref="E41:G42"/>
    <mergeCell ref="B36:D36"/>
    <mergeCell ref="E36:H36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C23:C24"/>
    <mergeCell ref="L23:L24"/>
    <mergeCell ref="M23:M24"/>
    <mergeCell ref="N23:N24"/>
    <mergeCell ref="F14:I15"/>
    <mergeCell ref="A21:A22"/>
    <mergeCell ref="C21:C22"/>
    <mergeCell ref="L21:L22"/>
    <mergeCell ref="M21:M22"/>
    <mergeCell ref="A14:A16"/>
    <mergeCell ref="B14:B16"/>
    <mergeCell ref="C14:C16"/>
    <mergeCell ref="D14:D16"/>
    <mergeCell ref="E14:E16"/>
    <mergeCell ref="A19:A20"/>
    <mergeCell ref="C19:C20"/>
    <mergeCell ref="A17:A18"/>
    <mergeCell ref="L17:L18"/>
    <mergeCell ref="M17:M18"/>
    <mergeCell ref="C17:C18"/>
    <mergeCell ref="A6:N6"/>
    <mergeCell ref="B7:N7"/>
    <mergeCell ref="B8:F8"/>
    <mergeCell ref="G8:I13"/>
    <mergeCell ref="J8:N8"/>
    <mergeCell ref="B11:F11"/>
    <mergeCell ref="K11:M11"/>
    <mergeCell ref="Q8:U8"/>
    <mergeCell ref="B9:F9"/>
    <mergeCell ref="K9:M9"/>
    <mergeCell ref="B10:F10"/>
    <mergeCell ref="K10:M10"/>
    <mergeCell ref="R10:T10"/>
    <mergeCell ref="R11:T11"/>
    <mergeCell ref="B12:F12"/>
    <mergeCell ref="K12:M12"/>
    <mergeCell ref="R12:T12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29:A30"/>
    <mergeCell ref="C29:C30"/>
    <mergeCell ref="L29:L30"/>
    <mergeCell ref="M29:M30"/>
    <mergeCell ref="N29:N30"/>
    <mergeCell ref="J37:N42"/>
    <mergeCell ref="A13:F13"/>
    <mergeCell ref="K13:M13"/>
    <mergeCell ref="R13:S13"/>
    <mergeCell ref="R19:S19"/>
    <mergeCell ref="J14:K15"/>
    <mergeCell ref="L14:N14"/>
    <mergeCell ref="R14:S14"/>
    <mergeCell ref="L15:L16"/>
    <mergeCell ref="M15:M16"/>
    <mergeCell ref="N15:N16"/>
    <mergeCell ref="R15:S15"/>
    <mergeCell ref="R16:S16"/>
    <mergeCell ref="L19:L20"/>
    <mergeCell ref="M19:M20"/>
    <mergeCell ref="N19:N20"/>
    <mergeCell ref="N17:N18"/>
    <mergeCell ref="N21:N22"/>
    <mergeCell ref="A23:A24"/>
  </mergeCells>
  <pageMargins left="0.62992125984251968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3"/>
  <sheetViews>
    <sheetView topLeftCell="A16" zoomScale="64" zoomScaleNormal="64" workbookViewId="0">
      <selection activeCell="L33" sqref="L33:L34"/>
    </sheetView>
  </sheetViews>
  <sheetFormatPr baseColWidth="10" defaultColWidth="12.5703125" defaultRowHeight="15"/>
  <cols>
    <col min="1" max="1" width="81.5703125" style="1" customWidth="1"/>
    <col min="2" max="2" width="7.7109375" style="1" customWidth="1"/>
    <col min="3" max="3" width="12.28515625" style="1" customWidth="1"/>
    <col min="4" max="4" width="16.7109375" style="1" customWidth="1"/>
    <col min="5" max="5" width="19.140625" style="1" customWidth="1"/>
    <col min="6" max="6" width="16.42578125" style="1" customWidth="1"/>
    <col min="7" max="7" width="14.28515625" style="3" customWidth="1"/>
    <col min="8" max="8" width="15.42578125" style="1" customWidth="1"/>
    <col min="9" max="9" width="17.4257812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6" style="1" customWidth="1"/>
    <col min="14" max="14" width="16.140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149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36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25.5" customHeight="1">
      <c r="A8" s="69" t="s">
        <v>41</v>
      </c>
      <c r="B8" s="185"/>
      <c r="C8" s="172"/>
      <c r="D8" s="172"/>
      <c r="E8" s="172"/>
      <c r="F8" s="173"/>
      <c r="G8" s="186" t="s">
        <v>145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85" t="s">
        <v>38</v>
      </c>
      <c r="K9" s="174" t="s">
        <v>37</v>
      </c>
      <c r="L9" s="174"/>
      <c r="M9" s="174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60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86"/>
      <c r="R10" s="181"/>
      <c r="S10" s="181"/>
      <c r="T10" s="181"/>
      <c r="U10" s="86"/>
      <c r="V10" s="43"/>
      <c r="W10" s="87"/>
      <c r="X10" s="87"/>
      <c r="Y10" s="43"/>
      <c r="Z10" s="43"/>
      <c r="AA10" s="43"/>
    </row>
    <row r="11" spans="1:248" s="42" customFormat="1" ht="33.75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36.75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21.75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73</v>
      </c>
      <c r="F14" s="209" t="s">
        <v>26</v>
      </c>
      <c r="G14" s="210"/>
      <c r="H14" s="210"/>
      <c r="I14" s="211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12"/>
      <c r="G15" s="213"/>
      <c r="H15" s="213"/>
      <c r="I15" s="214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9.25" customHeight="1">
      <c r="A17" s="367" t="s">
        <v>113</v>
      </c>
      <c r="B17" s="106" t="s">
        <v>3</v>
      </c>
      <c r="C17" s="218" t="s">
        <v>91</v>
      </c>
      <c r="D17" s="94">
        <v>1</v>
      </c>
      <c r="E17" s="94"/>
      <c r="F17" s="93"/>
      <c r="G17" s="93"/>
      <c r="H17" s="93"/>
      <c r="I17" s="41"/>
      <c r="J17" s="107">
        <v>45122</v>
      </c>
      <c r="K17" s="108">
        <v>45214</v>
      </c>
      <c r="L17" s="220">
        <f>(D18/D17)</f>
        <v>0</v>
      </c>
      <c r="M17" s="369"/>
      <c r="N17" s="379"/>
      <c r="O17" s="3"/>
      <c r="P17" s="3"/>
      <c r="Q17" s="6"/>
      <c r="R17" s="92"/>
      <c r="S17" s="9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75" customHeight="1">
      <c r="A18" s="368"/>
      <c r="B18" s="106" t="s">
        <v>2</v>
      </c>
      <c r="C18" s="366"/>
      <c r="D18" s="128">
        <v>0</v>
      </c>
      <c r="E18" s="94"/>
      <c r="F18" s="93"/>
      <c r="G18" s="93"/>
      <c r="H18" s="93"/>
      <c r="I18" s="41"/>
      <c r="J18" s="116"/>
      <c r="K18" s="117"/>
      <c r="L18" s="220"/>
      <c r="M18" s="370"/>
      <c r="N18" s="227"/>
      <c r="O18" s="3"/>
      <c r="P18" s="3"/>
      <c r="Q18" s="6"/>
      <c r="R18" s="92"/>
      <c r="S18" s="9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380" t="s">
        <v>114</v>
      </c>
      <c r="B19" s="106" t="s">
        <v>3</v>
      </c>
      <c r="C19" s="218" t="s">
        <v>91</v>
      </c>
      <c r="D19" s="94">
        <v>1</v>
      </c>
      <c r="E19" s="94"/>
      <c r="F19" s="93"/>
      <c r="G19" s="93"/>
      <c r="H19" s="93"/>
      <c r="I19" s="41"/>
      <c r="J19" s="107">
        <v>45078</v>
      </c>
      <c r="K19" s="108">
        <v>45107</v>
      </c>
      <c r="L19" s="224">
        <f>(D20/D19)</f>
        <v>1</v>
      </c>
      <c r="M19" s="382"/>
      <c r="N19" s="357"/>
      <c r="O19" s="3"/>
      <c r="P19" s="3"/>
      <c r="Q19" s="6"/>
      <c r="R19" s="92"/>
      <c r="S19" s="9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24.75" customHeight="1">
      <c r="A20" s="381"/>
      <c r="B20" s="106" t="s">
        <v>2</v>
      </c>
      <c r="C20" s="366"/>
      <c r="D20" s="128">
        <v>1</v>
      </c>
      <c r="E20" s="94"/>
      <c r="F20" s="93"/>
      <c r="G20" s="93"/>
      <c r="H20" s="93"/>
      <c r="I20" s="41"/>
      <c r="J20" s="93"/>
      <c r="K20" s="94"/>
      <c r="L20" s="227"/>
      <c r="M20" s="370"/>
      <c r="N20" s="227"/>
      <c r="O20" s="3"/>
      <c r="P20" s="3"/>
      <c r="Q20" s="6"/>
      <c r="R20" s="92"/>
      <c r="S20" s="9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23" t="s">
        <v>115</v>
      </c>
      <c r="B21" s="14" t="s">
        <v>3</v>
      </c>
      <c r="C21" s="218" t="s">
        <v>91</v>
      </c>
      <c r="D21" s="34">
        <v>1</v>
      </c>
      <c r="E21" s="32"/>
      <c r="F21" s="32"/>
      <c r="G21" s="29"/>
      <c r="H21" s="31"/>
      <c r="I21" s="29"/>
      <c r="J21" s="73">
        <v>45170</v>
      </c>
      <c r="K21" s="73">
        <v>45198</v>
      </c>
      <c r="L21" s="220">
        <f>(D22/D21)</f>
        <v>0</v>
      </c>
      <c r="M21" s="221"/>
      <c r="N21" s="222"/>
      <c r="Q21" s="6"/>
      <c r="R21" s="216"/>
      <c r="S21" s="216"/>
      <c r="T21" s="4"/>
      <c r="U21" s="5"/>
      <c r="V21" s="4"/>
      <c r="W21" s="37"/>
      <c r="X21" s="7"/>
      <c r="Y21" s="35"/>
      <c r="Z21" s="4"/>
      <c r="AA21" s="4"/>
    </row>
    <row r="22" spans="1:248" ht="17.25" customHeight="1">
      <c r="A22" s="217"/>
      <c r="B22" s="14" t="s">
        <v>2</v>
      </c>
      <c r="C22" s="366"/>
      <c r="D22" s="127">
        <v>0</v>
      </c>
      <c r="E22" s="27"/>
      <c r="F22" s="27"/>
      <c r="G22" s="25"/>
      <c r="H22" s="31"/>
      <c r="I22" s="25"/>
      <c r="J22" s="74"/>
      <c r="K22" s="75"/>
      <c r="L22" s="220"/>
      <c r="M22" s="221"/>
      <c r="N22" s="222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25.5" customHeight="1">
      <c r="A23" s="223" t="s">
        <v>116</v>
      </c>
      <c r="B23" s="14" t="s">
        <v>3</v>
      </c>
      <c r="C23" s="218" t="s">
        <v>91</v>
      </c>
      <c r="D23" s="34">
        <v>1</v>
      </c>
      <c r="E23" s="32"/>
      <c r="F23" s="32"/>
      <c r="G23" s="25"/>
      <c r="H23" s="31"/>
      <c r="I23" s="25"/>
      <c r="J23" s="73">
        <v>45201</v>
      </c>
      <c r="K23" s="73">
        <v>45230</v>
      </c>
      <c r="L23" s="224">
        <f>(D24/D23)</f>
        <v>0</v>
      </c>
      <c r="M23" s="226"/>
      <c r="N23" s="228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20.25" customHeight="1">
      <c r="A24" s="217"/>
      <c r="B24" s="14" t="s">
        <v>2</v>
      </c>
      <c r="C24" s="366"/>
      <c r="D24" s="127">
        <v>0</v>
      </c>
      <c r="E24" s="27"/>
      <c r="F24" s="27"/>
      <c r="G24" s="25"/>
      <c r="H24" s="31"/>
      <c r="I24" s="25"/>
      <c r="J24" s="77"/>
      <c r="K24" s="78"/>
      <c r="L24" s="225"/>
      <c r="M24" s="227"/>
      <c r="N24" s="229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1" customHeight="1">
      <c r="A25" s="217" t="s">
        <v>117</v>
      </c>
      <c r="B25" s="14" t="s">
        <v>3</v>
      </c>
      <c r="C25" s="218" t="s">
        <v>91</v>
      </c>
      <c r="D25" s="34">
        <v>1</v>
      </c>
      <c r="E25" s="32"/>
      <c r="F25" s="32"/>
      <c r="G25" s="29"/>
      <c r="H25" s="31"/>
      <c r="I25" s="29"/>
      <c r="J25" s="76">
        <v>45139</v>
      </c>
      <c r="K25" s="76">
        <v>45168</v>
      </c>
      <c r="L25" s="220">
        <f>(D26/D25)</f>
        <v>0</v>
      </c>
      <c r="M25" s="221"/>
      <c r="N25" s="222"/>
      <c r="Q25" s="4"/>
      <c r="R25" s="4"/>
      <c r="S25" s="4"/>
      <c r="T25" s="4"/>
      <c r="U25" s="36"/>
      <c r="V25" s="4"/>
      <c r="W25" s="4"/>
      <c r="X25" s="4"/>
      <c r="Y25" s="4"/>
      <c r="Z25" s="4"/>
      <c r="AA25" s="4"/>
    </row>
    <row r="26" spans="1:248" ht="19.5" customHeight="1">
      <c r="A26" s="217"/>
      <c r="B26" s="14" t="s">
        <v>2</v>
      </c>
      <c r="C26" s="366"/>
      <c r="D26" s="127">
        <v>0</v>
      </c>
      <c r="E26" s="27"/>
      <c r="F26" s="27"/>
      <c r="G26" s="29"/>
      <c r="H26" s="31"/>
      <c r="I26" s="29"/>
      <c r="J26" s="79"/>
      <c r="K26" s="75"/>
      <c r="L26" s="220"/>
      <c r="M26" s="221"/>
      <c r="N26" s="222"/>
      <c r="Q26" s="4"/>
      <c r="R26" s="4"/>
      <c r="S26" s="4"/>
      <c r="T26" s="4"/>
      <c r="U26" s="4"/>
      <c r="V26" s="4"/>
      <c r="W26" s="4"/>
      <c r="X26" s="4"/>
      <c r="Y26" s="35"/>
      <c r="Z26" s="4"/>
      <c r="AA26" s="4"/>
    </row>
    <row r="27" spans="1:248" ht="19.5" customHeight="1">
      <c r="A27" s="217" t="s">
        <v>118</v>
      </c>
      <c r="B27" s="14" t="s">
        <v>3</v>
      </c>
      <c r="C27" s="218" t="s">
        <v>91</v>
      </c>
      <c r="D27" s="34">
        <v>1</v>
      </c>
      <c r="E27" s="32"/>
      <c r="F27" s="32"/>
      <c r="G27" s="29"/>
      <c r="H27" s="31"/>
      <c r="I27" s="29"/>
      <c r="J27" s="76">
        <v>45029</v>
      </c>
      <c r="K27" s="76">
        <v>45035</v>
      </c>
      <c r="L27" s="220">
        <f>(D28/D27)</f>
        <v>1</v>
      </c>
      <c r="M27" s="221"/>
      <c r="N27" s="222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48" ht="21" customHeight="1">
      <c r="A28" s="217"/>
      <c r="B28" s="14" t="s">
        <v>2</v>
      </c>
      <c r="C28" s="366"/>
      <c r="D28" s="127">
        <v>1</v>
      </c>
      <c r="E28" s="32"/>
      <c r="F28" s="29"/>
      <c r="G28" s="29"/>
      <c r="H28" s="31"/>
      <c r="I28" s="29"/>
      <c r="J28" s="79"/>
      <c r="K28" s="75"/>
      <c r="L28" s="220"/>
      <c r="M28" s="221"/>
      <c r="N28" s="222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48" ht="18" customHeight="1">
      <c r="A29" s="235" t="s">
        <v>119</v>
      </c>
      <c r="B29" s="14" t="s">
        <v>3</v>
      </c>
      <c r="C29" s="218" t="s">
        <v>82</v>
      </c>
      <c r="D29" s="34">
        <v>16</v>
      </c>
      <c r="E29" s="32"/>
      <c r="F29" s="29"/>
      <c r="G29" s="29"/>
      <c r="H29" s="31"/>
      <c r="I29" s="33"/>
      <c r="J29" s="76">
        <v>44941</v>
      </c>
      <c r="K29" s="76">
        <v>44985</v>
      </c>
      <c r="L29" s="224">
        <f>(D30/D29)</f>
        <v>1</v>
      </c>
      <c r="M29" s="226"/>
      <c r="N29" s="228"/>
    </row>
    <row r="30" spans="1:248" ht="15.75">
      <c r="A30" s="236"/>
      <c r="B30" s="14" t="s">
        <v>2</v>
      </c>
      <c r="C30" s="219"/>
      <c r="D30" s="127">
        <v>16</v>
      </c>
      <c r="E30" s="32"/>
      <c r="F30" s="25"/>
      <c r="G30" s="25"/>
      <c r="H30" s="31"/>
      <c r="I30" s="29"/>
      <c r="J30" s="74"/>
      <c r="K30" s="75"/>
      <c r="L30" s="232"/>
      <c r="M30" s="233"/>
      <c r="N30" s="234"/>
    </row>
    <row r="31" spans="1:248" ht="18" customHeight="1">
      <c r="A31" s="230" t="s">
        <v>69</v>
      </c>
      <c r="B31" s="14" t="s">
        <v>3</v>
      </c>
      <c r="C31" s="371" t="s">
        <v>82</v>
      </c>
      <c r="D31" s="34">
        <v>4</v>
      </c>
      <c r="E31" s="32"/>
      <c r="F31" s="29"/>
      <c r="G31" s="29"/>
      <c r="H31" s="31"/>
      <c r="I31" s="29"/>
      <c r="J31" s="73">
        <v>44928</v>
      </c>
      <c r="K31" s="73">
        <v>45230</v>
      </c>
      <c r="L31" s="224">
        <f>(D32/D31)</f>
        <v>0.5</v>
      </c>
      <c r="M31" s="226"/>
      <c r="N31" s="228"/>
    </row>
    <row r="32" spans="1:248" ht="17.25" customHeight="1">
      <c r="A32" s="231"/>
      <c r="B32" s="14" t="s">
        <v>2</v>
      </c>
      <c r="C32" s="372"/>
      <c r="D32" s="127">
        <v>2</v>
      </c>
      <c r="E32" s="32"/>
      <c r="F32" s="25"/>
      <c r="G32" s="25"/>
      <c r="H32" s="31"/>
      <c r="I32" s="25"/>
      <c r="J32" s="74"/>
      <c r="K32" s="75"/>
      <c r="L32" s="232"/>
      <c r="M32" s="233"/>
      <c r="N32" s="234"/>
    </row>
    <row r="33" spans="1:22" ht="15.75">
      <c r="A33" s="258" t="s">
        <v>14</v>
      </c>
      <c r="B33" s="14" t="s">
        <v>3</v>
      </c>
      <c r="C33" s="218"/>
      <c r="D33" s="72">
        <v>1</v>
      </c>
      <c r="E33" s="30"/>
      <c r="F33" s="30"/>
      <c r="G33" s="29"/>
      <c r="H33" s="29"/>
      <c r="I33" s="29"/>
      <c r="J33" s="79"/>
      <c r="K33" s="75"/>
      <c r="L33" s="401">
        <f>D34</f>
        <v>0.4375</v>
      </c>
      <c r="M33" s="221"/>
      <c r="N33" s="222"/>
    </row>
    <row r="34" spans="1:22" ht="15.75">
      <c r="A34" s="258"/>
      <c r="B34" s="14" t="s">
        <v>2</v>
      </c>
      <c r="C34" s="219"/>
      <c r="D34" s="72">
        <f>SUM(L17:L32)/800%</f>
        <v>0.4375</v>
      </c>
      <c r="E34" s="27"/>
      <c r="F34" s="25"/>
      <c r="G34" s="25"/>
      <c r="H34" s="26"/>
      <c r="I34" s="25"/>
      <c r="J34" s="74"/>
      <c r="K34" s="75"/>
      <c r="L34" s="401"/>
      <c r="M34" s="221"/>
      <c r="N34" s="222"/>
      <c r="Q34" s="4"/>
      <c r="R34" s="4"/>
      <c r="S34" s="4"/>
      <c r="T34" s="4"/>
      <c r="U34" s="4"/>
      <c r="V34" s="4"/>
    </row>
    <row r="35" spans="1:22" s="4" customForma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22" s="4" customFormat="1" ht="15.75">
      <c r="A36" s="17" t="s">
        <v>13</v>
      </c>
      <c r="B36" s="237" t="s">
        <v>12</v>
      </c>
      <c r="C36" s="238"/>
      <c r="D36" s="239"/>
      <c r="E36" s="240" t="s">
        <v>11</v>
      </c>
      <c r="F36" s="241"/>
      <c r="G36" s="241"/>
      <c r="H36" s="241"/>
      <c r="I36" s="16"/>
      <c r="J36" s="242" t="s">
        <v>10</v>
      </c>
      <c r="K36" s="243"/>
      <c r="L36" s="243"/>
      <c r="M36" s="243"/>
      <c r="N36" s="243"/>
      <c r="Q36" s="1"/>
      <c r="R36" s="1"/>
      <c r="S36" s="1"/>
      <c r="T36" s="1"/>
      <c r="U36" s="1"/>
      <c r="V36" s="1"/>
    </row>
    <row r="37" spans="1:22" ht="26.25" customHeight="1">
      <c r="A37" s="244" t="s">
        <v>9</v>
      </c>
      <c r="B37" s="252" t="s">
        <v>8</v>
      </c>
      <c r="C37" s="253"/>
      <c r="D37" s="254"/>
      <c r="E37" s="252" t="s">
        <v>82</v>
      </c>
      <c r="F37" s="253"/>
      <c r="G37" s="254"/>
      <c r="H37" s="15" t="s">
        <v>3</v>
      </c>
      <c r="I37" s="113">
        <f>(D17+D19+D21+D23+D25+D27+D29+D31)</f>
        <v>26</v>
      </c>
      <c r="J37" s="373" t="s">
        <v>162</v>
      </c>
      <c r="K37" s="374"/>
      <c r="L37" s="374"/>
      <c r="M37" s="374"/>
      <c r="N37" s="375"/>
    </row>
    <row r="38" spans="1:22" ht="14.25" customHeight="1">
      <c r="A38" s="245"/>
      <c r="B38" s="255"/>
      <c r="C38" s="256"/>
      <c r="D38" s="257"/>
      <c r="E38" s="255"/>
      <c r="F38" s="256"/>
      <c r="G38" s="257"/>
      <c r="H38" s="14" t="s">
        <v>2</v>
      </c>
      <c r="I38" s="114">
        <f>(D18+D20+D22+D24+D26+D28++D30+D32)</f>
        <v>20</v>
      </c>
      <c r="J38" s="376"/>
      <c r="K38" s="377"/>
      <c r="L38" s="377"/>
      <c r="M38" s="377"/>
      <c r="N38" s="378"/>
    </row>
    <row r="39" spans="1:22" ht="14.25" customHeight="1">
      <c r="A39" s="244" t="s">
        <v>9</v>
      </c>
      <c r="B39" s="296" t="s">
        <v>6</v>
      </c>
      <c r="C39" s="297"/>
      <c r="D39" s="298"/>
      <c r="E39" s="330"/>
      <c r="F39" s="331"/>
      <c r="G39" s="331"/>
      <c r="H39" s="14" t="s">
        <v>3</v>
      </c>
      <c r="I39" s="80"/>
      <c r="J39" s="376"/>
      <c r="K39" s="377"/>
      <c r="L39" s="377"/>
      <c r="M39" s="377"/>
      <c r="N39" s="378"/>
    </row>
    <row r="40" spans="1:22" ht="14.25" customHeight="1">
      <c r="A40" s="245"/>
      <c r="B40" s="293"/>
      <c r="C40" s="294"/>
      <c r="D40" s="295"/>
      <c r="E40" s="331"/>
      <c r="F40" s="331"/>
      <c r="G40" s="331"/>
      <c r="H40" s="14" t="s">
        <v>2</v>
      </c>
      <c r="I40" s="80"/>
      <c r="J40" s="376"/>
      <c r="K40" s="377"/>
      <c r="L40" s="377"/>
      <c r="M40" s="377"/>
      <c r="N40" s="378"/>
    </row>
    <row r="41" spans="1:22" ht="14.25" customHeight="1">
      <c r="A41" s="244" t="s">
        <v>9</v>
      </c>
      <c r="B41" s="296" t="s">
        <v>4</v>
      </c>
      <c r="C41" s="297"/>
      <c r="D41" s="298"/>
      <c r="E41" s="330"/>
      <c r="F41" s="331"/>
      <c r="G41" s="331"/>
      <c r="H41" s="14" t="s">
        <v>3</v>
      </c>
      <c r="I41" s="80"/>
      <c r="J41" s="376"/>
      <c r="K41" s="377"/>
      <c r="L41" s="377"/>
      <c r="M41" s="377"/>
      <c r="N41" s="378"/>
    </row>
    <row r="42" spans="1:22" ht="14.25" customHeight="1">
      <c r="A42" s="245"/>
      <c r="B42" s="293"/>
      <c r="C42" s="294"/>
      <c r="D42" s="295"/>
      <c r="E42" s="331"/>
      <c r="F42" s="331"/>
      <c r="G42" s="331"/>
      <c r="H42" s="14" t="s">
        <v>2</v>
      </c>
      <c r="I42" s="80"/>
      <c r="J42" s="376"/>
      <c r="K42" s="377"/>
      <c r="L42" s="377"/>
      <c r="M42" s="377"/>
      <c r="N42" s="378"/>
    </row>
    <row r="43" spans="1:22" ht="18.75" customHeight="1">
      <c r="A43" s="290" t="s">
        <v>7</v>
      </c>
      <c r="B43" s="296" t="s">
        <v>54</v>
      </c>
      <c r="C43" s="297"/>
      <c r="D43" s="298"/>
      <c r="E43" s="259"/>
      <c r="F43" s="291"/>
      <c r="G43" s="292"/>
      <c r="H43" s="14" t="s">
        <v>3</v>
      </c>
      <c r="I43" s="80"/>
      <c r="J43" s="281"/>
      <c r="K43" s="282"/>
      <c r="L43" s="282"/>
      <c r="M43" s="282"/>
      <c r="N43" s="283"/>
    </row>
    <row r="44" spans="1:22" ht="14.25" customHeight="1">
      <c r="A44" s="290"/>
      <c r="B44" s="293"/>
      <c r="C44" s="294"/>
      <c r="D44" s="295"/>
      <c r="E44" s="293"/>
      <c r="F44" s="294"/>
      <c r="G44" s="295"/>
      <c r="H44" s="14" t="s">
        <v>2</v>
      </c>
      <c r="I44" s="80"/>
      <c r="J44" s="281"/>
      <c r="K44" s="282"/>
      <c r="L44" s="282"/>
      <c r="M44" s="282"/>
      <c r="N44" s="283"/>
    </row>
    <row r="45" spans="1:22" ht="15.75">
      <c r="A45" s="290" t="s">
        <v>5</v>
      </c>
      <c r="B45" s="296" t="s">
        <v>55</v>
      </c>
      <c r="C45" s="297"/>
      <c r="D45" s="298"/>
      <c r="E45" s="259"/>
      <c r="F45" s="291"/>
      <c r="G45" s="292"/>
      <c r="H45" s="14" t="s">
        <v>3</v>
      </c>
      <c r="I45" s="80"/>
      <c r="J45" s="281"/>
      <c r="K45" s="282"/>
      <c r="L45" s="282"/>
      <c r="M45" s="282"/>
      <c r="N45" s="283"/>
    </row>
    <row r="46" spans="1:22" ht="15.75">
      <c r="A46" s="290"/>
      <c r="B46" s="293"/>
      <c r="C46" s="294"/>
      <c r="D46" s="295"/>
      <c r="E46" s="293"/>
      <c r="F46" s="294"/>
      <c r="G46" s="295"/>
      <c r="H46" s="14" t="s">
        <v>2</v>
      </c>
      <c r="I46" s="80"/>
      <c r="J46" s="268"/>
      <c r="K46" s="269"/>
      <c r="L46" s="269"/>
      <c r="M46" s="269"/>
      <c r="N46" s="270"/>
    </row>
    <row r="47" spans="1:22">
      <c r="A47" s="284" t="s">
        <v>1</v>
      </c>
      <c r="B47" s="285"/>
      <c r="C47" s="285"/>
      <c r="D47" s="285"/>
      <c r="E47" s="285"/>
      <c r="F47" s="285"/>
      <c r="G47" s="285"/>
      <c r="H47" s="285"/>
      <c r="I47" s="286"/>
      <c r="J47" s="289" t="s">
        <v>0</v>
      </c>
      <c r="K47" s="289"/>
      <c r="L47" s="289"/>
      <c r="M47" s="289"/>
      <c r="N47" s="289"/>
    </row>
    <row r="48" spans="1:22">
      <c r="A48" s="245"/>
      <c r="B48" s="287"/>
      <c r="C48" s="287"/>
      <c r="D48" s="287"/>
      <c r="E48" s="287"/>
      <c r="F48" s="287"/>
      <c r="G48" s="287"/>
      <c r="H48" s="287"/>
      <c r="I48" s="288"/>
      <c r="J48" s="289"/>
      <c r="K48" s="289"/>
      <c r="L48" s="289"/>
      <c r="M48" s="289"/>
      <c r="N48" s="289"/>
    </row>
    <row r="49" spans="6:50">
      <c r="F49" s="4"/>
      <c r="G49" s="8"/>
      <c r="H49" s="4"/>
      <c r="I49" s="4"/>
      <c r="J49" s="13"/>
      <c r="K49" s="13"/>
      <c r="L49" s="4"/>
      <c r="M49" s="4"/>
      <c r="N49" s="4"/>
      <c r="O49" s="4"/>
    </row>
    <row r="50" spans="6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6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6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6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6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6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6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6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6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6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6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6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6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6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6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</sheetData>
  <mergeCells count="110">
    <mergeCell ref="N17:N18"/>
    <mergeCell ref="A19:A20"/>
    <mergeCell ref="C19:C20"/>
    <mergeCell ref="L19:L20"/>
    <mergeCell ref="M19:M20"/>
    <mergeCell ref="N19:N20"/>
    <mergeCell ref="A47:I48"/>
    <mergeCell ref="J47:N48"/>
    <mergeCell ref="A43:A44"/>
    <mergeCell ref="B43:D44"/>
    <mergeCell ref="E43:G44"/>
    <mergeCell ref="A45:A46"/>
    <mergeCell ref="B45:D46"/>
    <mergeCell ref="E45:G46"/>
    <mergeCell ref="A41:A42"/>
    <mergeCell ref="B41:D42"/>
    <mergeCell ref="E41:G42"/>
    <mergeCell ref="B36:D36"/>
    <mergeCell ref="E36:H36"/>
    <mergeCell ref="J36:N36"/>
    <mergeCell ref="A37:A38"/>
    <mergeCell ref="B37:D38"/>
    <mergeCell ref="E37:G38"/>
    <mergeCell ref="A39:A40"/>
    <mergeCell ref="B39:D40"/>
    <mergeCell ref="E39:G40"/>
    <mergeCell ref="A31:A32"/>
    <mergeCell ref="C31:C32"/>
    <mergeCell ref="L31:L32"/>
    <mergeCell ref="M31:M32"/>
    <mergeCell ref="N31:N32"/>
    <mergeCell ref="A33:A34"/>
    <mergeCell ref="C33:C34"/>
    <mergeCell ref="L33:L34"/>
    <mergeCell ref="M33:M34"/>
    <mergeCell ref="N33:N34"/>
    <mergeCell ref="J37:N4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1:A22"/>
    <mergeCell ref="C21:C22"/>
    <mergeCell ref="L21:L22"/>
    <mergeCell ref="M21:M22"/>
    <mergeCell ref="N21:N22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7:A18"/>
    <mergeCell ref="C17:C18"/>
    <mergeCell ref="L17:L18"/>
    <mergeCell ref="M17:M18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0.62992125984251968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abSelected="1" topLeftCell="A22" zoomScale="64" zoomScaleNormal="64" workbookViewId="0">
      <selection activeCell="L31" sqref="L31:L32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20.7109375" style="1" customWidth="1"/>
    <col min="4" max="4" width="12.7109375" style="1" customWidth="1"/>
    <col min="5" max="5" width="22.85546875" style="1" customWidth="1"/>
    <col min="6" max="6" width="13.42578125" style="1" customWidth="1"/>
    <col min="7" max="7" width="10.85546875" style="3" customWidth="1"/>
    <col min="8" max="8" width="16.7109375" style="1" customWidth="1"/>
    <col min="9" max="9" width="21.7109375" style="1" customWidth="1"/>
    <col min="10" max="10" width="16.140625" style="2" customWidth="1"/>
    <col min="11" max="11" width="18.7109375" style="2" customWidth="1"/>
    <col min="12" max="12" width="12.7109375" style="1" customWidth="1"/>
    <col min="13" max="13" width="16.42578125" style="1" customWidth="1"/>
    <col min="14" max="14" width="17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150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36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25.5" customHeight="1">
      <c r="A8" s="69" t="s">
        <v>41</v>
      </c>
      <c r="B8" s="185"/>
      <c r="C8" s="172"/>
      <c r="D8" s="172"/>
      <c r="E8" s="172"/>
      <c r="F8" s="173"/>
      <c r="G8" s="186" t="s">
        <v>144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96" t="s">
        <v>38</v>
      </c>
      <c r="K9" s="174" t="s">
        <v>37</v>
      </c>
      <c r="L9" s="174"/>
      <c r="M9" s="174"/>
      <c r="N9" s="96" t="s">
        <v>36</v>
      </c>
      <c r="O9" s="51"/>
      <c r="Q9" s="95"/>
      <c r="R9" s="95"/>
      <c r="S9" s="95"/>
      <c r="T9" s="95"/>
      <c r="U9" s="95"/>
      <c r="V9" s="43"/>
      <c r="W9" s="43"/>
      <c r="X9" s="43"/>
      <c r="Y9" s="43"/>
      <c r="Z9" s="43"/>
      <c r="AA9" s="43"/>
    </row>
    <row r="10" spans="1:248" s="42" customFormat="1" ht="34.5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97"/>
      <c r="R10" s="181"/>
      <c r="S10" s="181"/>
      <c r="T10" s="181"/>
      <c r="U10" s="97"/>
      <c r="V10" s="43"/>
      <c r="W10" s="98"/>
      <c r="X10" s="98"/>
      <c r="Y10" s="43"/>
      <c r="Z10" s="43"/>
      <c r="AA10" s="43"/>
    </row>
    <row r="11" spans="1:248" s="42" customFormat="1" ht="35.25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30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39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101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209" t="s">
        <v>26</v>
      </c>
      <c r="G14" s="210"/>
      <c r="H14" s="210"/>
      <c r="I14" s="211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12"/>
      <c r="G15" s="213"/>
      <c r="H15" s="213"/>
      <c r="I15" s="214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99" t="s">
        <v>20</v>
      </c>
      <c r="G16" s="99" t="s">
        <v>19</v>
      </c>
      <c r="H16" s="99" t="s">
        <v>18</v>
      </c>
      <c r="I16" s="41" t="s">
        <v>17</v>
      </c>
      <c r="J16" s="99" t="s">
        <v>16</v>
      </c>
      <c r="K16" s="100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3" customHeight="1">
      <c r="A17" s="386" t="s">
        <v>154</v>
      </c>
      <c r="B17" s="106" t="s">
        <v>3</v>
      </c>
      <c r="C17" s="369" t="s">
        <v>94</v>
      </c>
      <c r="D17" s="100">
        <v>2</v>
      </c>
      <c r="E17" s="100"/>
      <c r="F17" s="99"/>
      <c r="G17" s="99"/>
      <c r="H17" s="99"/>
      <c r="I17" s="41"/>
      <c r="J17" s="118">
        <v>45048</v>
      </c>
      <c r="K17" s="119">
        <v>45260</v>
      </c>
      <c r="L17" s="388">
        <f>(D18/D17)</f>
        <v>0.5</v>
      </c>
      <c r="M17" s="100"/>
      <c r="N17" s="379"/>
      <c r="O17" s="3"/>
      <c r="P17" s="3"/>
      <c r="Q17" s="6"/>
      <c r="R17" s="102"/>
      <c r="S17" s="10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87"/>
      <c r="B18" s="106" t="s">
        <v>2</v>
      </c>
      <c r="C18" s="370"/>
      <c r="D18" s="128">
        <v>1</v>
      </c>
      <c r="E18" s="100"/>
      <c r="F18" s="99"/>
      <c r="G18" s="99"/>
      <c r="H18" s="99"/>
      <c r="I18" s="41"/>
      <c r="J18" s="99"/>
      <c r="K18" s="100"/>
      <c r="L18" s="389"/>
      <c r="M18" s="100"/>
      <c r="N18" s="227"/>
      <c r="O18" s="3"/>
      <c r="P18" s="3"/>
      <c r="Q18" s="6"/>
      <c r="R18" s="102"/>
      <c r="S18" s="10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35.25" customHeight="1">
      <c r="A19" s="390" t="s">
        <v>120</v>
      </c>
      <c r="B19" s="106" t="s">
        <v>3</v>
      </c>
      <c r="C19" s="369" t="s">
        <v>94</v>
      </c>
      <c r="D19" s="100">
        <v>1</v>
      </c>
      <c r="E19" s="100"/>
      <c r="F19" s="99"/>
      <c r="G19" s="99"/>
      <c r="H19" s="99"/>
      <c r="I19" s="41"/>
      <c r="J19" s="118">
        <v>45261</v>
      </c>
      <c r="K19" s="119">
        <v>45279</v>
      </c>
      <c r="L19" s="388">
        <f>(D20/D19)</f>
        <v>0</v>
      </c>
      <c r="M19" s="100"/>
      <c r="N19" s="379"/>
      <c r="O19" s="3"/>
      <c r="P19" s="3"/>
      <c r="Q19" s="6"/>
      <c r="R19" s="102"/>
      <c r="S19" s="10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35.25" customHeight="1">
      <c r="A20" s="387"/>
      <c r="B20" s="106" t="s">
        <v>2</v>
      </c>
      <c r="C20" s="370"/>
      <c r="D20" s="128">
        <v>0</v>
      </c>
      <c r="E20" s="100"/>
      <c r="F20" s="99"/>
      <c r="G20" s="99"/>
      <c r="H20" s="99"/>
      <c r="I20" s="41"/>
      <c r="L20" s="389"/>
      <c r="M20" s="100"/>
      <c r="N20" s="227"/>
      <c r="O20" s="3"/>
      <c r="P20" s="3"/>
      <c r="Q20" s="6"/>
      <c r="R20" s="102"/>
      <c r="S20" s="10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23" t="s">
        <v>121</v>
      </c>
      <c r="B21" s="109" t="s">
        <v>3</v>
      </c>
      <c r="C21" s="369" t="s">
        <v>94</v>
      </c>
      <c r="D21" s="34">
        <v>1</v>
      </c>
      <c r="E21" s="32"/>
      <c r="F21" s="32"/>
      <c r="G21" s="29"/>
      <c r="H21" s="31"/>
      <c r="I21" s="29"/>
      <c r="J21" s="118">
        <v>45139</v>
      </c>
      <c r="K21" s="119">
        <v>45169</v>
      </c>
      <c r="L21" s="220">
        <f>(D22/D21)</f>
        <v>0</v>
      </c>
      <c r="M21" s="103"/>
      <c r="N21" s="222"/>
      <c r="Q21" s="6"/>
      <c r="R21" s="216"/>
      <c r="S21" s="216"/>
      <c r="T21" s="4"/>
      <c r="U21" s="5"/>
      <c r="V21" s="4"/>
      <c r="W21" s="37"/>
      <c r="X21" s="7"/>
      <c r="Y21" s="35"/>
      <c r="Z21" s="4"/>
      <c r="AA21" s="4"/>
    </row>
    <row r="22" spans="1:248" ht="30" customHeight="1">
      <c r="A22" s="217"/>
      <c r="B22" s="109" t="s">
        <v>2</v>
      </c>
      <c r="C22" s="370"/>
      <c r="D22" s="34">
        <v>0</v>
      </c>
      <c r="E22" s="27"/>
      <c r="F22" s="27"/>
      <c r="G22" s="25"/>
      <c r="H22" s="31"/>
      <c r="I22" s="25"/>
      <c r="J22" s="120"/>
      <c r="K22" s="120"/>
      <c r="L22" s="220"/>
      <c r="M22" s="103"/>
      <c r="N22" s="222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30" customHeight="1">
      <c r="A23" s="383" t="s">
        <v>122</v>
      </c>
      <c r="B23" s="109" t="s">
        <v>3</v>
      </c>
      <c r="C23" s="369" t="s">
        <v>94</v>
      </c>
      <c r="D23" s="34">
        <v>1</v>
      </c>
      <c r="E23" s="27"/>
      <c r="F23" s="27"/>
      <c r="G23" s="25"/>
      <c r="H23" s="31"/>
      <c r="I23" s="25"/>
      <c r="J23" s="121">
        <v>45201</v>
      </c>
      <c r="K23" s="121">
        <v>45230</v>
      </c>
      <c r="L23" s="224">
        <f>(D24/D23)</f>
        <v>0</v>
      </c>
      <c r="M23" s="103"/>
      <c r="N23" s="228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30" customHeight="1">
      <c r="A24" s="384"/>
      <c r="B24" s="109" t="s">
        <v>2</v>
      </c>
      <c r="C24" s="370"/>
      <c r="D24" s="34">
        <v>0</v>
      </c>
      <c r="E24" s="27"/>
      <c r="F24" s="27"/>
      <c r="G24" s="25"/>
      <c r="H24" s="31"/>
      <c r="I24" s="25"/>
      <c r="L24" s="227"/>
      <c r="M24" s="124"/>
      <c r="N24" s="229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5.5" customHeight="1">
      <c r="A25" s="223" t="s">
        <v>123</v>
      </c>
      <c r="B25" s="109" t="s">
        <v>3</v>
      </c>
      <c r="C25" s="218" t="s">
        <v>94</v>
      </c>
      <c r="D25" s="34">
        <v>2</v>
      </c>
      <c r="E25" s="32"/>
      <c r="F25" s="32"/>
      <c r="G25" s="25"/>
      <c r="H25" s="31"/>
      <c r="I25" s="25"/>
      <c r="J25" s="121">
        <v>45078</v>
      </c>
      <c r="K25" s="121">
        <v>45260</v>
      </c>
      <c r="L25" s="224">
        <f>(D26/D25)</f>
        <v>0.5</v>
      </c>
      <c r="M25" s="103" t="s">
        <v>74</v>
      </c>
      <c r="N25" s="228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0.25" customHeight="1">
      <c r="A26" s="217"/>
      <c r="B26" s="109" t="s">
        <v>2</v>
      </c>
      <c r="C26" s="219"/>
      <c r="D26" s="127">
        <v>1</v>
      </c>
      <c r="E26" s="27"/>
      <c r="F26" s="27"/>
      <c r="G26" s="25"/>
      <c r="H26" s="31"/>
      <c r="I26" s="25"/>
      <c r="J26" s="89"/>
      <c r="K26" s="89"/>
      <c r="L26" s="225"/>
      <c r="M26" s="124"/>
      <c r="N26" s="229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20.25" customHeight="1">
      <c r="A27" s="383" t="s">
        <v>71</v>
      </c>
      <c r="B27" s="109" t="s">
        <v>3</v>
      </c>
      <c r="C27" s="218" t="s">
        <v>124</v>
      </c>
      <c r="D27" s="34">
        <v>1</v>
      </c>
      <c r="E27" s="27"/>
      <c r="F27" s="27"/>
      <c r="G27" s="25"/>
      <c r="H27" s="31"/>
      <c r="I27" s="25"/>
      <c r="J27" s="122">
        <v>45252</v>
      </c>
      <c r="K27" s="122">
        <v>45258</v>
      </c>
      <c r="L27" s="356">
        <f>(D28/D27)</f>
        <v>0</v>
      </c>
      <c r="M27" s="124"/>
      <c r="N27" s="385"/>
      <c r="Q27" s="4"/>
      <c r="R27" s="4"/>
      <c r="S27" s="4"/>
      <c r="T27" s="4"/>
      <c r="U27" s="36"/>
      <c r="V27" s="4"/>
      <c r="W27" s="37"/>
      <c r="X27" s="7"/>
      <c r="Y27" s="35"/>
      <c r="Z27" s="4"/>
      <c r="AA27" s="4"/>
    </row>
    <row r="28" spans="1:248" ht="42.75" customHeight="1">
      <c r="A28" s="384"/>
      <c r="B28" s="109" t="s">
        <v>2</v>
      </c>
      <c r="C28" s="370"/>
      <c r="D28" s="127">
        <v>0</v>
      </c>
      <c r="E28" s="27"/>
      <c r="F28" s="27"/>
      <c r="G28" s="25"/>
      <c r="H28" s="31"/>
      <c r="I28" s="25"/>
      <c r="J28" s="89"/>
      <c r="K28" s="89"/>
      <c r="L28" s="227"/>
      <c r="M28" s="124"/>
      <c r="N28" s="229"/>
      <c r="Q28" s="4"/>
      <c r="R28" s="4"/>
      <c r="S28" s="4"/>
      <c r="T28" s="4"/>
      <c r="U28" s="36"/>
      <c r="V28" s="4"/>
      <c r="W28" s="37"/>
      <c r="X28" s="7"/>
      <c r="Y28" s="35"/>
      <c r="Z28" s="4"/>
      <c r="AA28" s="4"/>
    </row>
    <row r="29" spans="1:248" ht="21" customHeight="1">
      <c r="A29" s="217" t="s">
        <v>125</v>
      </c>
      <c r="B29" s="109" t="s">
        <v>3</v>
      </c>
      <c r="C29" s="218" t="s">
        <v>126</v>
      </c>
      <c r="D29" s="34">
        <v>4</v>
      </c>
      <c r="E29" s="32"/>
      <c r="F29" s="32"/>
      <c r="G29" s="29"/>
      <c r="H29" s="31"/>
      <c r="I29" s="29"/>
      <c r="J29" s="123">
        <v>44927</v>
      </c>
      <c r="K29" s="123">
        <v>45248</v>
      </c>
      <c r="L29" s="220">
        <f>(D30/D29)</f>
        <v>0.5</v>
      </c>
      <c r="M29" s="103"/>
      <c r="N29" s="222"/>
      <c r="Q29" s="4"/>
      <c r="R29" s="4"/>
      <c r="S29" s="4"/>
      <c r="T29" s="4"/>
      <c r="U29" s="36"/>
      <c r="V29" s="4"/>
      <c r="W29" s="4"/>
      <c r="X29" s="4"/>
      <c r="Y29" s="4"/>
      <c r="Z29" s="4"/>
      <c r="AA29" s="4"/>
    </row>
    <row r="30" spans="1:248" ht="26.25" customHeight="1">
      <c r="A30" s="217"/>
      <c r="B30" s="109" t="s">
        <v>2</v>
      </c>
      <c r="C30" s="219"/>
      <c r="D30" s="127">
        <v>2</v>
      </c>
      <c r="E30" s="27"/>
      <c r="F30" s="27"/>
      <c r="G30" s="29"/>
      <c r="H30" s="31"/>
      <c r="I30" s="29"/>
      <c r="J30" s="73"/>
      <c r="K30" s="88"/>
      <c r="L30" s="220"/>
      <c r="M30" s="103"/>
      <c r="N30" s="222"/>
      <c r="Q30" s="4"/>
      <c r="R30" s="4"/>
      <c r="S30" s="4"/>
      <c r="T30" s="4"/>
      <c r="U30" s="4"/>
      <c r="V30" s="4"/>
      <c r="W30" s="4"/>
      <c r="X30" s="4"/>
      <c r="Y30" s="35"/>
      <c r="Z30" s="4"/>
      <c r="AA30" s="4"/>
    </row>
    <row r="31" spans="1:248" ht="15.75">
      <c r="A31" s="258" t="s">
        <v>14</v>
      </c>
      <c r="B31" s="109" t="s">
        <v>3</v>
      </c>
      <c r="C31" s="218"/>
      <c r="D31" s="72">
        <v>1</v>
      </c>
      <c r="E31" s="30"/>
      <c r="F31" s="30"/>
      <c r="G31" s="29"/>
      <c r="H31" s="29"/>
      <c r="I31" s="29"/>
      <c r="J31" s="73"/>
      <c r="K31" s="88"/>
      <c r="L31" s="401">
        <f>D32</f>
        <v>0.21428571428571427</v>
      </c>
      <c r="M31" s="103"/>
      <c r="N31" s="222"/>
    </row>
    <row r="32" spans="1:248" ht="15.75">
      <c r="A32" s="258"/>
      <c r="B32" s="109" t="s">
        <v>2</v>
      </c>
      <c r="C32" s="219"/>
      <c r="D32" s="72">
        <f>SUM(L17:L30)/700%</f>
        <v>0.21428571428571427</v>
      </c>
      <c r="E32" s="27"/>
      <c r="F32" s="25"/>
      <c r="G32" s="25"/>
      <c r="H32" s="26"/>
      <c r="I32" s="25"/>
      <c r="J32" s="88"/>
      <c r="K32" s="88"/>
      <c r="L32" s="401"/>
      <c r="M32" s="103"/>
      <c r="N32" s="222"/>
      <c r="Q32" s="4"/>
      <c r="R32" s="4"/>
      <c r="S32" s="4"/>
      <c r="T32" s="4"/>
      <c r="U32" s="4"/>
      <c r="V32" s="4"/>
    </row>
    <row r="33" spans="1:50" s="4" customFormat="1">
      <c r="B33" s="24"/>
      <c r="E33" s="23"/>
      <c r="F33" s="20"/>
      <c r="G33" s="22"/>
      <c r="H33" s="22"/>
      <c r="I33" s="22"/>
      <c r="J33" s="21"/>
      <c r="K33" s="90"/>
      <c r="L33" s="20"/>
      <c r="M33" s="18"/>
      <c r="N33" s="19"/>
      <c r="O33" s="18"/>
    </row>
    <row r="34" spans="1:50" s="4" customFormat="1" ht="15.75">
      <c r="A34" s="17" t="s">
        <v>13</v>
      </c>
      <c r="B34" s="237" t="s">
        <v>12</v>
      </c>
      <c r="C34" s="238"/>
      <c r="D34" s="239"/>
      <c r="E34" s="240" t="s">
        <v>11</v>
      </c>
      <c r="F34" s="241"/>
      <c r="G34" s="241"/>
      <c r="H34" s="241"/>
      <c r="I34" s="16"/>
      <c r="J34" s="242" t="s">
        <v>10</v>
      </c>
      <c r="K34" s="243"/>
      <c r="L34" s="243"/>
      <c r="M34" s="243"/>
      <c r="N34" s="243"/>
      <c r="Q34" s="1"/>
      <c r="R34" s="1"/>
      <c r="S34" s="1"/>
      <c r="T34" s="1"/>
      <c r="U34" s="1"/>
      <c r="V34" s="1"/>
    </row>
    <row r="35" spans="1:50" ht="26.25" customHeight="1">
      <c r="A35" s="244" t="s">
        <v>9</v>
      </c>
      <c r="B35" s="252" t="s">
        <v>8</v>
      </c>
      <c r="C35" s="253"/>
      <c r="D35" s="254"/>
      <c r="E35" s="252" t="s">
        <v>82</v>
      </c>
      <c r="F35" s="253"/>
      <c r="G35" s="254"/>
      <c r="H35" s="15" t="s">
        <v>3</v>
      </c>
      <c r="I35" s="113">
        <f>(D17+D19+D21+D23++D25)</f>
        <v>7</v>
      </c>
      <c r="J35" s="373" t="s">
        <v>162</v>
      </c>
      <c r="K35" s="374"/>
      <c r="L35" s="374"/>
      <c r="M35" s="374"/>
      <c r="N35" s="375"/>
    </row>
    <row r="36" spans="1:50" ht="14.25" customHeight="1">
      <c r="A36" s="245"/>
      <c r="B36" s="255"/>
      <c r="C36" s="256"/>
      <c r="D36" s="257"/>
      <c r="E36" s="255"/>
      <c r="F36" s="256"/>
      <c r="G36" s="257"/>
      <c r="H36" s="109" t="s">
        <v>2</v>
      </c>
      <c r="I36" s="114">
        <f>(D18+D20+D22+D24+D26)</f>
        <v>2</v>
      </c>
      <c r="J36" s="376"/>
      <c r="K36" s="377"/>
      <c r="L36" s="377"/>
      <c r="M36" s="377"/>
      <c r="N36" s="378"/>
    </row>
    <row r="37" spans="1:50" ht="14.25" customHeight="1">
      <c r="A37" s="244" t="s">
        <v>9</v>
      </c>
      <c r="B37" s="296" t="s">
        <v>6</v>
      </c>
      <c r="C37" s="297"/>
      <c r="D37" s="298"/>
      <c r="E37" s="330" t="s">
        <v>127</v>
      </c>
      <c r="F37" s="331"/>
      <c r="G37" s="331"/>
      <c r="H37" s="109" t="s">
        <v>3</v>
      </c>
      <c r="I37" s="114">
        <f>D27</f>
        <v>1</v>
      </c>
      <c r="J37" s="376"/>
      <c r="K37" s="377"/>
      <c r="L37" s="377"/>
      <c r="M37" s="377"/>
      <c r="N37" s="378"/>
    </row>
    <row r="38" spans="1:50" ht="14.25" customHeight="1">
      <c r="A38" s="245"/>
      <c r="B38" s="293"/>
      <c r="C38" s="294"/>
      <c r="D38" s="295"/>
      <c r="E38" s="331"/>
      <c r="F38" s="331"/>
      <c r="G38" s="331"/>
      <c r="H38" s="109" t="s">
        <v>2</v>
      </c>
      <c r="I38" s="114">
        <f>D28</f>
        <v>0</v>
      </c>
      <c r="J38" s="376"/>
      <c r="K38" s="377"/>
      <c r="L38" s="377"/>
      <c r="M38" s="377"/>
      <c r="N38" s="378"/>
    </row>
    <row r="39" spans="1:50" ht="18.75" customHeight="1">
      <c r="A39" s="290" t="s">
        <v>7</v>
      </c>
      <c r="B39" s="296" t="s">
        <v>4</v>
      </c>
      <c r="C39" s="297"/>
      <c r="D39" s="298"/>
      <c r="E39" s="259" t="s">
        <v>128</v>
      </c>
      <c r="F39" s="291"/>
      <c r="G39" s="292"/>
      <c r="H39" s="109" t="s">
        <v>3</v>
      </c>
      <c r="I39" s="114">
        <f>D29</f>
        <v>4</v>
      </c>
      <c r="J39" s="299"/>
      <c r="K39" s="300"/>
      <c r="L39" s="300"/>
      <c r="M39" s="300"/>
      <c r="N39" s="301"/>
    </row>
    <row r="40" spans="1:50" ht="14.25" customHeight="1">
      <c r="A40" s="290"/>
      <c r="B40" s="293"/>
      <c r="C40" s="294"/>
      <c r="D40" s="295"/>
      <c r="E40" s="293"/>
      <c r="F40" s="294"/>
      <c r="G40" s="295"/>
      <c r="H40" s="109" t="s">
        <v>2</v>
      </c>
      <c r="I40" s="114">
        <f>D30</f>
        <v>2</v>
      </c>
      <c r="J40" s="299"/>
      <c r="K40" s="310"/>
      <c r="L40" s="310"/>
      <c r="M40" s="310"/>
      <c r="N40" s="301"/>
    </row>
    <row r="41" spans="1:50" ht="15.75">
      <c r="A41" s="290" t="s">
        <v>5</v>
      </c>
      <c r="B41" s="296" t="s">
        <v>54</v>
      </c>
      <c r="C41" s="297"/>
      <c r="D41" s="298"/>
      <c r="E41" s="259"/>
      <c r="F41" s="291"/>
      <c r="G41" s="292"/>
      <c r="H41" s="109" t="s">
        <v>3</v>
      </c>
      <c r="I41" s="114"/>
      <c r="J41" s="299"/>
      <c r="K41" s="300"/>
      <c r="L41" s="300"/>
      <c r="M41" s="300"/>
      <c r="N41" s="301"/>
    </row>
    <row r="42" spans="1:50" ht="15.75">
      <c r="A42" s="290"/>
      <c r="B42" s="293"/>
      <c r="C42" s="294"/>
      <c r="D42" s="295"/>
      <c r="E42" s="293"/>
      <c r="F42" s="294"/>
      <c r="G42" s="295"/>
      <c r="H42" s="109" t="s">
        <v>2</v>
      </c>
      <c r="I42" s="114"/>
      <c r="J42" s="262"/>
      <c r="K42" s="263"/>
      <c r="L42" s="263"/>
      <c r="M42" s="263"/>
      <c r="N42" s="264"/>
    </row>
    <row r="43" spans="1:50">
      <c r="A43" s="284" t="s">
        <v>1</v>
      </c>
      <c r="B43" s="285"/>
      <c r="C43" s="285"/>
      <c r="D43" s="285"/>
      <c r="E43" s="285"/>
      <c r="F43" s="285"/>
      <c r="G43" s="285"/>
      <c r="H43" s="285"/>
      <c r="I43" s="286"/>
      <c r="J43" s="289" t="s">
        <v>0</v>
      </c>
      <c r="K43" s="289"/>
      <c r="L43" s="289"/>
      <c r="M43" s="289"/>
      <c r="N43" s="289"/>
    </row>
    <row r="44" spans="1:50">
      <c r="A44" s="245"/>
      <c r="B44" s="287"/>
      <c r="C44" s="287"/>
      <c r="D44" s="287"/>
      <c r="E44" s="287"/>
      <c r="F44" s="287"/>
      <c r="G44" s="287"/>
      <c r="H44" s="287"/>
      <c r="I44" s="288"/>
      <c r="J44" s="289"/>
      <c r="K44" s="289"/>
      <c r="L44" s="289"/>
      <c r="M44" s="289"/>
      <c r="N44" s="289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4"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Q8:U8"/>
    <mergeCell ref="B9:F9"/>
    <mergeCell ref="K9:M9"/>
    <mergeCell ref="B10:F10"/>
    <mergeCell ref="K10:M10"/>
    <mergeCell ref="R10:T10"/>
    <mergeCell ref="F14:I15"/>
    <mergeCell ref="R11:T11"/>
    <mergeCell ref="B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J14:K15"/>
    <mergeCell ref="L14:N14"/>
    <mergeCell ref="R14:S14"/>
    <mergeCell ref="L15:L16"/>
    <mergeCell ref="M15:M16"/>
    <mergeCell ref="N15:N16"/>
    <mergeCell ref="R15:S15"/>
    <mergeCell ref="R16:S16"/>
    <mergeCell ref="A17:A18"/>
    <mergeCell ref="C17:C18"/>
    <mergeCell ref="L17:L18"/>
    <mergeCell ref="N17:N18"/>
    <mergeCell ref="A19:A20"/>
    <mergeCell ref="C19:C20"/>
    <mergeCell ref="L19:L20"/>
    <mergeCell ref="N19:N20"/>
    <mergeCell ref="R21:S21"/>
    <mergeCell ref="A25:A26"/>
    <mergeCell ref="C25:C26"/>
    <mergeCell ref="L25:L26"/>
    <mergeCell ref="N25:N26"/>
    <mergeCell ref="A23:A24"/>
    <mergeCell ref="C23:C24"/>
    <mergeCell ref="L23:L24"/>
    <mergeCell ref="N23:N24"/>
    <mergeCell ref="A21:A22"/>
    <mergeCell ref="C21:C22"/>
    <mergeCell ref="L21:L22"/>
    <mergeCell ref="N21:N22"/>
    <mergeCell ref="A27:A28"/>
    <mergeCell ref="C27:C28"/>
    <mergeCell ref="L27:L28"/>
    <mergeCell ref="N27:N28"/>
    <mergeCell ref="A29:A30"/>
    <mergeCell ref="C29:C30"/>
    <mergeCell ref="L29:L30"/>
    <mergeCell ref="N29:N30"/>
    <mergeCell ref="A31:A32"/>
    <mergeCell ref="C31:C32"/>
    <mergeCell ref="L31:L32"/>
    <mergeCell ref="N31:N32"/>
    <mergeCell ref="B34:D34"/>
    <mergeCell ref="E34:H34"/>
    <mergeCell ref="J34:N34"/>
    <mergeCell ref="A35:A36"/>
    <mergeCell ref="B35:D36"/>
    <mergeCell ref="E35:G36"/>
    <mergeCell ref="A43:I44"/>
    <mergeCell ref="J43:N44"/>
    <mergeCell ref="J35:N42"/>
    <mergeCell ref="A39:A40"/>
    <mergeCell ref="B39:D40"/>
    <mergeCell ref="E39:G40"/>
    <mergeCell ref="A41:A42"/>
    <mergeCell ref="B41:D42"/>
    <mergeCell ref="E41:G42"/>
    <mergeCell ref="A37:A38"/>
    <mergeCell ref="B37:D38"/>
    <mergeCell ref="E37:G38"/>
  </mergeCells>
  <pageMargins left="0.62992125984251968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A16" zoomScale="64" zoomScaleNormal="64" workbookViewId="0">
      <selection activeCell="L27" sqref="L27:L28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24" style="1" customWidth="1"/>
    <col min="4" max="4" width="12.7109375" style="1" customWidth="1"/>
    <col min="5" max="5" width="22.85546875" style="1" customWidth="1"/>
    <col min="6" max="6" width="13.42578125" style="1" customWidth="1"/>
    <col min="7" max="7" width="12.42578125" style="3" customWidth="1"/>
    <col min="8" max="8" width="15.42578125" style="1" customWidth="1"/>
    <col min="9" max="9" width="19" style="1" customWidth="1"/>
    <col min="10" max="10" width="16.140625" style="2" customWidth="1"/>
    <col min="11" max="11" width="18.7109375" style="2" customWidth="1"/>
    <col min="12" max="12" width="12.7109375" style="1" customWidth="1"/>
    <col min="13" max="13" width="16.42578125" style="1" customWidth="1"/>
    <col min="14" max="14" width="17.71093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153"/>
      <c r="B1" s="156" t="s">
        <v>43</v>
      </c>
      <c r="C1" s="157"/>
      <c r="D1" s="157"/>
      <c r="E1" s="157"/>
      <c r="F1" s="157"/>
      <c r="G1" s="157"/>
      <c r="H1" s="158"/>
      <c r="I1" s="162" t="s">
        <v>46</v>
      </c>
      <c r="J1" s="163"/>
      <c r="K1" s="163"/>
      <c r="L1" s="164"/>
      <c r="M1" s="165"/>
      <c r="N1" s="166"/>
      <c r="O1" s="71"/>
    </row>
    <row r="2" spans="1:248" s="42" customFormat="1" ht="37.5" customHeight="1">
      <c r="A2" s="154"/>
      <c r="B2" s="159"/>
      <c r="C2" s="160"/>
      <c r="D2" s="160"/>
      <c r="E2" s="160"/>
      <c r="F2" s="160"/>
      <c r="G2" s="160"/>
      <c r="H2" s="161"/>
      <c r="I2" s="162" t="s">
        <v>44</v>
      </c>
      <c r="J2" s="163"/>
      <c r="K2" s="163"/>
      <c r="L2" s="164"/>
      <c r="M2" s="167"/>
      <c r="N2" s="168"/>
      <c r="O2" s="71"/>
    </row>
    <row r="3" spans="1:248" s="42" customFormat="1" ht="33.75" customHeight="1">
      <c r="A3" s="154"/>
      <c r="B3" s="156" t="s">
        <v>42</v>
      </c>
      <c r="C3" s="157"/>
      <c r="D3" s="157"/>
      <c r="E3" s="157"/>
      <c r="F3" s="157"/>
      <c r="G3" s="157"/>
      <c r="H3" s="158"/>
      <c r="I3" s="162" t="s">
        <v>45</v>
      </c>
      <c r="J3" s="163"/>
      <c r="K3" s="163"/>
      <c r="L3" s="164"/>
      <c r="M3" s="167"/>
      <c r="N3" s="168"/>
      <c r="O3" s="71"/>
    </row>
    <row r="4" spans="1:248" s="42" customFormat="1" ht="38.25" customHeight="1">
      <c r="A4" s="155"/>
      <c r="B4" s="159"/>
      <c r="C4" s="160"/>
      <c r="D4" s="160"/>
      <c r="E4" s="160"/>
      <c r="F4" s="160"/>
      <c r="G4" s="160"/>
      <c r="H4" s="161"/>
      <c r="I4" s="162" t="s">
        <v>151</v>
      </c>
      <c r="J4" s="163"/>
      <c r="K4" s="163"/>
      <c r="L4" s="164"/>
      <c r="M4" s="169"/>
      <c r="N4" s="170"/>
      <c r="O4" s="71"/>
    </row>
    <row r="5" spans="1:248" s="42" customFormat="1" ht="27.75" customHeight="1">
      <c r="A5" s="182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71"/>
    </row>
    <row r="6" spans="1:248" s="42" customFormat="1" ht="31.5" customHeight="1">
      <c r="A6" s="162" t="s">
        <v>64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/>
      <c r="O6" s="71"/>
    </row>
    <row r="7" spans="1:248" s="42" customFormat="1" ht="36" customHeight="1">
      <c r="A7" s="70" t="s">
        <v>141</v>
      </c>
      <c r="B7" s="183" t="s">
        <v>158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248" s="42" customFormat="1" ht="25.5" customHeight="1">
      <c r="A8" s="69" t="s">
        <v>41</v>
      </c>
      <c r="B8" s="185"/>
      <c r="C8" s="172"/>
      <c r="D8" s="172"/>
      <c r="E8" s="172"/>
      <c r="F8" s="173"/>
      <c r="G8" s="186" t="s">
        <v>144</v>
      </c>
      <c r="H8" s="187"/>
      <c r="I8" s="188"/>
      <c r="J8" s="195" t="s">
        <v>40</v>
      </c>
      <c r="K8" s="196"/>
      <c r="L8" s="196"/>
      <c r="M8" s="196"/>
      <c r="N8" s="197"/>
      <c r="O8" s="51"/>
      <c r="Q8" s="171"/>
      <c r="R8" s="171"/>
      <c r="S8" s="171"/>
      <c r="T8" s="171"/>
      <c r="U8" s="171"/>
      <c r="V8" s="43"/>
      <c r="W8" s="43"/>
      <c r="X8" s="43"/>
      <c r="Y8" s="43"/>
      <c r="Z8" s="43"/>
      <c r="AA8" s="43"/>
    </row>
    <row r="9" spans="1:248" s="42" customFormat="1" ht="37.5" customHeight="1">
      <c r="A9" s="68" t="s">
        <v>39</v>
      </c>
      <c r="B9" s="172"/>
      <c r="C9" s="172"/>
      <c r="D9" s="172"/>
      <c r="E9" s="172"/>
      <c r="F9" s="173"/>
      <c r="G9" s="189"/>
      <c r="H9" s="190"/>
      <c r="I9" s="191"/>
      <c r="J9" s="85" t="s">
        <v>38</v>
      </c>
      <c r="K9" s="174" t="s">
        <v>37</v>
      </c>
      <c r="L9" s="174"/>
      <c r="M9" s="174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9.75" customHeight="1">
      <c r="A10" s="65" t="s">
        <v>35</v>
      </c>
      <c r="B10" s="175"/>
      <c r="C10" s="176"/>
      <c r="D10" s="176"/>
      <c r="E10" s="176"/>
      <c r="F10" s="177"/>
      <c r="G10" s="189"/>
      <c r="H10" s="190"/>
      <c r="I10" s="191"/>
      <c r="J10" s="64"/>
      <c r="K10" s="178"/>
      <c r="L10" s="179"/>
      <c r="M10" s="180"/>
      <c r="N10" s="63"/>
      <c r="O10" s="51"/>
      <c r="Q10" s="86"/>
      <c r="R10" s="181"/>
      <c r="S10" s="181"/>
      <c r="T10" s="181"/>
      <c r="U10" s="86"/>
      <c r="V10" s="43"/>
      <c r="W10" s="87"/>
      <c r="X10" s="87"/>
      <c r="Y10" s="43"/>
      <c r="Z10" s="43"/>
      <c r="AA10" s="43"/>
    </row>
    <row r="11" spans="1:248" s="42" customFormat="1" ht="25.5" customHeight="1">
      <c r="A11" s="60" t="s">
        <v>34</v>
      </c>
      <c r="B11" s="175"/>
      <c r="C11" s="176"/>
      <c r="D11" s="176"/>
      <c r="E11" s="176"/>
      <c r="F11" s="177"/>
      <c r="G11" s="189"/>
      <c r="H11" s="190"/>
      <c r="I11" s="191"/>
      <c r="J11" s="59"/>
      <c r="K11" s="198"/>
      <c r="L11" s="199"/>
      <c r="M11" s="200"/>
      <c r="N11" s="58"/>
      <c r="O11" s="51"/>
      <c r="Q11" s="54"/>
      <c r="R11" s="204"/>
      <c r="S11" s="204"/>
      <c r="T11" s="204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33</v>
      </c>
      <c r="B12" s="185"/>
      <c r="C12" s="172"/>
      <c r="D12" s="172"/>
      <c r="E12" s="172"/>
      <c r="F12" s="173"/>
      <c r="G12" s="189"/>
      <c r="H12" s="190"/>
      <c r="I12" s="191"/>
      <c r="J12" s="56"/>
      <c r="K12" s="205"/>
      <c r="L12" s="206"/>
      <c r="M12" s="207"/>
      <c r="N12" s="55"/>
      <c r="O12" s="51"/>
      <c r="Q12" s="54"/>
      <c r="R12" s="204"/>
      <c r="S12" s="204"/>
      <c r="T12" s="204"/>
      <c r="U12" s="48"/>
      <c r="V12" s="43"/>
      <c r="W12" s="46"/>
      <c r="X12" s="45"/>
      <c r="Y12" s="44"/>
      <c r="Z12" s="43"/>
      <c r="AA12" s="43"/>
    </row>
    <row r="13" spans="1:248" s="42" customFormat="1" ht="53.25" customHeight="1">
      <c r="A13" s="208" t="s">
        <v>32</v>
      </c>
      <c r="B13" s="208"/>
      <c r="C13" s="208"/>
      <c r="D13" s="208"/>
      <c r="E13" s="208"/>
      <c r="F13" s="208"/>
      <c r="G13" s="192"/>
      <c r="H13" s="193"/>
      <c r="I13" s="194"/>
      <c r="J13" s="53"/>
      <c r="K13" s="205"/>
      <c r="L13" s="206"/>
      <c r="M13" s="207"/>
      <c r="N13" s="52"/>
      <c r="O13" s="51"/>
      <c r="Q13" s="50"/>
      <c r="R13" s="204"/>
      <c r="S13" s="20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01" t="s">
        <v>31</v>
      </c>
      <c r="B14" s="202" t="s">
        <v>30</v>
      </c>
      <c r="C14" s="203" t="s">
        <v>29</v>
      </c>
      <c r="D14" s="203" t="s">
        <v>28</v>
      </c>
      <c r="E14" s="203" t="s">
        <v>27</v>
      </c>
      <c r="F14" s="209" t="s">
        <v>26</v>
      </c>
      <c r="G14" s="210"/>
      <c r="H14" s="210"/>
      <c r="I14" s="211"/>
      <c r="J14" s="203" t="s">
        <v>25</v>
      </c>
      <c r="K14" s="203"/>
      <c r="L14" s="215" t="s">
        <v>24</v>
      </c>
      <c r="M14" s="215"/>
      <c r="N14" s="215"/>
      <c r="O14" s="3"/>
      <c r="P14" s="3"/>
      <c r="Q14" s="12"/>
      <c r="R14" s="216"/>
      <c r="S14" s="21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01"/>
      <c r="B15" s="203"/>
      <c r="C15" s="203"/>
      <c r="D15" s="203"/>
      <c r="E15" s="203"/>
      <c r="F15" s="212"/>
      <c r="G15" s="213"/>
      <c r="H15" s="213"/>
      <c r="I15" s="214"/>
      <c r="J15" s="203"/>
      <c r="K15" s="203"/>
      <c r="L15" s="203" t="s">
        <v>23</v>
      </c>
      <c r="M15" s="203" t="s">
        <v>22</v>
      </c>
      <c r="N15" s="201" t="s">
        <v>21</v>
      </c>
      <c r="O15" s="3"/>
      <c r="P15" s="3"/>
      <c r="Q15" s="10"/>
      <c r="R15" s="216"/>
      <c r="S15" s="21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01"/>
      <c r="B16" s="203"/>
      <c r="C16" s="203"/>
      <c r="D16" s="203"/>
      <c r="E16" s="20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03"/>
      <c r="M16" s="203"/>
      <c r="N16" s="201"/>
      <c r="O16" s="3"/>
      <c r="P16" s="3"/>
      <c r="Q16" s="6"/>
      <c r="R16" s="216"/>
      <c r="S16" s="21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3" customHeight="1">
      <c r="A17" s="391" t="s">
        <v>129</v>
      </c>
      <c r="B17" s="106" t="s">
        <v>3</v>
      </c>
      <c r="C17" s="369" t="s">
        <v>130</v>
      </c>
      <c r="D17" s="100">
        <v>6</v>
      </c>
      <c r="E17" s="100"/>
      <c r="F17" s="99"/>
      <c r="G17" s="99"/>
      <c r="H17" s="99"/>
      <c r="I17" s="41"/>
      <c r="J17" s="118">
        <v>44929</v>
      </c>
      <c r="K17" s="119">
        <v>45232</v>
      </c>
      <c r="L17" s="388">
        <f>(D18/D17)</f>
        <v>0.33333333333333331</v>
      </c>
      <c r="M17" s="100"/>
      <c r="N17" s="379"/>
      <c r="O17" s="3"/>
      <c r="P17" s="3"/>
      <c r="Q17" s="6"/>
      <c r="R17" s="102"/>
      <c r="S17" s="10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92"/>
      <c r="B18" s="106" t="s">
        <v>2</v>
      </c>
      <c r="C18" s="370"/>
      <c r="D18" s="128">
        <v>2</v>
      </c>
      <c r="E18" s="100"/>
      <c r="F18" s="99"/>
      <c r="G18" s="99"/>
      <c r="H18" s="99"/>
      <c r="I18" s="41"/>
      <c r="J18" s="99"/>
      <c r="K18" s="100"/>
      <c r="L18" s="389"/>
      <c r="M18" s="100"/>
      <c r="N18" s="227"/>
      <c r="O18" s="3"/>
      <c r="P18" s="3"/>
      <c r="Q18" s="6"/>
      <c r="R18" s="102"/>
      <c r="S18" s="10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35.25" customHeight="1">
      <c r="A19" s="393" t="s">
        <v>131</v>
      </c>
      <c r="B19" s="106" t="s">
        <v>3</v>
      </c>
      <c r="C19" s="369" t="s">
        <v>132</v>
      </c>
      <c r="D19" s="100">
        <v>2</v>
      </c>
      <c r="E19" s="100"/>
      <c r="F19" s="99"/>
      <c r="G19" s="99"/>
      <c r="H19" s="99"/>
      <c r="I19" s="41"/>
      <c r="J19" s="118">
        <v>44927</v>
      </c>
      <c r="K19" s="119">
        <v>44957</v>
      </c>
      <c r="L19" s="388">
        <f>(D20/D19)</f>
        <v>1</v>
      </c>
      <c r="M19" s="100"/>
      <c r="N19" s="379"/>
      <c r="O19" s="3"/>
      <c r="P19" s="3"/>
      <c r="Q19" s="6"/>
      <c r="R19" s="102"/>
      <c r="S19" s="10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35.25" customHeight="1">
      <c r="A20" s="394"/>
      <c r="B20" s="106" t="s">
        <v>2</v>
      </c>
      <c r="C20" s="370"/>
      <c r="D20" s="128">
        <v>2</v>
      </c>
      <c r="E20" s="100"/>
      <c r="F20" s="99"/>
      <c r="G20" s="99"/>
      <c r="H20" s="99"/>
      <c r="I20" s="41"/>
      <c r="L20" s="389"/>
      <c r="M20" s="100"/>
      <c r="N20" s="227"/>
      <c r="O20" s="3"/>
      <c r="P20" s="3"/>
      <c r="Q20" s="6"/>
      <c r="R20" s="102"/>
      <c r="S20" s="10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23" t="s">
        <v>153</v>
      </c>
      <c r="B21" s="14" t="s">
        <v>3</v>
      </c>
      <c r="C21" s="369" t="s">
        <v>133</v>
      </c>
      <c r="D21" s="34">
        <v>4</v>
      </c>
      <c r="E21" s="32"/>
      <c r="F21" s="32"/>
      <c r="G21" s="29"/>
      <c r="H21" s="31"/>
      <c r="I21" s="29"/>
      <c r="J21" s="118">
        <v>44927</v>
      </c>
      <c r="K21" s="119" t="s">
        <v>156</v>
      </c>
      <c r="L21" s="220">
        <f>(D22/D21)</f>
        <v>0.5</v>
      </c>
      <c r="M21" s="103"/>
      <c r="N21" s="222"/>
      <c r="Q21" s="6"/>
      <c r="R21" s="216"/>
      <c r="S21" s="216"/>
      <c r="T21" s="4"/>
      <c r="U21" s="5"/>
      <c r="V21" s="4"/>
      <c r="W21" s="37"/>
      <c r="X21" s="7"/>
      <c r="Y21" s="35"/>
      <c r="Z21" s="4"/>
      <c r="AA21" s="4"/>
    </row>
    <row r="22" spans="1:248" ht="30" customHeight="1">
      <c r="A22" s="217"/>
      <c r="B22" s="14" t="s">
        <v>2</v>
      </c>
      <c r="C22" s="370"/>
      <c r="D22" s="127">
        <v>2</v>
      </c>
      <c r="E22" s="27"/>
      <c r="F22" s="27"/>
      <c r="G22" s="25"/>
      <c r="H22" s="31"/>
      <c r="I22" s="25"/>
      <c r="J22" s="120"/>
      <c r="K22" s="120"/>
      <c r="L22" s="220"/>
      <c r="M22" s="103"/>
      <c r="N22" s="222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30" customHeight="1">
      <c r="A23" s="383" t="s">
        <v>134</v>
      </c>
      <c r="B23" s="109" t="s">
        <v>3</v>
      </c>
      <c r="C23" s="369" t="s">
        <v>135</v>
      </c>
      <c r="D23" s="34">
        <v>4</v>
      </c>
      <c r="E23" s="27"/>
      <c r="F23" s="27"/>
      <c r="G23" s="25"/>
      <c r="H23" s="31"/>
      <c r="I23" s="25"/>
      <c r="J23" s="118">
        <v>44927</v>
      </c>
      <c r="K23" s="119" t="s">
        <v>156</v>
      </c>
      <c r="L23" s="224">
        <f>(D24/D23)</f>
        <v>0.5</v>
      </c>
      <c r="M23" s="103"/>
      <c r="N23" s="228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30" customHeight="1">
      <c r="A24" s="384"/>
      <c r="B24" s="109" t="s">
        <v>2</v>
      </c>
      <c r="C24" s="370"/>
      <c r="D24" s="127">
        <v>2</v>
      </c>
      <c r="E24" s="27"/>
      <c r="F24" s="27"/>
      <c r="G24" s="25"/>
      <c r="H24" s="31"/>
      <c r="I24" s="25"/>
      <c r="L24" s="225"/>
      <c r="M24" s="124"/>
      <c r="N24" s="229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5.5" customHeight="1">
      <c r="A25" s="223" t="s">
        <v>136</v>
      </c>
      <c r="B25" s="14" t="s">
        <v>3</v>
      </c>
      <c r="C25" s="218" t="s">
        <v>137</v>
      </c>
      <c r="D25" s="34">
        <v>1</v>
      </c>
      <c r="E25" s="32"/>
      <c r="F25" s="32"/>
      <c r="G25" s="25"/>
      <c r="H25" s="31"/>
      <c r="I25" s="25"/>
      <c r="J25" s="121">
        <v>45078</v>
      </c>
      <c r="K25" s="121" t="s">
        <v>157</v>
      </c>
      <c r="L25" s="224">
        <f>(D26/D25)</f>
        <v>1</v>
      </c>
      <c r="M25" s="103" t="s">
        <v>74</v>
      </c>
      <c r="N25" s="228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0.25" customHeight="1">
      <c r="A26" s="217"/>
      <c r="B26" s="14" t="s">
        <v>2</v>
      </c>
      <c r="C26" s="219"/>
      <c r="D26" s="127">
        <v>1</v>
      </c>
      <c r="E26" s="27"/>
      <c r="F26" s="27"/>
      <c r="G26" s="25"/>
      <c r="H26" s="31"/>
      <c r="I26" s="25"/>
      <c r="J26" s="89"/>
      <c r="K26" s="89"/>
      <c r="L26" s="225"/>
      <c r="M26" s="124"/>
      <c r="N26" s="229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15.75">
      <c r="A27" s="258" t="s">
        <v>14</v>
      </c>
      <c r="B27" s="14" t="s">
        <v>3</v>
      </c>
      <c r="C27" s="218"/>
      <c r="D27" s="72">
        <v>1</v>
      </c>
      <c r="E27" s="30"/>
      <c r="F27" s="30"/>
      <c r="G27" s="29"/>
      <c r="H27" s="29"/>
      <c r="I27" s="29"/>
      <c r="J27" s="145">
        <v>44927</v>
      </c>
      <c r="K27" s="146">
        <v>45291</v>
      </c>
      <c r="L27" s="401">
        <f>D28</f>
        <v>0.66666666666666663</v>
      </c>
      <c r="M27" s="103"/>
      <c r="N27" s="222"/>
    </row>
    <row r="28" spans="1:248" ht="15.75">
      <c r="A28" s="258"/>
      <c r="B28" s="14" t="s">
        <v>2</v>
      </c>
      <c r="C28" s="219"/>
      <c r="D28" s="72">
        <f>SUM(L17:L26)/500%</f>
        <v>0.66666666666666663</v>
      </c>
      <c r="E28" s="27"/>
      <c r="F28" s="25"/>
      <c r="G28" s="25"/>
      <c r="H28" s="26"/>
      <c r="I28" s="25"/>
      <c r="J28" s="88"/>
      <c r="K28" s="88"/>
      <c r="L28" s="401"/>
      <c r="M28" s="103"/>
      <c r="N28" s="222"/>
      <c r="Q28" s="4"/>
      <c r="R28" s="4"/>
      <c r="S28" s="4"/>
      <c r="T28" s="4"/>
      <c r="U28" s="4"/>
      <c r="V28" s="4"/>
    </row>
    <row r="29" spans="1:248" s="4" customFormat="1">
      <c r="B29" s="24"/>
      <c r="E29" s="23"/>
      <c r="F29" s="20"/>
      <c r="G29" s="22"/>
      <c r="H29" s="22"/>
      <c r="I29" s="22"/>
      <c r="J29" s="21"/>
      <c r="K29" s="90"/>
      <c r="L29" s="20"/>
      <c r="M29" s="18"/>
      <c r="N29" s="19"/>
      <c r="O29" s="18"/>
    </row>
    <row r="30" spans="1:248" s="4" customFormat="1" ht="15.75">
      <c r="A30" s="17" t="s">
        <v>13</v>
      </c>
      <c r="B30" s="237" t="s">
        <v>12</v>
      </c>
      <c r="C30" s="238"/>
      <c r="D30" s="239"/>
      <c r="E30" s="240" t="s">
        <v>11</v>
      </c>
      <c r="F30" s="241"/>
      <c r="G30" s="241"/>
      <c r="H30" s="241"/>
      <c r="I30" s="16"/>
      <c r="J30" s="242" t="s">
        <v>10</v>
      </c>
      <c r="K30" s="243"/>
      <c r="L30" s="243"/>
      <c r="M30" s="243"/>
      <c r="N30" s="243"/>
      <c r="Q30" s="1"/>
      <c r="R30" s="1"/>
      <c r="S30" s="1"/>
      <c r="T30" s="1"/>
      <c r="U30" s="1"/>
      <c r="V30" s="1"/>
    </row>
    <row r="31" spans="1:248" s="4" customFormat="1" ht="15.75" customHeight="1">
      <c r="A31" s="244" t="s">
        <v>9</v>
      </c>
      <c r="B31" s="252" t="s">
        <v>8</v>
      </c>
      <c r="C31" s="253"/>
      <c r="D31" s="254"/>
      <c r="E31" s="397" t="str">
        <f>C17</f>
        <v xml:space="preserve">Monitoreos </v>
      </c>
      <c r="F31" s="398"/>
      <c r="G31" s="398"/>
      <c r="H31" s="112" t="s">
        <v>3</v>
      </c>
      <c r="I31" s="114">
        <f>D17</f>
        <v>6</v>
      </c>
      <c r="J31" s="395" t="s">
        <v>162</v>
      </c>
      <c r="K31" s="266"/>
      <c r="L31" s="266"/>
      <c r="M31" s="266"/>
      <c r="N31" s="267"/>
      <c r="Q31" s="1"/>
      <c r="R31" s="1"/>
      <c r="S31" s="1"/>
      <c r="T31" s="1"/>
      <c r="U31" s="1"/>
      <c r="V31" s="1"/>
    </row>
    <row r="32" spans="1:248" s="4" customFormat="1" ht="15.75">
      <c r="A32" s="245"/>
      <c r="B32" s="255"/>
      <c r="C32" s="256"/>
      <c r="D32" s="257"/>
      <c r="E32" s="399"/>
      <c r="F32" s="400"/>
      <c r="G32" s="400"/>
      <c r="H32" s="112" t="s">
        <v>2</v>
      </c>
      <c r="I32" s="114">
        <f>D18</f>
        <v>2</v>
      </c>
      <c r="J32" s="281"/>
      <c r="K32" s="282"/>
      <c r="L32" s="282"/>
      <c r="M32" s="282"/>
      <c r="N32" s="283"/>
      <c r="Q32" s="1"/>
      <c r="R32" s="1"/>
      <c r="S32" s="1"/>
      <c r="T32" s="1"/>
      <c r="U32" s="1"/>
      <c r="V32" s="1"/>
    </row>
    <row r="33" spans="1:50" s="4" customFormat="1" ht="15.75">
      <c r="A33" s="244" t="s">
        <v>9</v>
      </c>
      <c r="B33" s="296" t="s">
        <v>6</v>
      </c>
      <c r="C33" s="297"/>
      <c r="D33" s="298"/>
      <c r="E33" s="399" t="str">
        <f t="shared" ref="E33:E39" si="0">C19</f>
        <v xml:space="preserve">Elaboración mapas de riesgos </v>
      </c>
      <c r="F33" s="400"/>
      <c r="G33" s="400"/>
      <c r="H33" s="112" t="s">
        <v>3</v>
      </c>
      <c r="I33" s="114">
        <f>D19</f>
        <v>2</v>
      </c>
      <c r="J33" s="281"/>
      <c r="K33" s="282"/>
      <c r="L33" s="282"/>
      <c r="M33" s="282"/>
      <c r="N33" s="283"/>
      <c r="Q33" s="1"/>
      <c r="R33" s="1"/>
      <c r="S33" s="1"/>
      <c r="T33" s="1"/>
      <c r="U33" s="1"/>
      <c r="V33" s="1"/>
    </row>
    <row r="34" spans="1:50" s="4" customFormat="1" ht="15.75">
      <c r="A34" s="245"/>
      <c r="B34" s="293"/>
      <c r="C34" s="294"/>
      <c r="D34" s="295"/>
      <c r="E34" s="399"/>
      <c r="F34" s="400"/>
      <c r="G34" s="400"/>
      <c r="H34" s="112" t="s">
        <v>2</v>
      </c>
      <c r="I34" s="114">
        <f>D20</f>
        <v>2</v>
      </c>
      <c r="J34" s="281"/>
      <c r="K34" s="282"/>
      <c r="L34" s="282"/>
      <c r="M34" s="282"/>
      <c r="N34" s="283"/>
      <c r="Q34" s="1"/>
      <c r="R34" s="1"/>
      <c r="S34" s="1"/>
      <c r="T34" s="1"/>
      <c r="U34" s="1"/>
      <c r="V34" s="1"/>
    </row>
    <row r="35" spans="1:50" ht="26.25" customHeight="1">
      <c r="A35" s="244" t="s">
        <v>9</v>
      </c>
      <c r="B35" s="252" t="s">
        <v>138</v>
      </c>
      <c r="C35" s="253"/>
      <c r="D35" s="254"/>
      <c r="E35" s="252" t="str">
        <f t="shared" si="0"/>
        <v>medición de indicadores</v>
      </c>
      <c r="F35" s="253"/>
      <c r="G35" s="253"/>
      <c r="H35" s="109" t="s">
        <v>3</v>
      </c>
      <c r="I35" s="114">
        <f>D23</f>
        <v>4</v>
      </c>
      <c r="J35" s="281"/>
      <c r="K35" s="282"/>
      <c r="L35" s="282"/>
      <c r="M35" s="282"/>
      <c r="N35" s="283"/>
    </row>
    <row r="36" spans="1:50" ht="14.25" customHeight="1">
      <c r="A36" s="245"/>
      <c r="B36" s="255"/>
      <c r="C36" s="256"/>
      <c r="D36" s="257"/>
      <c r="E36" s="255"/>
      <c r="F36" s="256"/>
      <c r="G36" s="256"/>
      <c r="H36" s="109" t="s">
        <v>2</v>
      </c>
      <c r="I36" s="114">
        <f>D22</f>
        <v>2</v>
      </c>
      <c r="J36" s="281"/>
      <c r="K36" s="282"/>
      <c r="L36" s="282"/>
      <c r="M36" s="282"/>
      <c r="N36" s="283"/>
    </row>
    <row r="37" spans="1:50" ht="14.25" customHeight="1">
      <c r="A37" s="244" t="s">
        <v>9</v>
      </c>
      <c r="B37" s="296" t="s">
        <v>54</v>
      </c>
      <c r="C37" s="297"/>
      <c r="D37" s="298"/>
      <c r="E37" s="265" t="str">
        <f t="shared" si="0"/>
        <v xml:space="preserve">Diligenciamientos normograma  </v>
      </c>
      <c r="F37" s="302"/>
      <c r="G37" s="302"/>
      <c r="H37" s="109" t="s">
        <v>3</v>
      </c>
      <c r="I37" s="114">
        <f>D23</f>
        <v>4</v>
      </c>
      <c r="J37" s="281"/>
      <c r="K37" s="282"/>
      <c r="L37" s="282"/>
      <c r="M37" s="282"/>
      <c r="N37" s="283"/>
    </row>
    <row r="38" spans="1:50" ht="14.25" customHeight="1">
      <c r="A38" s="245"/>
      <c r="B38" s="293"/>
      <c r="C38" s="294"/>
      <c r="D38" s="295"/>
      <c r="E38" s="255"/>
      <c r="F38" s="256"/>
      <c r="G38" s="256"/>
      <c r="H38" s="109" t="s">
        <v>2</v>
      </c>
      <c r="I38" s="114">
        <f>D24</f>
        <v>2</v>
      </c>
      <c r="J38" s="281"/>
      <c r="K38" s="396"/>
      <c r="L38" s="396"/>
      <c r="M38" s="396"/>
      <c r="N38" s="283"/>
    </row>
    <row r="39" spans="1:50" ht="18.75" customHeight="1">
      <c r="A39" s="290" t="s">
        <v>7</v>
      </c>
      <c r="B39" s="296" t="s">
        <v>139</v>
      </c>
      <c r="C39" s="297"/>
      <c r="D39" s="298"/>
      <c r="E39" s="259" t="str">
        <f t="shared" si="0"/>
        <v xml:space="preserve">Mensaje </v>
      </c>
      <c r="F39" s="291"/>
      <c r="G39" s="291"/>
      <c r="H39" s="109" t="s">
        <v>3</v>
      </c>
      <c r="I39" s="114">
        <f>D25</f>
        <v>1</v>
      </c>
      <c r="J39" s="281"/>
      <c r="K39" s="282"/>
      <c r="L39" s="282"/>
      <c r="M39" s="282"/>
      <c r="N39" s="283"/>
    </row>
    <row r="40" spans="1:50" ht="14.25" customHeight="1">
      <c r="A40" s="290"/>
      <c r="B40" s="293"/>
      <c r="C40" s="294"/>
      <c r="D40" s="295"/>
      <c r="E40" s="293"/>
      <c r="F40" s="294"/>
      <c r="G40" s="294"/>
      <c r="H40" s="109" t="s">
        <v>2</v>
      </c>
      <c r="I40" s="114">
        <f>D26</f>
        <v>1</v>
      </c>
      <c r="J40" s="281"/>
      <c r="K40" s="282"/>
      <c r="L40" s="282"/>
      <c r="M40" s="282"/>
      <c r="N40" s="283"/>
    </row>
    <row r="41" spans="1:50" ht="15.75">
      <c r="A41" s="290" t="s">
        <v>5</v>
      </c>
      <c r="B41" s="296" t="s">
        <v>56</v>
      </c>
      <c r="C41" s="297"/>
      <c r="D41" s="298"/>
      <c r="E41" s="259"/>
      <c r="F41" s="291"/>
      <c r="G41" s="291"/>
      <c r="H41" s="109" t="s">
        <v>3</v>
      </c>
      <c r="I41" s="114"/>
      <c r="J41" s="281"/>
      <c r="K41" s="282"/>
      <c r="L41" s="282"/>
      <c r="M41" s="282"/>
      <c r="N41" s="283"/>
    </row>
    <row r="42" spans="1:50" ht="15.75">
      <c r="A42" s="290"/>
      <c r="B42" s="293"/>
      <c r="C42" s="294"/>
      <c r="D42" s="295"/>
      <c r="E42" s="293"/>
      <c r="F42" s="294"/>
      <c r="G42" s="294"/>
      <c r="H42" s="109" t="s">
        <v>2</v>
      </c>
      <c r="I42" s="114"/>
      <c r="J42" s="268"/>
      <c r="K42" s="269"/>
      <c r="L42" s="269"/>
      <c r="M42" s="269"/>
      <c r="N42" s="270"/>
    </row>
    <row r="43" spans="1:50">
      <c r="A43" s="284" t="s">
        <v>1</v>
      </c>
      <c r="B43" s="285"/>
      <c r="C43" s="285"/>
      <c r="D43" s="285"/>
      <c r="E43" s="285"/>
      <c r="F43" s="285"/>
      <c r="G43" s="285"/>
      <c r="H43" s="285"/>
      <c r="I43" s="286"/>
      <c r="J43" s="289" t="s">
        <v>0</v>
      </c>
      <c r="K43" s="289"/>
      <c r="L43" s="289"/>
      <c r="M43" s="289"/>
      <c r="N43" s="289"/>
    </row>
    <row r="44" spans="1:50">
      <c r="A44" s="245"/>
      <c r="B44" s="287"/>
      <c r="C44" s="287"/>
      <c r="D44" s="287"/>
      <c r="E44" s="287"/>
      <c r="F44" s="287"/>
      <c r="G44" s="287"/>
      <c r="H44" s="287"/>
      <c r="I44" s="288"/>
      <c r="J44" s="289"/>
      <c r="K44" s="289"/>
      <c r="L44" s="289"/>
      <c r="M44" s="289"/>
      <c r="N44" s="289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2">
    <mergeCell ref="A43:I44"/>
    <mergeCell ref="J43:N44"/>
    <mergeCell ref="A39:A40"/>
    <mergeCell ref="B39:D40"/>
    <mergeCell ref="E39:G40"/>
    <mergeCell ref="A41:A42"/>
    <mergeCell ref="B41:D42"/>
    <mergeCell ref="E41:G42"/>
    <mergeCell ref="J31:N42"/>
    <mergeCell ref="A31:A32"/>
    <mergeCell ref="A33:A34"/>
    <mergeCell ref="B31:D32"/>
    <mergeCell ref="B33:D34"/>
    <mergeCell ref="E31:G32"/>
    <mergeCell ref="E33:G34"/>
    <mergeCell ref="A35:A36"/>
    <mergeCell ref="B35:D36"/>
    <mergeCell ref="E35:G36"/>
    <mergeCell ref="A37:A38"/>
    <mergeCell ref="B37:D38"/>
    <mergeCell ref="E37:G38"/>
    <mergeCell ref="A27:A28"/>
    <mergeCell ref="C27:C28"/>
    <mergeCell ref="L27:L28"/>
    <mergeCell ref="N27:N28"/>
    <mergeCell ref="B30:D30"/>
    <mergeCell ref="E30:H30"/>
    <mergeCell ref="J30:N30"/>
    <mergeCell ref="F14:I15"/>
    <mergeCell ref="A25:A26"/>
    <mergeCell ref="C25:C26"/>
    <mergeCell ref="L25:L26"/>
    <mergeCell ref="A14:A16"/>
    <mergeCell ref="B14:B16"/>
    <mergeCell ref="C14:C16"/>
    <mergeCell ref="D14:D16"/>
    <mergeCell ref="E14:E16"/>
    <mergeCell ref="A21:A22"/>
    <mergeCell ref="C21:C22"/>
    <mergeCell ref="A17:A18"/>
    <mergeCell ref="A23:A24"/>
    <mergeCell ref="A19:A20"/>
    <mergeCell ref="L23:L24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L21:L22"/>
    <mergeCell ref="N21:N22"/>
    <mergeCell ref="Q8:U8"/>
    <mergeCell ref="B9:F9"/>
    <mergeCell ref="K9:M9"/>
    <mergeCell ref="B10:F10"/>
    <mergeCell ref="K10:M10"/>
    <mergeCell ref="R10:T10"/>
    <mergeCell ref="R11:T11"/>
    <mergeCell ref="B12:F12"/>
    <mergeCell ref="K12:M12"/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N25:N26"/>
    <mergeCell ref="N23:N24"/>
    <mergeCell ref="C17:C18"/>
    <mergeCell ref="C19:C20"/>
    <mergeCell ref="C23:C24"/>
    <mergeCell ref="L17:L18"/>
    <mergeCell ref="L19:L20"/>
    <mergeCell ref="N19:N20"/>
    <mergeCell ref="N17:N18"/>
  </mergeCells>
  <pageMargins left="0.62992125984251968" right="0.19685039370078741" top="0.23622047244094491" bottom="0.19685039370078741" header="0.15748031496062992" footer="0"/>
  <pageSetup paperSize="9" scale="4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>
    <row r="1" spans="1:1">
      <c r="A1" s="1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6.</vt:lpstr>
      <vt:lpstr>evaluación y seguimiento 7</vt:lpstr>
      <vt:lpstr>% de cumplimiento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2023-07-13T13:43:39Z</cp:lastPrinted>
  <dcterms:created xsi:type="dcterms:W3CDTF">2017-08-24T15:03:39Z</dcterms:created>
  <dcterms:modified xsi:type="dcterms:W3CDTF">2023-08-14T16:45:42Z</dcterms:modified>
</cp:coreProperties>
</file>