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120" yWindow="-120" windowWidth="20730" windowHeight="11160" activeTab="2"/>
  </bookViews>
  <sheets>
    <sheet name="SETP " sheetId="1" r:id="rId1"/>
    <sheet name="ANEXO SETP" sheetId="9" r:id="rId2"/>
    <sheet name="FORTALECIMIENTO" sheetId="2" r:id="rId3"/>
    <sheet name="ANEXO FORTALECIMIENTO" sheetId="8" r:id="rId4"/>
    <sheet name="MOVILIDAD SOST" sheetId="4" r:id="rId5"/>
    <sheet name="ANEXO MOV SOST" sheetId="10" r:id="rId6"/>
    <sheet name="MODERNIZACION TECNOLOGICA" sheetId="5" r:id="rId7"/>
    <sheet name="ANEXO MODERNIZACION" sheetId="7" r:id="rId8"/>
    <sheet name="Hoja6" sheetId="6" r:id="rId9"/>
  </sheets>
  <definedNames>
    <definedName name="_xlnm.Print_Area" localSheetId="2">FORTALECIMIENTO!$A$1:$P$92</definedName>
    <definedName name="_xlnm.Print_Area" localSheetId="6">'MODERNIZACION TECNOLOGICA'!$A$1:$P$44</definedName>
    <definedName name="_xlnm.Print_Area" localSheetId="4">'MOVILIDAD SOST'!$A$1:$P$36</definedName>
    <definedName name="_xlnm.Print_Area" localSheetId="0">'SETP '!$A$1:$P$36</definedName>
    <definedName name="_xlnm.Print_Titles" localSheetId="2">FORTALECIMIENTO!$14:$16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8" l="1"/>
  <c r="G44" i="2" s="1"/>
  <c r="G111" i="8"/>
  <c r="G50" i="2" s="1"/>
  <c r="G28" i="2" l="1"/>
  <c r="D6" i="6" l="1"/>
  <c r="C3" i="6"/>
  <c r="M19" i="5" l="1"/>
  <c r="G22" i="5"/>
  <c r="G20" i="7"/>
  <c r="G25" i="4"/>
  <c r="G22" i="4"/>
  <c r="G24" i="7"/>
  <c r="G28" i="5" s="1"/>
  <c r="G23" i="7"/>
  <c r="G22" i="7" s="1"/>
  <c r="G18" i="5" s="1"/>
  <c r="G30" i="5" l="1"/>
  <c r="M23" i="5"/>
  <c r="G18" i="2"/>
  <c r="G104" i="8"/>
  <c r="G42" i="2" s="1"/>
  <c r="F18" i="5" l="1"/>
  <c r="F19" i="5"/>
  <c r="N19" i="5" s="1"/>
  <c r="O19" i="5" s="1"/>
  <c r="F21" i="5"/>
  <c r="F22" i="5"/>
  <c r="F23" i="5"/>
  <c r="F25" i="5"/>
  <c r="F26" i="5"/>
  <c r="F27" i="5"/>
  <c r="F28" i="5"/>
  <c r="F29" i="5"/>
  <c r="F30" i="5"/>
  <c r="G31" i="5"/>
  <c r="G26" i="4" l="1"/>
  <c r="M19" i="4" l="1"/>
  <c r="M21" i="4"/>
  <c r="M23" i="4"/>
  <c r="M21" i="5"/>
  <c r="M25" i="5"/>
  <c r="M27" i="5"/>
  <c r="M29" i="5"/>
  <c r="G63" i="2"/>
  <c r="N21" i="5" l="1"/>
  <c r="O21" i="5" s="1"/>
  <c r="N27" i="5"/>
  <c r="O27" i="5" s="1"/>
  <c r="N29" i="5"/>
  <c r="O29" i="5" s="1"/>
  <c r="F17" i="5"/>
  <c r="F31" i="5" s="1"/>
  <c r="N25" i="5" l="1"/>
  <c r="O25" i="5" s="1"/>
  <c r="C8" i="6"/>
  <c r="M17" i="5" l="1"/>
  <c r="F26" i="4"/>
  <c r="C7" i="6" s="1"/>
  <c r="F25" i="4"/>
  <c r="C6" i="6" s="1"/>
  <c r="F23" i="4"/>
  <c r="N23" i="4" s="1"/>
  <c r="O23" i="4" s="1"/>
  <c r="F22" i="4"/>
  <c r="F21" i="4"/>
  <c r="F20" i="4"/>
  <c r="F19" i="4"/>
  <c r="N19" i="4" s="1"/>
  <c r="O19" i="4" s="1"/>
  <c r="F18" i="4"/>
  <c r="M17" i="4"/>
  <c r="F17" i="4"/>
  <c r="F63" i="2"/>
  <c r="C4" i="6" s="1"/>
  <c r="F62" i="2"/>
  <c r="M61" i="2"/>
  <c r="F61" i="2"/>
  <c r="F56" i="2"/>
  <c r="M55" i="2"/>
  <c r="F55" i="2"/>
  <c r="M53" i="2"/>
  <c r="F53" i="2"/>
  <c r="F52" i="2"/>
  <c r="M51" i="2"/>
  <c r="F51" i="2"/>
  <c r="F50" i="2"/>
  <c r="M49" i="2"/>
  <c r="F49" i="2"/>
  <c r="F48" i="2"/>
  <c r="M47" i="2"/>
  <c r="F47" i="2"/>
  <c r="F46" i="2"/>
  <c r="M45" i="2"/>
  <c r="F45" i="2"/>
  <c r="F44" i="2"/>
  <c r="M43" i="2"/>
  <c r="F43" i="2"/>
  <c r="F42" i="2"/>
  <c r="M41" i="2"/>
  <c r="F41" i="2"/>
  <c r="F40" i="2"/>
  <c r="M39" i="2"/>
  <c r="F39" i="2"/>
  <c r="F38" i="2"/>
  <c r="M37" i="2"/>
  <c r="F37" i="2"/>
  <c r="F36" i="2"/>
  <c r="M35" i="2"/>
  <c r="F35" i="2"/>
  <c r="F34" i="2"/>
  <c r="M33" i="2"/>
  <c r="F33" i="2"/>
  <c r="F32" i="2"/>
  <c r="M31" i="2"/>
  <c r="F31" i="2"/>
  <c r="F30" i="2"/>
  <c r="M29" i="2"/>
  <c r="F29" i="2"/>
  <c r="F28" i="2"/>
  <c r="M27" i="2"/>
  <c r="F27" i="2"/>
  <c r="M25" i="2"/>
  <c r="F25" i="2"/>
  <c r="F24" i="2"/>
  <c r="M23" i="2"/>
  <c r="F23" i="2"/>
  <c r="F22" i="2"/>
  <c r="M21" i="2"/>
  <c r="F21" i="2"/>
  <c r="M19" i="2"/>
  <c r="F19" i="2"/>
  <c r="F18" i="2"/>
  <c r="M17" i="2"/>
  <c r="F17" i="2"/>
  <c r="F18" i="1"/>
  <c r="F19" i="1"/>
  <c r="F20" i="1"/>
  <c r="F17" i="1"/>
  <c r="N21" i="2" l="1"/>
  <c r="O21" i="2" s="1"/>
  <c r="N49" i="2"/>
  <c r="O49" i="2" s="1"/>
  <c r="N29" i="2"/>
  <c r="O29" i="2" s="1"/>
  <c r="N21" i="4"/>
  <c r="O21" i="4" s="1"/>
  <c r="N17" i="4"/>
  <c r="O17" i="4" s="1"/>
  <c r="N17" i="5"/>
  <c r="O17" i="5" s="1"/>
  <c r="N51" i="2"/>
  <c r="O51" i="2" s="1"/>
  <c r="N41" i="2"/>
  <c r="O41" i="2" s="1"/>
  <c r="N53" i="2"/>
  <c r="O53" i="2" s="1"/>
  <c r="N47" i="2"/>
  <c r="O47" i="2" s="1"/>
  <c r="N45" i="2"/>
  <c r="O45" i="2" s="1"/>
  <c r="N43" i="2"/>
  <c r="O43" i="2" s="1"/>
  <c r="N39" i="2"/>
  <c r="O39" i="2" s="1"/>
  <c r="N35" i="2"/>
  <c r="O35" i="2" s="1"/>
  <c r="N31" i="2"/>
  <c r="O31" i="2" s="1"/>
  <c r="N27" i="2"/>
  <c r="O27" i="2" s="1"/>
  <c r="N55" i="2"/>
  <c r="O55" i="2" s="1"/>
  <c r="N17" i="2"/>
  <c r="O17" i="2" s="1"/>
  <c r="N37" i="2"/>
  <c r="O37" i="2" s="1"/>
  <c r="N33" i="2"/>
  <c r="O33" i="2" s="1"/>
  <c r="N23" i="2"/>
  <c r="O23" i="2" s="1"/>
  <c r="N61" i="2"/>
  <c r="O61" i="2" s="1"/>
  <c r="N17" i="1"/>
  <c r="G28" i="1"/>
  <c r="G27" i="1"/>
  <c r="F26" i="1"/>
  <c r="M25" i="1"/>
  <c r="F25" i="1"/>
  <c r="F24" i="1"/>
  <c r="M23" i="1"/>
  <c r="F23" i="1"/>
  <c r="F22" i="1"/>
  <c r="N21" i="1" s="1"/>
  <c r="M21" i="1"/>
  <c r="F21" i="1"/>
  <c r="F28" i="1"/>
  <c r="N19" i="1"/>
  <c r="M19" i="1"/>
  <c r="M17" i="1"/>
  <c r="F27" i="1"/>
  <c r="C2" i="6" s="1"/>
  <c r="N25" i="1" l="1"/>
  <c r="O25" i="1" s="1"/>
  <c r="C10" i="6"/>
  <c r="D2" i="6"/>
  <c r="N23" i="1"/>
  <c r="O23" i="1" s="1"/>
  <c r="O21" i="1"/>
  <c r="O19" i="1"/>
  <c r="O17" i="1"/>
  <c r="G24" i="5"/>
  <c r="G32" i="5" s="1"/>
  <c r="F24" i="5" l="1"/>
  <c r="F32" i="5" s="1"/>
  <c r="C9" i="6" l="1"/>
  <c r="D8" i="6" s="1"/>
  <c r="N23" i="5"/>
  <c r="O23" i="5" s="1"/>
  <c r="G88" i="8"/>
  <c r="G89" i="8" l="1"/>
  <c r="G26" i="2" s="1"/>
  <c r="F26" i="2" s="1"/>
  <c r="N25" i="2" s="1"/>
  <c r="O25" i="2" s="1"/>
  <c r="G90" i="8" l="1"/>
  <c r="G20" i="2" s="1"/>
  <c r="F20" i="2" l="1"/>
  <c r="N19" i="2" s="1"/>
  <c r="O19" i="2" s="1"/>
  <c r="G64" i="2"/>
  <c r="F64" i="2" l="1"/>
  <c r="C5" i="6"/>
  <c r="C11" i="6" l="1"/>
  <c r="D10" i="6" s="1"/>
  <c r="D4" i="6"/>
</calcChain>
</file>

<file path=xl/sharedStrings.xml><?xml version="1.0" encoding="utf-8"?>
<sst xmlns="http://schemas.openxmlformats.org/spreadsheetml/2006/main" count="901" uniqueCount="485">
  <si>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</si>
  <si>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</si>
  <si>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</si>
  <si>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</si>
  <si>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</si>
  <si>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</si>
  <si>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 xml:space="preserve">DIMENSION:  </t>
  </si>
  <si>
    <t xml:space="preserve">ECONOMICA </t>
  </si>
  <si>
    <r>
      <t xml:space="preserve">Objetivos: </t>
    </r>
    <r>
      <rPr>
        <sz val="14"/>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</si>
  <si>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t xml:space="preserve">RELACION DE CONTRATOS Y CONVENIOS </t>
  </si>
  <si>
    <t xml:space="preserve">SECTOR:  </t>
  </si>
  <si>
    <t>VIAS, TRANSPORTE Y MOVILIDAD SEGURA E INCLUYENTE</t>
  </si>
  <si>
    <t>No</t>
  </si>
  <si>
    <t>OBJETO</t>
  </si>
  <si>
    <t>VALOR</t>
  </si>
  <si>
    <t xml:space="preserve">PROGRAMA:  </t>
  </si>
  <si>
    <t>PRESTACIÓN DE SERVICIOS DE TRANSPORTE PÚBLICO DE PASAJEROS (Cód. KPT 2408) SUBPROGRAMA PRESTACIÓN DE SERVICIOS DE TRANSPORTE PÚBLICO DE PASAJEROS (Cód. KPT 2408)</t>
  </si>
  <si>
    <t xml:space="preserve">NOMBRE  DEL PROYECTO POAI: </t>
  </si>
  <si>
    <t xml:space="preserve">IMPLEMENTACIÓN DEL SISTEMA ESTRATÉGICO DE TRASPORTE PÚBLICO DE PASAJEROS PARA IBAGUÉ </t>
  </si>
  <si>
    <t xml:space="preserve">CODIGO BPIN: </t>
  </si>
  <si>
    <t>PRINCIPALES ACTIVIDADES</t>
  </si>
  <si>
    <r>
      <t>PROG</t>
    </r>
    <r>
      <rPr>
        <b/>
        <sz val="11"/>
        <rFont val="Arial"/>
        <family val="2"/>
      </rPr>
      <t xml:space="preserve">  EJEC</t>
    </r>
  </si>
  <si>
    <t>UNIDAD DE MEDIDA</t>
  </si>
  <si>
    <t>CANT.</t>
  </si>
  <si>
    <t>COSTO TOTAL ( MILES DE PESOS)</t>
  </si>
  <si>
    <t>FUENTES DE FINANCIACION ( EN MILES DE $)</t>
  </si>
  <si>
    <t>PROGRAMACION (dd/mm/aa)</t>
  </si>
  <si>
    <t>INDICADORES DE GESTION</t>
  </si>
  <si>
    <t>INDICE FISICO</t>
  </si>
  <si>
    <t>INDICE INVERSION</t>
  </si>
  <si>
    <t>EFICIENCIA</t>
  </si>
  <si>
    <t>MPIO</t>
  </si>
  <si>
    <t>SGP</t>
  </si>
  <si>
    <t>REGALIAS</t>
  </si>
  <si>
    <t>OTROS</t>
  </si>
  <si>
    <t xml:space="preserve">INICIO </t>
  </si>
  <si>
    <t>TERMINACION</t>
  </si>
  <si>
    <t>P</t>
  </si>
  <si>
    <t xml:space="preserve">UNIDAD </t>
  </si>
  <si>
    <t>E</t>
  </si>
  <si>
    <t>SEMAFORIZACIÓN ZONA CENTRO</t>
  </si>
  <si>
    <t>Intersecciones Implementadas</t>
  </si>
  <si>
    <t>PARADEROS TIPO III ADECUACIÓN DE ESPACIO PÚBLICO Y SEÑAL</t>
  </si>
  <si>
    <t>Numero</t>
  </si>
  <si>
    <t>INTERVENTORÍAS</t>
  </si>
  <si>
    <t>Interventorias contratadas</t>
  </si>
  <si>
    <t>TOTAL  PLAN  DE  ACCION</t>
  </si>
  <si>
    <t>METAS DE RESULTADO</t>
  </si>
  <si>
    <t>METAS DE PRODUCTO</t>
  </si>
  <si>
    <t>INDICADORES</t>
  </si>
  <si>
    <t>SECRETARIO DESPACHO</t>
  </si>
  <si>
    <r>
      <rPr>
        <b/>
        <sz val="11"/>
        <rFont val="Arial"/>
        <family val="2"/>
      </rPr>
      <t xml:space="preserve">META DE RESULTADO No. 1: </t>
    </r>
    <r>
      <rPr>
        <sz val="11"/>
        <rFont val="Arial"/>
        <family val="2"/>
      </rPr>
      <t xml:space="preserve"> Viajes en transporte público diarios</t>
    </r>
  </si>
  <si>
    <r>
      <rPr>
        <b/>
        <sz val="11"/>
        <rFont val="Arial"/>
        <family val="2"/>
      </rPr>
      <t>META DE PRODUCTO No. 1:</t>
    </r>
    <r>
      <rPr>
        <sz val="11"/>
        <rFont val="Arial"/>
        <family val="2"/>
      </rPr>
      <t xml:space="preserve"> Gestionar y/o implementar el Sistema de transporte público en la ciudad (Cód KPT 2408001)</t>
    </r>
  </si>
  <si>
    <t>Sistema de transporte público implementado</t>
  </si>
  <si>
    <t xml:space="preserve">OBSERVACIONES: </t>
  </si>
  <si>
    <t>IBAGUÉ ECONÓMICA Y PRODUCTIVA</t>
  </si>
  <si>
    <r>
      <t xml:space="preserve">Objetivos: </t>
    </r>
    <r>
      <rPr>
        <sz val="14"/>
        <rFont val="Arial"/>
        <family val="2"/>
      </rPr>
      <t xml:space="preserve">Aumentar niveles de desarrollo en torno a una movilidad sostenible en la ciudad </t>
    </r>
  </si>
  <si>
    <t>LAS VIAS VIBRAN CON MOVILIDAD Y SOSTENBILIDAD</t>
  </si>
  <si>
    <t xml:space="preserve">PROGRAMA: </t>
  </si>
  <si>
    <t xml:space="preserve">SEGURIDAD DE TRANSPORTE            </t>
  </si>
  <si>
    <t>ANEXO No. 1 -  LISTA DE CONTRATOS Y/O CONVENIOS</t>
  </si>
  <si>
    <r>
      <t>NOMBRE  DEL PROYECTO:</t>
    </r>
    <r>
      <rPr>
        <sz val="14"/>
        <rFont val="Arial"/>
        <family val="2"/>
      </rPr>
      <t xml:space="preserve"> </t>
    </r>
  </si>
  <si>
    <t>FORTALECIMIENTO DE LA SEGURIDAD VIAL PARA LA REGULACION Y CONTROL DEL TRANSITO EN EL MUNICIPIO DE IBAGUE</t>
  </si>
  <si>
    <t xml:space="preserve">2020730010054
</t>
  </si>
  <si>
    <t>DESARROLLAR UNA ESTRATEGIA DE ARTICULACIÓN CON CENTROS DE ENSEÑANZA DE CONDUCCIÓN, CENTROS DE EVALUACIÓN DE CONDUCTORES E INFRACTORES Y EMPRESAS DE TRANSPORTE PÚBLICO.</t>
  </si>
  <si>
    <t>Estrategia desarrollada</t>
  </si>
  <si>
    <t>FORTALECER UN PROGRAMA PARA EL CONTROL AL TRÁNSITO MEDIANTE PERSONAL CALIFICADO PARA LA EJECUCIÓN DE ACTIVIDADES DEL PROYECTO Y ELEMENTOS DE PROMOCIÓN</t>
  </si>
  <si>
    <t>Programa fortalecido</t>
  </si>
  <si>
    <t>ELEMENTOS DE PROMOCION DEL PROYECTO PARA FORTALECER MEDIANTE (CAMPAÑAS, PAPELERIA, ELEMENTOS DE PROMOCION)</t>
  </si>
  <si>
    <t>Elementos de promoción implementado</t>
  </si>
  <si>
    <t xml:space="preserve"> ADQUISICIÓN DE ELEMENTOS PARA LA PROMOCIÓN DE CAMPAÑAS DE SEGURIDAD VIAL</t>
  </si>
  <si>
    <t>Elementos adquiridos</t>
  </si>
  <si>
    <t>IMPLEMENTACIÓN DE CAMPAÑAS DE CULTURA CIUDADANA Y CAPACITACIÓN EN MOVILIDAD SEGURA.</t>
  </si>
  <si>
    <t>Campañas implementadas</t>
  </si>
  <si>
    <t xml:space="preserve">PROGRAMA DE APOYO A VÍCTIMAS POR ACCIDENTE DE TRÁNSITO VFAT MEDIANTE PERSONAL CALIFICADO PARA LA EJECUCIÓN DE ACTIVIDADES </t>
  </si>
  <si>
    <t>Programa implementado</t>
  </si>
  <si>
    <t>ADQUISICIÓN DE ELEMENTOS, CAMPAÑAS Y LOGÍSTICA PARA EL FUNCIONAMIENTO DEL PROGRAMA DE victimas</t>
  </si>
  <si>
    <t>Elementos, campañas y logistica adquiridos</t>
  </si>
  <si>
    <t xml:space="preserve">IMPLEMENTAR DISPOSITIVOS PARA EL CONTROL DE TRÁNSITO A TRAVÉS DE DEMARCACIÓN HORIZONTAL </t>
  </si>
  <si>
    <t>Demarcación horizontal implementada.</t>
  </si>
  <si>
    <t>INSTALAR SEÑALES VERTICALES NUEVAS</t>
  </si>
  <si>
    <t>Numero de señales verticales instaladas.</t>
  </si>
  <si>
    <t>REPOSICIÓN DE SEÑALES VERTICALES</t>
  </si>
  <si>
    <t>Numero de señales verticales repuestas</t>
  </si>
  <si>
    <t xml:space="preserve">
MANTENIMIENTO DE PASOS PEATONALES
</t>
  </si>
  <si>
    <t>Numero de pasos peatonales mantenidos</t>
  </si>
  <si>
    <t>INTERVENIR Y/O MANTENER Y/O MODERNIZAR INTERSECCIONES SEMAFORIZADAS DE LA CIUDAD</t>
  </si>
  <si>
    <t>Numero de intersecciones intervenidas, mantenidas o modernizadas</t>
  </si>
  <si>
    <t>PAGO DE ENERGÍA PROPORCIONADA A LOS SEMÁFOROS DEL MUNICIPIO DE IBAGUÉ POR PARTE DE LA SECRETARIA DE MOVILIDAD</t>
  </si>
  <si>
    <t>Recibos pagos</t>
  </si>
  <si>
    <t>ADQUIRIR EQUIPOS DE COMUNICACIÓN PARA LA OPERACIÓN DEL PROGRAMA DEL CUERPO DE AGENTE DE TRÁNSITO DE IBAGUÉ</t>
  </si>
  <si>
    <t>Adquisición efectuada</t>
  </si>
  <si>
    <t>ADQUISICIÓN DE MOBILIARIO, ELEMENTOS DE OFICINA Y EQUIPOS DE CÓMPUTO</t>
  </si>
  <si>
    <t>Adqisición realizada</t>
  </si>
  <si>
    <t>AUMENTAR EL PARQUE AUTOMOTOR DEL CUERPO DE AGENTES DE TRÁNSITO (MOTOS, NECRO MÓVIL, CAMIONETA)</t>
  </si>
  <si>
    <t>Parque automotor adquirido</t>
  </si>
  <si>
    <t>Dispositivos tecnologicos para el control de transito, elementos tecnologicos para el control de transporte público (plataformas, bases de datos, software)</t>
  </si>
  <si>
    <t>Dispositivos tecnologicos adquiridos</t>
  </si>
  <si>
    <t>DOTACIÓN Y ELEMENTOS DE PROTECCIÓN PARA EL CUERPO DE AGENTES Y PERSONAL QUE CUMPLA ACTIVIDADES DE CONTROL AL TRANSITO</t>
  </si>
  <si>
    <t>Proceso de adquisición realizado</t>
  </si>
  <si>
    <t>ADQUIRIR ELEMENTOS DE CONTROL DE TRÁFICO Y SEÑALIZACIÓN</t>
  </si>
  <si>
    <t>FORMACIÓN Y/O CAPACITACIONES ORIENTADAS A FORTALECER LAS COMPETENCIAS Y LA CALIDAD DE LOS CONOCIMIENTOS PARA LA GESTIÓN DEL PERSONAL DE LA SECRETARIA DE MOVILIDAD Y CUERPO DE AGENTES DE TRÁNSITO DEL MUNICIPIO.</t>
  </si>
  <si>
    <t>Proceso de formación realizado</t>
  </si>
  <si>
    <r>
      <rPr>
        <b/>
        <sz val="12"/>
        <rFont val="Arial MT"/>
      </rPr>
      <t xml:space="preserve">META DE RESULTADO No. 1: </t>
    </r>
    <r>
      <rPr>
        <sz val="12"/>
        <rFont val="Arial MT"/>
      </rPr>
      <t>Disminuir el número de victimas fatales en accidente de transito</t>
    </r>
  </si>
  <si>
    <r>
      <t xml:space="preserve">META DE PRODUCTO No. 1 </t>
    </r>
    <r>
      <rPr>
        <sz val="11"/>
        <rFont val="Arial"/>
        <family val="2"/>
      </rPr>
      <t>Realizar 8 Campañas de seguridad vial</t>
    </r>
  </si>
  <si>
    <t>Numero de campañas realizadas</t>
  </si>
  <si>
    <r>
      <rPr>
        <b/>
        <sz val="12"/>
        <rFont val="Arial MT"/>
      </rPr>
      <t>META DE RESULTADO No. 2:</t>
    </r>
    <r>
      <rPr>
        <sz val="12"/>
        <rFont val="Arial MT"/>
      </rPr>
      <t xml:space="preserve"> Disminuir el número de  accidente de transito</t>
    </r>
  </si>
  <si>
    <r>
      <t xml:space="preserve">META DE PRODUCTO No. 2 </t>
    </r>
    <r>
      <rPr>
        <sz val="11"/>
        <rFont val="Arial"/>
        <family val="2"/>
      </rPr>
      <t>Implementar dispositivos para el control de tránsito a través de demarcación Horizontal y/o lineal</t>
    </r>
  </si>
  <si>
    <t xml:space="preserve">Número de metros lineales de demarcación horizontal y/o lineal implementados </t>
  </si>
  <si>
    <t>FIRMA</t>
  </si>
  <si>
    <r>
      <t xml:space="preserve">META DE PRODUCTO No. 4 </t>
    </r>
    <r>
      <rPr>
        <sz val="11"/>
        <rFont val="Arial"/>
        <family val="2"/>
      </rPr>
      <t>Instalar 902 señales verticales nuevas</t>
    </r>
  </si>
  <si>
    <t>Número de señales verticales instaladas</t>
  </si>
  <si>
    <r>
      <t xml:space="preserve">META DE PRODUCTO No. 5 </t>
    </r>
    <r>
      <rPr>
        <sz val="11"/>
        <rFont val="Arial"/>
        <family val="2"/>
      </rPr>
      <t>Desarrollar una estrategia de articulación con centros de enseñanza de conducción, centros de evaluación de conductores e infractores y empresas de transporte público.</t>
    </r>
  </si>
  <si>
    <t>Estrategias implementadas</t>
  </si>
  <si>
    <r>
      <t xml:space="preserve">META DE PRODUCTO No. 6  </t>
    </r>
    <r>
      <rPr>
        <sz val="11"/>
        <rFont val="Arial"/>
        <family val="2"/>
      </rPr>
      <t xml:space="preserve">Programa de apoyo a víctimas por accidente de tránsito VFAT </t>
    </r>
  </si>
  <si>
    <t>Número de programa implementado</t>
  </si>
  <si>
    <r>
      <t xml:space="preserve">META DE PRODUCTO No. 7  </t>
    </r>
    <r>
      <rPr>
        <sz val="11"/>
        <rFont val="Arial"/>
        <family val="2"/>
      </rPr>
      <t>Intervenir y/o mantener y/o modernizar intersecciones semaforizadas</t>
    </r>
  </si>
  <si>
    <t>Semáforos mantenidos y/o modernizados</t>
  </si>
  <si>
    <r>
      <t xml:space="preserve">META DE PRODUCTO No. 8 </t>
    </r>
    <r>
      <rPr>
        <sz val="11"/>
        <rFont val="Arial"/>
        <family val="2"/>
      </rPr>
      <t xml:space="preserve"> Mantenimiento de 10 pasos peatonales</t>
    </r>
  </si>
  <si>
    <t>Demarcación horizontal transversal realizada / Reductores de velocidad instalados en la red vial</t>
  </si>
  <si>
    <r>
      <t xml:space="preserve">META DE PRODUCTO No. 9 </t>
    </r>
    <r>
      <rPr>
        <sz val="11"/>
        <rFont val="Arial"/>
        <family val="2"/>
      </rPr>
      <t>Programa de educación vial y cultura ciudadana</t>
    </r>
  </si>
  <si>
    <t>Programa de vigías de transito implementado</t>
  </si>
  <si>
    <r>
      <t>META DE PRODUCTO No. 10</t>
    </r>
    <r>
      <rPr>
        <sz val="11"/>
        <rFont val="Arial"/>
        <family val="2"/>
      </rPr>
      <t xml:space="preserve"> Implementar un centro de control de tránsito para el monitoreo de vías</t>
    </r>
  </si>
  <si>
    <t>Centro de control de tránsito para el monitoreo de vías implementado</t>
  </si>
  <si>
    <r>
      <t xml:space="preserve">META DE PRODUCTO No. 11 </t>
    </r>
    <r>
      <rPr>
        <sz val="11"/>
        <rFont val="Arial"/>
        <family val="2"/>
      </rPr>
      <t>Estrategia para realizar operativos de control y de regulación de tránsito para mejorar la movilidad</t>
    </r>
  </si>
  <si>
    <t>Estrategia implementada</t>
  </si>
  <si>
    <r>
      <t xml:space="preserve">META DE PRODUCTO No. 12 </t>
    </r>
    <r>
      <rPr>
        <sz val="11"/>
        <rFont val="Arial"/>
        <family val="2"/>
      </rPr>
      <t>Aumentar en 30 el cuerpo de agentes de tránsito para la regulación del tránsito en la ciudad</t>
    </r>
  </si>
  <si>
    <t>Número de nuevos agentes de transito</t>
  </si>
  <si>
    <r>
      <t xml:space="preserve">META DE PRODUCTO No. 13 </t>
    </r>
    <r>
      <rPr>
        <sz val="11"/>
        <rFont val="Arial"/>
        <family val="2"/>
      </rPr>
      <t>Programa de agentes de tránsito</t>
    </r>
  </si>
  <si>
    <t>Programa de agentes de tránsito implementado</t>
  </si>
  <si>
    <t>SEGURIDAD DE TRANSPORTE</t>
  </si>
  <si>
    <t>ANEXO No. 2 -  LISTA DE CONTRATOS Y/O CONVENIOS</t>
  </si>
  <si>
    <t>DESARROLLO DE UN PLAN DE MOVILIDAD SOSTENIBLE PARA LA CIUDAD DE IBAGUE</t>
  </si>
  <si>
    <t>Diagnostico elaborado</t>
  </si>
  <si>
    <t>Adquisición de elementos de promoción, edición, impresión, etc y logística para la formulación y/o implementaciòn de una Política Pública integral de Movilidad para la ciudad</t>
  </si>
  <si>
    <t>Adqusición de elementos realizada</t>
  </si>
  <si>
    <t>Formulación  de la política pública integrada y sostenible de movilidad</t>
  </si>
  <si>
    <t>Politica publidca formulada</t>
  </si>
  <si>
    <t>FORTALECIMIENTO SISTEMA DE BICICLETAS PÚBLICAS DEL MUNICIPIO DE IBAGUÉ (MANTENIMIENTO, SUMINISTROS, ADQUISICIÓN DE MAQUINARIA Y EQUIPOS, ADQUISICIÓN DE BICICLETAS, PERSONAL PARA OPERAR EL SISTEMA, ELEMENTOS DE PROTECCIÓN, ZONAS DE ESTACIONAMIENTO ENTRE OTROS)</t>
  </si>
  <si>
    <t>Sistema fortalecido</t>
  </si>
  <si>
    <r>
      <rPr>
        <b/>
        <sz val="11"/>
        <rFont val="Arial"/>
        <family val="2"/>
      </rPr>
      <t>META DE PRODUCTO No. 1:</t>
    </r>
    <r>
      <rPr>
        <sz val="11"/>
        <rFont val="Arial"/>
        <family val="2"/>
      </rPr>
      <t xml:space="preserve"> Diagnóstico para implementación de la NTC-ISO 39001 Sistema de Gestión de la Seguridad Vial</t>
    </r>
  </si>
  <si>
    <t>Diagnóstico NTC-ISO 39001 realizado</t>
  </si>
  <si>
    <r>
      <rPr>
        <b/>
        <sz val="11"/>
        <rFont val="Arial"/>
        <family val="2"/>
      </rPr>
      <t>META DE PRODUCTO No. 2:</t>
    </r>
    <r>
      <rPr>
        <sz val="11"/>
        <rFont val="Arial"/>
        <family val="2"/>
      </rPr>
      <t>Formulación de la política pública integrada y sostenible de movilidad</t>
    </r>
  </si>
  <si>
    <t>Política pública formulada</t>
  </si>
  <si>
    <t>META DE PRODUCTO No. 3: Formulación e implementación del Plan Integral de Movilidad Sostenible</t>
  </si>
  <si>
    <t>Plan integral de movilidad formulado e implementado</t>
  </si>
  <si>
    <r>
      <t xml:space="preserve">Objetivos: </t>
    </r>
    <r>
      <rPr>
        <sz val="14"/>
        <rFont val="Arial"/>
        <family val="2"/>
      </rPr>
      <t>Eficiencia en la prestación de servicios en la secretaria de movilidad de Ibagué</t>
    </r>
  </si>
  <si>
    <t>ANEXO No. 3 -  LISTA DE CONTRATOS Y/O CONVENIOS</t>
  </si>
  <si>
    <t>MODERNIZACIÓN TECNOLÓGICA PARA LA PRESTACIÓN DE SERVICIOS DE CALIDAD EN LA SECRETARÌA DE MOVILIDAD</t>
  </si>
  <si>
    <t>Mantener en funcionamiento una Plataforma Tecnológica Integral para la optima prestación de servicio en la Secretaría de Movilidad</t>
  </si>
  <si>
    <t>ADQUISICIÓN DE ESPECIES VENALES Y NO VENALES PARA EL  OPTIMO FUNCIONAMIENTO DE LA SECRETARIA DE MOVILIDAD DE IBAGUÉ</t>
  </si>
  <si>
    <t>Adqusición realizada</t>
  </si>
  <si>
    <t>Adquisición de equipos de cómputo, servidor, planta eléctrica y ups, licencias, entre
otros elementos que conformarán la infraestructura tecnológica para el funcionamiento de la estrategía</t>
  </si>
  <si>
    <t>Suministro de equipos, insumos de equipos y mantenimiento de equipos para la óptima prestación del servicio</t>
  </si>
  <si>
    <t>Suministros, insumos y mantenimientos realizado</t>
  </si>
  <si>
    <t>Valoración y planificacion implementado</t>
  </si>
  <si>
    <t>Desarrollar sistema de turnos web para la prestación de servicios de la Secretaría de Movilidad</t>
  </si>
  <si>
    <t>Sistema de turnos web implementado</t>
  </si>
  <si>
    <r>
      <rPr>
        <b/>
        <sz val="11"/>
        <rFont val="Arial"/>
        <family val="2"/>
      </rPr>
      <t>META DE RESULTADO No. 1:</t>
    </r>
    <r>
      <rPr>
        <sz val="11"/>
        <rFont val="Arial"/>
        <family val="2"/>
      </rPr>
      <t xml:space="preserve"> Aumentar el nivel de satisfacción de los usuarios y ciudadanos respecto al funcionamiento de cada entidad.</t>
    </r>
  </si>
  <si>
    <r>
      <rPr>
        <b/>
        <sz val="10"/>
        <rFont val="Arial"/>
        <family val="2"/>
      </rPr>
      <t>META DE PRODUCTO No. 1:</t>
    </r>
    <r>
      <rPr>
        <sz val="10"/>
        <rFont val="Arial"/>
        <family val="2"/>
      </rPr>
      <t xml:space="preserve"> Plataforma tecnológica prestación remota del servicio</t>
    </r>
  </si>
  <si>
    <t xml:space="preserve">Plataforma tecnológica para la prestación remota del servicio habilitada </t>
  </si>
  <si>
    <r>
      <rPr>
        <b/>
        <sz val="10"/>
        <rFont val="Arial"/>
        <family val="2"/>
      </rPr>
      <t>META DE PRODUCTO No. 2:</t>
    </r>
    <r>
      <rPr>
        <sz val="10"/>
        <rFont val="Arial"/>
        <family val="2"/>
      </rPr>
      <t xml:space="preserve">Estrategia para la optimización de los diferentes servicios que se ofrecen en la secretaria de movilidad </t>
    </r>
  </si>
  <si>
    <t>Estrategia para la optimización de los diferentes servicios que se ofrecen en la secretaria de movilidad implementada</t>
  </si>
  <si>
    <r>
      <rPr>
        <b/>
        <sz val="10"/>
        <rFont val="Arial"/>
        <family val="2"/>
      </rPr>
      <t>META DE PRODUCTO No. 3:</t>
    </r>
    <r>
      <rPr>
        <sz val="10"/>
        <rFont val="Arial"/>
        <family val="2"/>
      </rPr>
      <t xml:space="preserve">Archivo digital de la secretaria de Movilidad </t>
    </r>
  </si>
  <si>
    <t>Archivo digitalizado</t>
  </si>
  <si>
    <r>
      <rPr>
        <b/>
        <sz val="10"/>
        <rFont val="Arial"/>
        <family val="2"/>
      </rPr>
      <t>META DE PRODUCTO No. 4:</t>
    </r>
    <r>
      <rPr>
        <sz val="10"/>
        <rFont val="Arial"/>
        <family val="2"/>
      </rPr>
      <t>Habilitar una plataforma tecnológica para la prestación de los servicios de tránsito y transporte e infraestructura vial</t>
    </r>
  </si>
  <si>
    <t>Turnos web implementados</t>
  </si>
  <si>
    <t>Realizar digitalización, indexación y control de  el archivo de los expedientes e historial vehicular</t>
  </si>
  <si>
    <t>TOTALES</t>
  </si>
  <si>
    <t>SETP</t>
  </si>
  <si>
    <t>FORTALECIMIENTO</t>
  </si>
  <si>
    <t>MOV SOSTENIBLE</t>
  </si>
  <si>
    <t>MODERNIZACION</t>
  </si>
  <si>
    <r>
      <rPr>
        <b/>
        <sz val="14"/>
        <rFont val="Arial"/>
        <family val="2"/>
      </rPr>
      <t xml:space="preserve">CODIGO PRESUPUESTAL: </t>
    </r>
    <r>
      <rPr>
        <sz val="14"/>
        <rFont val="Arial"/>
        <family val="2"/>
      </rPr>
      <t xml:space="preserve">         10303301           </t>
    </r>
    <r>
      <rPr>
        <b/>
        <sz val="14"/>
        <rFont val="Arial"/>
        <family val="2"/>
      </rPr>
      <t xml:space="preserve"> RUBRO:    </t>
    </r>
    <r>
      <rPr>
        <sz val="14"/>
        <rFont val="Arial"/>
        <family val="2"/>
      </rPr>
      <t xml:space="preserve">         10303301197</t>
    </r>
  </si>
  <si>
    <t>implementación de la norma NTC-ISO 39001 Sistema de
Gestión de la Seguridad Vial</t>
  </si>
  <si>
    <r>
      <t>CODIGO PRESUPUESTAL:      10303309                    RUBRO:</t>
    </r>
    <r>
      <rPr>
        <sz val="14"/>
        <rFont val="Arial"/>
        <family val="2"/>
      </rPr>
      <t xml:space="preserve">                </t>
    </r>
    <r>
      <rPr>
        <b/>
        <sz val="14"/>
        <rFont val="Arial"/>
        <family val="2"/>
      </rPr>
      <t>2.10.3.2.01.01.003.07.01 / 2.10.3.2.02.01.003 /2.10.3.2.02.01.004 / 2.10.3.2.02.02.005 / 2.10.3.2.02.02.005 / 2.10.3.2.02.02.006 / 2.10.3.2.02.02.008 / 2.10.3.2.02.02.008 / 2.10.3.2.02.02.009 / 2.10.3.2.02.02.009</t>
    </r>
  </si>
  <si>
    <r>
      <rPr>
        <b/>
        <sz val="14"/>
        <rFont val="Arial"/>
        <family val="2"/>
      </rPr>
      <t xml:space="preserve">CODIGO PRESUPUESTAL: </t>
    </r>
    <r>
      <rPr>
        <sz val="14"/>
        <rFont val="Arial"/>
        <family val="2"/>
      </rPr>
      <t xml:space="preserve">     </t>
    </r>
    <r>
      <rPr>
        <b/>
        <sz val="14"/>
        <rFont val="Arial"/>
        <family val="2"/>
      </rPr>
      <t xml:space="preserve">RUBRO:  </t>
    </r>
    <r>
      <rPr>
        <sz val="14"/>
        <rFont val="Arial"/>
        <family val="2"/>
      </rPr>
      <t xml:space="preserve"> 2.10.3.3.05.09.054</t>
    </r>
  </si>
  <si>
    <t>PLAN DE ACCIÓN 2023              /                      SECRETARÍA / ENTIDAD:  SECRETARIA DE MOVILIDAD                            /                               GRUPO: OPERATIVO Y CONTROL DE TRANSITO</t>
  </si>
  <si>
    <t>PLAN DE ACCIÓN 2023         /                      SECRETARÍA / ENTIDAD:  SECRETARIA DE MOVILIDAD                            /                               GRUPO: OPERATIVO Y CONTROL DE TRANSITO</t>
  </si>
  <si>
    <t>FECHA DE PROGRAMACION:  ENERO 2023</t>
  </si>
  <si>
    <t xml:space="preserve">PLAN DE ACCIÓN 2023         /                                                                            SECRETARÍA / ENTIDAD:  SECRETARIA DE MOVILIDAD                            /                               GRUPO: TRAMITES Y SERVICIOS </t>
  </si>
  <si>
    <t xml:space="preserve">Personal calificado para la ejecución de las actividades del proyecto </t>
  </si>
  <si>
    <t>Contratación del personal para tramites</t>
  </si>
  <si>
    <t>FECHA</t>
  </si>
  <si>
    <t xml:space="preserve">No </t>
  </si>
  <si>
    <t>N° CONTRATO</t>
  </si>
  <si>
    <t>BENEFICIARIO</t>
  </si>
  <si>
    <t>NIT</t>
  </si>
  <si>
    <t>META</t>
  </si>
  <si>
    <t>ACTIVIDAD</t>
  </si>
  <si>
    <t>16/02/2023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</si>
  <si>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</si>
  <si>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</si>
  <si>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</si>
  <si>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JUAN  CARLOS GOMEZ</t>
  </si>
  <si>
    <t>ALVARO ANDRES SUAREZ GALEANO</t>
  </si>
  <si>
    <t>ALEXANDER  MORENO BARRAGAN</t>
  </si>
  <si>
    <t>07/03/2023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</si>
  <si>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</si>
  <si>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CAMPO ELIAS OLARTE SACHICA</t>
  </si>
  <si>
    <t>23/03/2023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</si>
  <si>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</si>
  <si>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WILSON ANDRES AVILEZ FLOREZ</t>
  </si>
  <si>
    <t>31/03/2023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</si>
  <si>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13;</t>
  </si>
  <si>
    <t>SANDRA MILENA ALAPE VARGAS</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</si>
  <si>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11;</t>
  </si>
  <si>
    <t>DIANA PATRICIA IDARRAGA RUIZ</t>
  </si>
  <si>
    <t xml:space="preserve">Estrategia para la optimización de los diferentes servicios que se ofrecen en la secretaria de movilidad </t>
  </si>
  <si>
    <t>21/02/2023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</si>
  <si>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6;</t>
  </si>
  <si>
    <t>DIEGO EDUARDO OTAVO CORTES</t>
  </si>
  <si>
    <t>MOV01-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</si>
  <si>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ALFONSO  PINEDA LOPEZ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</si>
  <si>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</si>
  <si>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LYDA VIVIANA BOCANEGRA QUINATANA</t>
  </si>
  <si>
    <t>25/02/2023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</si>
  <si>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</si>
  <si>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GABRIEL  FERNANDO ZABALA  ALVAREZ</t>
  </si>
  <si>
    <t>MOVO1- CONTRATAR LA PRESTACION ED SERVICIOS DE APOYO A LA GESTION EN ARAS DE FORTALECER LOS PROCESOS, PROCEDIMIENTOS Y METAS QUE SE ENCUENTRAN A CARGO DE LA SECRETARIA DE MOVILIDAD DE LA CIUDAD DE IBAGUE, EN LE MARCO DEL PROYECTO  FORTALECIMIENTO DE LA SEGURIDAD VIAL PARA LAREGULACIÓN YCONTROL DEL TRÁNSITO EN LE MUNICIPIO DE IBAGUÉ  TRAM 24;</t>
  </si>
  <si>
    <t>MARIA  ALEJANDRA GIRALDO  COBA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</si>
  <si>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</si>
  <si>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EFRAIN  OLARTE AGUDELO</t>
  </si>
  <si>
    <t>MOV01-CONTRATAR LA PRESTACION DE SERVICIOS PROFESIONALES EN ARAS DE FORTALECER LOS PROCESOS Y PROCEDIMIENTOS QUE SE ENCUENTRAN A CARGO DE LA
SECRETARIA DE MOVILIDAD EN LE MARCO DEL PROYECTO  FORTALECIMIENTO DE LA SEGURIDAD VIAL PARA LAREGULACIÓN YCONTROL DEL TRÁNSITO EN EL MUNICIPIO DE IBAGUÉ  TRAM 1;</t>
  </si>
  <si>
    <t>CARLOS ALBERTO ÑUSTES BERNAL</t>
  </si>
  <si>
    <t>27/02/2023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</si>
  <si>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</si>
  <si>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DANIELA ALEJANDRA MACHADO RODRIGUEZ</t>
  </si>
  <si>
    <t>06/03/2023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</si>
  <si>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</si>
  <si>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ORLANDO  VEGA MORALES</t>
  </si>
  <si>
    <t>09/03/2023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</si>
  <si>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</si>
  <si>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DIANA MARCELA ESPINOSA CALLEJAS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</si>
  <si>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</si>
  <si>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JEISON  ANTONIO MORALES ROCHAQUIRA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</si>
  <si>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</si>
  <si>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WENDY MELISSA PEÑA ALVAREZ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</si>
  <si>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12;</t>
  </si>
  <si>
    <t>GHINA FERNANDA TORRES REYES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</si>
  <si>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9;</t>
  </si>
  <si>
    <t>ADELA AIDALY ENCISO PEÑA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</si>
  <si>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</si>
  <si>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MARCO TULIO PULIDO CALDERON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</si>
  <si>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</si>
  <si>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OSCAR ARMANDO CABRERA URUEÑA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</si>
  <si>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2;</t>
  </si>
  <si>
    <t>LINA MARIA ZEA CAMPIÑO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</si>
  <si>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</si>
  <si>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WILLIAM ERNESTO CERVERA ACOSTA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</si>
  <si>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</si>
  <si>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BEATRIZ  GARAY MONTILLA</t>
  </si>
  <si>
    <t>10/03/2023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</si>
  <si>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</si>
  <si>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ROBERTO  CRISTANCHO  SANTOS</t>
  </si>
  <si>
    <t>14/03/2023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</si>
  <si>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t>
  </si>
  <si>
    <t>FRANCISCO JAVIER MESA ROBAYO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</si>
  <si>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22;</t>
  </si>
  <si>
    <t>LEONARDO  ÑUNGO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</si>
  <si>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2;</t>
  </si>
  <si>
    <t>ZHARICK DAYANA TRUJILLO RUIZ</t>
  </si>
  <si>
    <t>15/03/2023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</si>
  <si>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3;</t>
  </si>
  <si>
    <t>LUZ NEIRA LAISECA REINOSO</t>
  </si>
  <si>
    <t>21/03/2023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</si>
  <si>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14;</t>
  </si>
  <si>
    <t>NATALIA  RODRIGUEZ PUENTES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</si>
  <si>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23;</t>
  </si>
  <si>
    <t>FRANKLIN  VILLANUEVA ASCENCIO</t>
  </si>
  <si>
    <t>22/03/2023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</si>
  <si>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t>
  </si>
  <si>
    <t>LUIS FRANCISCO GRANADA CORRECHA</t>
  </si>
  <si>
    <t>29/03/2023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</si>
  <si>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13;</t>
  </si>
  <si>
    <t>ALEXANDER  RODRIGUEZ LOPEZ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</si>
  <si>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3;</t>
  </si>
  <si>
    <t>FREDDY YEFEER ARIAS CALDERON</t>
  </si>
  <si>
    <t>30/03/2023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</si>
  <si>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5;</t>
  </si>
  <si>
    <t>LUISA FERNANDA CUBILLOS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</si>
  <si>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</si>
  <si>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RODRIGUEZ MENDOZA CARLOS HERNANDO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</si>
  <si>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9;</t>
  </si>
  <si>
    <t>JORGE ANDRES PLATA LIEVANO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</si>
  <si>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</si>
  <si>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ANGELA MARIA FERREIRA CADAVID</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</si>
  <si>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6;</t>
  </si>
  <si>
    <t>MELISSA  MENDEZ GARZON</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</si>
  <si>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18;</t>
  </si>
  <si>
    <t>MARIA  ALEJANDRA  ROJAS ROJAS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</si>
  <si>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</si>
  <si>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ALMIR  PEREZ SANCHEZ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</si>
  <si>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1;</t>
  </si>
  <si>
    <t>LAURA CATERINE RUBIO SUAREZ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</si>
  <si>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</si>
  <si>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MARIA FERNANDA GOMEZ  MARTINEZ</t>
  </si>
  <si>
    <t>PAGO DE ENERGIA PROPORCIONADA A LOS SEMAFOROS DEL MUNICIPIO DE IBAGUÉ POR PARTE DE LA SECRETARIA DE MOVILIDAD, DURANTE EL TIEMPO COMPRENDIDO ENTRE EL 03/DIC/2022 - 02/ENE/2023;</t>
  </si>
  <si>
    <t>PAGO DE ENERGIA PROPORCIONADA A LOS SEMAFOROS DEL MUNICIPIO DE IBAGUÉ POR PARTE DE LA SECRETARIA DE MOVILIDAD, DURANTE EL TIEMPO COMPRENDIDO ENTRE EL 03/ENE/2023 - 01/FEB/2023;</t>
  </si>
  <si>
    <t>PAGO DE ENERGIA PROPORCIONADA A LOS SEMAFOROS DEL MUNICIPIO DE IBAGUÉ POR PARTE DE LA SECRETARIA DE MOVILIDAD, DURANTE EL TIEMPO COMPRENDIDO ENTRE EL 02/FEB/2023 - 02/MAR/2023;</t>
  </si>
  <si>
    <t>CELSIA COLOMBIA S.A. E.S.P.</t>
  </si>
  <si>
    <t>TOTAL</t>
  </si>
  <si>
    <t>23/02/2023</t>
  </si>
  <si>
    <t>ADICION Y PRORROGA N°01 DEL CONTRATO 4306 DEL 25 DE NOVIEMBRE DE 2022 MOV01- CONTRATAR EL SUMINISTRO DE ELEMENTOS E INSUMOS PARA EL MANTENIMIENTO DE LA RED DE SEMAFOROS DEL MUNICIPIO DE IBAGUE;</t>
  </si>
  <si>
    <t>PROTOLED INGENIERIA S.A.S</t>
  </si>
  <si>
    <t>Intervenir y/o mantener y/o 
modernizar intersecciones 
semaforizadas</t>
  </si>
  <si>
    <t>Intervenir y/o mantener y/o modernizar intersecciones semaforizadas de la ciudad</t>
  </si>
  <si>
    <t>Pago de energía proporcionada a los semáforos del municipio de Ibagué por parte de la secretaria de movilidad</t>
  </si>
  <si>
    <t>Programa de apoyo a víctimas por 
accidente de tránsito VFAT</t>
  </si>
  <si>
    <t xml:space="preserve">Programa de apoyo a víctimas por accidente de tránsito VFAT mediante Personal calificado para la ejecuciòn de actividades </t>
  </si>
  <si>
    <t>Desarrollar una estrategia de articulación con centros de enseñanza de conducción, centros de evaluación de conductores e infractores y empresas de transporte público.</t>
  </si>
  <si>
    <t>Contratación personal calificado para seguimiento de la estrategía</t>
  </si>
  <si>
    <t xml:space="preserve">OSCAR ALEXANDER BERBEO SUAREZ
SECRETARIO DE MOVILIDAD </t>
  </si>
  <si>
    <t>FABIAN ALONSO TINOCO CAMARGO
DIRECTOR OPERATIV0 Y DE CONTROL AL TRANSITO</t>
  </si>
  <si>
    <r>
      <t xml:space="preserve">OSCAR ALEXANDER BERBEO SUAREZ
</t>
    </r>
    <r>
      <rPr>
        <sz val="19"/>
        <rFont val="Arial"/>
        <family val="2"/>
      </rPr>
      <t xml:space="preserve">SECRETARIO DE MOVILIDAD </t>
    </r>
  </si>
  <si>
    <t xml:space="preserve">OSCAR ALEXANDER SUAREZ
SECRETARIO DE MOVILIDAD </t>
  </si>
  <si>
    <r>
      <rPr>
        <b/>
        <sz val="14"/>
        <rFont val="Arial"/>
        <family val="2"/>
      </rPr>
      <t xml:space="preserve">FABIAN ALFONSO TINOCO CAMARGO
</t>
    </r>
    <r>
      <rPr>
        <sz val="14"/>
        <rFont val="Arial"/>
        <family val="2"/>
      </rPr>
      <t>DIRECTOR OPERATIV0 Y DE CONTROL AL TRANSITO</t>
    </r>
  </si>
  <si>
    <r>
      <rPr>
        <b/>
        <sz val="14"/>
        <rFont val="Arial"/>
        <family val="2"/>
      </rPr>
      <t xml:space="preserve">Diley Vanessa Barrero Olaya 
</t>
    </r>
    <r>
      <rPr>
        <sz val="14"/>
        <rFont val="Arial"/>
        <family val="2"/>
      </rPr>
      <t>DIRECTORA TRAMITES Y SERVICIOS</t>
    </r>
  </si>
  <si>
    <t>FECHA DE  SEGUIMIENTO: JULIO 2023</t>
  </si>
  <si>
    <t xml:space="preserve">APORTES CORRESPONDIENTE A LA VIGENCIA 2023 DEL CONVENIO DE COFINANCIACION PARA LA IMPLEMENTACIÓN DEL PROYECTO SISTEMA ESTRATEGICO DE TRANSPORTE PÚBLICO DE IBAGUÉ  – CONPES 4017DEL 2020 </t>
  </si>
  <si>
    <t>PAGO TRANSFERENCIA DE CAPITAL AL SISTEMA ESTRATÉGICO DE TRANSPORTE PUBLICO DE IBAGUÉ S.A.S VIGENCIA 2023. EN CUMPLIMIENTO DEL CONVENIO DE COFINANCIACION PARA LA IMPLEMENTACION DEL SISTEMA ESTRATEGICO DE TRANSPORTE PUBLICO DE IBAGUE. NUMERAL 6.2 LITERAL K.;</t>
  </si>
  <si>
    <t>RELACION DE TRANSFERENCIA</t>
  </si>
  <si>
    <t>14/04/2023</t>
  </si>
  <si>
    <t>29/05/2023</t>
  </si>
  <si>
    <t>APORTES CORRESPONDIENTE A LA VIGENCIA 2023 DEL CONVENIO DE COFINANCIACION PARA LA IMPLEMENTACIÓN DEL PROYECTO SISTEMA ESTRATEGICO DE TRANSPORTE PÚBLICO DE IBAGUÉ  – CONPES 4017DEL 2020 ;</t>
  </si>
  <si>
    <t>CONCEPTO: PAGO TRANSFERENCIA DE CAPITAL AL SISTEMA ESTRATÉGICO DE TRANSPORTE PUBLICO DE IBAGUÉ S.A.S VIGENCIA 2023. EN CUMPLIMIENTO DEL CONVENIO DE COFINANCIACION PARA LA IMPLEMENTACION DEL SISTEMA ESTRATEGICO DE TRANSPORTE PUBLICO DE IBAGUE. NUMERAL 6.2 LITERAL K.;</t>
  </si>
  <si>
    <t>SISTEMA ESTRATÉGICO DE TRANSPORTE PÚBLICO DE IBAGUÉ S.A.S</t>
  </si>
  <si>
    <t>N° RESOLUCIÓN</t>
  </si>
  <si>
    <t>RS 00122 DEL 14 ABRIL 2023</t>
  </si>
  <si>
    <t>RS 00315 DEL 25 MAYO 2023</t>
  </si>
  <si>
    <t>02/05/2023</t>
  </si>
  <si>
    <t>31/05/2023</t>
  </si>
  <si>
    <t>PAGO DE ENERGIA PROPORCIONADA A LOS SEMAFOROS DEL MUNICIPIO DE IBAGUÉ POR PARTE DE LA SECRETARIA DE MOVILIDAD, DURANTE EL TIEMPO COMPRENDIDO ENTRE EL 03/MAR/2023 - 01/ABR/2023;</t>
  </si>
  <si>
    <t>PAGO DE ENERGIA PROPORCIONADA A LOS SEMAFOROS DEL MUNICIPIO DE IBAGUÉ POR PARTE DE LA SECRETARIA DE MOVILIDAD, DURANTE EL TIEMPO COMPRENDIDO ENTRE EL 02/ABR/2023 - 01/MAY/2023;</t>
  </si>
  <si>
    <t>PRODUCTO PD</t>
  </si>
  <si>
    <t>ACTIVIDADES</t>
  </si>
  <si>
    <t>Plataforma tecnológica prestación remota del servicio</t>
  </si>
  <si>
    <t>Archivo digital de la secretaria de Movilidad</t>
  </si>
  <si>
    <t>Realizar planificación y valoración para  la digitalización de archivo de los expedientes e historial vehicular</t>
  </si>
  <si>
    <t>Implementar turnos web en todos los tramites ofertados en la Secretaría de Movilidad</t>
  </si>
  <si>
    <t>Realizar el diagnotisto y planeación para el desarrollo de un sistema turnos web en la Secretaría de Movilidad</t>
  </si>
  <si>
    <t>13/04/2023</t>
  </si>
  <si>
    <t>CONTRATAR LA COMPRA DE CERTIFICADOS DE FIRMA DIGITAL CON SUS CORRESPONDIENTES DISPOSITIVOS CRIPTOGRAFICOS DE ALMANCENAMIENTO DEL CERTIFICADO DIGITAL “TOKEN” PARA EL PROCESO DE APROBACIÓN DE TRAMITES ANTE EL REGISTRO ÚNICO NACIONAL DE TRANSITO (RUNT) EN LA SECRETARIA DE MOVILIDAD DEL MUNICIPIO DE IBAGUE.;</t>
  </si>
  <si>
    <t>ANDES SERVICIO DE CERTIFICACION DIGITAL S.A</t>
  </si>
  <si>
    <t>17/05/2023</t>
  </si>
  <si>
    <t>MOV01- CONTRATAR LA PRESTACION DE SERVICIOS DE UNA PLATAFORMA TECNOLOGICA PARA APOYAR Y COMPLEMENTAR LA GESTION Y OPERACIÓN DE LA SECRETARIA DE MOVILIDAD DE LA CIUDAD DE IBAGUE INCLUYENDO SOPORTE Y MANTENIMIENTO DE LA MISMA.;</t>
  </si>
  <si>
    <t>INVERSION COMERCIAL Y SERVICIOS S.A.S</t>
  </si>
  <si>
    <t>24/05/2023</t>
  </si>
  <si>
    <t>PAGO DE LA PRESTACIÓN DE SERVICIO DE TELEFONIA Y OTROS SERVICIOS DE TELECOMUNICACIONES PARA EL CUERPO DE AGENTES DE TRANSITO DE LA SECRETARÍA DE MOVILIDAD IBAGUÉ.;</t>
  </si>
  <si>
    <t>COLOMBIA TELECOMUNICACIONES S.A. ESP</t>
  </si>
  <si>
    <t>28/06/2023</t>
  </si>
  <si>
    <t>MOV01- CONTRATAR LA PRESTACION DE SERVICIOS PROFESIONAL EN ARAS DE FORTALECER PROYECTO  DESARROLLO DE UN PLAN DE MOVILIDAD SOSTENIBLE PARA LA CIUDAD DE IBAGUE .;</t>
  </si>
  <si>
    <t>DIANA MILENA MORENO HERNANDEZ</t>
  </si>
  <si>
    <t>25/04/2023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</si>
  <si>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</si>
  <si>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KELLY GIOHANA NIETO MAYORGA</t>
  </si>
  <si>
    <t>26/04/2023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</si>
  <si>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8;</t>
  </si>
  <si>
    <t>MARIA FRANCELLY BARRIOS SALAS</t>
  </si>
  <si>
    <t>27/04/2023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</si>
  <si>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9;</t>
  </si>
  <si>
    <t>JONATHAN DAVID CUBILLOS  MIRANDA</t>
  </si>
  <si>
    <t>23/05/2023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</si>
  <si>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20;</t>
  </si>
  <si>
    <t>CARMEN EDILMA HERNANDEZ GOMEZ</t>
  </si>
  <si>
    <t>30/05/2023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</si>
  <si>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15;</t>
  </si>
  <si>
    <t>GUSTAVO EDUARDO GIRALDO ESCAMILLA</t>
  </si>
  <si>
    <t>01/06/2023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</si>
  <si>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19;</t>
  </si>
  <si>
    <t>LORENA DEL PILAR ROCHA PENAGOS</t>
  </si>
  <si>
    <t>07/06/2023</t>
  </si>
  <si>
    <t>MOV01- CONTRATAR LA PRESTACION DE SERVICIOS PROFESIONALES EN ARAS DE FORTALECER LOS PROCESOS, PROCEDIMIENTOS Y METAS QUE SE ENCUENTRAN A CARGO DE LA SECRETARIA DE MOVILIDAD DE LA CIUDAD DE IBAGUE, EN EL MARCO DEL PROYECTO  MODERNIZACIÓN TECNOLÓGICA PARA LA PRESTACIÓN DE SERVICIOS DE CALIDAD EN LA SECRETARÌA DE MOVILIDAD  TRAM 23;</t>
  </si>
  <si>
    <t>OMAR DANIEL SOLANO VARGAS</t>
  </si>
  <si>
    <t>09/06/2023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</si>
  <si>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17;</t>
  </si>
  <si>
    <t>CAROL DANIELA BARBOSA ALDANA</t>
  </si>
  <si>
    <t>7 MESES Plataforma funcionando</t>
  </si>
  <si>
    <t>10/04/2023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</si>
  <si>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6;</t>
  </si>
  <si>
    <t>BIBIANA ANDREA VASQUEZ LUNA</t>
  </si>
  <si>
    <t>11/04/2023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</si>
  <si>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3;</t>
  </si>
  <si>
    <t>HENRY MAURICIO GUZMAN SOLANO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</si>
  <si>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3;</t>
  </si>
  <si>
    <t>FRANCISCO JAVIER GIRALDO BUSTAMANTE</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</si>
  <si>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5;</t>
  </si>
  <si>
    <t>MAURO IVAN FONSECA BUSTOS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</si>
  <si>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21;</t>
  </si>
  <si>
    <t>NELSON  ROMERO DUARTE</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</si>
  <si>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7;</t>
  </si>
  <si>
    <t>LESLIE MARIAM VERA MEDINA</t>
  </si>
  <si>
    <t>18/04/2023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</si>
  <si>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10;</t>
  </si>
  <si>
    <t>LINDA  VANESSA VILLA ORJUELA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</si>
  <si>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7;</t>
  </si>
  <si>
    <t>LUIS CARLOS TIJARO NAVARRO</t>
  </si>
  <si>
    <t>19/04/2023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</si>
  <si>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2;</t>
  </si>
  <si>
    <t>PAULA ANDREA CHAVARO ESTEFAN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</si>
  <si>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8;</t>
  </si>
  <si>
    <t>CARLOS ANDRES PEREZ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</si>
  <si>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8;</t>
  </si>
  <si>
    <t>JORGE ARMANDO BARRAGAN CEDIEL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</si>
  <si>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15;</t>
  </si>
  <si>
    <t>EDGAR  LOPEZ ARANZALEZ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</si>
  <si>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5;</t>
  </si>
  <si>
    <t>DANIEL FERNANDO PEÑALOZA ARANDA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</si>
  <si>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9;</t>
  </si>
  <si>
    <t>PAOLA ANDREA SANDOVAL RAMIREZ</t>
  </si>
  <si>
    <t>08/05/2023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</si>
  <si>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12;</t>
  </si>
  <si>
    <t>IVONNE KATHERINE SUAREZ LONDOÑO</t>
  </si>
  <si>
    <t>15/05/2023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</si>
  <si>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23;</t>
  </si>
  <si>
    <t>LEUGER CAMILO CORTES LEAL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</si>
  <si>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18;</t>
  </si>
  <si>
    <t>PAOLA ANDREA JIMENEZ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</si>
  <si>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t>
  </si>
  <si>
    <t>YONA GISEL REINA BONILLA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</si>
  <si>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11;</t>
  </si>
  <si>
    <t>LYDA SORAYA MELO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</si>
  <si>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22;</t>
  </si>
  <si>
    <t>ALVARO  JAVIER MORA URUEÑA</t>
  </si>
  <si>
    <t>16/05/2023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</si>
  <si>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29;</t>
  </si>
  <si>
    <t>NICOLLE VALENTINA SAENZ CAMARGO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</si>
  <si>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20;</t>
  </si>
  <si>
    <t>LAURA GISSEL GAITAN WILCHES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</si>
  <si>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13;</t>
  </si>
  <si>
    <t>VICTOR ALFONSO ACOSTA RUEDA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</si>
  <si>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16;</t>
  </si>
  <si>
    <t>MARIO ANDRES HERNANDEZ REINOSO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</si>
  <si>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17;</t>
  </si>
  <si>
    <t>EDNA MARGARITA  RUTH DORADO NUÑEZ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</si>
  <si>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16;</t>
  </si>
  <si>
    <t>DUNIA YADIRA BEDOYA LOPEZ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</si>
  <si>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10;</t>
  </si>
  <si>
    <t>MAURICIO  GARCIA GUTIERREZ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</si>
  <si>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8;</t>
  </si>
  <si>
    <t>WILBERT ANDREDY RODRIGUEZ ANGEL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</si>
  <si>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20;</t>
  </si>
  <si>
    <t>LIZ JOHANA BARRETO DELGADO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</si>
  <si>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12;</t>
  </si>
  <si>
    <t>CRISTIAN  EDUARDO DIAZ MARTINEZ</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</si>
  <si>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12;</t>
  </si>
  <si>
    <t>FABER HUMBERTO CHAVARRO LUGO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</si>
  <si>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25;</t>
  </si>
  <si>
    <t>LUCIA MARGARITA FLOREZ CESPEDES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</si>
  <si>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27;</t>
  </si>
  <si>
    <t>CARLOS GIOVANNY ARANGO GOMEZ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</si>
  <si>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24;</t>
  </si>
  <si>
    <t>SONIA  MOSQUERA TRUJILLO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</si>
  <si>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11;</t>
  </si>
  <si>
    <t>JORGE FILEMON OLAYA CHAVES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</si>
  <si>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17;</t>
  </si>
  <si>
    <t>JUAN DAVID PEREZ MORA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</si>
  <si>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5;</t>
  </si>
  <si>
    <t>SONIA CAMILA GOMEZ MOSQUERA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</si>
  <si>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10;</t>
  </si>
  <si>
    <t>RODRIGUEZ CRIALES NELSA MILENA</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</si>
  <si>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11;</t>
  </si>
  <si>
    <t>MILENA  CEDENO POLANCO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</si>
  <si>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30;</t>
  </si>
  <si>
    <t>PAULA ANDREA GOMEZ BERNAL</t>
  </si>
  <si>
    <t>05/06/2023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</si>
  <si>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20;</t>
  </si>
  <si>
    <t>OSCAR ALONSO URBINA ARIAS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</si>
  <si>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10;</t>
  </si>
  <si>
    <t>LUISA FERNANDA ACOSTA RESTREPO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</si>
  <si>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7;</t>
  </si>
  <si>
    <t>MARIA CAMILA SALAS RUEDA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</si>
  <si>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14;</t>
  </si>
  <si>
    <t>DIANA MARIA PADILLA LEAL</t>
  </si>
  <si>
    <t>21/06/2023</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</si>
  <si>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13;</t>
  </si>
  <si>
    <t>JUAN PABLO OVIEDO ROA</t>
  </si>
  <si>
    <t xml:space="preserve">campañas </t>
  </si>
  <si>
    <t>programa cultura ciudadana</t>
  </si>
  <si>
    <t>% ejecución financiera</t>
  </si>
  <si>
    <t>Programa de agentes de tránsito</t>
  </si>
  <si>
    <t>Implementar un centro de control de 
tránsito para el monitoreo de vías</t>
  </si>
  <si>
    <t>0.5</t>
  </si>
  <si>
    <t>0.38</t>
  </si>
  <si>
    <r>
      <t>CODIGO PRESUPUESTAL:  10303301          RUBRO:</t>
    </r>
    <r>
      <rPr>
        <sz val="14"/>
        <rFont val="Arial"/>
        <family val="2"/>
      </rPr>
      <t xml:space="preserve">   </t>
    </r>
    <r>
      <rPr>
        <b/>
        <sz val="14"/>
        <rFont val="Arial"/>
        <family val="2"/>
      </rPr>
      <t>2.10.3.2.02.01.003      2.10.3.2.02.01.004    2.10.3.2.02.02.008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</si>
</sst>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quot;$&quot;\ * #,##0.00_ ;_ &quot;$&quot;\ * \-#,##0.00_ ;_ &quot;$&quot;\ * &quot;-&quot;??_ ;_ @_ "/>
    <numFmt numFmtId="165" formatCode="_-&quot;$&quot;* #,##0.00_-;\-&quot;$&quot;* #,##0.00_-;_-&quot;$&quot;* &quot;-&quot;??_-;_-@_-"/>
    <numFmt numFmtId="166" formatCode="_(* #,##0.00_);_(* \(#,##0.00\);_(* &quot;-&quot;??_);_(@_)"/>
    <numFmt numFmtId="167" formatCode="_ &quot;$&quot;\ * #,##0_ ;_ &quot;$&quot;\ * \-#,##0_ ;_ &quot;$&quot;\ * &quot;-&quot;??_ ;_ @_ "/>
    <numFmt numFmtId="168" formatCode="_ * #,##0.00_ ;_ * \-#,##0.00_ ;_ * &quot;-&quot;??_ ;_ @_ "/>
    <numFmt numFmtId="169" formatCode="_ * #,##0_ ;_ * \-#,##0_ ;_ * &quot;-&quot;??_ ;_ @_ "/>
    <numFmt numFmtId="170" formatCode="#,##0.0_);\(#,##0.0\)"/>
    <numFmt numFmtId="171" formatCode="0.0%"/>
    <numFmt numFmtId="172" formatCode="&quot;$&quot;\ #,##0"/>
    <numFmt numFmtId="173" formatCode="0.0"/>
    <numFmt numFmtId="174" formatCode="_(&quot;$&quot;\ * #,##0_);_(&quot;$&quot;\ * \(#,##0\);_(&quot;$&quot;\ * &quot;-&quot;??_);_(@_)"/>
    <numFmt numFmtId="175" formatCode="0.00000"/>
    <numFmt numFmtId="176" formatCode="&quot;$&quot;\ #,##0_);[Red]\(&quot;$&quot;\ #,##0\)"/>
    <numFmt numFmtId="177" formatCode="_(* #,##0_);_(* \(#,##0\);_(* &quot;-&quot;??_);_(@_)"/>
  </numFmts>
  <fonts count="30">
    <font>
      <sz val="11"/>
      <color theme="1"/>
      <name val="Calibri"/>
      <family val="2"/>
      <scheme val="minor"/>
    </font>
    <font>
      <sz val="11"/>
      <color theme="1"/>
      <name val="Calibri"/>
      <family val="2"/>
      <scheme val="minor"/>
    </font>
    <font>
      <sz val="10"/>
      <name val="Arial"/>
      <family val="2"/>
    </font>
    <font>
      <sz val="11"/>
      <name val="Arial"/>
      <family val="2"/>
    </font>
    <font>
      <sz val="16"/>
      <name val="Arial"/>
      <family val="2"/>
    </font>
    <font>
      <b/>
      <sz val="16"/>
      <name val="Arial"/>
      <family val="2"/>
    </font>
    <font>
      <b/>
      <sz val="11"/>
      <name val="Arial"/>
      <family val="2"/>
    </font>
    <font>
      <b/>
      <sz val="14"/>
      <name val="Arial"/>
      <family val="2"/>
    </font>
    <font>
      <sz val="14"/>
      <name val="Arial"/>
      <family val="2"/>
    </font>
    <font>
      <b/>
      <u/>
      <sz val="11"/>
      <name val="Arial"/>
      <family val="2"/>
    </font>
    <font>
      <sz val="12"/>
      <name val="Arial"/>
      <family val="2"/>
    </font>
    <font>
      <b/>
      <sz val="12"/>
      <name val="Arial MT"/>
    </font>
    <font>
      <b/>
      <sz val="19"/>
      <name val="Arial"/>
      <family val="2"/>
    </font>
    <font>
      <u/>
      <sz val="11"/>
      <color theme="10"/>
      <name val="Calibri"/>
      <family val="2"/>
      <scheme val="minor"/>
    </font>
    <font>
      <u/>
      <sz val="11"/>
      <name val="Arial"/>
      <family val="2"/>
    </font>
    <font>
      <sz val="10"/>
      <name val="Arial"/>
      <family val="2"/>
    </font>
    <font>
      <sz val="10"/>
      <color rgb="FF000000"/>
      <name val="Verdana"/>
      <family val="2"/>
    </font>
    <font>
      <b/>
      <sz val="11"/>
      <color rgb="FF000000"/>
      <name val="Verdana"/>
      <family val="2"/>
    </font>
    <font>
      <sz val="11"/>
      <color rgb="FF000000"/>
      <name val="Arial"/>
      <family val="2"/>
    </font>
    <font>
      <sz val="12"/>
      <name val="Arial MT"/>
    </font>
    <font>
      <sz val="19"/>
      <name val="Arial"/>
      <family val="2"/>
    </font>
    <font>
      <b/>
      <sz val="9"/>
      <name val="Arial"/>
      <family val="2"/>
    </font>
    <font>
      <b/>
      <sz val="18"/>
      <name val="Arial"/>
      <family val="2"/>
    </font>
    <font>
      <sz val="18"/>
      <name val="Arial"/>
      <family val="2"/>
    </font>
    <font>
      <b/>
      <sz val="10"/>
      <name val="Arial"/>
      <family val="2"/>
    </font>
    <font>
      <sz val="11"/>
      <color theme="1"/>
      <name val="Arial"/>
      <family val="2"/>
    </font>
    <font>
      <b/>
      <sz val="11"/>
      <color theme="1"/>
      <name val="Arial"/>
      <family val="2"/>
    </font>
    <font>
      <sz val="10"/>
      <color theme="1"/>
      <name val="Arial"/>
      <family val="2"/>
    </font>
    <font>
      <b/>
      <sz val="10"/>
      <color theme="1"/>
      <name val="Arial"/>
      <family val="2"/>
    </font>
    <font>
      <sz val="9"/>
      <color theme="1"/>
      <name val="Arial"/>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68">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8">
    <xf numFmtId="0" fontId="0" fillId="0" borderId="0"/>
    <xf numFmtId="168"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6" fontId="1" fillId="0" borderId="0" applyFont="0" applyFill="0" applyBorder="0" applyAlignment="0" applyProtection="0"/>
    <xf numFmtId="0" fontId="13" fillId="0" borderId="0" applyNumberFormat="0" applyFill="0" applyBorder="0" applyAlignment="0" applyProtection="0"/>
    <xf numFmtId="0" fontId="15" fillId="0" borderId="0"/>
  </cellStyleXfs>
  <cellXfs count="719">
    <xf numFmtId="0" fontId="0" fillId="0" borderId="0" xfId="0"/>
    <xf numFmtId="0" fontId="3" fillId="0" borderId="1" xfId="4" applyFont="1" applyBorder="1"/>
    <xf numFmtId="0" fontId="6" fillId="0" borderId="9" xfId="4" applyFont="1" applyBorder="1"/>
    <xf numFmtId="0" fontId="3" fillId="0" borderId="0" xfId="4" applyFont="1"/>
    <xf numFmtId="0" fontId="3" fillId="0" borderId="10" xfId="4" applyFont="1" applyBorder="1"/>
    <xf numFmtId="0" fontId="6" fillId="0" borderId="19" xfId="4" applyFont="1" applyBorder="1"/>
    <xf numFmtId="0" fontId="3" fillId="0" borderId="19" xfId="4" applyFont="1" applyBorder="1"/>
    <xf numFmtId="2" fontId="6" fillId="0" borderId="19" xfId="4" applyNumberFormat="1" applyFont="1" applyBorder="1" applyAlignment="1">
      <alignment vertical="center"/>
    </xf>
    <xf numFmtId="0" fontId="7" fillId="0" borderId="27" xfId="4" applyFont="1" applyBorder="1"/>
    <xf numFmtId="2" fontId="6" fillId="0" borderId="0" xfId="4" applyNumberFormat="1" applyFont="1" applyAlignment="1">
      <alignment horizontal="center" vertical="center" wrapText="1"/>
    </xf>
    <xf numFmtId="0" fontId="7" fillId="0" borderId="23" xfId="4" applyFont="1" applyBorder="1" applyAlignment="1">
      <alignment vertical="center"/>
    </xf>
    <xf numFmtId="2" fontId="6" fillId="0" borderId="0" xfId="4" applyNumberFormat="1" applyFont="1" applyAlignment="1">
      <alignment horizontal="center" vertical="center"/>
    </xf>
    <xf numFmtId="0" fontId="3" fillId="0" borderId="0" xfId="4" applyFont="1" applyAlignment="1">
      <alignment horizontal="center"/>
    </xf>
    <xf numFmtId="0" fontId="7" fillId="0" borderId="27" xfId="4" applyFont="1" applyBorder="1" applyAlignment="1">
      <alignment horizontal="left" vertical="center"/>
    </xf>
    <xf numFmtId="2" fontId="7" fillId="0" borderId="30" xfId="4" applyNumberFormat="1" applyFont="1" applyBorder="1" applyAlignment="1">
      <alignment horizontal="center" vertical="center"/>
    </xf>
    <xf numFmtId="2" fontId="7" fillId="0" borderId="31" xfId="4" applyNumberFormat="1" applyFont="1" applyBorder="1" applyAlignment="1">
      <alignment horizontal="center" vertical="center"/>
    </xf>
    <xf numFmtId="2" fontId="3" fillId="0" borderId="0" xfId="4" applyNumberFormat="1" applyFont="1" applyAlignment="1">
      <alignment vertical="center" wrapText="1"/>
    </xf>
    <xf numFmtId="164" fontId="3" fillId="0" borderId="0" xfId="2" applyFont="1" applyBorder="1" applyAlignment="1" applyProtection="1">
      <alignment vertical="center"/>
    </xf>
    <xf numFmtId="2" fontId="3" fillId="0" borderId="0" xfId="4" applyNumberFormat="1" applyFont="1"/>
    <xf numFmtId="164" fontId="3" fillId="0" borderId="0" xfId="2" applyFont="1" applyBorder="1"/>
    <xf numFmtId="165" fontId="3" fillId="0" borderId="0" xfId="4" applyNumberFormat="1" applyFont="1"/>
    <xf numFmtId="0" fontId="7" fillId="0" borderId="25" xfId="4" applyFont="1" applyBorder="1" applyAlignment="1">
      <alignment vertical="center" wrapText="1"/>
    </xf>
    <xf numFmtId="0" fontId="7" fillId="0" borderId="25" xfId="4" applyFont="1" applyBorder="1" applyAlignment="1">
      <alignment vertical="top" wrapText="1"/>
    </xf>
    <xf numFmtId="2" fontId="3" fillId="0" borderId="0" xfId="4" applyNumberFormat="1" applyFont="1" applyAlignment="1">
      <alignment horizontal="left" vertical="center" wrapText="1"/>
    </xf>
    <xf numFmtId="0" fontId="7" fillId="0" borderId="27" xfId="4" applyFont="1" applyBorder="1" applyAlignment="1">
      <alignment vertical="top"/>
    </xf>
    <xf numFmtId="2" fontId="3" fillId="0" borderId="0" xfId="4" applyNumberFormat="1" applyFont="1" applyAlignment="1">
      <alignment vertical="center"/>
    </xf>
    <xf numFmtId="0" fontId="3" fillId="0" borderId="0" xfId="4" applyFont="1" applyAlignment="1">
      <alignment wrapText="1"/>
    </xf>
    <xf numFmtId="0" fontId="3" fillId="0" borderId="0" xfId="4" applyFont="1" applyAlignment="1">
      <alignment horizontal="left" wrapText="1"/>
    </xf>
    <xf numFmtId="0" fontId="6" fillId="0" borderId="37" xfId="4" applyFont="1" applyBorder="1" applyAlignment="1">
      <alignment horizontal="center" vertical="center"/>
    </xf>
    <xf numFmtId="10" fontId="6" fillId="0" borderId="37" xfId="3" applyNumberFormat="1" applyFont="1" applyBorder="1" applyAlignment="1">
      <alignment horizontal="center" vertical="center"/>
    </xf>
    <xf numFmtId="0" fontId="6" fillId="0" borderId="37" xfId="4" applyFont="1" applyBorder="1" applyAlignment="1">
      <alignment horizontal="center" vertical="center" wrapText="1"/>
    </xf>
    <xf numFmtId="0" fontId="3" fillId="0" borderId="8" xfId="4" applyFont="1" applyBorder="1" applyAlignment="1">
      <alignment horizontal="center" vertical="center"/>
    </xf>
    <xf numFmtId="1" fontId="10" fillId="0" borderId="33" xfId="4" applyNumberFormat="1" applyFont="1" applyBorder="1" applyAlignment="1">
      <alignment horizontal="center" vertical="center" wrapText="1"/>
    </xf>
    <xf numFmtId="167" fontId="3" fillId="0" borderId="33" xfId="2" applyNumberFormat="1" applyFont="1" applyBorder="1" applyAlignment="1" applyProtection="1">
      <alignment horizontal="center" vertical="center"/>
    </xf>
    <xf numFmtId="167" fontId="3" fillId="0" borderId="33" xfId="2" applyNumberFormat="1" applyFont="1" applyBorder="1" applyAlignment="1" applyProtection="1">
      <alignment vertical="center"/>
    </xf>
    <xf numFmtId="2" fontId="3" fillId="0" borderId="33" xfId="4" applyNumberFormat="1" applyFont="1" applyBorder="1" applyAlignment="1">
      <alignment vertical="center"/>
    </xf>
    <xf numFmtId="2" fontId="3" fillId="0" borderId="33" xfId="3" applyNumberFormat="1" applyFont="1" applyBorder="1" applyAlignment="1" applyProtection="1">
      <alignment vertical="center"/>
    </xf>
    <xf numFmtId="14" fontId="3" fillId="0" borderId="33" xfId="4" applyNumberFormat="1" applyFont="1" applyBorder="1" applyAlignment="1">
      <alignment vertical="center"/>
    </xf>
    <xf numFmtId="164" fontId="3" fillId="0" borderId="0" xfId="4" applyNumberFormat="1" applyFont="1"/>
    <xf numFmtId="0" fontId="3" fillId="0" borderId="43" xfId="4" applyFont="1" applyBorder="1" applyAlignment="1">
      <alignment horizontal="center" vertical="center"/>
    </xf>
    <xf numFmtId="1" fontId="10" fillId="0" borderId="37" xfId="4" applyNumberFormat="1" applyFont="1" applyBorder="1" applyAlignment="1">
      <alignment horizontal="center" vertical="center" wrapText="1"/>
    </xf>
    <xf numFmtId="2" fontId="3" fillId="0" borderId="37" xfId="4" applyNumberFormat="1" applyFont="1" applyBorder="1" applyAlignment="1">
      <alignment vertical="center"/>
    </xf>
    <xf numFmtId="2" fontId="3" fillId="0" borderId="37" xfId="3" applyNumberFormat="1" applyFont="1" applyBorder="1" applyAlignment="1" applyProtection="1">
      <alignment vertical="center"/>
    </xf>
    <xf numFmtId="0" fontId="3" fillId="0" borderId="34" xfId="4" applyFont="1" applyBorder="1" applyAlignment="1">
      <alignment horizontal="center" vertical="center"/>
    </xf>
    <xf numFmtId="0" fontId="6" fillId="0" borderId="34" xfId="4" applyFont="1" applyBorder="1" applyAlignment="1">
      <alignment horizontal="center" vertical="center" wrapText="1"/>
    </xf>
    <xf numFmtId="0" fontId="3" fillId="0" borderId="34" xfId="4" applyFont="1" applyBorder="1" applyAlignment="1">
      <alignment horizontal="center" vertical="center" wrapText="1"/>
    </xf>
    <xf numFmtId="167" fontId="6" fillId="0" borderId="33" xfId="2" applyNumberFormat="1" applyFont="1" applyBorder="1" applyAlignment="1">
      <alignment horizontal="center" vertical="center" wrapText="1"/>
    </xf>
    <xf numFmtId="2" fontId="3" fillId="0" borderId="34" xfId="4" applyNumberFormat="1" applyFont="1" applyBorder="1" applyAlignment="1">
      <alignment vertical="center"/>
    </xf>
    <xf numFmtId="169" fontId="3" fillId="0" borderId="34" xfId="1" applyNumberFormat="1" applyFont="1" applyBorder="1" applyAlignment="1" applyProtection="1">
      <alignment vertical="center"/>
    </xf>
    <xf numFmtId="39" fontId="3" fillId="0" borderId="34" xfId="4" applyNumberFormat="1" applyFont="1" applyBorder="1" applyAlignment="1">
      <alignment vertical="center"/>
    </xf>
    <xf numFmtId="0" fontId="3" fillId="0" borderId="37" xfId="4" applyFont="1" applyBorder="1" applyAlignment="1">
      <alignment horizontal="center" vertical="center"/>
    </xf>
    <xf numFmtId="2" fontId="6" fillId="0" borderId="37" xfId="4" applyNumberFormat="1" applyFont="1" applyBorder="1" applyAlignment="1">
      <alignment vertical="center"/>
    </xf>
    <xf numFmtId="10" fontId="3" fillId="0" borderId="37" xfId="3" applyNumberFormat="1" applyFont="1" applyBorder="1" applyAlignment="1" applyProtection="1">
      <alignment vertical="center"/>
    </xf>
    <xf numFmtId="39" fontId="3" fillId="0" borderId="37" xfId="4" applyNumberFormat="1" applyFont="1" applyBorder="1" applyAlignment="1">
      <alignment vertical="center"/>
    </xf>
    <xf numFmtId="0" fontId="3" fillId="0" borderId="0" xfId="4" applyFont="1" applyAlignment="1">
      <alignment horizontal="left" vertical="center"/>
    </xf>
    <xf numFmtId="170" fontId="3" fillId="0" borderId="0" xfId="4" applyNumberFormat="1" applyFont="1"/>
    <xf numFmtId="2" fontId="6" fillId="0" borderId="0" xfId="4" applyNumberFormat="1" applyFont="1"/>
    <xf numFmtId="10" fontId="3" fillId="0" borderId="0" xfId="3" applyNumberFormat="1" applyFont="1" applyBorder="1" applyProtection="1"/>
    <xf numFmtId="39" fontId="3" fillId="0" borderId="0" xfId="4" applyNumberFormat="1" applyFont="1"/>
    <xf numFmtId="39" fontId="3" fillId="0" borderId="19" xfId="4" applyNumberFormat="1" applyFont="1" applyBorder="1"/>
    <xf numFmtId="170" fontId="6" fillId="0" borderId="47" xfId="4" applyNumberFormat="1" applyFont="1" applyBorder="1" applyAlignment="1">
      <alignment vertical="center"/>
    </xf>
    <xf numFmtId="170" fontId="3" fillId="0" borderId="51" xfId="4" applyNumberFormat="1" applyFont="1" applyBorder="1" applyAlignment="1">
      <alignment vertical="top"/>
    </xf>
    <xf numFmtId="0" fontId="3" fillId="0" borderId="34" xfId="4" applyFont="1" applyBorder="1" applyAlignment="1">
      <alignment horizontal="left" vertical="center"/>
    </xf>
    <xf numFmtId="0" fontId="12" fillId="0" borderId="22" xfId="4" applyFont="1" applyBorder="1" applyAlignment="1">
      <alignment vertical="center"/>
    </xf>
    <xf numFmtId="0" fontId="3" fillId="0" borderId="30" xfId="4" applyFont="1" applyBorder="1" applyAlignment="1">
      <alignment horizontal="left" vertical="center"/>
    </xf>
    <xf numFmtId="0" fontId="12" fillId="0" borderId="29" xfId="4" applyFont="1" applyBorder="1" applyAlignment="1">
      <alignment vertical="center"/>
    </xf>
    <xf numFmtId="37" fontId="3" fillId="0" borderId="12" xfId="4" applyNumberFormat="1" applyFont="1" applyBorder="1" applyAlignment="1">
      <alignment horizontal="right" vertical="top"/>
    </xf>
    <xf numFmtId="0" fontId="3" fillId="2" borderId="10" xfId="4" applyFont="1" applyFill="1" applyBorder="1"/>
    <xf numFmtId="0" fontId="3" fillId="2" borderId="54" xfId="4" applyFont="1" applyFill="1" applyBorder="1"/>
    <xf numFmtId="0" fontId="3" fillId="0" borderId="56" xfId="4" applyFont="1" applyBorder="1"/>
    <xf numFmtId="0" fontId="3" fillId="0" borderId="0" xfId="4" applyFont="1" applyAlignment="1">
      <alignment horizontal="left" vertical="top" wrapText="1"/>
    </xf>
    <xf numFmtId="10" fontId="3" fillId="0" borderId="0" xfId="3" applyNumberFormat="1" applyFont="1" applyBorder="1"/>
    <xf numFmtId="0" fontId="6" fillId="0" borderId="13" xfId="4" applyFont="1" applyBorder="1" applyAlignment="1">
      <alignment horizontal="left" vertical="top" wrapText="1"/>
    </xf>
    <xf numFmtId="10" fontId="3" fillId="0" borderId="0" xfId="3" applyNumberFormat="1" applyFont="1"/>
    <xf numFmtId="3" fontId="3" fillId="2" borderId="0" xfId="4" applyNumberFormat="1" applyFont="1" applyFill="1" applyAlignment="1">
      <alignment horizontal="center" vertical="center"/>
    </xf>
    <xf numFmtId="14" fontId="3" fillId="2" borderId="0" xfId="4" applyNumberFormat="1" applyFont="1" applyFill="1" applyAlignment="1">
      <alignment horizontal="center" vertical="center"/>
    </xf>
    <xf numFmtId="3" fontId="3" fillId="2" borderId="0" xfId="4" applyNumberFormat="1" applyFont="1" applyFill="1" applyAlignment="1">
      <alignment horizontal="center" vertical="center" wrapText="1"/>
    </xf>
    <xf numFmtId="1" fontId="3" fillId="2" borderId="0" xfId="4" applyNumberFormat="1" applyFont="1" applyFill="1" applyAlignment="1">
      <alignment horizontal="center" vertical="center" wrapText="1"/>
    </xf>
    <xf numFmtId="0" fontId="3" fillId="0" borderId="0" xfId="4" applyFont="1" applyAlignment="1">
      <alignment horizontal="center" vertical="center"/>
    </xf>
    <xf numFmtId="14" fontId="3" fillId="0" borderId="0" xfId="4" applyNumberFormat="1" applyFont="1" applyAlignment="1">
      <alignment horizontal="center" vertical="center"/>
    </xf>
    <xf numFmtId="3" fontId="3" fillId="0" borderId="0" xfId="4" applyNumberFormat="1" applyFont="1" applyAlignment="1">
      <alignment horizontal="center" vertical="center" wrapText="1"/>
    </xf>
    <xf numFmtId="1" fontId="3" fillId="0" borderId="0" xfId="4" applyNumberFormat="1" applyFont="1" applyAlignment="1">
      <alignment horizontal="center" vertical="center" wrapText="1"/>
    </xf>
    <xf numFmtId="0" fontId="3" fillId="0" borderId="0" xfId="4" applyFont="1" applyAlignment="1">
      <alignment horizontal="center" vertical="center" wrapText="1"/>
    </xf>
    <xf numFmtId="172" fontId="3" fillId="0" borderId="0" xfId="4" applyNumberFormat="1" applyFont="1" applyAlignment="1">
      <alignment horizontal="center" vertical="center" wrapText="1"/>
    </xf>
    <xf numFmtId="14" fontId="3" fillId="0" borderId="0" xfId="4" applyNumberFormat="1" applyFont="1" applyAlignment="1">
      <alignment horizontal="center" vertical="center" wrapText="1"/>
    </xf>
    <xf numFmtId="3" fontId="14" fillId="0" borderId="0" xfId="6" applyNumberFormat="1" applyFont="1" applyFill="1" applyBorder="1" applyAlignment="1">
      <alignment horizontal="center" vertical="center" wrapText="1"/>
    </xf>
    <xf numFmtId="3" fontId="3" fillId="3" borderId="0" xfId="4" applyNumberFormat="1" applyFont="1" applyFill="1" applyAlignment="1">
      <alignment horizontal="center" vertical="center"/>
    </xf>
    <xf numFmtId="3" fontId="3" fillId="4" borderId="0" xfId="4" applyNumberFormat="1" applyFont="1" applyFill="1" applyAlignment="1">
      <alignment horizontal="center" vertical="center"/>
    </xf>
    <xf numFmtId="14" fontId="3" fillId="4" borderId="0" xfId="4" applyNumberFormat="1" applyFont="1" applyFill="1" applyAlignment="1">
      <alignment horizontal="center" vertical="center"/>
    </xf>
    <xf numFmtId="3" fontId="3" fillId="4" borderId="0" xfId="4" applyNumberFormat="1" applyFont="1" applyFill="1" applyAlignment="1">
      <alignment horizontal="center" vertical="center" wrapText="1"/>
    </xf>
    <xf numFmtId="1" fontId="3" fillId="4" borderId="0" xfId="4" applyNumberFormat="1" applyFont="1" applyFill="1" applyAlignment="1">
      <alignment horizontal="center" vertical="center" wrapText="1"/>
    </xf>
    <xf numFmtId="172" fontId="3" fillId="4" borderId="0" xfId="4" applyNumberFormat="1" applyFont="1" applyFill="1" applyAlignment="1">
      <alignment horizontal="center" vertical="center" wrapText="1"/>
    </xf>
    <xf numFmtId="14" fontId="3" fillId="4" borderId="0" xfId="4" applyNumberFormat="1" applyFont="1" applyFill="1" applyAlignment="1">
      <alignment horizontal="center" vertical="center" wrapText="1"/>
    </xf>
    <xf numFmtId="3" fontId="14" fillId="4" borderId="0" xfId="6" applyNumberFormat="1" applyFont="1" applyFill="1" applyBorder="1" applyAlignment="1">
      <alignment horizontal="center" vertical="center"/>
    </xf>
    <xf numFmtId="0" fontId="3" fillId="4" borderId="0" xfId="4" applyFont="1" applyFill="1" applyAlignment="1">
      <alignment horizontal="center" vertical="center"/>
    </xf>
    <xf numFmtId="0" fontId="3" fillId="3" borderId="0" xfId="4" applyFont="1" applyFill="1" applyAlignment="1">
      <alignment horizontal="center" vertical="center" wrapText="1"/>
    </xf>
    <xf numFmtId="0" fontId="3" fillId="4" borderId="0" xfId="4" applyFont="1" applyFill="1" applyAlignment="1">
      <alignment horizontal="center" vertical="center" wrapText="1"/>
    </xf>
    <xf numFmtId="14" fontId="3" fillId="3" borderId="0" xfId="4" applyNumberFormat="1" applyFont="1" applyFill="1" applyAlignment="1">
      <alignment horizontal="center" vertical="center" wrapText="1"/>
    </xf>
    <xf numFmtId="3" fontId="3" fillId="3" borderId="0" xfId="4" applyNumberFormat="1" applyFont="1" applyFill="1" applyAlignment="1">
      <alignment horizontal="center" vertical="center" wrapText="1"/>
    </xf>
    <xf numFmtId="1" fontId="3" fillId="3" borderId="0" xfId="4" applyNumberFormat="1" applyFont="1" applyFill="1" applyAlignment="1">
      <alignment horizontal="center" vertical="center" wrapText="1"/>
    </xf>
    <xf numFmtId="0" fontId="3" fillId="3" borderId="0" xfId="4" applyFont="1" applyFill="1" applyAlignment="1">
      <alignment horizontal="center" vertical="center"/>
    </xf>
    <xf numFmtId="14" fontId="3" fillId="3" borderId="0" xfId="4" applyNumberFormat="1" applyFont="1" applyFill="1" applyAlignment="1">
      <alignment horizontal="center" vertical="center"/>
    </xf>
    <xf numFmtId="3" fontId="3" fillId="3" borderId="0" xfId="4" applyNumberFormat="1" applyFont="1" applyFill="1" applyAlignment="1">
      <alignment vertical="center"/>
    </xf>
    <xf numFmtId="14" fontId="3" fillId="3" borderId="0" xfId="4" applyNumberFormat="1" applyFont="1" applyFill="1" applyAlignment="1">
      <alignment vertical="center"/>
    </xf>
    <xf numFmtId="0" fontId="3" fillId="3" borderId="0" xfId="4" applyFont="1" applyFill="1" applyAlignment="1">
      <alignment vertical="center"/>
    </xf>
    <xf numFmtId="3" fontId="3" fillId="0" borderId="0" xfId="4" applyNumberFormat="1" applyFont="1"/>
    <xf numFmtId="164" fontId="3" fillId="0" borderId="0" xfId="2" applyFont="1" applyFill="1" applyBorder="1" applyAlignment="1" applyProtection="1">
      <alignment vertical="center"/>
    </xf>
    <xf numFmtId="0" fontId="3" fillId="0" borderId="1" xfId="7" applyFont="1" applyBorder="1" applyAlignment="1">
      <alignment vertical="center"/>
    </xf>
    <xf numFmtId="0" fontId="6" fillId="0" borderId="9" xfId="7" applyFont="1" applyBorder="1" applyAlignment="1">
      <alignment vertical="center"/>
    </xf>
    <xf numFmtId="0" fontId="3" fillId="0" borderId="0" xfId="7" applyFont="1" applyAlignment="1">
      <alignment vertical="center"/>
    </xf>
    <xf numFmtId="0" fontId="3" fillId="0" borderId="10" xfId="7" applyFont="1" applyBorder="1" applyAlignment="1">
      <alignment vertical="center"/>
    </xf>
    <xf numFmtId="0" fontId="6" fillId="0" borderId="19" xfId="7" applyFont="1" applyBorder="1" applyAlignment="1">
      <alignment vertical="center"/>
    </xf>
    <xf numFmtId="0" fontId="3" fillId="0" borderId="19" xfId="7" applyFont="1" applyBorder="1" applyAlignment="1">
      <alignment vertical="center"/>
    </xf>
    <xf numFmtId="2" fontId="6" fillId="0" borderId="19" xfId="7" applyNumberFormat="1" applyFont="1" applyBorder="1" applyAlignment="1">
      <alignment vertical="center"/>
    </xf>
    <xf numFmtId="0" fontId="7" fillId="0" borderId="59" xfId="4" applyFont="1" applyBorder="1" applyAlignment="1">
      <alignment vertical="center"/>
    </xf>
    <xf numFmtId="2" fontId="6" fillId="0" borderId="0" xfId="7" applyNumberFormat="1" applyFont="1" applyAlignment="1">
      <alignment horizontal="center" vertical="center"/>
    </xf>
    <xf numFmtId="0" fontId="3" fillId="0" borderId="0" xfId="7" applyFont="1" applyAlignment="1">
      <alignment horizontal="center" vertical="center"/>
    </xf>
    <xf numFmtId="0" fontId="7" fillId="0" borderId="25" xfId="4" applyFont="1" applyBorder="1" applyAlignment="1">
      <alignment horizontal="left" vertical="center"/>
    </xf>
    <xf numFmtId="2" fontId="3" fillId="0" borderId="0" xfId="7" applyNumberFormat="1" applyFont="1" applyAlignment="1">
      <alignment vertical="center" wrapText="1"/>
    </xf>
    <xf numFmtId="2" fontId="3" fillId="0" borderId="0" xfId="7" applyNumberFormat="1" applyFont="1" applyAlignment="1">
      <alignment vertical="center"/>
    </xf>
    <xf numFmtId="164" fontId="3" fillId="0" borderId="0" xfId="2" applyFont="1" applyBorder="1" applyAlignment="1">
      <alignment vertical="center"/>
    </xf>
    <xf numFmtId="165" fontId="3" fillId="0" borderId="0" xfId="7" applyNumberFormat="1" applyFont="1" applyAlignment="1">
      <alignment vertical="center"/>
    </xf>
    <xf numFmtId="0" fontId="7" fillId="0" borderId="25" xfId="7" applyFont="1" applyBorder="1" applyAlignment="1">
      <alignment vertical="center" wrapText="1"/>
    </xf>
    <xf numFmtId="2" fontId="3" fillId="0" borderId="0" xfId="7" applyNumberFormat="1" applyFont="1" applyAlignment="1">
      <alignment horizontal="left" vertical="center" wrapText="1"/>
    </xf>
    <xf numFmtId="0" fontId="7" fillId="0" borderId="25" xfId="7" applyFont="1" applyBorder="1" applyAlignment="1">
      <alignment horizontal="left" vertical="center"/>
    </xf>
    <xf numFmtId="0" fontId="3" fillId="0" borderId="0" xfId="7" applyFont="1" applyAlignment="1">
      <alignment vertical="center" wrapText="1"/>
    </xf>
    <xf numFmtId="0" fontId="3" fillId="0" borderId="0" xfId="7" applyFont="1" applyAlignment="1">
      <alignment horizontal="left" vertical="center" wrapText="1"/>
    </xf>
    <xf numFmtId="174" fontId="6" fillId="0" borderId="37" xfId="7" applyNumberFormat="1" applyFont="1" applyBorder="1" applyAlignment="1">
      <alignment horizontal="center" vertical="center"/>
    </xf>
    <xf numFmtId="0" fontId="6" fillId="0" borderId="37" xfId="7" applyFont="1" applyBorder="1" applyAlignment="1">
      <alignment horizontal="center" vertical="center"/>
    </xf>
    <xf numFmtId="0" fontId="6" fillId="0" borderId="37" xfId="7" applyFont="1" applyBorder="1" applyAlignment="1">
      <alignment horizontal="center" vertical="center" wrapText="1"/>
    </xf>
    <xf numFmtId="0" fontId="3" fillId="0" borderId="33" xfId="7" applyFont="1" applyBorder="1" applyAlignment="1">
      <alignment horizontal="left" vertical="center"/>
    </xf>
    <xf numFmtId="173" fontId="3" fillId="2" borderId="33" xfId="7" applyNumberFormat="1" applyFont="1" applyFill="1" applyBorder="1" applyAlignment="1">
      <alignment horizontal="center" vertical="center" wrapText="1"/>
    </xf>
    <xf numFmtId="174" fontId="6" fillId="0" borderId="33" xfId="1" applyNumberFormat="1" applyFont="1" applyBorder="1" applyAlignment="1" applyProtection="1">
      <alignment horizontal="right" vertical="center"/>
    </xf>
    <xf numFmtId="2" fontId="3" fillId="0" borderId="33" xfId="7" applyNumberFormat="1" applyFont="1" applyBorder="1" applyAlignment="1">
      <alignment vertical="center"/>
    </xf>
    <xf numFmtId="14" fontId="3" fillId="0" borderId="33" xfId="7" applyNumberFormat="1" applyFont="1" applyBorder="1" applyAlignment="1">
      <alignment vertical="center"/>
    </xf>
    <xf numFmtId="0" fontId="3" fillId="0" borderId="37" xfId="7" applyFont="1" applyBorder="1" applyAlignment="1">
      <alignment horizontal="left" vertical="center"/>
    </xf>
    <xf numFmtId="173" fontId="3" fillId="0" borderId="37" xfId="7" applyNumberFormat="1" applyFont="1" applyBorder="1" applyAlignment="1">
      <alignment horizontal="center" vertical="center" wrapText="1"/>
    </xf>
    <xf numFmtId="174" fontId="3" fillId="0" borderId="33" xfId="1" applyNumberFormat="1" applyFont="1" applyBorder="1" applyAlignment="1" applyProtection="1">
      <alignment horizontal="right" vertical="center"/>
    </xf>
    <xf numFmtId="174" fontId="3" fillId="0" borderId="37" xfId="1" applyNumberFormat="1" applyFont="1" applyBorder="1" applyAlignment="1" applyProtection="1">
      <alignment horizontal="right" vertical="center"/>
    </xf>
    <xf numFmtId="2" fontId="6" fillId="0" borderId="37" xfId="7" applyNumberFormat="1" applyFont="1" applyBorder="1" applyAlignment="1">
      <alignment vertical="center"/>
    </xf>
    <xf numFmtId="173" fontId="3" fillId="0" borderId="33" xfId="7" applyNumberFormat="1" applyFont="1" applyBorder="1" applyAlignment="1">
      <alignment horizontal="center" vertical="center" wrapText="1"/>
    </xf>
    <xf numFmtId="173" fontId="6" fillId="0" borderId="58" xfId="7" applyNumberFormat="1" applyFont="1" applyBorder="1" applyAlignment="1">
      <alignment horizontal="center" vertical="center"/>
    </xf>
    <xf numFmtId="173" fontId="3" fillId="2" borderId="30" xfId="7" applyNumberFormat="1" applyFont="1" applyFill="1" applyBorder="1" applyAlignment="1">
      <alignment horizontal="center" vertical="center" wrapText="1"/>
    </xf>
    <xf numFmtId="173" fontId="3" fillId="2" borderId="30" xfId="1" applyNumberFormat="1" applyFont="1" applyFill="1" applyBorder="1" applyAlignment="1">
      <alignment horizontal="center" vertical="center" wrapText="1"/>
    </xf>
    <xf numFmtId="2" fontId="6" fillId="0" borderId="58" xfId="7" applyNumberFormat="1" applyFont="1" applyBorder="1" applyAlignment="1">
      <alignment vertical="center"/>
    </xf>
    <xf numFmtId="173" fontId="3" fillId="0" borderId="34" xfId="7" applyNumberFormat="1" applyFont="1" applyBorder="1" applyAlignment="1">
      <alignment horizontal="center" vertical="center" wrapText="1"/>
    </xf>
    <xf numFmtId="173" fontId="3" fillId="2" borderId="37" xfId="7" applyNumberFormat="1" applyFont="1" applyFill="1" applyBorder="1" applyAlignment="1">
      <alignment horizontal="center" vertical="center" wrapText="1"/>
    </xf>
    <xf numFmtId="174" fontId="6" fillId="0" borderId="37" xfId="1" applyNumberFormat="1" applyFont="1" applyBorder="1" applyAlignment="1" applyProtection="1">
      <alignment horizontal="right" vertical="center"/>
    </xf>
    <xf numFmtId="3" fontId="3" fillId="2" borderId="0" xfId="7" applyNumberFormat="1" applyFont="1" applyFill="1" applyAlignment="1">
      <alignment horizontal="center" vertical="center"/>
    </xf>
    <xf numFmtId="14" fontId="3" fillId="2" borderId="0" xfId="7" applyNumberFormat="1" applyFont="1" applyFill="1" applyAlignment="1">
      <alignment horizontal="center" vertical="center"/>
    </xf>
    <xf numFmtId="3" fontId="3" fillId="2" borderId="0" xfId="7" applyNumberFormat="1" applyFont="1" applyFill="1" applyAlignment="1">
      <alignment horizontal="center" vertical="center" wrapText="1"/>
    </xf>
    <xf numFmtId="1" fontId="3" fillId="2" borderId="0" xfId="7" applyNumberFormat="1" applyFont="1" applyFill="1" applyAlignment="1">
      <alignment horizontal="center" vertical="center" wrapText="1"/>
    </xf>
    <xf numFmtId="14" fontId="3" fillId="0" borderId="0" xfId="7" applyNumberFormat="1" applyFont="1" applyAlignment="1">
      <alignment horizontal="center" vertical="center"/>
    </xf>
    <xf numFmtId="3" fontId="3" fillId="0" borderId="0" xfId="7" applyNumberFormat="1" applyFont="1" applyAlignment="1">
      <alignment horizontal="center" vertical="center" wrapText="1"/>
    </xf>
    <xf numFmtId="1" fontId="3" fillId="0" borderId="0" xfId="7" applyNumberFormat="1" applyFont="1" applyAlignment="1">
      <alignment horizontal="center" vertical="center" wrapText="1"/>
    </xf>
    <xf numFmtId="0" fontId="3" fillId="0" borderId="0" xfId="7" applyFont="1" applyAlignment="1">
      <alignment horizontal="center" vertical="center" wrapText="1"/>
    </xf>
    <xf numFmtId="172" fontId="3" fillId="0" borderId="0" xfId="7" applyNumberFormat="1" applyFont="1" applyAlignment="1">
      <alignment horizontal="center" vertical="center" wrapText="1"/>
    </xf>
    <xf numFmtId="14" fontId="3" fillId="0" borderId="0" xfId="7" applyNumberFormat="1" applyFont="1" applyAlignment="1">
      <alignment horizontal="center" vertical="center" wrapText="1"/>
    </xf>
    <xf numFmtId="3" fontId="3" fillId="3" borderId="0" xfId="7" applyNumberFormat="1" applyFont="1" applyFill="1" applyAlignment="1">
      <alignment horizontal="center" vertical="center"/>
    </xf>
    <xf numFmtId="3" fontId="3" fillId="4" borderId="0" xfId="7" applyNumberFormat="1" applyFont="1" applyFill="1" applyAlignment="1">
      <alignment horizontal="center" vertical="center"/>
    </xf>
    <xf numFmtId="14" fontId="3" fillId="4" borderId="0" xfId="7" applyNumberFormat="1" applyFont="1" applyFill="1" applyAlignment="1">
      <alignment horizontal="center" vertical="center"/>
    </xf>
    <xf numFmtId="3" fontId="3" fillId="4" borderId="0" xfId="7" applyNumberFormat="1" applyFont="1" applyFill="1" applyAlignment="1">
      <alignment horizontal="center" vertical="center" wrapText="1"/>
    </xf>
    <xf numFmtId="1" fontId="3" fillId="4" borderId="0" xfId="7" applyNumberFormat="1" applyFont="1" applyFill="1" applyAlignment="1">
      <alignment horizontal="center" vertical="center" wrapText="1"/>
    </xf>
    <xf numFmtId="172" fontId="3" fillId="4" borderId="0" xfId="7" applyNumberFormat="1" applyFont="1" applyFill="1" applyAlignment="1">
      <alignment horizontal="center" vertical="center" wrapText="1"/>
    </xf>
    <xf numFmtId="14" fontId="3" fillId="4" borderId="0" xfId="7" applyNumberFormat="1" applyFont="1" applyFill="1" applyAlignment="1">
      <alignment horizontal="center" vertical="center" wrapText="1"/>
    </xf>
    <xf numFmtId="0" fontId="3" fillId="4" borderId="0" xfId="7" applyFont="1" applyFill="1" applyAlignment="1">
      <alignment horizontal="center" vertical="center"/>
    </xf>
    <xf numFmtId="0" fontId="3" fillId="3" borderId="0" xfId="7" applyFont="1" applyFill="1" applyAlignment="1">
      <alignment horizontal="center" vertical="center" wrapText="1"/>
    </xf>
    <xf numFmtId="0" fontId="3" fillId="4" borderId="0" xfId="7" applyFont="1" applyFill="1" applyAlignment="1">
      <alignment horizontal="center" vertical="center" wrapText="1"/>
    </xf>
    <xf numFmtId="14" fontId="3" fillId="3" borderId="0" xfId="7" applyNumberFormat="1" applyFont="1" applyFill="1" applyAlignment="1">
      <alignment horizontal="center" vertical="center" wrapText="1"/>
    </xf>
    <xf numFmtId="3" fontId="3" fillId="3" borderId="0" xfId="7" applyNumberFormat="1" applyFont="1" applyFill="1" applyAlignment="1">
      <alignment horizontal="center" vertical="center" wrapText="1"/>
    </xf>
    <xf numFmtId="1" fontId="3" fillId="3" borderId="0" xfId="7" applyNumberFormat="1" applyFont="1" applyFill="1" applyAlignment="1">
      <alignment horizontal="center" vertical="center" wrapText="1"/>
    </xf>
    <xf numFmtId="167" fontId="3" fillId="0" borderId="37" xfId="2" applyNumberFormat="1" applyFont="1" applyBorder="1" applyAlignment="1" applyProtection="1">
      <alignment vertical="center"/>
    </xf>
    <xf numFmtId="0" fontId="3" fillId="3" borderId="0" xfId="7" applyFont="1" applyFill="1" applyAlignment="1">
      <alignment horizontal="center" vertical="center"/>
    </xf>
    <xf numFmtId="14" fontId="3" fillId="3" borderId="0" xfId="7" applyNumberFormat="1" applyFont="1" applyFill="1" applyAlignment="1">
      <alignment horizontal="center" vertical="center"/>
    </xf>
    <xf numFmtId="0" fontId="3" fillId="0" borderId="11" xfId="7" applyFont="1" applyBorder="1" applyAlignment="1">
      <alignment horizontal="justify" vertical="center" wrapText="1"/>
    </xf>
    <xf numFmtId="0" fontId="3" fillId="0" borderId="58" xfId="7" applyFont="1" applyBorder="1" applyAlignment="1">
      <alignment horizontal="left" vertical="center"/>
    </xf>
    <xf numFmtId="0" fontId="3" fillId="0" borderId="58" xfId="7" applyFont="1" applyBorder="1" applyAlignment="1">
      <alignment horizontal="center" vertical="center" wrapText="1"/>
    </xf>
    <xf numFmtId="173" fontId="3" fillId="0" borderId="58" xfId="7" applyNumberFormat="1" applyFont="1" applyBorder="1" applyAlignment="1">
      <alignment horizontal="center" vertical="center" wrapText="1"/>
    </xf>
    <xf numFmtId="174" fontId="3" fillId="0" borderId="58" xfId="1" applyNumberFormat="1" applyFont="1" applyBorder="1" applyAlignment="1" applyProtection="1">
      <alignment horizontal="right" vertical="center"/>
    </xf>
    <xf numFmtId="2" fontId="3" fillId="0" borderId="58" xfId="3" applyNumberFormat="1" applyFont="1" applyBorder="1" applyAlignment="1" applyProtection="1">
      <alignment vertical="center"/>
    </xf>
    <xf numFmtId="0" fontId="3" fillId="0" borderId="57" xfId="7" applyFont="1" applyBorder="1" applyAlignment="1">
      <alignment horizontal="left" vertical="center"/>
    </xf>
    <xf numFmtId="173" fontId="3" fillId="0" borderId="57" xfId="7" applyNumberFormat="1" applyFont="1" applyBorder="1" applyAlignment="1">
      <alignment horizontal="center" vertical="center" wrapText="1"/>
    </xf>
    <xf numFmtId="174" fontId="3" fillId="0" borderId="57" xfId="1" applyNumberFormat="1" applyFont="1" applyBorder="1" applyAlignment="1" applyProtection="1">
      <alignment horizontal="right" vertical="center"/>
    </xf>
    <xf numFmtId="2" fontId="6" fillId="0" borderId="20" xfId="7" applyNumberFormat="1" applyFont="1" applyBorder="1" applyAlignment="1">
      <alignment vertical="center"/>
    </xf>
    <xf numFmtId="175" fontId="3" fillId="0" borderId="57" xfId="3" applyNumberFormat="1" applyFont="1" applyBorder="1" applyAlignment="1" applyProtection="1">
      <alignment vertical="center"/>
    </xf>
    <xf numFmtId="0" fontId="6" fillId="0" borderId="33" xfId="7" applyFont="1" applyBorder="1" applyAlignment="1">
      <alignment horizontal="center" vertical="center" wrapText="1"/>
    </xf>
    <xf numFmtId="173" fontId="6" fillId="0" borderId="33" xfId="7" applyNumberFormat="1" applyFont="1" applyBorder="1" applyAlignment="1">
      <alignment horizontal="center" vertical="center" wrapText="1"/>
    </xf>
    <xf numFmtId="174" fontId="6" fillId="0" borderId="33" xfId="2" applyNumberFormat="1" applyFont="1" applyBorder="1" applyAlignment="1">
      <alignment horizontal="right" vertical="center" wrapText="1"/>
    </xf>
    <xf numFmtId="2" fontId="3" fillId="0" borderId="6" xfId="7" applyNumberFormat="1" applyFont="1" applyBorder="1" applyAlignment="1">
      <alignment vertical="center"/>
    </xf>
    <xf numFmtId="176" fontId="16" fillId="5" borderId="33" xfId="7" applyNumberFormat="1" applyFont="1" applyFill="1" applyBorder="1" applyAlignment="1">
      <alignment horizontal="right" wrapText="1"/>
    </xf>
    <xf numFmtId="0" fontId="17" fillId="5" borderId="33" xfId="7" applyFont="1" applyFill="1" applyBorder="1" applyAlignment="1">
      <alignment horizontal="right" wrapText="1"/>
    </xf>
    <xf numFmtId="177" fontId="18" fillId="0" borderId="30" xfId="1" applyNumberFormat="1" applyFont="1" applyBorder="1" applyAlignment="1">
      <alignment vertical="top"/>
    </xf>
    <xf numFmtId="3" fontId="3" fillId="3" borderId="0" xfId="7" applyNumberFormat="1" applyFont="1" applyFill="1" applyAlignment="1">
      <alignment vertical="center"/>
    </xf>
    <xf numFmtId="14" fontId="3" fillId="3" borderId="0" xfId="7" applyNumberFormat="1" applyFont="1" applyFill="1" applyAlignment="1">
      <alignment vertical="center"/>
    </xf>
    <xf numFmtId="0" fontId="3" fillId="3" borderId="0" xfId="7" applyFont="1" applyFill="1" applyAlignment="1">
      <alignment vertical="center"/>
    </xf>
    <xf numFmtId="173" fontId="6" fillId="0" borderId="37" xfId="7" applyNumberFormat="1" applyFont="1" applyBorder="1" applyAlignment="1">
      <alignment horizontal="center" vertical="center" wrapText="1"/>
    </xf>
    <xf numFmtId="2" fontId="6" fillId="0" borderId="61" xfId="7" applyNumberFormat="1" applyFont="1" applyBorder="1" applyAlignment="1">
      <alignment vertical="center"/>
    </xf>
    <xf numFmtId="176" fontId="3" fillId="0" borderId="37" xfId="3" applyNumberFormat="1" applyFont="1" applyBorder="1" applyAlignment="1" applyProtection="1">
      <alignment vertical="center"/>
    </xf>
    <xf numFmtId="39" fontId="3" fillId="0" borderId="37" xfId="7" applyNumberFormat="1" applyFont="1" applyBorder="1" applyAlignment="1">
      <alignment vertical="center"/>
    </xf>
    <xf numFmtId="173" fontId="3" fillId="0" borderId="0" xfId="7" applyNumberFormat="1" applyFont="1" applyAlignment="1">
      <alignment horizontal="center" vertical="center"/>
    </xf>
    <xf numFmtId="0" fontId="3" fillId="0" borderId="0" xfId="7" applyFont="1" applyAlignment="1">
      <alignment horizontal="left" vertical="center"/>
    </xf>
    <xf numFmtId="174" fontId="3" fillId="0" borderId="0" xfId="7" applyNumberFormat="1" applyFont="1" applyAlignment="1">
      <alignment vertical="center"/>
    </xf>
    <xf numFmtId="2" fontId="6" fillId="0" borderId="0" xfId="7" applyNumberFormat="1" applyFont="1" applyAlignment="1">
      <alignment vertical="center"/>
    </xf>
    <xf numFmtId="10" fontId="3" fillId="0" borderId="0" xfId="3" applyNumberFormat="1" applyFont="1" applyBorder="1" applyAlignment="1" applyProtection="1">
      <alignment vertical="center"/>
    </xf>
    <xf numFmtId="170" fontId="6" fillId="0" borderId="47" xfId="7" applyNumberFormat="1" applyFont="1" applyBorder="1" applyAlignment="1">
      <alignment vertical="center"/>
    </xf>
    <xf numFmtId="0" fontId="3" fillId="2" borderId="30" xfId="7" applyFont="1" applyFill="1" applyBorder="1" applyAlignment="1">
      <alignment horizontal="left" vertical="center"/>
    </xf>
    <xf numFmtId="0" fontId="3" fillId="0" borderId="54" xfId="7" applyFont="1" applyBorder="1" applyAlignment="1">
      <alignment vertical="center"/>
    </xf>
    <xf numFmtId="0" fontId="3" fillId="0" borderId="56" xfId="7" applyFont="1" applyBorder="1" applyAlignment="1">
      <alignment vertical="center"/>
    </xf>
    <xf numFmtId="10" fontId="3" fillId="0" borderId="0" xfId="3" applyNumberFormat="1" applyFont="1" applyBorder="1" applyAlignment="1">
      <alignment vertical="center"/>
    </xf>
    <xf numFmtId="10" fontId="3" fillId="0" borderId="0" xfId="3" applyNumberFormat="1" applyFont="1" applyAlignment="1">
      <alignment vertical="center"/>
    </xf>
    <xf numFmtId="2" fontId="3" fillId="0" borderId="0" xfId="4" applyNumberFormat="1" applyFont="1" applyAlignment="1">
      <alignment horizontal="left" vertical="top" wrapText="1"/>
    </xf>
    <xf numFmtId="167" fontId="3" fillId="0" borderId="37" xfId="2" applyNumberFormat="1" applyFont="1" applyBorder="1" applyAlignment="1" applyProtection="1">
      <alignment horizontal="center" vertical="center"/>
    </xf>
    <xf numFmtId="14" fontId="3" fillId="0" borderId="44" xfId="4" applyNumberFormat="1" applyFont="1" applyBorder="1" applyAlignment="1">
      <alignment vertical="center"/>
    </xf>
    <xf numFmtId="1" fontId="10" fillId="2" borderId="37" xfId="4" applyNumberFormat="1" applyFont="1" applyFill="1" applyBorder="1" applyAlignment="1">
      <alignment horizontal="center" vertical="center" wrapText="1"/>
    </xf>
    <xf numFmtId="167" fontId="6" fillId="0" borderId="33" xfId="2" applyNumberFormat="1" applyFont="1" applyBorder="1" applyAlignment="1" applyProtection="1">
      <alignment horizontal="center" vertical="center"/>
    </xf>
    <xf numFmtId="167" fontId="6" fillId="0" borderId="44" xfId="2" applyNumberFormat="1" applyFont="1" applyBorder="1" applyAlignment="1">
      <alignment horizontal="center" vertical="center" wrapText="1"/>
    </xf>
    <xf numFmtId="170" fontId="3" fillId="0" borderId="49" xfId="4" applyNumberFormat="1" applyFont="1" applyBorder="1" applyAlignment="1">
      <alignment vertical="top"/>
    </xf>
    <xf numFmtId="0" fontId="3" fillId="0" borderId="30" xfId="4" applyFont="1" applyBorder="1" applyAlignment="1">
      <alignment horizontal="center" vertical="center"/>
    </xf>
    <xf numFmtId="1" fontId="3" fillId="0" borderId="30" xfId="4" applyNumberFormat="1" applyFont="1" applyBorder="1" applyAlignment="1">
      <alignment horizontal="center" vertical="center" wrapText="1"/>
    </xf>
    <xf numFmtId="167" fontId="6" fillId="0" borderId="30" xfId="2" applyNumberFormat="1" applyFont="1" applyBorder="1" applyAlignment="1" applyProtection="1">
      <alignment horizontal="center" vertical="center"/>
    </xf>
    <xf numFmtId="2" fontId="3" fillId="2" borderId="30" xfId="3" applyNumberFormat="1" applyFont="1" applyFill="1" applyBorder="1" applyAlignment="1">
      <alignment horizontal="center" vertical="center" wrapText="1"/>
    </xf>
    <xf numFmtId="167" fontId="3" fillId="0" borderId="30" xfId="2" applyNumberFormat="1" applyFont="1" applyBorder="1" applyAlignment="1" applyProtection="1">
      <alignment horizontal="center" vertical="center"/>
    </xf>
    <xf numFmtId="1" fontId="3" fillId="2" borderId="30" xfId="4" applyNumberFormat="1" applyFont="1" applyFill="1" applyBorder="1" applyAlignment="1">
      <alignment horizontal="center" vertical="center" wrapText="1"/>
    </xf>
    <xf numFmtId="0" fontId="3" fillId="2" borderId="30" xfId="4" applyFont="1" applyFill="1" applyBorder="1" applyAlignment="1">
      <alignment horizontal="center" vertical="center"/>
    </xf>
    <xf numFmtId="167" fontId="3" fillId="2" borderId="30" xfId="2" applyNumberFormat="1" applyFont="1" applyFill="1" applyBorder="1" applyAlignment="1" applyProtection="1">
      <alignment horizontal="center" vertical="center"/>
    </xf>
    <xf numFmtId="0" fontId="3" fillId="2" borderId="19" xfId="4" applyFont="1" applyFill="1" applyBorder="1"/>
    <xf numFmtId="0" fontId="3" fillId="2" borderId="0" xfId="4" applyFont="1" applyFill="1"/>
    <xf numFmtId="164" fontId="3" fillId="2" borderId="0" xfId="4" applyNumberFormat="1" applyFont="1" applyFill="1"/>
    <xf numFmtId="2" fontId="3" fillId="2" borderId="0" xfId="4" applyNumberFormat="1" applyFont="1" applyFill="1"/>
    <xf numFmtId="164" fontId="3" fillId="2" borderId="0" xfId="2" applyFont="1" applyFill="1" applyBorder="1"/>
    <xf numFmtId="165" fontId="3" fillId="2" borderId="0" xfId="4" applyNumberFormat="1" applyFont="1" applyFill="1"/>
    <xf numFmtId="2" fontId="3" fillId="0" borderId="30" xfId="4" applyNumberFormat="1" applyFont="1" applyBorder="1" applyAlignment="1">
      <alignment horizontal="center" vertical="center" wrapText="1"/>
    </xf>
    <xf numFmtId="167" fontId="6" fillId="0" borderId="34" xfId="2" applyNumberFormat="1" applyFont="1" applyBorder="1" applyAlignment="1">
      <alignment horizontal="center" vertical="center" wrapText="1"/>
    </xf>
    <xf numFmtId="171" fontId="3" fillId="0" borderId="19" xfId="4" applyNumberFormat="1" applyFont="1" applyBorder="1" applyAlignment="1">
      <alignment vertical="center" wrapText="1"/>
    </xf>
    <xf numFmtId="0" fontId="3" fillId="0" borderId="54" xfId="4" applyFont="1" applyBorder="1"/>
    <xf numFmtId="167" fontId="6" fillId="2" borderId="34" xfId="2" applyNumberFormat="1" applyFont="1" applyFill="1" applyBorder="1" applyAlignment="1">
      <alignment horizontal="center" vertical="center" wrapText="1"/>
    </xf>
    <xf numFmtId="0" fontId="25" fillId="0" borderId="0" xfId="0" applyFont="1"/>
    <xf numFmtId="167" fontId="25" fillId="0" borderId="0" xfId="2" applyNumberFormat="1" applyFont="1"/>
    <xf numFmtId="0" fontId="26" fillId="0" borderId="30" xfId="0" applyFont="1" applyBorder="1"/>
    <xf numFmtId="167" fontId="26" fillId="0" borderId="30" xfId="2" applyNumberFormat="1" applyFont="1" applyBorder="1"/>
    <xf numFmtId="0" fontId="25" fillId="4" borderId="30" xfId="0" applyFont="1" applyFill="1" applyBorder="1"/>
    <xf numFmtId="167" fontId="25" fillId="4" borderId="30" xfId="2" applyNumberFormat="1" applyFont="1" applyFill="1" applyBorder="1"/>
    <xf numFmtId="0" fontId="25" fillId="6" borderId="30" xfId="0" applyFont="1" applyFill="1" applyBorder="1"/>
    <xf numFmtId="167" fontId="25" fillId="6" borderId="30" xfId="2" applyNumberFormat="1" applyFont="1" applyFill="1" applyBorder="1"/>
    <xf numFmtId="0" fontId="25" fillId="7" borderId="30" xfId="0" applyFont="1" applyFill="1" applyBorder="1"/>
    <xf numFmtId="167" fontId="25" fillId="7" borderId="30" xfId="2" applyNumberFormat="1" applyFont="1" applyFill="1" applyBorder="1"/>
    <xf numFmtId="0" fontId="25" fillId="8" borderId="30" xfId="0" applyFont="1" applyFill="1" applyBorder="1"/>
    <xf numFmtId="167" fontId="25" fillId="8" borderId="30" xfId="2" applyNumberFormat="1" applyFont="1" applyFill="1" applyBorder="1"/>
    <xf numFmtId="174" fontId="6" fillId="2" borderId="33" xfId="2" applyNumberFormat="1" applyFont="1" applyFill="1" applyBorder="1" applyAlignment="1">
      <alignment horizontal="right" vertical="center" wrapText="1"/>
    </xf>
    <xf numFmtId="2" fontId="24" fillId="0" borderId="30" xfId="4" applyNumberFormat="1" applyFont="1" applyBorder="1" applyAlignment="1">
      <alignment horizontal="center" vertical="center" wrapText="1"/>
    </xf>
    <xf numFmtId="2" fontId="24" fillId="0" borderId="30" xfId="4" applyNumberFormat="1" applyFont="1" applyBorder="1" applyAlignment="1">
      <alignment vertical="center" wrapText="1"/>
    </xf>
    <xf numFmtId="167" fontId="24" fillId="0" borderId="30" xfId="2" applyNumberFormat="1" applyFont="1" applyBorder="1" applyAlignment="1">
      <alignment horizontal="center" vertical="center" wrapText="1"/>
    </xf>
    <xf numFmtId="167" fontId="24" fillId="0" borderId="30" xfId="2" applyNumberFormat="1" applyFont="1" applyBorder="1" applyAlignment="1">
      <alignment horizontal="center" vertical="center"/>
    </xf>
    <xf numFmtId="0" fontId="27" fillId="0" borderId="0" xfId="0" applyFont="1"/>
    <xf numFmtId="0" fontId="27" fillId="0" borderId="30" xfId="0" applyFont="1" applyBorder="1"/>
    <xf numFmtId="167" fontId="27" fillId="0" borderId="30" xfId="2" applyNumberFormat="1" applyFont="1" applyBorder="1"/>
    <xf numFmtId="167" fontId="28" fillId="4" borderId="30" xfId="2" applyNumberFormat="1" applyFont="1" applyFill="1" applyBorder="1"/>
    <xf numFmtId="0" fontId="27" fillId="0" borderId="57" xfId="0" applyFont="1" applyBorder="1" applyAlignment="1">
      <alignment vertical="center" wrapText="1"/>
    </xf>
    <xf numFmtId="0" fontId="27" fillId="0" borderId="30" xfId="0" applyFont="1" applyBorder="1" applyAlignment="1">
      <alignment horizontal="center" vertical="center" wrapText="1"/>
    </xf>
    <xf numFmtId="0" fontId="27" fillId="0" borderId="30" xfId="0" applyFont="1" applyBorder="1" applyAlignment="1">
      <alignment vertical="center" wrapText="1"/>
    </xf>
    <xf numFmtId="0" fontId="27" fillId="0" borderId="30" xfId="0" applyFont="1" applyBorder="1" applyAlignment="1">
      <alignment vertical="center"/>
    </xf>
    <xf numFmtId="0" fontId="27" fillId="0" borderId="30" xfId="0" applyFont="1" applyBorder="1" applyAlignment="1">
      <alignment horizontal="center" vertical="center"/>
    </xf>
    <xf numFmtId="167" fontId="27" fillId="0" borderId="30" xfId="2" applyNumberFormat="1" applyFont="1" applyBorder="1" applyAlignment="1">
      <alignment horizontal="center" vertical="center"/>
    </xf>
    <xf numFmtId="0" fontId="27" fillId="0" borderId="0" xfId="0" applyFont="1" applyAlignment="1">
      <alignment vertical="center"/>
    </xf>
    <xf numFmtId="0" fontId="27" fillId="8" borderId="30" xfId="0" applyFont="1" applyFill="1" applyBorder="1" applyAlignment="1">
      <alignment vertical="center" wrapText="1"/>
    </xf>
    <xf numFmtId="0" fontId="27" fillId="7" borderId="30" xfId="0" applyFont="1" applyFill="1" applyBorder="1" applyAlignment="1">
      <alignment vertical="center" wrapText="1"/>
    </xf>
    <xf numFmtId="167" fontId="27" fillId="9" borderId="30" xfId="2" applyNumberFormat="1" applyFont="1" applyFill="1" applyBorder="1" applyAlignment="1">
      <alignment horizontal="center" vertical="center"/>
    </xf>
    <xf numFmtId="0" fontId="27" fillId="9" borderId="30" xfId="0" applyFont="1" applyFill="1" applyBorder="1" applyAlignment="1">
      <alignment vertical="center" wrapText="1"/>
    </xf>
    <xf numFmtId="0" fontId="27" fillId="0" borderId="0" xfId="0" applyFont="1" applyAlignment="1">
      <alignment horizontal="center" vertical="center"/>
    </xf>
    <xf numFmtId="167" fontId="27" fillId="0" borderId="0" xfId="2" applyNumberFormat="1" applyFont="1" applyAlignment="1">
      <alignment horizontal="center" vertical="center"/>
    </xf>
    <xf numFmtId="0" fontId="27" fillId="0" borderId="0" xfId="0" applyFont="1" applyAlignment="1">
      <alignment vertical="center" wrapText="1"/>
    </xf>
    <xf numFmtId="167" fontId="28" fillId="4" borderId="0" xfId="0" applyNumberFormat="1" applyFont="1" applyFill="1" applyAlignment="1">
      <alignment horizontal="center" vertical="center"/>
    </xf>
    <xf numFmtId="167" fontId="27" fillId="0" borderId="30" xfId="2" applyNumberFormat="1" applyFont="1" applyBorder="1" applyAlignment="1">
      <alignment horizontal="center" vertical="center" wrapText="1"/>
    </xf>
    <xf numFmtId="167" fontId="28" fillId="3" borderId="30" xfId="0" applyNumberFormat="1" applyFont="1" applyFill="1" applyBorder="1" applyAlignment="1">
      <alignment horizontal="center" vertical="center"/>
    </xf>
    <xf numFmtId="167" fontId="27" fillId="7" borderId="30" xfId="2" applyNumberFormat="1" applyFont="1" applyFill="1" applyBorder="1" applyAlignment="1">
      <alignment horizontal="center" vertical="center" wrapText="1"/>
    </xf>
    <xf numFmtId="167" fontId="27" fillId="8" borderId="30" xfId="2" applyNumberFormat="1" applyFont="1" applyFill="1" applyBorder="1" applyAlignment="1">
      <alignment horizontal="center" vertical="center" wrapText="1"/>
    </xf>
    <xf numFmtId="2" fontId="2" fillId="0" borderId="30" xfId="4" applyNumberFormat="1" applyBorder="1" applyAlignment="1">
      <alignment horizontal="center" vertical="center" wrapText="1"/>
    </xf>
    <xf numFmtId="2" fontId="2" fillId="0" borderId="30" xfId="4" applyNumberFormat="1" applyBorder="1" applyAlignment="1">
      <alignment vertical="center" wrapText="1"/>
    </xf>
    <xf numFmtId="167" fontId="2" fillId="0" borderId="30" xfId="2" applyNumberFormat="1" applyFont="1" applyBorder="1" applyAlignment="1">
      <alignment horizontal="center" vertical="center" wrapText="1"/>
    </xf>
    <xf numFmtId="167" fontId="2" fillId="0" borderId="30" xfId="2" applyNumberFormat="1" applyFont="1" applyBorder="1" applyAlignment="1">
      <alignment horizontal="center" vertical="center"/>
    </xf>
    <xf numFmtId="167" fontId="27" fillId="0" borderId="0" xfId="2" applyNumberFormat="1" applyFont="1" applyBorder="1" applyAlignment="1">
      <alignment horizontal="center" vertical="center"/>
    </xf>
    <xf numFmtId="0" fontId="26" fillId="4" borderId="57" xfId="0" applyFont="1" applyFill="1" applyBorder="1" applyAlignment="1">
      <alignment horizontal="center" wrapText="1"/>
    </xf>
    <xf numFmtId="0" fontId="25" fillId="0" borderId="33" xfId="0" applyFont="1" applyBorder="1" applyAlignment="1">
      <alignment wrapText="1"/>
    </xf>
    <xf numFmtId="0" fontId="25" fillId="0" borderId="30" xfId="0" applyFont="1" applyBorder="1" applyAlignment="1">
      <alignment horizontal="center" wrapText="1"/>
    </xf>
    <xf numFmtId="0" fontId="25" fillId="0" borderId="30" xfId="0" applyFont="1" applyBorder="1" applyAlignment="1">
      <alignment wrapText="1"/>
    </xf>
    <xf numFmtId="0" fontId="25" fillId="0" borderId="37" xfId="0" applyFont="1" applyBorder="1" applyAlignment="1">
      <alignment wrapText="1"/>
    </xf>
    <xf numFmtId="0" fontId="25" fillId="0" borderId="57" xfId="0" applyFont="1" applyBorder="1" applyAlignment="1">
      <alignment wrapText="1"/>
    </xf>
    <xf numFmtId="0" fontId="25" fillId="0" borderId="33" xfId="0" applyFont="1" applyBorder="1" applyAlignment="1">
      <alignment vertical="center" wrapText="1"/>
    </xf>
    <xf numFmtId="0" fontId="25" fillId="0" borderId="37" xfId="0" applyFont="1" applyBorder="1" applyAlignment="1">
      <alignment vertical="center" wrapText="1"/>
    </xf>
    <xf numFmtId="2" fontId="21" fillId="0" borderId="30" xfId="4" applyNumberFormat="1" applyFont="1" applyBorder="1" applyAlignment="1">
      <alignment vertical="center" wrapText="1"/>
    </xf>
    <xf numFmtId="0" fontId="29" fillId="0" borderId="30" xfId="0" applyFont="1" applyBorder="1" applyAlignment="1">
      <alignment wrapText="1"/>
    </xf>
    <xf numFmtId="0" fontId="29" fillId="0" borderId="0" xfId="0" applyFont="1" applyAlignment="1">
      <alignment wrapText="1"/>
    </xf>
    <xf numFmtId="0" fontId="25" fillId="0" borderId="0" xfId="0" applyFont="1" applyAlignment="1">
      <alignment vertical="center" wrapText="1"/>
    </xf>
    <xf numFmtId="0" fontId="29" fillId="0" borderId="30" xfId="0" applyFont="1" applyBorder="1" applyAlignment="1">
      <alignment vertical="center" wrapText="1"/>
    </xf>
    <xf numFmtId="167" fontId="27" fillId="0" borderId="30" xfId="2" applyNumberFormat="1" applyFont="1" applyBorder="1" applyAlignment="1">
      <alignment vertical="center"/>
    </xf>
    <xf numFmtId="0" fontId="25" fillId="0" borderId="0" xfId="0" applyFont="1" applyAlignment="1">
      <alignment horizontal="center" vertical="center" wrapText="1"/>
    </xf>
    <xf numFmtId="0" fontId="25" fillId="0" borderId="29" xfId="0" applyFont="1" applyBorder="1" applyAlignment="1">
      <alignment horizontal="center" wrapText="1"/>
    </xf>
    <xf numFmtId="0" fontId="25" fillId="0" borderId="58" xfId="0" applyFont="1" applyBorder="1" applyAlignment="1">
      <alignment wrapText="1"/>
    </xf>
    <xf numFmtId="167" fontId="6" fillId="2" borderId="30" xfId="2" applyNumberFormat="1" applyFont="1" applyFill="1" applyBorder="1" applyAlignment="1" applyProtection="1">
      <alignment horizontal="center" vertical="center"/>
    </xf>
    <xf numFmtId="173" fontId="3" fillId="2" borderId="30" xfId="4" applyNumberFormat="1" applyFont="1" applyFill="1" applyBorder="1" applyAlignment="1">
      <alignment horizontal="center" vertical="center" wrapText="1"/>
    </xf>
    <xf numFmtId="167" fontId="3" fillId="2" borderId="34" xfId="2" applyNumberFormat="1" applyFont="1" applyFill="1" applyBorder="1" applyAlignment="1">
      <alignment horizontal="center" vertical="center" wrapText="1"/>
    </xf>
    <xf numFmtId="0" fontId="25" fillId="0" borderId="0" xfId="0" applyFont="1" applyAlignment="1">
      <alignment wrapText="1"/>
    </xf>
    <xf numFmtId="167" fontId="25" fillId="0" borderId="30" xfId="2" applyNumberFormat="1" applyFont="1" applyBorder="1" applyAlignment="1">
      <alignment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34" xfId="0" applyFont="1" applyBorder="1" applyAlignment="1">
      <alignment horizontal="center" vertical="center" wrapText="1"/>
    </xf>
    <xf numFmtId="167" fontId="27" fillId="4" borderId="30" xfId="2" applyNumberFormat="1" applyFont="1" applyFill="1" applyBorder="1" applyAlignment="1">
      <alignment horizontal="center" vertical="center" wrapText="1"/>
    </xf>
    <xf numFmtId="0" fontId="27" fillId="4" borderId="30" xfId="0" applyFont="1" applyFill="1" applyBorder="1" applyAlignment="1">
      <alignment vertical="center" wrapText="1"/>
    </xf>
    <xf numFmtId="1" fontId="6" fillId="0" borderId="37" xfId="3" applyNumberFormat="1" applyFont="1" applyBorder="1" applyAlignment="1">
      <alignment horizontal="center" vertical="center"/>
    </xf>
    <xf numFmtId="1" fontId="3" fillId="0" borderId="33" xfId="7" applyNumberFormat="1" applyFont="1" applyBorder="1" applyAlignment="1">
      <alignment horizontal="center" vertical="center"/>
    </xf>
    <xf numFmtId="1" fontId="6" fillId="0" borderId="37" xfId="7" applyNumberFormat="1" applyFont="1" applyBorder="1" applyAlignment="1">
      <alignment horizontal="center" vertical="center"/>
    </xf>
    <xf numFmtId="1" fontId="6" fillId="0" borderId="58" xfId="7" applyNumberFormat="1" applyFont="1" applyBorder="1" applyAlignment="1">
      <alignment horizontal="center" vertical="center"/>
    </xf>
    <xf numFmtId="1" fontId="6" fillId="0" borderId="57" xfId="7" applyNumberFormat="1" applyFont="1" applyBorder="1" applyAlignment="1">
      <alignment horizontal="center" vertical="center"/>
    </xf>
    <xf numFmtId="1" fontId="6" fillId="0" borderId="0" xfId="7" applyNumberFormat="1" applyFont="1" applyAlignment="1">
      <alignment horizontal="center" vertical="center"/>
    </xf>
    <xf numFmtId="1" fontId="3" fillId="0" borderId="51" xfId="7" applyNumberFormat="1" applyFont="1" applyBorder="1" applyAlignment="1">
      <alignment horizontal="center" vertical="center"/>
    </xf>
    <xf numFmtId="1" fontId="3" fillId="2" borderId="30" xfId="1" applyNumberFormat="1" applyFont="1" applyFill="1" applyBorder="1" applyAlignment="1" applyProtection="1">
      <alignment horizontal="center" vertical="center"/>
    </xf>
    <xf numFmtId="1" fontId="3" fillId="2" borderId="30" xfId="1" applyNumberFormat="1" applyFont="1" applyFill="1" applyBorder="1" applyAlignment="1">
      <alignment horizontal="center" vertical="center" wrapText="1"/>
    </xf>
    <xf numFmtId="1" fontId="3" fillId="2" borderId="0" xfId="1" applyNumberFormat="1" applyFont="1" applyFill="1" applyBorder="1" applyAlignment="1">
      <alignment horizontal="center" vertical="center"/>
    </xf>
    <xf numFmtId="1" fontId="3" fillId="0" borderId="0" xfId="7" applyNumberFormat="1" applyFont="1" applyAlignment="1">
      <alignment horizontal="center" vertical="center"/>
    </xf>
    <xf numFmtId="172" fontId="3" fillId="0" borderId="33" xfId="7" applyNumberFormat="1" applyFont="1" applyBorder="1" applyAlignment="1">
      <alignment vertical="center"/>
    </xf>
    <xf numFmtId="172" fontId="6" fillId="0" borderId="33" xfId="1" applyNumberFormat="1" applyFont="1" applyBorder="1" applyAlignment="1" applyProtection="1">
      <alignment horizontal="right" vertical="center"/>
    </xf>
    <xf numFmtId="167" fontId="6" fillId="0" borderId="33" xfId="2" applyNumberFormat="1" applyFont="1" applyFill="1" applyBorder="1" applyAlignment="1" applyProtection="1">
      <alignment horizontal="center" vertical="center"/>
    </xf>
    <xf numFmtId="37" fontId="3" fillId="0" borderId="12" xfId="4" applyNumberFormat="1" applyFont="1" applyBorder="1" applyAlignment="1">
      <alignment horizontal="center" vertical="center"/>
    </xf>
    <xf numFmtId="37" fontId="3" fillId="0" borderId="15" xfId="4" applyNumberFormat="1" applyFont="1" applyBorder="1" applyAlignment="1">
      <alignment horizontal="center" vertical="center"/>
    </xf>
    <xf numFmtId="37" fontId="3" fillId="2" borderId="12" xfId="4" applyNumberFormat="1" applyFont="1" applyFill="1" applyBorder="1" applyAlignment="1">
      <alignment horizontal="center" vertical="center"/>
    </xf>
    <xf numFmtId="37" fontId="3" fillId="2" borderId="15" xfId="4" applyNumberFormat="1" applyFont="1" applyFill="1" applyBorder="1" applyAlignment="1">
      <alignment horizontal="center" vertical="center"/>
    </xf>
    <xf numFmtId="172" fontId="3" fillId="0" borderId="33" xfId="4" applyNumberFormat="1" applyFont="1" applyBorder="1" applyAlignment="1">
      <alignment vertical="center"/>
    </xf>
    <xf numFmtId="172" fontId="3" fillId="0" borderId="33" xfId="2" applyNumberFormat="1" applyFont="1" applyBorder="1" applyAlignment="1" applyProtection="1">
      <alignment horizontal="center" vertical="center"/>
    </xf>
    <xf numFmtId="1" fontId="3" fillId="0" borderId="34" xfId="1" applyNumberFormat="1" applyFont="1" applyBorder="1" applyAlignment="1" applyProtection="1">
      <alignment horizontal="center" vertical="center"/>
    </xf>
    <xf numFmtId="1" fontId="3" fillId="0" borderId="30" xfId="1" applyNumberFormat="1" applyFont="1" applyBorder="1" applyAlignment="1" applyProtection="1">
      <alignment horizontal="center" vertical="center"/>
    </xf>
    <xf numFmtId="172" fontId="6" fillId="0" borderId="34" xfId="4" applyNumberFormat="1" applyFont="1" applyBorder="1" applyAlignment="1">
      <alignment vertical="center"/>
    </xf>
    <xf numFmtId="167" fontId="6" fillId="0" borderId="33" xfId="2" applyNumberFormat="1" applyFont="1" applyFill="1" applyBorder="1" applyAlignment="1">
      <alignment horizontal="center" vertical="center" wrapText="1"/>
    </xf>
    <xf numFmtId="1" fontId="3" fillId="0" borderId="12" xfId="3" applyNumberFormat="1" applyFont="1" applyBorder="1" applyAlignment="1">
      <alignment horizontal="center" vertical="center"/>
    </xf>
    <xf numFmtId="1" fontId="3" fillId="2" borderId="15" xfId="3" applyNumberFormat="1" applyFont="1" applyFill="1" applyBorder="1" applyAlignment="1">
      <alignment horizontal="center" vertical="center"/>
    </xf>
    <xf numFmtId="37" fontId="3" fillId="0" borderId="30" xfId="7" applyNumberFormat="1" applyFont="1" applyBorder="1" applyAlignment="1">
      <alignment horizontal="center" vertical="center"/>
    </xf>
    <xf numFmtId="37" fontId="3" fillId="0" borderId="0" xfId="7" applyNumberFormat="1" applyFont="1" applyAlignment="1">
      <alignment vertical="center"/>
    </xf>
    <xf numFmtId="1" fontId="7" fillId="0" borderId="30" xfId="4" applyNumberFormat="1" applyFont="1" applyBorder="1" applyAlignment="1">
      <alignment horizontal="center" vertical="center"/>
    </xf>
    <xf numFmtId="1" fontId="3" fillId="0" borderId="31" xfId="7" applyNumberFormat="1" applyFont="1" applyBorder="1" applyAlignment="1">
      <alignment horizontal="center" vertical="center"/>
    </xf>
    <xf numFmtId="1" fontId="3" fillId="0" borderId="19" xfId="7" applyNumberFormat="1" applyFont="1" applyBorder="1" applyAlignment="1">
      <alignment vertical="center"/>
    </xf>
    <xf numFmtId="1" fontId="3" fillId="0" borderId="0" xfId="7" applyNumberFormat="1" applyFont="1" applyAlignment="1">
      <alignment vertical="center"/>
    </xf>
    <xf numFmtId="0" fontId="7" fillId="0" borderId="20" xfId="4" applyFont="1" applyBorder="1" applyAlignment="1">
      <alignment horizontal="center" vertical="center" wrapText="1"/>
    </xf>
    <xf numFmtId="0" fontId="7" fillId="0" borderId="21"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2" fontId="3" fillId="0" borderId="0" xfId="4" applyNumberFormat="1" applyFont="1" applyAlignment="1">
      <alignment horizontal="left" vertical="center" wrapText="1"/>
    </xf>
    <xf numFmtId="0" fontId="4" fillId="0" borderId="30" xfId="4" applyFont="1" applyBorder="1" applyAlignment="1">
      <alignment horizontal="center" vertical="center" wrapText="1"/>
    </xf>
    <xf numFmtId="0" fontId="6" fillId="2" borderId="10" xfId="4" applyFont="1" applyFill="1" applyBorder="1" applyAlignment="1">
      <alignment horizontal="left" vertical="top" wrapText="1"/>
    </xf>
    <xf numFmtId="0" fontId="6" fillId="2" borderId="0" xfId="4" applyFont="1" applyFill="1" applyAlignment="1">
      <alignment horizontal="left" vertical="top" wrapText="1"/>
    </xf>
    <xf numFmtId="0" fontId="6" fillId="2" borderId="19" xfId="4" applyFont="1" applyFill="1" applyBorder="1" applyAlignment="1">
      <alignment horizontal="left" vertical="top" wrapText="1"/>
    </xf>
    <xf numFmtId="0" fontId="6" fillId="2" borderId="54" xfId="4" applyFont="1" applyFill="1" applyBorder="1" applyAlignment="1">
      <alignment horizontal="left" vertical="top" wrapText="1"/>
    </xf>
    <xf numFmtId="0" fontId="6" fillId="2" borderId="55" xfId="4" applyFont="1" applyFill="1" applyBorder="1" applyAlignment="1">
      <alignment horizontal="left" vertical="top" wrapText="1"/>
    </xf>
    <xf numFmtId="0" fontId="6" fillId="2" borderId="56" xfId="4" applyFont="1" applyFill="1" applyBorder="1" applyAlignment="1">
      <alignment horizontal="left" vertical="top" wrapText="1"/>
    </xf>
    <xf numFmtId="171" fontId="3" fillId="2" borderId="23" xfId="4" applyNumberFormat="1" applyFont="1" applyFill="1" applyBorder="1" applyAlignment="1">
      <alignment horizontal="left" vertical="top"/>
    </xf>
    <xf numFmtId="171" fontId="3" fillId="2" borderId="34" xfId="4" applyNumberFormat="1" applyFont="1" applyFill="1" applyBorder="1" applyAlignment="1">
      <alignment horizontal="left" vertical="top"/>
    </xf>
    <xf numFmtId="171" fontId="3" fillId="2" borderId="35" xfId="4" applyNumberFormat="1" applyFont="1" applyFill="1" applyBorder="1" applyAlignment="1">
      <alignment horizontal="left" vertical="top"/>
    </xf>
    <xf numFmtId="171" fontId="3" fillId="2" borderId="36" xfId="4" applyNumberFormat="1" applyFont="1" applyFill="1" applyBorder="1" applyAlignment="1">
      <alignment horizontal="left" vertical="top"/>
    </xf>
    <xf numFmtId="171" fontId="3" fillId="2" borderId="37" xfId="4" applyNumberFormat="1" applyFont="1" applyFill="1" applyBorder="1" applyAlignment="1">
      <alignment horizontal="left" vertical="top"/>
    </xf>
    <xf numFmtId="171" fontId="3" fillId="2" borderId="38" xfId="4" applyNumberFormat="1" applyFont="1" applyFill="1" applyBorder="1" applyAlignment="1">
      <alignment horizontal="left" vertical="top"/>
    </xf>
    <xf numFmtId="2" fontId="3" fillId="0" borderId="0" xfId="4" applyNumberFormat="1" applyFont="1" applyAlignment="1">
      <alignment horizontal="left" vertical="top" wrapText="1"/>
    </xf>
    <xf numFmtId="0" fontId="3" fillId="0" borderId="2" xfId="4" applyFont="1" applyBorder="1" applyAlignment="1">
      <alignment horizontal="left" vertical="top" wrapText="1"/>
    </xf>
    <xf numFmtId="0" fontId="3" fillId="0" borderId="23" xfId="4" applyFont="1" applyBorder="1"/>
    <xf numFmtId="0" fontId="3" fillId="0" borderId="3" xfId="4" applyFont="1" applyBorder="1" applyAlignment="1">
      <alignment horizontal="left" vertical="top" wrapText="1"/>
    </xf>
    <xf numFmtId="0" fontId="3" fillId="0" borderId="4" xfId="4" applyFont="1" applyBorder="1" applyAlignment="1">
      <alignment horizontal="left" vertical="top" wrapText="1"/>
    </xf>
    <xf numFmtId="0" fontId="3" fillId="0" borderId="5" xfId="4" applyFont="1" applyBorder="1" applyAlignment="1">
      <alignment horizontal="left" vertical="top" wrapText="1"/>
    </xf>
    <xf numFmtId="0" fontId="3" fillId="0" borderId="12" xfId="4" applyFont="1" applyBorder="1" applyAlignment="1">
      <alignment horizontal="left" vertical="top" wrapText="1"/>
    </xf>
    <xf numFmtId="0" fontId="3" fillId="0" borderId="13" xfId="4" applyFont="1" applyBorder="1" applyAlignment="1">
      <alignment horizontal="left" vertical="top" wrapText="1"/>
    </xf>
    <xf numFmtId="0" fontId="3" fillId="0" borderId="14" xfId="4" applyFont="1" applyBorder="1" applyAlignment="1">
      <alignment horizontal="left" vertical="top" wrapText="1"/>
    </xf>
    <xf numFmtId="0" fontId="3" fillId="0" borderId="20" xfId="4" applyFont="1" applyBorder="1" applyAlignment="1">
      <alignment horizontal="center" vertical="top" wrapText="1"/>
    </xf>
    <xf numFmtId="0" fontId="3" fillId="0" borderId="21" xfId="4" applyFont="1" applyBorder="1" applyAlignment="1">
      <alignment horizontal="center" vertical="top" wrapText="1"/>
    </xf>
    <xf numFmtId="0" fontId="3" fillId="0" borderId="22" xfId="4" applyFont="1" applyBorder="1" applyAlignment="1">
      <alignment horizontal="center" vertical="top" wrapText="1"/>
    </xf>
    <xf numFmtId="0" fontId="3" fillId="0" borderId="12" xfId="4" applyFont="1" applyBorder="1" applyAlignment="1">
      <alignment horizontal="center" vertical="top" wrapText="1"/>
    </xf>
    <xf numFmtId="0" fontId="3" fillId="0" borderId="13" xfId="4" applyFont="1" applyBorder="1" applyAlignment="1">
      <alignment horizontal="center" vertical="top" wrapText="1"/>
    </xf>
    <xf numFmtId="0" fontId="3" fillId="0" borderId="14" xfId="4" applyFont="1" applyBorder="1" applyAlignment="1">
      <alignment horizontal="center" vertical="top" wrapText="1"/>
    </xf>
    <xf numFmtId="0" fontId="3" fillId="0" borderId="53" xfId="4" applyFont="1" applyBorder="1" applyAlignment="1">
      <alignment horizontal="left" vertical="top" wrapText="1"/>
    </xf>
    <xf numFmtId="0" fontId="3" fillId="0" borderId="20" xfId="4" applyFont="1" applyBorder="1" applyAlignment="1">
      <alignment horizontal="left" vertical="top" wrapText="1"/>
    </xf>
    <xf numFmtId="0" fontId="3" fillId="0" borderId="21" xfId="4" applyFont="1" applyBorder="1" applyAlignment="1">
      <alignment horizontal="left" vertical="top" wrapText="1"/>
    </xf>
    <xf numFmtId="0" fontId="3" fillId="0" borderId="22" xfId="4" applyFont="1" applyBorder="1" applyAlignment="1">
      <alignment horizontal="left" vertical="top" wrapText="1"/>
    </xf>
    <xf numFmtId="39" fontId="3" fillId="0" borderId="39" xfId="4" applyNumberFormat="1" applyFont="1" applyBorder="1" applyAlignment="1">
      <alignment horizontal="center" vertical="center"/>
    </xf>
    <xf numFmtId="39" fontId="3" fillId="0" borderId="44" xfId="4" applyNumberFormat="1" applyFont="1" applyBorder="1" applyAlignment="1">
      <alignment horizontal="center" vertical="center"/>
    </xf>
    <xf numFmtId="0" fontId="3" fillId="0" borderId="40" xfId="4" applyFont="1" applyBorder="1" applyAlignment="1">
      <alignment horizontal="center" vertical="center"/>
    </xf>
    <xf numFmtId="0" fontId="3" fillId="0" borderId="45" xfId="4" applyFont="1" applyBorder="1" applyAlignment="1">
      <alignment horizontal="center" vertical="center"/>
    </xf>
    <xf numFmtId="0" fontId="3" fillId="0" borderId="41" xfId="4" applyFont="1" applyBorder="1" applyAlignment="1">
      <alignment horizontal="center" vertical="center"/>
    </xf>
    <xf numFmtId="0" fontId="3" fillId="0" borderId="46" xfId="4" applyFont="1" applyBorder="1" applyAlignment="1">
      <alignment horizontal="center" vertical="center"/>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170" fontId="6" fillId="0" borderId="48" xfId="4" applyNumberFormat="1" applyFont="1" applyBorder="1" applyAlignment="1">
      <alignment horizontal="center" vertical="top"/>
    </xf>
    <xf numFmtId="170" fontId="6" fillId="0" borderId="49" xfId="4" applyNumberFormat="1" applyFont="1" applyBorder="1" applyAlignment="1">
      <alignment horizontal="center" vertical="top"/>
    </xf>
    <xf numFmtId="2" fontId="11" fillId="0" borderId="32" xfId="4" applyNumberFormat="1" applyFont="1" applyBorder="1" applyAlignment="1">
      <alignment horizontal="left" vertical="center"/>
    </xf>
    <xf numFmtId="2" fontId="11" fillId="0" borderId="33" xfId="4" applyNumberFormat="1" applyFont="1" applyBorder="1" applyAlignment="1">
      <alignment horizontal="left" vertical="center"/>
    </xf>
    <xf numFmtId="2" fontId="11" fillId="0" borderId="52" xfId="4" applyNumberFormat="1" applyFont="1" applyBorder="1" applyAlignment="1">
      <alignment horizontal="left" vertical="center"/>
    </xf>
    <xf numFmtId="0" fontId="6" fillId="0" borderId="23" xfId="4" applyFont="1" applyBorder="1" applyAlignment="1">
      <alignment horizontal="center" vertical="center"/>
    </xf>
    <xf numFmtId="0" fontId="6" fillId="0" borderId="36" xfId="4" applyFont="1" applyBorder="1" applyAlignment="1">
      <alignment horizontal="center" vertical="center"/>
    </xf>
    <xf numFmtId="39" fontId="3" fillId="0" borderId="34" xfId="4" applyNumberFormat="1" applyFont="1" applyBorder="1" applyAlignment="1">
      <alignment horizontal="center" vertical="center"/>
    </xf>
    <xf numFmtId="39" fontId="3" fillId="0" borderId="37" xfId="4" applyNumberFormat="1" applyFont="1" applyBorder="1" applyAlignment="1">
      <alignment horizontal="center" vertical="center"/>
    </xf>
    <xf numFmtId="0" fontId="3" fillId="0" borderId="35" xfId="4" applyFont="1" applyBorder="1" applyAlignment="1">
      <alignment horizontal="center"/>
    </xf>
    <xf numFmtId="0" fontId="3" fillId="0" borderId="38" xfId="4" applyFont="1" applyBorder="1" applyAlignment="1">
      <alignment horizontal="center"/>
    </xf>
    <xf numFmtId="0" fontId="3" fillId="0" borderId="2" xfId="4" applyFont="1" applyBorder="1" applyAlignment="1">
      <alignment horizontal="justify" vertical="center" wrapText="1"/>
    </xf>
    <xf numFmtId="0" fontId="3" fillId="0" borderId="42" xfId="4" applyFont="1" applyBorder="1" applyAlignment="1">
      <alignment horizontal="justify" vertical="center" wrapText="1"/>
    </xf>
    <xf numFmtId="0" fontId="3" fillId="0" borderId="39" xfId="4" applyFont="1" applyBorder="1" applyAlignment="1">
      <alignment horizontal="center" vertical="center" wrapText="1"/>
    </xf>
    <xf numFmtId="0" fontId="3" fillId="0" borderId="44" xfId="4" applyFont="1" applyBorder="1" applyAlignment="1">
      <alignment horizontal="center" vertical="center" wrapText="1"/>
    </xf>
    <xf numFmtId="37" fontId="3" fillId="0" borderId="39" xfId="4" applyNumberFormat="1" applyFont="1" applyBorder="1" applyAlignment="1">
      <alignment horizontal="center" vertical="center"/>
    </xf>
    <xf numFmtId="37" fontId="3" fillId="0" borderId="44" xfId="4" applyNumberFormat="1" applyFont="1" applyBorder="1" applyAlignment="1">
      <alignment horizontal="center" vertical="center"/>
    </xf>
    <xf numFmtId="1" fontId="3" fillId="0" borderId="40" xfId="4" applyNumberFormat="1" applyFont="1" applyBorder="1" applyAlignment="1">
      <alignment horizontal="center" vertical="center"/>
    </xf>
    <xf numFmtId="1" fontId="3" fillId="0" borderId="45" xfId="4" applyNumberFormat="1" applyFont="1" applyBorder="1" applyAlignment="1">
      <alignment horizontal="center" vertical="center"/>
    </xf>
    <xf numFmtId="1" fontId="3" fillId="0" borderId="41" xfId="4" applyNumberFormat="1" applyFont="1" applyBorder="1" applyAlignment="1">
      <alignment horizontal="center" vertical="center"/>
    </xf>
    <xf numFmtId="1" fontId="3" fillId="0" borderId="46" xfId="4" applyNumberFormat="1" applyFont="1" applyBorder="1" applyAlignment="1">
      <alignment horizontal="center" vertical="center"/>
    </xf>
    <xf numFmtId="0" fontId="6" fillId="0" borderId="30" xfId="4" applyFont="1" applyBorder="1" applyAlignment="1">
      <alignment horizontal="center" vertical="center" wrapText="1"/>
    </xf>
    <xf numFmtId="0" fontId="6" fillId="0" borderId="37"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38" xfId="4" applyFont="1" applyBorder="1" applyAlignment="1">
      <alignment horizontal="center"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16" xfId="4" applyFont="1" applyBorder="1" applyAlignment="1">
      <alignment horizontal="center" vertical="center" wrapText="1"/>
    </xf>
    <xf numFmtId="0" fontId="8" fillId="0" borderId="17" xfId="4" applyFont="1" applyBorder="1" applyAlignment="1">
      <alignment horizontal="center" vertical="center" wrapText="1"/>
    </xf>
    <xf numFmtId="0" fontId="8" fillId="2" borderId="20" xfId="4" applyFont="1" applyFill="1" applyBorder="1" applyAlignment="1">
      <alignment horizontal="center" vertical="center" wrapText="1"/>
    </xf>
    <xf numFmtId="0" fontId="8" fillId="2" borderId="21" xfId="4" applyFont="1" applyFill="1" applyBorder="1" applyAlignment="1">
      <alignment horizontal="center" vertical="center" wrapText="1"/>
    </xf>
    <xf numFmtId="0" fontId="8" fillId="2" borderId="28" xfId="4" applyFont="1" applyFill="1" applyBorder="1" applyAlignment="1">
      <alignment horizontal="center" vertical="center" wrapText="1"/>
    </xf>
    <xf numFmtId="0" fontId="8" fillId="2" borderId="18"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19" xfId="4"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13" xfId="4" applyFont="1" applyFill="1" applyBorder="1" applyAlignment="1">
      <alignment horizontal="center" vertical="center" wrapText="1"/>
    </xf>
    <xf numFmtId="0" fontId="8" fillId="2" borderId="24" xfId="4" applyFont="1" applyFill="1" applyBorder="1" applyAlignment="1">
      <alignment horizontal="center" vertical="center" wrapText="1"/>
    </xf>
    <xf numFmtId="1" fontId="8" fillId="0" borderId="15" xfId="5" applyNumberFormat="1" applyFont="1" applyBorder="1" applyAlignment="1">
      <alignment horizontal="center" vertical="center"/>
    </xf>
    <xf numFmtId="1" fontId="8" fillId="0" borderId="16" xfId="5" applyNumberFormat="1" applyFont="1" applyBorder="1" applyAlignment="1">
      <alignment horizontal="center" vertical="center"/>
    </xf>
    <xf numFmtId="1" fontId="8" fillId="0" borderId="17" xfId="5" applyNumberFormat="1" applyFont="1" applyBorder="1" applyAlignment="1">
      <alignment horizontal="center" vertical="center"/>
    </xf>
    <xf numFmtId="0" fontId="8" fillId="0" borderId="27" xfId="4" applyFont="1" applyBorder="1" applyAlignment="1">
      <alignment horizontal="left" vertical="center" wrapText="1"/>
    </xf>
    <xf numFmtId="0" fontId="8" fillId="0" borderId="30" xfId="4" applyFont="1" applyBorder="1" applyAlignment="1">
      <alignment horizontal="left" vertical="center"/>
    </xf>
    <xf numFmtId="0" fontId="6" fillId="0" borderId="32" xfId="4" applyFont="1" applyBorder="1" applyAlignment="1">
      <alignment horizontal="center" vertical="center"/>
    </xf>
    <xf numFmtId="0" fontId="6" fillId="0" borderId="27" xfId="4" applyFont="1" applyBorder="1" applyAlignment="1">
      <alignment horizontal="center" vertical="center"/>
    </xf>
    <xf numFmtId="0" fontId="9" fillId="0" borderId="33"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34" xfId="4" applyFont="1" applyBorder="1" applyAlignment="1">
      <alignment horizontal="center"/>
    </xf>
    <xf numFmtId="0" fontId="6" fillId="0" borderId="35" xfId="4" applyFont="1" applyBorder="1" applyAlignment="1">
      <alignment horizontal="center"/>
    </xf>
    <xf numFmtId="0" fontId="4" fillId="0" borderId="10" xfId="4" applyFont="1" applyBorder="1" applyAlignment="1">
      <alignment horizontal="center"/>
    </xf>
    <xf numFmtId="0" fontId="4" fillId="0" borderId="0" xfId="4" applyFont="1" applyAlignment="1">
      <alignment horizontal="center"/>
    </xf>
    <xf numFmtId="0" fontId="4" fillId="0" borderId="19" xfId="4" applyFont="1" applyBorder="1" applyAlignment="1">
      <alignment horizontal="center"/>
    </xf>
    <xf numFmtId="0" fontId="7" fillId="0" borderId="25" xfId="4" applyFont="1" applyBorder="1" applyAlignment="1">
      <alignment horizontal="left"/>
    </xf>
    <xf numFmtId="0" fontId="7" fillId="0" borderId="16" xfId="4" applyFont="1" applyBorder="1" applyAlignment="1">
      <alignment horizontal="left"/>
    </xf>
    <xf numFmtId="0" fontId="7" fillId="0" borderId="26" xfId="4" applyFont="1" applyBorder="1" applyAlignment="1">
      <alignment horizontal="left"/>
    </xf>
    <xf numFmtId="2" fontId="6" fillId="0" borderId="0" xfId="4" applyNumberFormat="1" applyFont="1" applyAlignment="1">
      <alignment horizontal="center" vertical="center" wrapText="1"/>
    </xf>
    <xf numFmtId="0" fontId="7" fillId="0" borderId="20" xfId="4" applyFont="1" applyBorder="1" applyAlignment="1">
      <alignment horizontal="left"/>
    </xf>
    <xf numFmtId="0" fontId="7" fillId="0" borderId="21" xfId="4" applyFont="1" applyBorder="1" applyAlignment="1">
      <alignment horizontal="left"/>
    </xf>
    <xf numFmtId="0" fontId="7" fillId="0" borderId="28" xfId="4" applyFont="1" applyBorder="1" applyAlignment="1">
      <alignment horizontal="left"/>
    </xf>
    <xf numFmtId="0" fontId="8" fillId="0" borderId="15" xfId="4" applyFont="1" applyBorder="1" applyAlignment="1">
      <alignment horizontal="center" vertical="center"/>
    </xf>
    <xf numFmtId="0" fontId="8" fillId="0" borderId="16" xfId="4" applyFont="1" applyBorder="1" applyAlignment="1">
      <alignment horizontal="center" vertical="center"/>
    </xf>
    <xf numFmtId="0" fontId="8" fillId="0" borderId="17" xfId="4" applyFont="1" applyBorder="1" applyAlignment="1">
      <alignment horizontal="center" vertical="center"/>
    </xf>
    <xf numFmtId="0" fontId="7" fillId="0" borderId="20" xfId="4" applyFont="1" applyBorder="1" applyAlignment="1">
      <alignment horizontal="justify" vertical="top" wrapText="1"/>
    </xf>
    <xf numFmtId="0" fontId="7" fillId="0" borderId="21" xfId="4" applyFont="1" applyBorder="1" applyAlignment="1">
      <alignment horizontal="justify" vertical="top" wrapText="1"/>
    </xf>
    <xf numFmtId="0" fontId="7" fillId="0" borderId="22" xfId="4" applyFont="1" applyBorder="1" applyAlignment="1">
      <alignment horizontal="justify" vertical="top" wrapText="1"/>
    </xf>
    <xf numFmtId="0" fontId="7" fillId="0" borderId="18" xfId="4" applyFont="1" applyBorder="1" applyAlignment="1">
      <alignment horizontal="justify" vertical="top" wrapText="1"/>
    </xf>
    <xf numFmtId="0" fontId="7" fillId="0" borderId="0" xfId="4" applyFont="1" applyAlignment="1">
      <alignment horizontal="justify" vertical="top" wrapText="1"/>
    </xf>
    <xf numFmtId="0" fontId="7" fillId="0" borderId="29" xfId="4" applyFont="1" applyBorder="1" applyAlignment="1">
      <alignment horizontal="justify" vertical="top" wrapText="1"/>
    </xf>
    <xf numFmtId="0" fontId="7" fillId="0" borderId="12" xfId="4" applyFont="1" applyBorder="1" applyAlignment="1">
      <alignment horizontal="justify" vertical="top" wrapText="1"/>
    </xf>
    <xf numFmtId="0" fontId="7" fillId="0" borderId="13" xfId="4" applyFont="1" applyBorder="1" applyAlignment="1">
      <alignment horizontal="justify" vertical="top" wrapText="1"/>
    </xf>
    <xf numFmtId="0" fontId="7" fillId="0" borderId="14" xfId="4" applyFont="1" applyBorder="1" applyAlignment="1">
      <alignment horizontal="justify" vertical="top" wrapText="1"/>
    </xf>
    <xf numFmtId="2" fontId="7" fillId="0" borderId="15" xfId="4" applyNumberFormat="1" applyFont="1" applyBorder="1" applyAlignment="1">
      <alignment horizontal="center" vertical="center" wrapText="1"/>
    </xf>
    <xf numFmtId="2" fontId="7" fillId="0" borderId="16" xfId="4" applyNumberFormat="1" applyFont="1" applyBorder="1" applyAlignment="1">
      <alignment horizontal="center" vertical="center" wrapText="1"/>
    </xf>
    <xf numFmtId="2" fontId="7" fillId="0" borderId="26" xfId="4" applyNumberFormat="1" applyFont="1" applyBorder="1" applyAlignment="1">
      <alignment horizontal="center" vertical="center" wrapText="1"/>
    </xf>
    <xf numFmtId="2" fontId="6" fillId="0" borderId="0" xfId="4" applyNumberFormat="1" applyFont="1" applyAlignment="1">
      <alignment horizontal="center" vertical="center"/>
    </xf>
    <xf numFmtId="2" fontId="7" fillId="0" borderId="30" xfId="4" applyNumberFormat="1" applyFont="1" applyBorder="1" applyAlignment="1">
      <alignment horizontal="center" vertical="center"/>
    </xf>
    <xf numFmtId="0" fontId="4" fillId="0" borderId="2" xfId="4" applyFont="1" applyBorder="1" applyAlignment="1">
      <alignment horizontal="center"/>
    </xf>
    <xf numFmtId="0" fontId="4" fillId="0" borderId="11" xfId="4" applyFont="1" applyBorder="1" applyAlignment="1">
      <alignment horizontal="center"/>
    </xf>
    <xf numFmtId="0" fontId="4" fillId="0" borderId="23" xfId="4" applyFont="1" applyBorder="1" applyAlignment="1">
      <alignment horizont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5" fillId="0" borderId="6" xfId="4" applyFont="1" applyBorder="1" applyAlignment="1">
      <alignment horizontal="left"/>
    </xf>
    <xf numFmtId="0" fontId="5" fillId="0" borderId="7" xfId="4" applyFont="1" applyBorder="1" applyAlignment="1">
      <alignment horizontal="left"/>
    </xf>
    <xf numFmtId="0" fontId="5" fillId="0" borderId="8" xfId="4" applyFont="1" applyBorder="1" applyAlignment="1">
      <alignment horizontal="left"/>
    </xf>
    <xf numFmtId="0" fontId="4" fillId="0" borderId="3" xfId="4" applyFont="1" applyBorder="1" applyAlignment="1">
      <alignment horizontal="center"/>
    </xf>
    <xf numFmtId="0" fontId="4" fillId="0" borderId="9" xfId="4" applyFont="1" applyBorder="1" applyAlignment="1">
      <alignment horizontal="center"/>
    </xf>
    <xf numFmtId="0" fontId="4" fillId="0" borderId="18" xfId="4" applyFont="1" applyBorder="1" applyAlignment="1">
      <alignment horizontal="center"/>
    </xf>
    <xf numFmtId="0" fontId="4" fillId="0" borderId="12" xfId="4" applyFont="1" applyBorder="1" applyAlignment="1">
      <alignment horizontal="center"/>
    </xf>
    <xf numFmtId="0" fontId="4" fillId="0" borderId="24" xfId="4" applyFont="1" applyBorder="1" applyAlignment="1">
      <alignment horizontal="center"/>
    </xf>
    <xf numFmtId="0" fontId="5" fillId="0" borderId="15" xfId="4" applyFont="1" applyBorder="1" applyAlignment="1">
      <alignment horizontal="left"/>
    </xf>
    <xf numFmtId="0" fontId="5" fillId="0" borderId="16" xfId="4" applyFont="1" applyBorder="1" applyAlignment="1">
      <alignment horizontal="left"/>
    </xf>
    <xf numFmtId="0" fontId="5" fillId="0" borderId="17" xfId="4" applyFont="1" applyBorder="1" applyAlignment="1">
      <alignment horizontal="left"/>
    </xf>
    <xf numFmtId="0" fontId="4" fillId="0" borderId="20" xfId="4" applyFont="1" applyBorder="1" applyAlignment="1">
      <alignment horizontal="center" vertical="center"/>
    </xf>
    <xf numFmtId="0" fontId="4" fillId="0" borderId="21" xfId="4" applyFont="1" applyBorder="1" applyAlignment="1">
      <alignment horizontal="center" vertical="center"/>
    </xf>
    <xf numFmtId="0" fontId="4" fillId="0" borderId="22" xfId="4" applyFont="1" applyBorder="1" applyAlignment="1">
      <alignment horizontal="center" vertical="center"/>
    </xf>
    <xf numFmtId="0" fontId="3" fillId="2" borderId="53" xfId="7" applyFont="1" applyFill="1" applyBorder="1" applyAlignment="1">
      <alignment horizontal="left" vertical="center" wrapText="1"/>
    </xf>
    <xf numFmtId="0" fontId="3" fillId="2" borderId="23" xfId="7" applyFont="1" applyFill="1" applyBorder="1" applyAlignment="1">
      <alignment horizontal="left" vertical="center" wrapText="1"/>
    </xf>
    <xf numFmtId="0" fontId="6" fillId="2" borderId="20" xfId="7" applyFont="1" applyFill="1" applyBorder="1" applyAlignment="1">
      <alignment horizontal="justify" vertical="center" wrapText="1"/>
    </xf>
    <xf numFmtId="0" fontId="3" fillId="2" borderId="21" xfId="7" applyFont="1" applyFill="1" applyBorder="1" applyAlignment="1">
      <alignment horizontal="justify" vertical="center" wrapText="1"/>
    </xf>
    <xf numFmtId="0" fontId="3" fillId="2" borderId="22" xfId="7" applyFont="1" applyFill="1" applyBorder="1" applyAlignment="1">
      <alignment horizontal="justify" vertical="center" wrapText="1"/>
    </xf>
    <xf numFmtId="0" fontId="3" fillId="2" borderId="12" xfId="7" applyFont="1" applyFill="1" applyBorder="1" applyAlignment="1">
      <alignment horizontal="justify" vertical="center" wrapText="1"/>
    </xf>
    <xf numFmtId="0" fontId="3" fillId="2" borderId="13" xfId="7" applyFont="1" applyFill="1" applyBorder="1" applyAlignment="1">
      <alignment horizontal="justify" vertical="center" wrapText="1"/>
    </xf>
    <xf numFmtId="0" fontId="3" fillId="2" borderId="14" xfId="7" applyFont="1" applyFill="1" applyBorder="1" applyAlignment="1">
      <alignment horizontal="justify" vertical="center" wrapText="1"/>
    </xf>
    <xf numFmtId="0" fontId="3" fillId="2" borderId="20" xfId="7" applyFont="1" applyFill="1" applyBorder="1" applyAlignment="1">
      <alignment horizontal="justify" vertical="center" wrapText="1"/>
    </xf>
    <xf numFmtId="0" fontId="3" fillId="0" borderId="30" xfId="7" applyFont="1" applyBorder="1" applyAlignment="1">
      <alignment horizontal="left" vertical="center"/>
    </xf>
    <xf numFmtId="0" fontId="3" fillId="0" borderId="31" xfId="7" applyFont="1" applyBorder="1" applyAlignment="1">
      <alignment horizontal="left" vertical="center"/>
    </xf>
    <xf numFmtId="0" fontId="6" fillId="2" borderId="62" xfId="7" applyFont="1" applyFill="1" applyBorder="1" applyAlignment="1">
      <alignment horizontal="left" vertical="center" wrapText="1"/>
    </xf>
    <xf numFmtId="0" fontId="6" fillId="2" borderId="21" xfId="7" applyFont="1" applyFill="1" applyBorder="1" applyAlignment="1">
      <alignment horizontal="left" vertical="center" wrapText="1"/>
    </xf>
    <xf numFmtId="0" fontId="6" fillId="2" borderId="22" xfId="7" applyFont="1" applyFill="1" applyBorder="1" applyAlignment="1">
      <alignment horizontal="left" vertical="center" wrapText="1"/>
    </xf>
    <xf numFmtId="0" fontId="6" fillId="2" borderId="54" xfId="7" applyFont="1" applyFill="1" applyBorder="1" applyAlignment="1">
      <alignment horizontal="left" vertical="center" wrapText="1"/>
    </xf>
    <xf numFmtId="0" fontId="6" fillId="2" borderId="55" xfId="7" applyFont="1" applyFill="1" applyBorder="1" applyAlignment="1">
      <alignment horizontal="left" vertical="center" wrapText="1"/>
    </xf>
    <xf numFmtId="0" fontId="6" fillId="2" borderId="63" xfId="7" applyFont="1" applyFill="1" applyBorder="1" applyAlignment="1">
      <alignment horizontal="left" vertical="center" wrapText="1"/>
    </xf>
    <xf numFmtId="171" fontId="3" fillId="0" borderId="30" xfId="7" applyNumberFormat="1" applyFont="1" applyBorder="1" applyAlignment="1">
      <alignment horizontal="left" vertical="center"/>
    </xf>
    <xf numFmtId="171" fontId="3" fillId="0" borderId="31" xfId="7" applyNumberFormat="1" applyFont="1" applyBorder="1" applyAlignment="1">
      <alignment horizontal="left" vertical="center"/>
    </xf>
    <xf numFmtId="171" fontId="3" fillId="0" borderId="37" xfId="7" applyNumberFormat="1" applyFont="1" applyBorder="1" applyAlignment="1">
      <alignment horizontal="left" vertical="center"/>
    </xf>
    <xf numFmtId="171" fontId="3" fillId="0" borderId="38" xfId="7" applyNumberFormat="1" applyFont="1" applyBorder="1" applyAlignment="1">
      <alignment horizontal="left" vertical="center"/>
    </xf>
    <xf numFmtId="171" fontId="3" fillId="0" borderId="20" xfId="7" applyNumberFormat="1" applyFont="1" applyBorder="1" applyAlignment="1">
      <alignment horizontal="left" vertical="center"/>
    </xf>
    <xf numFmtId="171" fontId="3" fillId="0" borderId="21" xfId="7" applyNumberFormat="1" applyFont="1" applyBorder="1" applyAlignment="1">
      <alignment horizontal="left" vertical="center"/>
    </xf>
    <xf numFmtId="171" fontId="3" fillId="0" borderId="28" xfId="7" applyNumberFormat="1" applyFont="1" applyBorder="1" applyAlignment="1">
      <alignment horizontal="left" vertical="center"/>
    </xf>
    <xf numFmtId="171" fontId="3" fillId="0" borderId="18" xfId="7" applyNumberFormat="1" applyFont="1" applyBorder="1" applyAlignment="1">
      <alignment horizontal="left" vertical="center"/>
    </xf>
    <xf numFmtId="171" fontId="3" fillId="0" borderId="0" xfId="7" applyNumberFormat="1" applyFont="1" applyAlignment="1">
      <alignment horizontal="left" vertical="center"/>
    </xf>
    <xf numFmtId="171" fontId="3" fillId="0" borderId="19" xfId="7" applyNumberFormat="1" applyFont="1" applyBorder="1" applyAlignment="1">
      <alignment horizontal="left" vertical="center"/>
    </xf>
    <xf numFmtId="171" fontId="3" fillId="0" borderId="12" xfId="7" applyNumberFormat="1" applyFont="1" applyBorder="1" applyAlignment="1">
      <alignment horizontal="left" vertical="center"/>
    </xf>
    <xf numFmtId="171" fontId="3" fillId="0" borderId="13" xfId="7" applyNumberFormat="1" applyFont="1" applyBorder="1" applyAlignment="1">
      <alignment horizontal="left" vertical="center"/>
    </xf>
    <xf numFmtId="171" fontId="3" fillId="0" borderId="24" xfId="7" applyNumberFormat="1" applyFont="1" applyBorder="1" applyAlignment="1">
      <alignment horizontal="left" vertical="center"/>
    </xf>
    <xf numFmtId="10" fontId="8" fillId="0" borderId="62" xfId="4" applyNumberFormat="1" applyFont="1" applyBorder="1" applyAlignment="1">
      <alignment horizontal="center" vertical="center" wrapText="1"/>
    </xf>
    <xf numFmtId="10" fontId="8" fillId="0" borderId="21" xfId="4" applyNumberFormat="1" applyFont="1" applyBorder="1" applyAlignment="1">
      <alignment horizontal="center" vertical="center" wrapText="1"/>
    </xf>
    <xf numFmtId="10" fontId="8" fillId="0" borderId="28" xfId="4" applyNumberFormat="1" applyFont="1" applyBorder="1" applyAlignment="1">
      <alignment horizontal="center" vertical="center" wrapText="1"/>
    </xf>
    <xf numFmtId="10" fontId="8" fillId="0" borderId="59" xfId="4" applyNumberFormat="1" applyFont="1" applyBorder="1" applyAlignment="1">
      <alignment horizontal="center" vertical="center" wrapText="1"/>
    </xf>
    <xf numFmtId="10" fontId="8" fillId="0" borderId="13" xfId="4" applyNumberFormat="1" applyFont="1" applyBorder="1" applyAlignment="1">
      <alignment horizontal="center" vertical="center" wrapText="1"/>
    </xf>
    <xf numFmtId="10" fontId="8" fillId="0" borderId="24" xfId="4" applyNumberFormat="1" applyFont="1" applyBorder="1" applyAlignment="1">
      <alignment horizontal="center" vertical="center" wrapText="1"/>
    </xf>
    <xf numFmtId="2" fontId="3" fillId="0" borderId="0" xfId="7" applyNumberFormat="1" applyFont="1" applyAlignment="1">
      <alignment horizontal="left" vertical="center" wrapText="1"/>
    </xf>
    <xf numFmtId="0" fontId="19" fillId="2" borderId="53" xfId="7" applyFont="1" applyFill="1" applyBorder="1" applyAlignment="1">
      <alignment horizontal="justify" vertical="center" wrapText="1"/>
    </xf>
    <xf numFmtId="0" fontId="19" fillId="2" borderId="23" xfId="7" applyFont="1" applyFill="1" applyBorder="1" applyAlignment="1">
      <alignment horizontal="justify" vertical="center" wrapText="1"/>
    </xf>
    <xf numFmtId="0" fontId="3" fillId="2" borderId="20" xfId="7" applyFont="1" applyFill="1" applyBorder="1" applyAlignment="1">
      <alignment horizontal="left" vertical="center" wrapText="1"/>
    </xf>
    <xf numFmtId="0" fontId="3" fillId="2" borderId="21" xfId="7" applyFont="1" applyFill="1" applyBorder="1" applyAlignment="1">
      <alignment horizontal="left" vertical="center" wrapText="1"/>
    </xf>
    <xf numFmtId="0" fontId="3" fillId="2" borderId="22" xfId="7" applyFont="1" applyFill="1" applyBorder="1" applyAlignment="1">
      <alignment horizontal="left" vertical="center" wrapText="1"/>
    </xf>
    <xf numFmtId="0" fontId="3" fillId="2" borderId="12" xfId="7" applyFont="1" applyFill="1" applyBorder="1" applyAlignment="1">
      <alignment horizontal="left" vertical="center" wrapText="1"/>
    </xf>
    <xf numFmtId="0" fontId="3" fillId="2" borderId="13" xfId="7" applyFont="1" applyFill="1" applyBorder="1" applyAlignment="1">
      <alignment horizontal="left" vertical="center" wrapText="1"/>
    </xf>
    <xf numFmtId="0" fontId="3" fillId="2" borderId="14" xfId="7" applyFont="1" applyFill="1" applyBorder="1" applyAlignment="1">
      <alignment horizontal="left" vertical="center" wrapText="1"/>
    </xf>
    <xf numFmtId="0" fontId="6" fillId="0" borderId="48" xfId="7" applyFont="1" applyBorder="1" applyAlignment="1">
      <alignment horizontal="center" vertical="center"/>
    </xf>
    <xf numFmtId="0" fontId="6" fillId="0" borderId="49" xfId="7" applyFont="1" applyBorder="1" applyAlignment="1">
      <alignment horizontal="center" vertical="center"/>
    </xf>
    <xf numFmtId="0" fontId="6" fillId="0" borderId="50" xfId="7" applyFont="1" applyBorder="1" applyAlignment="1">
      <alignment horizontal="center" vertical="center"/>
    </xf>
    <xf numFmtId="170" fontId="6" fillId="0" borderId="48" xfId="7" applyNumberFormat="1" applyFont="1" applyBorder="1" applyAlignment="1">
      <alignment horizontal="center" vertical="center"/>
    </xf>
    <xf numFmtId="170" fontId="6" fillId="0" borderId="49" xfId="7" applyNumberFormat="1" applyFont="1" applyBorder="1" applyAlignment="1">
      <alignment horizontal="center" vertical="center"/>
    </xf>
    <xf numFmtId="2" fontId="11" fillId="0" borderId="8" xfId="7" applyNumberFormat="1" applyFont="1" applyBorder="1" applyAlignment="1">
      <alignment horizontal="left" vertical="center"/>
    </xf>
    <xf numFmtId="2" fontId="11" fillId="0" borderId="33" xfId="7" applyNumberFormat="1" applyFont="1" applyBorder="1" applyAlignment="1">
      <alignment horizontal="left" vertical="center"/>
    </xf>
    <xf numFmtId="2" fontId="11" fillId="0" borderId="52" xfId="7" applyNumberFormat="1" applyFont="1" applyBorder="1" applyAlignment="1">
      <alignment horizontal="left" vertical="center"/>
    </xf>
    <xf numFmtId="0" fontId="19" fillId="2" borderId="2" xfId="7" applyFont="1" applyFill="1" applyBorder="1" applyAlignment="1">
      <alignment horizontal="justify" vertical="center" wrapText="1"/>
    </xf>
    <xf numFmtId="0" fontId="12" fillId="0" borderId="20" xfId="7" applyFont="1" applyBorder="1" applyAlignment="1">
      <alignment horizontal="center" vertical="center" wrapText="1"/>
    </xf>
    <xf numFmtId="0" fontId="4" fillId="0" borderId="21" xfId="7" applyFont="1" applyBorder="1" applyAlignment="1">
      <alignment horizontal="center" vertical="center"/>
    </xf>
    <xf numFmtId="0" fontId="4" fillId="0" borderId="28" xfId="7" applyFont="1" applyBorder="1" applyAlignment="1">
      <alignment horizontal="center" vertical="center"/>
    </xf>
    <xf numFmtId="0" fontId="4" fillId="0" borderId="12" xfId="7" applyFont="1" applyBorder="1" applyAlignment="1">
      <alignment horizontal="center" vertical="center"/>
    </xf>
    <xf numFmtId="0" fontId="4" fillId="0" borderId="13" xfId="7" applyFont="1" applyBorder="1" applyAlignment="1">
      <alignment horizontal="center" vertical="center"/>
    </xf>
    <xf numFmtId="0" fontId="4" fillId="0" borderId="24" xfId="7" applyFont="1" applyBorder="1" applyAlignment="1">
      <alignment horizontal="center" vertical="center"/>
    </xf>
    <xf numFmtId="0" fontId="3" fillId="0" borderId="2" xfId="7" applyFont="1" applyBorder="1" applyAlignment="1">
      <alignment horizontal="justify" vertical="center" wrapText="1"/>
    </xf>
    <xf numFmtId="0" fontId="3" fillId="0" borderId="42" xfId="7" applyFont="1" applyBorder="1" applyAlignment="1">
      <alignment horizontal="justify" vertical="center" wrapText="1"/>
    </xf>
    <xf numFmtId="0" fontId="3" fillId="0" borderId="39" xfId="7" applyFont="1" applyBorder="1" applyAlignment="1">
      <alignment horizontal="center" vertical="center" wrapText="1"/>
    </xf>
    <xf numFmtId="0" fontId="3" fillId="0" borderId="44" xfId="7" applyFont="1" applyBorder="1" applyAlignment="1">
      <alignment horizontal="center" vertical="center" wrapText="1"/>
    </xf>
    <xf numFmtId="37" fontId="3" fillId="0" borderId="57" xfId="7" applyNumberFormat="1" applyFont="1" applyBorder="1" applyAlignment="1">
      <alignment horizontal="center" vertical="center"/>
    </xf>
    <xf numFmtId="37" fontId="3" fillId="0" borderId="34" xfId="7" applyNumberFormat="1" applyFont="1" applyBorder="1" applyAlignment="1">
      <alignment horizontal="center" vertical="center"/>
    </xf>
    <xf numFmtId="1" fontId="3" fillId="0" borderId="60" xfId="7" applyNumberFormat="1" applyFont="1" applyBorder="1" applyAlignment="1">
      <alignment horizontal="center" vertical="center"/>
    </xf>
    <xf numFmtId="1" fontId="3" fillId="0" borderId="35" xfId="7" applyNumberFormat="1" applyFont="1" applyBorder="1" applyAlignment="1">
      <alignment horizontal="center" vertical="center"/>
    </xf>
    <xf numFmtId="0" fontId="6" fillId="0" borderId="32" xfId="7" applyFont="1" applyBorder="1" applyAlignment="1">
      <alignment horizontal="center" vertical="center"/>
    </xf>
    <xf numFmtId="0" fontId="6" fillId="0" borderId="36" xfId="7" applyFont="1" applyBorder="1" applyAlignment="1">
      <alignment horizontal="center" vertical="center"/>
    </xf>
    <xf numFmtId="37" fontId="3" fillId="0" borderId="30" xfId="7" applyNumberFormat="1" applyFont="1" applyBorder="1" applyAlignment="1">
      <alignment horizontal="center" vertical="center"/>
    </xf>
    <xf numFmtId="1" fontId="3" fillId="0" borderId="30" xfId="7" applyNumberFormat="1" applyFont="1" applyBorder="1" applyAlignment="1">
      <alignment horizontal="center" vertical="center"/>
    </xf>
    <xf numFmtId="0" fontId="3" fillId="0" borderId="2" xfId="7" applyFont="1" applyBorder="1" applyAlignment="1">
      <alignment horizontal="left" vertical="center" wrapText="1"/>
    </xf>
    <xf numFmtId="0" fontId="3" fillId="0" borderId="42" xfId="7" applyFont="1" applyBorder="1" applyAlignment="1">
      <alignment horizontal="left" vertical="center" wrapText="1"/>
    </xf>
    <xf numFmtId="0" fontId="3" fillId="2" borderId="39" xfId="7" applyFont="1" applyFill="1" applyBorder="1" applyAlignment="1">
      <alignment horizontal="center" vertical="center" wrapText="1"/>
    </xf>
    <xf numFmtId="0" fontId="3" fillId="2" borderId="44" xfId="7" applyFont="1" applyFill="1" applyBorder="1" applyAlignment="1">
      <alignment horizontal="center" vertical="center" wrapText="1"/>
    </xf>
    <xf numFmtId="37" fontId="3" fillId="0" borderId="40" xfId="4" applyNumberFormat="1" applyFont="1" applyBorder="1" applyAlignment="1">
      <alignment horizontal="center" vertical="center"/>
    </xf>
    <xf numFmtId="37" fontId="3" fillId="0" borderId="45" xfId="4" applyNumberFormat="1" applyFont="1" applyBorder="1" applyAlignment="1">
      <alignment horizontal="center" vertical="center"/>
    </xf>
    <xf numFmtId="0" fontId="3" fillId="0" borderId="39" xfId="7" applyFont="1" applyBorder="1" applyAlignment="1">
      <alignment horizontal="left" vertical="center" wrapText="1"/>
    </xf>
    <xf numFmtId="0" fontId="3" fillId="0" borderId="34" xfId="7" applyFont="1" applyBorder="1" applyAlignment="1">
      <alignment horizontal="left" vertical="center" wrapText="1"/>
    </xf>
    <xf numFmtId="0" fontId="3" fillId="2" borderId="2" xfId="7" applyFont="1" applyFill="1" applyBorder="1" applyAlignment="1">
      <alignment horizontal="left" vertical="center" wrapText="1"/>
    </xf>
    <xf numFmtId="0" fontId="3" fillId="2" borderId="42" xfId="7" applyFont="1" applyFill="1" applyBorder="1" applyAlignment="1">
      <alignment horizontal="left" vertical="center" wrapText="1"/>
    </xf>
    <xf numFmtId="0" fontId="6" fillId="0" borderId="34" xfId="7" applyFont="1" applyBorder="1" applyAlignment="1">
      <alignment horizontal="center" vertical="center" wrapText="1"/>
    </xf>
    <xf numFmtId="0" fontId="6" fillId="0" borderId="30" xfId="7" applyFont="1" applyBorder="1" applyAlignment="1">
      <alignment horizontal="center" vertical="center" wrapText="1"/>
    </xf>
    <xf numFmtId="0" fontId="6" fillId="0" borderId="34" xfId="7" applyFont="1" applyBorder="1" applyAlignment="1">
      <alignment horizontal="center" vertical="center"/>
    </xf>
    <xf numFmtId="0" fontId="6" fillId="0" borderId="35" xfId="7" applyFont="1" applyBorder="1" applyAlignment="1">
      <alignment horizontal="center" vertical="center"/>
    </xf>
    <xf numFmtId="37" fontId="6" fillId="0" borderId="30" xfId="7" applyNumberFormat="1" applyFont="1" applyBorder="1" applyAlignment="1">
      <alignment horizontal="center" vertical="center" wrapText="1"/>
    </xf>
    <xf numFmtId="37" fontId="6" fillId="0" borderId="37" xfId="7" applyNumberFormat="1" applyFont="1" applyBorder="1" applyAlignment="1">
      <alignment horizontal="center" vertical="center" wrapText="1"/>
    </xf>
    <xf numFmtId="1" fontId="6" fillId="0" borderId="31" xfId="7" applyNumberFormat="1" applyFont="1" applyBorder="1" applyAlignment="1">
      <alignment horizontal="center" vertical="center"/>
    </xf>
    <xf numFmtId="1" fontId="6" fillId="0" borderId="38" xfId="7" applyNumberFormat="1" applyFont="1" applyBorder="1" applyAlignment="1">
      <alignment horizontal="center" vertical="center"/>
    </xf>
    <xf numFmtId="0" fontId="6" fillId="0" borderId="23" xfId="7" applyFont="1" applyBorder="1" applyAlignment="1">
      <alignment horizontal="center" vertical="center"/>
    </xf>
    <xf numFmtId="0" fontId="6" fillId="0" borderId="27" xfId="7" applyFont="1" applyBorder="1" applyAlignment="1">
      <alignment horizontal="center" vertical="center"/>
    </xf>
    <xf numFmtId="0" fontId="9" fillId="0" borderId="34" xfId="7" applyFont="1" applyBorder="1" applyAlignment="1">
      <alignment horizontal="center" vertical="center" wrapText="1"/>
    </xf>
    <xf numFmtId="0" fontId="6" fillId="0" borderId="37" xfId="7" applyFont="1" applyBorder="1" applyAlignment="1">
      <alignment horizontal="center" vertical="center" wrapText="1"/>
    </xf>
    <xf numFmtId="173" fontId="6" fillId="0" borderId="34" xfId="7" applyNumberFormat="1" applyFont="1" applyBorder="1" applyAlignment="1">
      <alignment horizontal="center" vertical="center" wrapText="1"/>
    </xf>
    <xf numFmtId="173" fontId="6" fillId="0" borderId="30" xfId="7" applyNumberFormat="1" applyFont="1" applyBorder="1" applyAlignment="1">
      <alignment horizontal="center" vertical="center" wrapText="1"/>
    </xf>
    <xf numFmtId="173" fontId="6" fillId="0" borderId="37" xfId="7" applyNumberFormat="1" applyFont="1" applyBorder="1" applyAlignment="1">
      <alignment horizontal="center" vertical="center" wrapText="1"/>
    </xf>
    <xf numFmtId="0" fontId="6" fillId="0" borderId="18" xfId="7" applyFont="1" applyBorder="1" applyAlignment="1">
      <alignment horizontal="center" vertical="center" wrapText="1"/>
    </xf>
    <xf numFmtId="0" fontId="6" fillId="0" borderId="0" xfId="7" applyFont="1" applyAlignment="1">
      <alignment horizontal="center" vertical="center" wrapText="1"/>
    </xf>
    <xf numFmtId="0" fontId="6" fillId="0" borderId="29" xfId="7" applyFont="1" applyBorder="1" applyAlignment="1">
      <alignment horizontal="center" vertical="center" wrapText="1"/>
    </xf>
    <xf numFmtId="0" fontId="6" fillId="0" borderId="12" xfId="7" applyFont="1" applyBorder="1" applyAlignment="1">
      <alignment horizontal="center" vertical="center" wrapText="1"/>
    </xf>
    <xf numFmtId="0" fontId="6" fillId="0" borderId="13" xfId="7" applyFont="1" applyBorder="1" applyAlignment="1">
      <alignment horizontal="center" vertical="center" wrapText="1"/>
    </xf>
    <xf numFmtId="0" fontId="6" fillId="0" borderId="14" xfId="7" applyFont="1" applyBorder="1" applyAlignment="1">
      <alignment horizontal="center" vertical="center" wrapText="1"/>
    </xf>
    <xf numFmtId="0" fontId="8" fillId="0" borderId="30" xfId="7" applyFont="1" applyBorder="1" applyAlignment="1">
      <alignment horizontal="center" vertical="center" wrapText="1"/>
    </xf>
    <xf numFmtId="0" fontId="8" fillId="0" borderId="20" xfId="4" applyFont="1" applyBorder="1" applyAlignment="1">
      <alignment horizontal="center" vertical="center" wrapText="1"/>
    </xf>
    <xf numFmtId="0" fontId="8" fillId="0" borderId="21" xfId="4" applyFont="1" applyBorder="1" applyAlignment="1">
      <alignment horizontal="center" vertical="center" wrapText="1"/>
    </xf>
    <xf numFmtId="0" fontId="8" fillId="0" borderId="22" xfId="4" applyFont="1" applyBorder="1" applyAlignment="1">
      <alignment horizontal="center" vertical="center" wrapText="1"/>
    </xf>
    <xf numFmtId="0" fontId="8" fillId="0" borderId="18" xfId="4" applyFont="1" applyBorder="1" applyAlignment="1">
      <alignment horizontal="center" vertical="center" wrapText="1"/>
    </xf>
    <xf numFmtId="0" fontId="8" fillId="0" borderId="0" xfId="4" applyFont="1" applyAlignment="1">
      <alignment horizontal="center" vertical="center" wrapText="1"/>
    </xf>
    <xf numFmtId="0" fontId="8" fillId="0" borderId="29" xfId="4" applyFont="1" applyBorder="1" applyAlignment="1">
      <alignment horizontal="center" vertical="center" wrapText="1"/>
    </xf>
    <xf numFmtId="0" fontId="8" fillId="0" borderId="12"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14" xfId="4" applyFont="1" applyBorder="1" applyAlignment="1">
      <alignment horizontal="center" vertical="center" wrapText="1"/>
    </xf>
    <xf numFmtId="1" fontId="8" fillId="0" borderId="30" xfId="7" applyNumberFormat="1" applyFont="1" applyBorder="1" applyAlignment="1">
      <alignment horizontal="center" vertical="center" wrapText="1"/>
    </xf>
    <xf numFmtId="0" fontId="7" fillId="0" borderId="42" xfId="7" applyFont="1" applyBorder="1" applyAlignment="1">
      <alignment horizontal="left" vertical="center" wrapText="1"/>
    </xf>
    <xf numFmtId="0" fontId="7" fillId="0" borderId="44" xfId="7" applyFont="1" applyBorder="1" applyAlignment="1">
      <alignment horizontal="left" vertical="center"/>
    </xf>
    <xf numFmtId="2" fontId="6" fillId="0" borderId="0" xfId="7" applyNumberFormat="1" applyFont="1" applyAlignment="1">
      <alignment horizontal="center" vertical="center" wrapText="1"/>
    </xf>
    <xf numFmtId="0" fontId="8" fillId="0" borderId="30" xfId="4" applyFont="1" applyBorder="1" applyAlignment="1">
      <alignment horizontal="center" vertical="center"/>
    </xf>
    <xf numFmtId="0" fontId="7" fillId="0" borderId="20" xfId="4" applyFont="1" applyBorder="1" applyAlignment="1">
      <alignment horizontal="justify" vertical="center" wrapText="1"/>
    </xf>
    <xf numFmtId="0" fontId="7" fillId="0" borderId="21" xfId="4" applyFont="1" applyBorder="1" applyAlignment="1">
      <alignment horizontal="justify" vertical="center" wrapText="1"/>
    </xf>
    <xf numFmtId="0" fontId="7" fillId="0" borderId="22" xfId="4" applyFont="1" applyBorder="1" applyAlignment="1">
      <alignment horizontal="justify" vertical="center" wrapText="1"/>
    </xf>
    <xf numFmtId="0" fontId="7" fillId="0" borderId="18" xfId="4" applyFont="1" applyBorder="1" applyAlignment="1">
      <alignment horizontal="justify" vertical="center" wrapText="1"/>
    </xf>
    <xf numFmtId="0" fontId="7" fillId="0" borderId="0" xfId="4" applyFont="1" applyAlignment="1">
      <alignment horizontal="justify" vertical="center" wrapText="1"/>
    </xf>
    <xf numFmtId="0" fontId="7" fillId="0" borderId="29" xfId="4" applyFont="1" applyBorder="1" applyAlignment="1">
      <alignment horizontal="justify" vertical="center" wrapText="1"/>
    </xf>
    <xf numFmtId="0" fontId="7" fillId="0" borderId="12" xfId="4" applyFont="1" applyBorder="1" applyAlignment="1">
      <alignment horizontal="justify" vertical="center" wrapText="1"/>
    </xf>
    <xf numFmtId="0" fontId="7" fillId="0" borderId="13" xfId="4" applyFont="1" applyBorder="1" applyAlignment="1">
      <alignment horizontal="justify" vertical="center" wrapText="1"/>
    </xf>
    <xf numFmtId="0" fontId="7" fillId="0" borderId="14" xfId="4" applyFont="1" applyBorder="1" applyAlignment="1">
      <alignment horizontal="justify" vertical="center" wrapText="1"/>
    </xf>
    <xf numFmtId="2" fontId="7" fillId="0" borderId="17" xfId="4" applyNumberFormat="1" applyFont="1" applyBorder="1" applyAlignment="1">
      <alignment horizontal="center" vertical="center" wrapText="1"/>
    </xf>
    <xf numFmtId="2" fontId="6" fillId="0" borderId="0" xfId="7" applyNumberFormat="1" applyFont="1" applyAlignment="1">
      <alignment horizontal="center" vertical="center"/>
    </xf>
    <xf numFmtId="0" fontId="4" fillId="0" borderId="57" xfId="4" applyFont="1" applyBorder="1" applyAlignment="1">
      <alignment horizontal="center"/>
    </xf>
    <xf numFmtId="0" fontId="4" fillId="0" borderId="58" xfId="4" applyFont="1" applyBorder="1" applyAlignment="1">
      <alignment horizontal="center"/>
    </xf>
    <xf numFmtId="0" fontId="4" fillId="0" borderId="34" xfId="4" applyFont="1" applyBorder="1" applyAlignment="1">
      <alignment horizontal="center"/>
    </xf>
    <xf numFmtId="0" fontId="4" fillId="0" borderId="20" xfId="4" applyFont="1" applyBorder="1" applyAlignment="1">
      <alignment horizontal="center"/>
    </xf>
    <xf numFmtId="0" fontId="4" fillId="0" borderId="22" xfId="4" applyFont="1" applyBorder="1" applyAlignment="1">
      <alignment horizontal="center"/>
    </xf>
    <xf numFmtId="0" fontId="4" fillId="0" borderId="29" xfId="4" applyFont="1" applyBorder="1" applyAlignment="1">
      <alignment horizontal="center"/>
    </xf>
    <xf numFmtId="0" fontId="4" fillId="0" borderId="14" xfId="4" applyFont="1" applyBorder="1" applyAlignment="1">
      <alignment horizontal="center"/>
    </xf>
    <xf numFmtId="2" fontId="24" fillId="0" borderId="15" xfId="4" applyNumberFormat="1" applyFont="1" applyBorder="1" applyAlignment="1">
      <alignment horizontal="center" vertical="center" wrapText="1"/>
    </xf>
    <xf numFmtId="2" fontId="24" fillId="0" borderId="16" xfId="4" applyNumberFormat="1" applyFont="1" applyBorder="1" applyAlignment="1">
      <alignment horizontal="center" vertical="center" wrapText="1"/>
    </xf>
    <xf numFmtId="0" fontId="27" fillId="0" borderId="30" xfId="0" applyFont="1" applyBorder="1" applyAlignment="1">
      <alignment horizontal="center" vertical="center" wrapText="1"/>
    </xf>
    <xf numFmtId="0" fontId="6" fillId="0" borderId="20" xfId="4" applyFont="1" applyBorder="1" applyAlignment="1">
      <alignment horizontal="left" vertical="top" wrapText="1"/>
    </xf>
    <xf numFmtId="10" fontId="8" fillId="0" borderId="25" xfId="4" applyNumberFormat="1" applyFont="1" applyBorder="1" applyAlignment="1">
      <alignment horizontal="center" vertical="center" wrapText="1"/>
    </xf>
    <xf numFmtId="10" fontId="8" fillId="0" borderId="16" xfId="4" applyNumberFormat="1" applyFont="1" applyBorder="1" applyAlignment="1">
      <alignment horizontal="center" vertical="center" wrapText="1"/>
    </xf>
    <xf numFmtId="10" fontId="8" fillId="0" borderId="26" xfId="4" applyNumberFormat="1" applyFont="1" applyBorder="1" applyAlignment="1">
      <alignment horizontal="center" vertical="center" wrapText="1"/>
    </xf>
    <xf numFmtId="0" fontId="10" fillId="0" borderId="64" xfId="4" applyFont="1" applyBorder="1" applyAlignment="1">
      <alignment horizontal="left" vertical="top" wrapText="1"/>
    </xf>
    <xf numFmtId="0" fontId="10" fillId="0" borderId="65" xfId="4" applyFont="1" applyBorder="1" applyAlignment="1">
      <alignment horizontal="left" vertical="top" wrapText="1"/>
    </xf>
    <xf numFmtId="0" fontId="10" fillId="0" borderId="66" xfId="4" applyFont="1" applyBorder="1" applyAlignment="1">
      <alignment horizontal="left" vertical="top" wrapText="1"/>
    </xf>
    <xf numFmtId="0" fontId="19" fillId="2" borderId="2" xfId="4" applyFont="1" applyFill="1" applyBorder="1" applyAlignment="1">
      <alignment horizontal="justify" vertical="center" wrapText="1"/>
    </xf>
    <xf numFmtId="0" fontId="19" fillId="2" borderId="23" xfId="4" applyFont="1" applyFill="1" applyBorder="1" applyAlignment="1">
      <alignment horizontal="justify" vertical="center" wrapText="1"/>
    </xf>
    <xf numFmtId="0" fontId="22" fillId="0" borderId="27"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31" xfId="4" applyFont="1" applyBorder="1" applyAlignment="1">
      <alignment horizontal="center" vertical="center" wrapText="1"/>
    </xf>
    <xf numFmtId="0" fontId="23" fillId="0" borderId="27" xfId="4" applyFont="1" applyBorder="1" applyAlignment="1">
      <alignment horizontal="center" vertical="center" wrapText="1"/>
    </xf>
    <xf numFmtId="0" fontId="19" fillId="2" borderId="53" xfId="4" applyFont="1" applyFill="1" applyBorder="1" applyAlignment="1">
      <alignment horizontal="justify" vertical="center" wrapText="1"/>
    </xf>
    <xf numFmtId="0" fontId="10" fillId="0" borderId="27" xfId="4" applyFont="1" applyBorder="1" applyAlignment="1">
      <alignment horizontal="left" vertical="top" wrapText="1"/>
    </xf>
    <xf numFmtId="0" fontId="10" fillId="0" borderId="30" xfId="4" applyFont="1" applyBorder="1" applyAlignment="1">
      <alignment horizontal="left" vertical="top" wrapText="1"/>
    </xf>
    <xf numFmtId="0" fontId="10" fillId="0" borderId="31" xfId="4" applyFont="1" applyBorder="1" applyAlignment="1">
      <alignment horizontal="left" vertical="top" wrapText="1"/>
    </xf>
    <xf numFmtId="0" fontId="3" fillId="2" borderId="39" xfId="4" applyFont="1" applyFill="1" applyBorder="1" applyAlignment="1">
      <alignment horizontal="center" vertical="center" wrapText="1"/>
    </xf>
    <xf numFmtId="0" fontId="3" fillId="2" borderId="44" xfId="4" applyFont="1" applyFill="1" applyBorder="1" applyAlignment="1">
      <alignment horizontal="center" vertical="center" wrapText="1"/>
    </xf>
    <xf numFmtId="0" fontId="8" fillId="0" borderId="30"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24" xfId="4" applyFont="1" applyBorder="1" applyAlignment="1">
      <alignment horizontal="center" vertical="center" wrapText="1"/>
    </xf>
    <xf numFmtId="1" fontId="8" fillId="0" borderId="30" xfId="4" applyNumberFormat="1" applyFont="1" applyBorder="1" applyAlignment="1">
      <alignment horizontal="center" vertical="center" wrapText="1"/>
    </xf>
    <xf numFmtId="0" fontId="8" fillId="0" borderId="27" xfId="4" applyFont="1" applyBorder="1" applyAlignment="1">
      <alignment horizontal="left" vertical="center"/>
    </xf>
    <xf numFmtId="0" fontId="6" fillId="0" borderId="62" xfId="4" applyFont="1" applyBorder="1" applyAlignment="1">
      <alignment horizontal="left" vertical="top" wrapText="1"/>
    </xf>
    <xf numFmtId="0" fontId="6" fillId="0" borderId="21" xfId="4" applyFont="1" applyBorder="1" applyAlignment="1">
      <alignment horizontal="left" vertical="top" wrapText="1"/>
    </xf>
    <xf numFmtId="0" fontId="6" fillId="0" borderId="22" xfId="4" applyFont="1" applyBorder="1" applyAlignment="1">
      <alignment horizontal="left" vertical="top" wrapText="1"/>
    </xf>
    <xf numFmtId="0" fontId="6" fillId="0" borderId="54" xfId="4" applyFont="1" applyBorder="1" applyAlignment="1">
      <alignment horizontal="left" vertical="top" wrapText="1"/>
    </xf>
    <xf numFmtId="0" fontId="6" fillId="0" borderId="55" xfId="4" applyFont="1" applyBorder="1" applyAlignment="1">
      <alignment horizontal="left" vertical="top" wrapText="1"/>
    </xf>
    <xf numFmtId="0" fontId="6" fillId="0" borderId="63" xfId="4" applyFont="1" applyBorder="1" applyAlignment="1">
      <alignment horizontal="left" vertical="top" wrapText="1"/>
    </xf>
    <xf numFmtId="171" fontId="3" fillId="0" borderId="30" xfId="4" applyNumberFormat="1" applyFont="1" applyBorder="1" applyAlignment="1">
      <alignment horizontal="left" vertical="top"/>
    </xf>
    <xf numFmtId="171" fontId="3" fillId="0" borderId="31" xfId="4" applyNumberFormat="1" applyFont="1" applyBorder="1" applyAlignment="1">
      <alignment horizontal="left" vertical="top"/>
    </xf>
    <xf numFmtId="171" fontId="3" fillId="0" borderId="37" xfId="4" applyNumberFormat="1" applyFont="1" applyBorder="1" applyAlignment="1">
      <alignment horizontal="left" vertical="top"/>
    </xf>
    <xf numFmtId="171" fontId="3" fillId="0" borderId="38" xfId="4" applyNumberFormat="1" applyFont="1" applyBorder="1" applyAlignment="1">
      <alignment horizontal="left" vertical="top"/>
    </xf>
    <xf numFmtId="0" fontId="3" fillId="0" borderId="23" xfId="4" applyFont="1" applyBorder="1" applyAlignment="1">
      <alignment horizontal="left" vertical="top" wrapText="1"/>
    </xf>
    <xf numFmtId="0" fontId="2" fillId="0" borderId="20" xfId="4" applyBorder="1" applyAlignment="1">
      <alignment horizontal="left" vertical="top" wrapText="1"/>
    </xf>
    <xf numFmtId="0" fontId="2" fillId="0" borderId="21" xfId="4" applyBorder="1" applyAlignment="1">
      <alignment horizontal="left" vertical="top" wrapText="1"/>
    </xf>
    <xf numFmtId="0" fontId="2" fillId="0" borderId="22" xfId="4" applyBorder="1" applyAlignment="1">
      <alignment horizontal="left" vertical="top" wrapText="1"/>
    </xf>
    <xf numFmtId="0" fontId="2" fillId="0" borderId="12" xfId="4" applyBorder="1" applyAlignment="1">
      <alignment horizontal="left" vertical="top" wrapText="1"/>
    </xf>
    <xf numFmtId="0" fontId="2" fillId="0" borderId="13" xfId="4" applyBorder="1" applyAlignment="1">
      <alignment horizontal="left" vertical="top" wrapText="1"/>
    </xf>
    <xf numFmtId="0" fontId="2" fillId="0" borderId="14" xfId="4" applyBorder="1" applyAlignment="1">
      <alignment horizontal="left" vertical="top" wrapText="1"/>
    </xf>
    <xf numFmtId="0" fontId="8" fillId="0" borderId="21" xfId="4" applyFont="1" applyBorder="1" applyAlignment="1">
      <alignment horizontal="center" vertical="center"/>
    </xf>
    <xf numFmtId="0" fontId="8" fillId="0" borderId="28"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24" xfId="4" applyFont="1" applyBorder="1" applyAlignment="1">
      <alignment horizontal="center" vertical="center"/>
    </xf>
    <xf numFmtId="171" fontId="3" fillId="0" borderId="20" xfId="4" applyNumberFormat="1" applyFont="1" applyBorder="1" applyAlignment="1">
      <alignment horizontal="left" vertical="center" wrapText="1"/>
    </xf>
    <xf numFmtId="171" fontId="3" fillId="0" borderId="21" xfId="4" applyNumberFormat="1" applyFont="1" applyBorder="1" applyAlignment="1">
      <alignment horizontal="left" vertical="center" wrapText="1"/>
    </xf>
    <xf numFmtId="171" fontId="3" fillId="0" borderId="28" xfId="4" applyNumberFormat="1" applyFont="1" applyBorder="1" applyAlignment="1">
      <alignment horizontal="left" vertical="center" wrapText="1"/>
    </xf>
    <xf numFmtId="171" fontId="3" fillId="0" borderId="18" xfId="4" applyNumberFormat="1" applyFont="1" applyBorder="1" applyAlignment="1">
      <alignment horizontal="left" vertical="center" wrapText="1"/>
    </xf>
    <xf numFmtId="171" fontId="3" fillId="0" borderId="0" xfId="4" applyNumberFormat="1" applyFont="1" applyAlignment="1">
      <alignment horizontal="left" vertical="center" wrapText="1"/>
    </xf>
    <xf numFmtId="171" fontId="3" fillId="0" borderId="19" xfId="4" applyNumberFormat="1" applyFont="1" applyBorder="1" applyAlignment="1">
      <alignment horizontal="left" vertical="center" wrapText="1"/>
    </xf>
    <xf numFmtId="0" fontId="2" fillId="0" borderId="3" xfId="4" applyBorder="1" applyAlignment="1">
      <alignment horizontal="left" vertical="top" wrapText="1"/>
    </xf>
    <xf numFmtId="0" fontId="2" fillId="0" borderId="4" xfId="4" applyBorder="1" applyAlignment="1">
      <alignment horizontal="left" vertical="top" wrapText="1"/>
    </xf>
    <xf numFmtId="0" fontId="2" fillId="0" borderId="5" xfId="4" applyBorder="1" applyAlignment="1">
      <alignment horizontal="left" vertical="top" wrapText="1"/>
    </xf>
    <xf numFmtId="0" fontId="5" fillId="0" borderId="20" xfId="4" applyFont="1" applyBorder="1" applyAlignment="1">
      <alignment horizontal="center" vertical="center" wrapText="1"/>
    </xf>
    <xf numFmtId="0" fontId="4" fillId="0" borderId="28" xfId="4" applyFont="1" applyBorder="1" applyAlignment="1">
      <alignment horizontal="center" vertical="center"/>
    </xf>
    <xf numFmtId="0" fontId="4" fillId="0" borderId="24" xfId="4" applyFont="1" applyBorder="1" applyAlignment="1">
      <alignment horizontal="center" vertical="center"/>
    </xf>
    <xf numFmtId="37" fontId="3" fillId="0" borderId="34" xfId="4" applyNumberFormat="1" applyFont="1" applyBorder="1" applyAlignment="1">
      <alignment horizontal="center" vertical="center"/>
    </xf>
    <xf numFmtId="37" fontId="3" fillId="0" borderId="37" xfId="4" applyNumberFormat="1" applyFont="1" applyBorder="1" applyAlignment="1">
      <alignment horizontal="center" vertical="center"/>
    </xf>
    <xf numFmtId="2" fontId="11" fillId="0" borderId="8" xfId="4" applyNumberFormat="1" applyFont="1" applyBorder="1" applyAlignment="1">
      <alignment horizontal="left" vertical="center"/>
    </xf>
    <xf numFmtId="0" fontId="3" fillId="2" borderId="57" xfId="4" applyFont="1" applyFill="1" applyBorder="1" applyAlignment="1">
      <alignment horizontal="center" vertical="center" wrapText="1"/>
    </xf>
    <xf numFmtId="0" fontId="3" fillId="2" borderId="34" xfId="4" applyFont="1" applyFill="1" applyBorder="1" applyAlignment="1">
      <alignment horizontal="center" vertical="center" wrapText="1"/>
    </xf>
    <xf numFmtId="0" fontId="3" fillId="2" borderId="2" xfId="4" applyFont="1" applyFill="1" applyBorder="1" applyAlignment="1">
      <alignment horizontal="justify" vertical="center" wrapText="1"/>
    </xf>
    <xf numFmtId="0" fontId="3" fillId="2" borderId="42" xfId="4" applyFont="1" applyFill="1" applyBorder="1" applyAlignment="1">
      <alignment horizontal="justify" vertical="center" wrapText="1"/>
    </xf>
    <xf numFmtId="0" fontId="3" fillId="2" borderId="58" xfId="4" applyFont="1" applyFill="1" applyBorder="1" applyAlignment="1">
      <alignment horizontal="center" vertical="center" wrapText="1"/>
    </xf>
    <xf numFmtId="0" fontId="3" fillId="0" borderId="2" xfId="4" applyFont="1" applyBorder="1" applyAlignment="1">
      <alignment horizontal="left" vertical="center" wrapText="1"/>
    </xf>
    <xf numFmtId="0" fontId="3" fillId="0" borderId="23" xfId="4" applyFont="1" applyBorder="1" applyAlignment="1">
      <alignment horizontal="left" vertical="center" wrapText="1"/>
    </xf>
    <xf numFmtId="0" fontId="6" fillId="0" borderId="31" xfId="4" applyFont="1" applyBorder="1" applyAlignment="1">
      <alignment horizontal="center" vertical="center"/>
    </xf>
    <xf numFmtId="0" fontId="6" fillId="0" borderId="38" xfId="4" applyFont="1" applyBorder="1" applyAlignment="1">
      <alignment horizontal="center" vertical="center"/>
    </xf>
    <xf numFmtId="0" fontId="7" fillId="0" borderId="42" xfId="4" applyFont="1" applyBorder="1" applyAlignment="1">
      <alignment horizontal="left" vertical="center" wrapText="1"/>
    </xf>
    <xf numFmtId="0" fontId="7" fillId="0" borderId="44" xfId="4" applyFont="1" applyBorder="1" applyAlignment="1">
      <alignment horizontal="left" vertical="center"/>
    </xf>
    <xf numFmtId="0" fontId="7" fillId="0" borderId="67" xfId="4" applyFont="1" applyBorder="1" applyAlignment="1">
      <alignment horizontal="justify" vertical="center" wrapText="1"/>
    </xf>
    <xf numFmtId="0" fontId="7" fillId="0" borderId="55" xfId="4" applyFont="1" applyBorder="1" applyAlignment="1">
      <alignment horizontal="justify" vertical="center" wrapText="1"/>
    </xf>
    <xf numFmtId="0" fontId="7" fillId="0" borderId="63" xfId="4" applyFont="1" applyBorder="1" applyAlignment="1">
      <alignment horizontal="justify" vertical="center" wrapText="1"/>
    </xf>
    <xf numFmtId="0" fontId="25" fillId="0" borderId="33" xfId="0" applyFont="1" applyBorder="1" applyAlignment="1">
      <alignment horizontal="center" wrapText="1"/>
    </xf>
    <xf numFmtId="0" fontId="25" fillId="0" borderId="30" xfId="0" applyFont="1" applyBorder="1" applyAlignment="1">
      <alignment horizontal="center" wrapText="1"/>
    </xf>
    <xf numFmtId="0" fontId="25" fillId="0" borderId="37" xfId="0" applyFont="1" applyBorder="1" applyAlignment="1">
      <alignment horizontal="center" wrapText="1"/>
    </xf>
    <xf numFmtId="0" fontId="25" fillId="0" borderId="57" xfId="0" applyFont="1" applyBorder="1" applyAlignment="1">
      <alignment horizontal="center" wrapText="1"/>
    </xf>
    <xf numFmtId="0" fontId="25" fillId="0" borderId="32" xfId="0" applyFont="1" applyBorder="1" applyAlignment="1">
      <alignment horizontal="center" vertical="center" wrapText="1"/>
    </xf>
    <xf numFmtId="0" fontId="25" fillId="0" borderId="36" xfId="0" applyFont="1" applyBorder="1" applyAlignment="1">
      <alignment horizontal="center" vertical="center" wrapText="1"/>
    </xf>
    <xf numFmtId="9" fontId="25" fillId="10" borderId="30" xfId="3" applyFont="1" applyFill="1" applyBorder="1" applyAlignment="1">
      <alignment horizontal="center" vertical="center"/>
    </xf>
    <xf numFmtId="9" fontId="25" fillId="0" borderId="30" xfId="3" applyFont="1" applyBorder="1" applyAlignment="1">
      <alignment horizontal="center" vertical="center"/>
    </xf>
    <xf numFmtId="0" fontId="25" fillId="4" borderId="30" xfId="0" applyFont="1" applyFill="1" applyBorder="1" applyAlignment="1">
      <alignment horizontal="center"/>
    </xf>
    <xf numFmtId="0" fontId="25" fillId="6" borderId="30" xfId="0" applyFont="1" applyFill="1" applyBorder="1" applyAlignment="1">
      <alignment horizontal="center"/>
    </xf>
    <xf numFmtId="0" fontId="25" fillId="7" borderId="30" xfId="0" applyFont="1" applyFill="1" applyBorder="1" applyAlignment="1">
      <alignment horizontal="center"/>
    </xf>
    <xf numFmtId="0" fontId="25" fillId="8" borderId="30" xfId="0" applyFont="1" applyFill="1" applyBorder="1" applyAlignment="1">
      <alignment horizontal="center"/>
    </xf>
    <xf numFmtId="0" fontId="26" fillId="0" borderId="30" xfId="0" applyFont="1" applyBorder="1" applyAlignment="1">
      <alignment horizontal="center"/>
    </xf>
  </cellXfs>
  <cellStyles count="8">
    <cellStyle name="Hipervínculo" xfId="6" builtinId="8"/>
    <cellStyle name="Millares" xfId="1" builtinId="3"/>
    <cellStyle name="Millares 2 4 2 2" xfId="5"/>
    <cellStyle name="Moneda" xfId="2" builtinId="4"/>
    <cellStyle name="Normal" xfId="0" builtinId="0"/>
    <cellStyle name="Normal 2" xfId="7"/>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8650"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8900" y="95250"/>
          <a:ext cx="1122958" cy="11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62425"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0" y="95250"/>
          <a:ext cx="1132483" cy="105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6"/>
  <sheetViews>
    <sheetView view="pageBreakPreview" topLeftCell="A10" zoomScale="71" zoomScaleNormal="71" zoomScaleSheetLayoutView="71" workbookViewId="0">
      <selection activeCell="G17" sqref="G17"/>
    </sheetView>
  </sheetViews>
  <sheetFormatPr baseColWidth="10" defaultRowHeight="14.25"/>
  <cols>
    <col min="1" max="1" width="3.5703125" style="3" customWidth="1"/>
    <col min="2" max="2" width="83.5703125" style="3" customWidth="1"/>
    <col min="3" max="3" width="10.28515625" style="3" customWidth="1"/>
    <col min="4" max="4" width="16.140625" style="3" customWidth="1"/>
    <col min="5" max="5" width="10.85546875" style="3" customWidth="1"/>
    <col min="6" max="6" width="24.5703125" style="3" customWidth="1"/>
    <col min="7" max="7" width="24" style="3" bestFit="1" customWidth="1"/>
    <col min="8" max="8" width="7.5703125" style="3" bestFit="1" customWidth="1"/>
    <col min="9" max="9" width="15.140625" style="3" bestFit="1" customWidth="1"/>
    <col min="10" max="10" width="14.7109375" style="3" customWidth="1"/>
    <col min="11" max="11" width="13.85546875" style="73" customWidth="1"/>
    <col min="12" max="12" width="15.28515625" style="73" customWidth="1"/>
    <col min="13" max="13" width="10.5703125" style="3" customWidth="1"/>
    <col min="14" max="14" width="16.28515625" style="3" customWidth="1"/>
    <col min="15" max="15" width="13.28515625" style="3" customWidth="1"/>
    <col min="16" max="16" width="3.28515625" style="3" customWidth="1"/>
    <col min="17" max="17" width="11.42578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1.42578125" style="3"/>
    <col min="26" max="26" width="16.85546875" style="3" customWidth="1"/>
    <col min="27" max="27" width="11.42578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1.42578125" style="3"/>
  </cols>
  <sheetData>
    <row r="1" spans="1:26" ht="23.25" customHeight="1">
      <c r="A1" s="1"/>
      <c r="B1" s="468"/>
      <c r="C1" s="471" t="s">
        <v>0</v>
      </c>
      <c r="D1" s="472"/>
      <c r="E1" s="472"/>
      <c r="F1" s="472"/>
      <c r="G1" s="472"/>
      <c r="H1" s="472"/>
      <c r="I1" s="473"/>
      <c r="J1" s="477" t="s">
        <v>1</v>
      </c>
      <c r="K1" s="478"/>
      <c r="L1" s="478"/>
      <c r="M1" s="479"/>
      <c r="N1" s="480"/>
      <c r="O1" s="481"/>
      <c r="P1" s="2"/>
    </row>
    <row r="2" spans="1:26" ht="24.75" customHeight="1">
      <c r="A2" s="4"/>
      <c r="B2" s="469"/>
      <c r="C2" s="474"/>
      <c r="D2" s="475"/>
      <c r="E2" s="475"/>
      <c r="F2" s="475"/>
      <c r="G2" s="475"/>
      <c r="H2" s="475"/>
      <c r="I2" s="476"/>
      <c r="J2" s="485" t="s">
        <v>2</v>
      </c>
      <c r="K2" s="486"/>
      <c r="L2" s="486"/>
      <c r="M2" s="487"/>
      <c r="N2" s="482"/>
      <c r="O2" s="443"/>
      <c r="P2" s="5"/>
    </row>
    <row r="3" spans="1:26" ht="25.5" customHeight="1">
      <c r="A3" s="4"/>
      <c r="B3" s="469"/>
      <c r="C3" s="488" t="s">
        <v>3</v>
      </c>
      <c r="D3" s="489"/>
      <c r="E3" s="489"/>
      <c r="F3" s="489"/>
      <c r="G3" s="489"/>
      <c r="H3" s="489"/>
      <c r="I3" s="490"/>
      <c r="J3" s="485" t="s">
        <v>4</v>
      </c>
      <c r="K3" s="486"/>
      <c r="L3" s="486"/>
      <c r="M3" s="487"/>
      <c r="N3" s="482"/>
      <c r="O3" s="443"/>
      <c r="P3" s="5"/>
    </row>
    <row r="4" spans="1:26" ht="17.25" customHeight="1">
      <c r="A4" s="4"/>
      <c r="B4" s="470"/>
      <c r="C4" s="474"/>
      <c r="D4" s="475"/>
      <c r="E4" s="475"/>
      <c r="F4" s="475"/>
      <c r="G4" s="475"/>
      <c r="H4" s="475"/>
      <c r="I4" s="476"/>
      <c r="J4" s="485" t="s">
        <v>5</v>
      </c>
      <c r="K4" s="486"/>
      <c r="L4" s="486"/>
      <c r="M4" s="487"/>
      <c r="N4" s="483"/>
      <c r="O4" s="484"/>
      <c r="P4" s="5"/>
    </row>
    <row r="5" spans="1:26" ht="15" customHeight="1">
      <c r="A5" s="4"/>
      <c r="B5" s="441"/>
      <c r="C5" s="442"/>
      <c r="D5" s="442"/>
      <c r="E5" s="442"/>
      <c r="F5" s="442"/>
      <c r="G5" s="442"/>
      <c r="H5" s="442"/>
      <c r="I5" s="442"/>
      <c r="J5" s="442"/>
      <c r="K5" s="442"/>
      <c r="L5" s="442"/>
      <c r="M5" s="442"/>
      <c r="N5" s="442"/>
      <c r="O5" s="443"/>
      <c r="P5" s="6"/>
    </row>
    <row r="6" spans="1:26" ht="27" customHeight="1">
      <c r="A6" s="4"/>
      <c r="B6" s="444" t="s">
        <v>178</v>
      </c>
      <c r="C6" s="445"/>
      <c r="D6" s="445"/>
      <c r="E6" s="445"/>
      <c r="F6" s="445"/>
      <c r="G6" s="445"/>
      <c r="H6" s="445"/>
      <c r="I6" s="445"/>
      <c r="J6" s="445"/>
      <c r="K6" s="445"/>
      <c r="L6" s="445"/>
      <c r="M6" s="445"/>
      <c r="N6" s="445"/>
      <c r="O6" s="446"/>
      <c r="P6" s="7"/>
      <c r="R6" s="447"/>
      <c r="S6" s="447"/>
      <c r="T6" s="447"/>
      <c r="U6" s="447"/>
      <c r="V6" s="447"/>
    </row>
    <row r="7" spans="1:26" ht="24.75" customHeight="1">
      <c r="A7" s="4"/>
      <c r="B7" s="8" t="s">
        <v>179</v>
      </c>
      <c r="C7" s="448" t="s">
        <v>318</v>
      </c>
      <c r="D7" s="449"/>
      <c r="E7" s="449"/>
      <c r="F7" s="449"/>
      <c r="G7" s="449"/>
      <c r="H7" s="449"/>
      <c r="I7" s="449"/>
      <c r="J7" s="449"/>
      <c r="K7" s="449"/>
      <c r="L7" s="449"/>
      <c r="M7" s="449"/>
      <c r="N7" s="449"/>
      <c r="O7" s="450"/>
      <c r="P7" s="7"/>
      <c r="R7" s="9"/>
      <c r="S7" s="9"/>
      <c r="T7" s="9"/>
      <c r="U7" s="9"/>
      <c r="V7" s="9"/>
    </row>
    <row r="8" spans="1:26" ht="18">
      <c r="A8" s="4"/>
      <c r="B8" s="10" t="s">
        <v>6</v>
      </c>
      <c r="C8" s="451" t="s">
        <v>7</v>
      </c>
      <c r="D8" s="452"/>
      <c r="E8" s="452"/>
      <c r="F8" s="452"/>
      <c r="G8" s="453"/>
      <c r="H8" s="454" t="s">
        <v>8</v>
      </c>
      <c r="I8" s="455"/>
      <c r="J8" s="456"/>
      <c r="K8" s="463" t="s">
        <v>9</v>
      </c>
      <c r="L8" s="464"/>
      <c r="M8" s="464"/>
      <c r="N8" s="464"/>
      <c r="O8" s="465"/>
      <c r="P8" s="7"/>
      <c r="R8" s="11"/>
      <c r="S8" s="466"/>
      <c r="T8" s="466"/>
      <c r="U8" s="466"/>
      <c r="V8" s="11"/>
      <c r="X8" s="12"/>
      <c r="Y8" s="12"/>
    </row>
    <row r="9" spans="1:26" ht="41.25" customHeight="1">
      <c r="A9" s="4"/>
      <c r="B9" s="13" t="s">
        <v>10</v>
      </c>
      <c r="C9" s="418" t="s">
        <v>11</v>
      </c>
      <c r="D9" s="418"/>
      <c r="E9" s="418"/>
      <c r="F9" s="418"/>
      <c r="G9" s="419"/>
      <c r="H9" s="457"/>
      <c r="I9" s="458"/>
      <c r="J9" s="459"/>
      <c r="K9" s="14" t="s">
        <v>12</v>
      </c>
      <c r="L9" s="467" t="s">
        <v>13</v>
      </c>
      <c r="M9" s="467"/>
      <c r="N9" s="467"/>
      <c r="O9" s="15" t="s">
        <v>14</v>
      </c>
      <c r="P9" s="7"/>
      <c r="R9" s="16"/>
      <c r="S9" s="344"/>
      <c r="T9" s="344"/>
      <c r="U9" s="344"/>
      <c r="V9" s="17"/>
      <c r="X9" s="18"/>
      <c r="Y9" s="19"/>
      <c r="Z9" s="20"/>
    </row>
    <row r="10" spans="1:26" ht="89.25" customHeight="1">
      <c r="A10" s="4"/>
      <c r="B10" s="21" t="s">
        <v>15</v>
      </c>
      <c r="C10" s="417" t="s">
        <v>16</v>
      </c>
      <c r="D10" s="418"/>
      <c r="E10" s="418"/>
      <c r="F10" s="418"/>
      <c r="G10" s="419"/>
      <c r="H10" s="457"/>
      <c r="I10" s="458"/>
      <c r="J10" s="459"/>
      <c r="K10" s="420"/>
      <c r="L10" s="421"/>
      <c r="M10" s="421"/>
      <c r="N10" s="421"/>
      <c r="O10" s="422"/>
      <c r="P10" s="7"/>
      <c r="R10" s="16"/>
      <c r="S10" s="344"/>
      <c r="T10" s="344"/>
      <c r="U10" s="344"/>
      <c r="V10" s="17"/>
      <c r="X10" s="18"/>
      <c r="Y10" s="19"/>
      <c r="Z10" s="20"/>
    </row>
    <row r="11" spans="1:26" ht="52.5" customHeight="1">
      <c r="A11" s="4"/>
      <c r="B11" s="22" t="s">
        <v>17</v>
      </c>
      <c r="C11" s="417" t="s">
        <v>18</v>
      </c>
      <c r="D11" s="418"/>
      <c r="E11" s="418"/>
      <c r="F11" s="418"/>
      <c r="G11" s="419"/>
      <c r="H11" s="457"/>
      <c r="I11" s="458"/>
      <c r="J11" s="459"/>
      <c r="K11" s="423"/>
      <c r="L11" s="424"/>
      <c r="M11" s="424"/>
      <c r="N11" s="424"/>
      <c r="O11" s="425"/>
      <c r="P11" s="7"/>
      <c r="R11" s="16"/>
      <c r="S11" s="23"/>
      <c r="T11" s="23"/>
      <c r="U11" s="23"/>
      <c r="V11" s="17"/>
      <c r="X11" s="18"/>
      <c r="Y11" s="19"/>
      <c r="Z11" s="20"/>
    </row>
    <row r="12" spans="1:26" ht="22.5" customHeight="1">
      <c r="A12" s="4"/>
      <c r="B12" s="24" t="s">
        <v>19</v>
      </c>
      <c r="C12" s="429">
        <v>2020730010083</v>
      </c>
      <c r="D12" s="430"/>
      <c r="E12" s="430"/>
      <c r="F12" s="430"/>
      <c r="G12" s="431"/>
      <c r="H12" s="457"/>
      <c r="I12" s="458"/>
      <c r="J12" s="459"/>
      <c r="K12" s="423"/>
      <c r="L12" s="424"/>
      <c r="M12" s="424"/>
      <c r="N12" s="424"/>
      <c r="O12" s="425"/>
      <c r="P12" s="7"/>
      <c r="R12" s="16"/>
      <c r="S12" s="23"/>
      <c r="T12" s="23"/>
      <c r="U12" s="23"/>
      <c r="V12" s="17"/>
      <c r="X12" s="18"/>
      <c r="Y12" s="19"/>
      <c r="Z12" s="20"/>
    </row>
    <row r="13" spans="1:26" ht="35.25" customHeight="1" thickBot="1">
      <c r="A13" s="4"/>
      <c r="B13" s="432" t="s">
        <v>176</v>
      </c>
      <c r="C13" s="433"/>
      <c r="D13" s="433"/>
      <c r="E13" s="433"/>
      <c r="F13" s="433"/>
      <c r="G13" s="433"/>
      <c r="H13" s="460"/>
      <c r="I13" s="461"/>
      <c r="J13" s="462"/>
      <c r="K13" s="426"/>
      <c r="L13" s="427"/>
      <c r="M13" s="427"/>
      <c r="N13" s="427"/>
      <c r="O13" s="428"/>
      <c r="P13" s="7"/>
      <c r="R13" s="25"/>
      <c r="S13" s="344"/>
      <c r="T13" s="344"/>
      <c r="U13" s="23"/>
      <c r="V13" s="17"/>
      <c r="W13" s="26"/>
      <c r="X13" s="18"/>
      <c r="Y13" s="19"/>
      <c r="Z13" s="20"/>
    </row>
    <row r="14" spans="1:26" ht="23.25" customHeight="1">
      <c r="A14" s="4"/>
      <c r="B14" s="434" t="s">
        <v>20</v>
      </c>
      <c r="C14" s="436" t="s">
        <v>21</v>
      </c>
      <c r="D14" s="437" t="s">
        <v>22</v>
      </c>
      <c r="E14" s="437" t="s">
        <v>23</v>
      </c>
      <c r="F14" s="437" t="s">
        <v>24</v>
      </c>
      <c r="G14" s="411" t="s">
        <v>25</v>
      </c>
      <c r="H14" s="412"/>
      <c r="I14" s="412"/>
      <c r="J14" s="413"/>
      <c r="K14" s="438" t="s">
        <v>26</v>
      </c>
      <c r="L14" s="438"/>
      <c r="M14" s="439" t="s">
        <v>27</v>
      </c>
      <c r="N14" s="439"/>
      <c r="O14" s="440"/>
      <c r="P14" s="6"/>
      <c r="R14" s="27"/>
      <c r="S14" s="358"/>
      <c r="T14" s="358"/>
      <c r="V14" s="17"/>
      <c r="X14" s="18"/>
      <c r="Y14" s="19"/>
      <c r="Z14" s="20"/>
    </row>
    <row r="15" spans="1:26" ht="18.75" customHeight="1">
      <c r="A15" s="4"/>
      <c r="B15" s="435"/>
      <c r="C15" s="407"/>
      <c r="D15" s="407"/>
      <c r="E15" s="407"/>
      <c r="F15" s="407"/>
      <c r="G15" s="414"/>
      <c r="H15" s="415"/>
      <c r="I15" s="415"/>
      <c r="J15" s="416"/>
      <c r="K15" s="407"/>
      <c r="L15" s="407"/>
      <c r="M15" s="407" t="s">
        <v>28</v>
      </c>
      <c r="N15" s="407" t="s">
        <v>29</v>
      </c>
      <c r="O15" s="409" t="s">
        <v>30</v>
      </c>
      <c r="P15" s="6"/>
      <c r="R15" s="26"/>
      <c r="S15" s="358"/>
      <c r="T15" s="358"/>
      <c r="V15" s="19"/>
      <c r="X15" s="18"/>
      <c r="Y15" s="19"/>
      <c r="Z15" s="20"/>
    </row>
    <row r="16" spans="1:26" ht="28.5" customHeight="1" thickBot="1">
      <c r="A16" s="4"/>
      <c r="B16" s="392"/>
      <c r="C16" s="408"/>
      <c r="D16" s="408"/>
      <c r="E16" s="408"/>
      <c r="F16" s="408"/>
      <c r="G16" s="28" t="s">
        <v>31</v>
      </c>
      <c r="H16" s="28" t="s">
        <v>32</v>
      </c>
      <c r="I16" s="28" t="s">
        <v>33</v>
      </c>
      <c r="J16" s="29" t="s">
        <v>34</v>
      </c>
      <c r="K16" s="28" t="s">
        <v>35</v>
      </c>
      <c r="L16" s="30" t="s">
        <v>36</v>
      </c>
      <c r="M16" s="408"/>
      <c r="N16" s="408"/>
      <c r="O16" s="410"/>
      <c r="P16" s="6"/>
      <c r="R16" s="26"/>
      <c r="S16" s="358"/>
      <c r="T16" s="358"/>
      <c r="V16" s="19"/>
      <c r="X16" s="18"/>
      <c r="Y16" s="19"/>
      <c r="Z16" s="20"/>
    </row>
    <row r="17" spans="1:26" ht="24.95" customHeight="1" thickBot="1">
      <c r="A17" s="4"/>
      <c r="B17" s="397" t="s">
        <v>319</v>
      </c>
      <c r="C17" s="31" t="s">
        <v>37</v>
      </c>
      <c r="D17" s="399" t="s">
        <v>38</v>
      </c>
      <c r="E17" s="32">
        <v>1</v>
      </c>
      <c r="F17" s="33">
        <f>SUM(G17:J17)</f>
        <v>12461918736</v>
      </c>
      <c r="G17" s="34">
        <v>12461918736</v>
      </c>
      <c r="H17" s="326">
        <v>0</v>
      </c>
      <c r="I17" s="326">
        <v>0</v>
      </c>
      <c r="J17" s="326">
        <v>0</v>
      </c>
      <c r="K17" s="37">
        <v>44941</v>
      </c>
      <c r="L17" s="37">
        <v>45291</v>
      </c>
      <c r="M17" s="401">
        <f>+(E18/E17)*100</f>
        <v>100</v>
      </c>
      <c r="N17" s="379">
        <f>+(F18/F17)*100</f>
        <v>100</v>
      </c>
      <c r="O17" s="381">
        <f>+(M17+N17)/2</f>
        <v>100</v>
      </c>
      <c r="P17" s="6"/>
      <c r="V17" s="38"/>
    </row>
    <row r="18" spans="1:26" ht="31.5" customHeight="1" thickBot="1">
      <c r="A18" s="4"/>
      <c r="B18" s="398"/>
      <c r="C18" s="39" t="s">
        <v>39</v>
      </c>
      <c r="D18" s="400"/>
      <c r="E18" s="40">
        <v>1</v>
      </c>
      <c r="F18" s="33">
        <f>SUM(G18:J18)</f>
        <v>12461918736</v>
      </c>
      <c r="G18" s="34">
        <v>12461918736</v>
      </c>
      <c r="H18" s="326">
        <v>0</v>
      </c>
      <c r="I18" s="326">
        <v>0</v>
      </c>
      <c r="J18" s="326">
        <v>0</v>
      </c>
      <c r="K18" s="37">
        <v>44941</v>
      </c>
      <c r="L18" s="37">
        <v>45291</v>
      </c>
      <c r="M18" s="402"/>
      <c r="N18" s="380"/>
      <c r="O18" s="382"/>
      <c r="P18" s="6"/>
      <c r="Z18" s="20"/>
    </row>
    <row r="19" spans="1:26" ht="24.95" customHeight="1" thickBot="1">
      <c r="A19" s="4"/>
      <c r="B19" s="397" t="s">
        <v>320</v>
      </c>
      <c r="C19" s="31" t="s">
        <v>37</v>
      </c>
      <c r="D19" s="399" t="s">
        <v>38</v>
      </c>
      <c r="E19" s="32">
        <v>1</v>
      </c>
      <c r="F19" s="33">
        <f>SUM(G19:J19)</f>
        <v>3200000000</v>
      </c>
      <c r="G19" s="34">
        <v>3200000000</v>
      </c>
      <c r="H19" s="326">
        <v>0</v>
      </c>
      <c r="I19" s="326">
        <v>0</v>
      </c>
      <c r="J19" s="326">
        <v>0</v>
      </c>
      <c r="K19" s="37">
        <v>44941</v>
      </c>
      <c r="L19" s="37">
        <v>45291</v>
      </c>
      <c r="M19" s="401">
        <f>+(E20/E19)*100</f>
        <v>100</v>
      </c>
      <c r="N19" s="403">
        <f>+(F20/F19)*100</f>
        <v>91.854063281249992</v>
      </c>
      <c r="O19" s="405">
        <f>+(M19+N19)/2</f>
        <v>95.927031640624989</v>
      </c>
      <c r="P19" s="6"/>
      <c r="V19" s="38"/>
    </row>
    <row r="20" spans="1:26" ht="31.5" customHeight="1" thickBot="1">
      <c r="A20" s="4"/>
      <c r="B20" s="398"/>
      <c r="C20" s="39" t="s">
        <v>39</v>
      </c>
      <c r="D20" s="400"/>
      <c r="E20" s="40">
        <v>1</v>
      </c>
      <c r="F20" s="33">
        <f>SUM(G20:J20)</f>
        <v>2939330025</v>
      </c>
      <c r="G20" s="34">
        <v>2939330025</v>
      </c>
      <c r="H20" s="326">
        <v>0</v>
      </c>
      <c r="I20" s="326">
        <v>0</v>
      </c>
      <c r="J20" s="326">
        <v>0</v>
      </c>
      <c r="K20" s="37">
        <v>44941</v>
      </c>
      <c r="L20" s="37">
        <v>45291</v>
      </c>
      <c r="M20" s="402"/>
      <c r="N20" s="404"/>
      <c r="O20" s="406"/>
      <c r="P20" s="6"/>
      <c r="Z20" s="20"/>
    </row>
    <row r="21" spans="1:26" ht="24.95" hidden="1" customHeight="1" thickBot="1">
      <c r="A21" s="4"/>
      <c r="B21" s="397" t="s">
        <v>40</v>
      </c>
      <c r="C21" s="31" t="s">
        <v>37</v>
      </c>
      <c r="D21" s="399" t="s">
        <v>41</v>
      </c>
      <c r="E21" s="32">
        <v>10</v>
      </c>
      <c r="F21" s="33">
        <f t="shared" ref="F21:F26" si="0">SUM(G21:J21)</f>
        <v>500000000</v>
      </c>
      <c r="G21" s="34">
        <v>500000000</v>
      </c>
      <c r="H21" s="326">
        <v>0</v>
      </c>
      <c r="I21" s="326">
        <v>0</v>
      </c>
      <c r="J21" s="326">
        <v>0</v>
      </c>
      <c r="K21" s="37">
        <v>44958</v>
      </c>
      <c r="L21" s="37">
        <v>45290</v>
      </c>
      <c r="M21" s="377">
        <f>+(E22/E21)*100</f>
        <v>0</v>
      </c>
      <c r="N21" s="379">
        <f>+(F22/F21)*100</f>
        <v>100</v>
      </c>
      <c r="O21" s="381">
        <f>+(M21+N21)/2</f>
        <v>50</v>
      </c>
      <c r="P21" s="6"/>
      <c r="V21" s="38"/>
    </row>
    <row r="22" spans="1:26" ht="31.5" hidden="1" customHeight="1" thickBot="1">
      <c r="A22" s="4"/>
      <c r="B22" s="398"/>
      <c r="C22" s="39" t="s">
        <v>39</v>
      </c>
      <c r="D22" s="400"/>
      <c r="E22" s="40">
        <v>0</v>
      </c>
      <c r="F22" s="33">
        <f t="shared" si="0"/>
        <v>500000000</v>
      </c>
      <c r="G22" s="34">
        <v>500000000</v>
      </c>
      <c r="H22" s="326">
        <v>0</v>
      </c>
      <c r="I22" s="326">
        <v>0</v>
      </c>
      <c r="J22" s="326">
        <v>0</v>
      </c>
      <c r="K22" s="37">
        <v>44958</v>
      </c>
      <c r="L22" s="37">
        <v>45290</v>
      </c>
      <c r="M22" s="378"/>
      <c r="N22" s="380"/>
      <c r="O22" s="382"/>
      <c r="P22" s="6"/>
      <c r="Z22" s="20"/>
    </row>
    <row r="23" spans="1:26" ht="24.95" hidden="1" customHeight="1" thickBot="1">
      <c r="A23" s="4"/>
      <c r="B23" s="397" t="s">
        <v>42</v>
      </c>
      <c r="C23" s="31" t="s">
        <v>37</v>
      </c>
      <c r="D23" s="399" t="s">
        <v>43</v>
      </c>
      <c r="E23" s="32">
        <v>254</v>
      </c>
      <c r="F23" s="33">
        <f t="shared" si="0"/>
        <v>500000000</v>
      </c>
      <c r="G23" s="34">
        <v>500000000</v>
      </c>
      <c r="H23" s="326">
        <v>0</v>
      </c>
      <c r="I23" s="326">
        <v>0</v>
      </c>
      <c r="J23" s="326">
        <v>0</v>
      </c>
      <c r="K23" s="37">
        <v>44958</v>
      </c>
      <c r="L23" s="37">
        <v>45290</v>
      </c>
      <c r="M23" s="377">
        <f>+(E24/E23)*100</f>
        <v>0</v>
      </c>
      <c r="N23" s="379">
        <f>+(F24/F23)*100</f>
        <v>100</v>
      </c>
      <c r="O23" s="381">
        <f>+(M23+N23)/2</f>
        <v>50</v>
      </c>
      <c r="P23" s="6"/>
      <c r="V23" s="38"/>
    </row>
    <row r="24" spans="1:26" ht="31.5" hidden="1" customHeight="1" thickBot="1">
      <c r="A24" s="4"/>
      <c r="B24" s="398"/>
      <c r="C24" s="39" t="s">
        <v>39</v>
      </c>
      <c r="D24" s="400"/>
      <c r="E24" s="40">
        <v>0</v>
      </c>
      <c r="F24" s="33">
        <f t="shared" si="0"/>
        <v>500000000</v>
      </c>
      <c r="G24" s="34">
        <v>500000000</v>
      </c>
      <c r="H24" s="326">
        <v>0</v>
      </c>
      <c r="I24" s="326">
        <v>0</v>
      </c>
      <c r="J24" s="326">
        <v>0</v>
      </c>
      <c r="K24" s="37">
        <v>44958</v>
      </c>
      <c r="L24" s="37">
        <v>45290</v>
      </c>
      <c r="M24" s="378"/>
      <c r="N24" s="380"/>
      <c r="O24" s="382"/>
      <c r="P24" s="6"/>
      <c r="Z24" s="20"/>
    </row>
    <row r="25" spans="1:26" ht="24.95" hidden="1" customHeight="1" thickBot="1">
      <c r="A25" s="4"/>
      <c r="B25" s="397" t="s">
        <v>44</v>
      </c>
      <c r="C25" s="31" t="s">
        <v>37</v>
      </c>
      <c r="D25" s="399" t="s">
        <v>45</v>
      </c>
      <c r="E25" s="32">
        <v>4</v>
      </c>
      <c r="F25" s="33">
        <f t="shared" si="0"/>
        <v>500000000</v>
      </c>
      <c r="G25" s="34">
        <v>500000000</v>
      </c>
      <c r="H25" s="326">
        <v>0</v>
      </c>
      <c r="I25" s="326">
        <v>0</v>
      </c>
      <c r="J25" s="326">
        <v>0</v>
      </c>
      <c r="K25" s="37">
        <v>44958</v>
      </c>
      <c r="L25" s="37">
        <v>45290</v>
      </c>
      <c r="M25" s="377">
        <f>+(E26/E25)*100</f>
        <v>0</v>
      </c>
      <c r="N25" s="379">
        <f>+(F26/F25)*100</f>
        <v>100</v>
      </c>
      <c r="O25" s="381">
        <f>+(M25+N25)/2</f>
        <v>50</v>
      </c>
      <c r="P25" s="6"/>
      <c r="V25" s="38"/>
    </row>
    <row r="26" spans="1:26" ht="31.5" hidden="1" customHeight="1" thickBot="1">
      <c r="A26" s="4"/>
      <c r="B26" s="398"/>
      <c r="C26" s="39" t="s">
        <v>39</v>
      </c>
      <c r="D26" s="400"/>
      <c r="E26" s="40">
        <v>0</v>
      </c>
      <c r="F26" s="33">
        <f t="shared" si="0"/>
        <v>500000000</v>
      </c>
      <c r="G26" s="34">
        <v>500000000</v>
      </c>
      <c r="H26" s="326">
        <v>0</v>
      </c>
      <c r="I26" s="326">
        <v>0</v>
      </c>
      <c r="J26" s="326">
        <v>0</v>
      </c>
      <c r="K26" s="37">
        <v>44958</v>
      </c>
      <c r="L26" s="37">
        <v>45290</v>
      </c>
      <c r="M26" s="378"/>
      <c r="N26" s="380"/>
      <c r="O26" s="382"/>
      <c r="P26" s="6"/>
      <c r="Z26" s="20"/>
    </row>
    <row r="27" spans="1:26" ht="24.95" customHeight="1" thickBot="1">
      <c r="A27" s="4"/>
      <c r="B27" s="391" t="s">
        <v>46</v>
      </c>
      <c r="C27" s="43" t="s">
        <v>37</v>
      </c>
      <c r="D27" s="44"/>
      <c r="E27" s="45"/>
      <c r="F27" s="331">
        <f>F17+F19</f>
        <v>15661918736</v>
      </c>
      <c r="G27" s="46">
        <f>G17+G19</f>
        <v>15661918736</v>
      </c>
      <c r="H27" s="47"/>
      <c r="I27" s="48"/>
      <c r="J27" s="47"/>
      <c r="K27" s="47"/>
      <c r="L27" s="49"/>
      <c r="M27" s="393"/>
      <c r="N27" s="393"/>
      <c r="O27" s="395"/>
      <c r="P27" s="6"/>
    </row>
    <row r="28" spans="1:26" ht="24.95" customHeight="1" thickBot="1">
      <c r="A28" s="4"/>
      <c r="B28" s="392"/>
      <c r="C28" s="50" t="s">
        <v>39</v>
      </c>
      <c r="D28" s="30"/>
      <c r="E28" s="30"/>
      <c r="F28" s="331">
        <f>F18+F20</f>
        <v>15401248761</v>
      </c>
      <c r="G28" s="46">
        <f>G18+G20</f>
        <v>15401248761</v>
      </c>
      <c r="H28" s="51"/>
      <c r="I28" s="52"/>
      <c r="J28" s="51"/>
      <c r="K28" s="51"/>
      <c r="L28" s="53"/>
      <c r="M28" s="394"/>
      <c r="N28" s="394"/>
      <c r="O28" s="396"/>
      <c r="P28" s="6"/>
    </row>
    <row r="29" spans="1:26" ht="20.100000000000001" customHeight="1" thickBot="1">
      <c r="A29" s="4"/>
      <c r="B29" s="4"/>
      <c r="F29" s="54"/>
      <c r="G29" s="55"/>
      <c r="H29" s="56"/>
      <c r="I29" s="56"/>
      <c r="J29" s="56"/>
      <c r="K29" s="57"/>
      <c r="L29" s="57"/>
      <c r="M29" s="55"/>
      <c r="N29" s="58"/>
      <c r="O29" s="59"/>
      <c r="P29" s="59"/>
    </row>
    <row r="30" spans="1:26" ht="20.100000000000001" customHeight="1" thickBot="1">
      <c r="A30" s="4"/>
      <c r="B30" s="60" t="s">
        <v>47</v>
      </c>
      <c r="C30" s="383" t="s">
        <v>48</v>
      </c>
      <c r="D30" s="384"/>
      <c r="E30" s="385"/>
      <c r="F30" s="386" t="s">
        <v>49</v>
      </c>
      <c r="G30" s="387"/>
      <c r="H30" s="387"/>
      <c r="I30" s="387"/>
      <c r="J30" s="61"/>
      <c r="K30" s="388" t="s">
        <v>50</v>
      </c>
      <c r="L30" s="389"/>
      <c r="M30" s="389"/>
      <c r="N30" s="389"/>
      <c r="O30" s="390"/>
      <c r="P30" s="6"/>
    </row>
    <row r="31" spans="1:26" ht="48" customHeight="1">
      <c r="A31" s="4"/>
      <c r="B31" s="359" t="s">
        <v>51</v>
      </c>
      <c r="C31" s="361" t="s">
        <v>52</v>
      </c>
      <c r="D31" s="362"/>
      <c r="E31" s="363"/>
      <c r="F31" s="367" t="s">
        <v>53</v>
      </c>
      <c r="G31" s="368"/>
      <c r="H31" s="369"/>
      <c r="I31" s="62" t="s">
        <v>37</v>
      </c>
      <c r="J31" s="332">
        <v>1</v>
      </c>
      <c r="K31" s="340" t="s">
        <v>312</v>
      </c>
      <c r="L31" s="341"/>
      <c r="M31" s="341"/>
      <c r="N31" s="341"/>
      <c r="O31" s="63"/>
      <c r="P31" s="6"/>
    </row>
    <row r="32" spans="1:26" ht="37.5" customHeight="1">
      <c r="A32" s="4"/>
      <c r="B32" s="360"/>
      <c r="C32" s="364"/>
      <c r="D32" s="365"/>
      <c r="E32" s="366"/>
      <c r="F32" s="370"/>
      <c r="G32" s="371"/>
      <c r="H32" s="372"/>
      <c r="I32" s="64" t="s">
        <v>39</v>
      </c>
      <c r="J32" s="333">
        <v>0</v>
      </c>
      <c r="K32" s="342"/>
      <c r="L32" s="343"/>
      <c r="M32" s="343"/>
      <c r="N32" s="343"/>
      <c r="O32" s="65"/>
      <c r="P32" s="6"/>
    </row>
    <row r="33" spans="1:37" ht="18.75" customHeight="1">
      <c r="A33" s="4"/>
      <c r="B33" s="373"/>
      <c r="C33" s="374"/>
      <c r="D33" s="375"/>
      <c r="E33" s="376"/>
      <c r="F33" s="374"/>
      <c r="G33" s="375"/>
      <c r="H33" s="376"/>
      <c r="I33" s="62"/>
      <c r="J33" s="66"/>
      <c r="K33" s="345"/>
      <c r="L33" s="345"/>
      <c r="M33" s="345"/>
      <c r="N33" s="345"/>
      <c r="O33" s="345"/>
      <c r="P33" s="6"/>
    </row>
    <row r="34" spans="1:37" ht="24.95" customHeight="1">
      <c r="A34" s="4"/>
      <c r="B34" s="360"/>
      <c r="C34" s="364"/>
      <c r="D34" s="365"/>
      <c r="E34" s="366"/>
      <c r="F34" s="364"/>
      <c r="G34" s="365"/>
      <c r="H34" s="366"/>
      <c r="I34" s="64"/>
      <c r="J34" s="66"/>
      <c r="K34" s="345"/>
      <c r="L34" s="345"/>
      <c r="M34" s="345"/>
      <c r="N34" s="345"/>
      <c r="O34" s="345"/>
      <c r="P34" s="6"/>
    </row>
    <row r="35" spans="1:37">
      <c r="A35" s="67"/>
      <c r="B35" s="346" t="s">
        <v>54</v>
      </c>
      <c r="C35" s="347"/>
      <c r="D35" s="347"/>
      <c r="E35" s="347"/>
      <c r="F35" s="347"/>
      <c r="G35" s="347"/>
      <c r="H35" s="347"/>
      <c r="I35" s="347"/>
      <c r="J35" s="348"/>
      <c r="K35" s="352"/>
      <c r="L35" s="353"/>
      <c r="M35" s="353"/>
      <c r="N35" s="353"/>
      <c r="O35" s="354"/>
      <c r="P35" s="6"/>
    </row>
    <row r="36" spans="1:37" ht="15" thickBot="1">
      <c r="A36" s="68"/>
      <c r="B36" s="349"/>
      <c r="C36" s="350"/>
      <c r="D36" s="350"/>
      <c r="E36" s="350"/>
      <c r="F36" s="350"/>
      <c r="G36" s="350"/>
      <c r="H36" s="350"/>
      <c r="I36" s="350"/>
      <c r="J36" s="351"/>
      <c r="K36" s="355"/>
      <c r="L36" s="356"/>
      <c r="M36" s="356"/>
      <c r="N36" s="356"/>
      <c r="O36" s="357"/>
      <c r="P36" s="69"/>
    </row>
    <row r="37" spans="1:37">
      <c r="C37" s="70"/>
      <c r="D37" s="70"/>
      <c r="E37" s="70"/>
      <c r="K37" s="71"/>
      <c r="L37" s="71"/>
    </row>
    <row r="38" spans="1:37" ht="15">
      <c r="C38" s="72"/>
      <c r="D38" s="72"/>
      <c r="E38" s="72"/>
      <c r="R38" s="74"/>
      <c r="S38" s="75"/>
      <c r="T38" s="76"/>
      <c r="U38" s="77"/>
      <c r="V38" s="76"/>
      <c r="W38" s="76"/>
      <c r="X38" s="76"/>
      <c r="Y38" s="76"/>
      <c r="Z38" s="74"/>
      <c r="AA38" s="76"/>
      <c r="AB38" s="76"/>
      <c r="AC38" s="74"/>
      <c r="AD38" s="76"/>
      <c r="AE38" s="74"/>
    </row>
    <row r="39" spans="1:37" ht="182.25" customHeight="1">
      <c r="R39" s="78"/>
      <c r="S39" s="79"/>
      <c r="T39" s="80"/>
      <c r="U39" s="81"/>
      <c r="V39" s="80"/>
      <c r="W39" s="80"/>
      <c r="X39" s="82"/>
      <c r="Y39" s="80"/>
      <c r="Z39" s="83"/>
      <c r="AA39" s="78"/>
      <c r="AB39" s="80"/>
      <c r="AC39" s="84"/>
      <c r="AD39" s="80"/>
      <c r="AE39" s="85"/>
      <c r="AF39" s="85"/>
      <c r="AG39" s="78"/>
      <c r="AH39" s="78"/>
      <c r="AI39" s="78"/>
      <c r="AJ39" s="78"/>
      <c r="AK39" s="78"/>
    </row>
    <row r="40" spans="1:37">
      <c r="Q40" s="86"/>
      <c r="R40" s="87"/>
      <c r="S40" s="88"/>
      <c r="T40" s="89"/>
      <c r="U40" s="90"/>
      <c r="V40" s="89"/>
      <c r="W40" s="89"/>
      <c r="X40" s="89"/>
      <c r="Y40" s="89"/>
      <c r="Z40" s="89"/>
      <c r="AA40" s="91"/>
      <c r="AB40" s="89"/>
      <c r="AC40" s="92"/>
      <c r="AD40" s="87"/>
      <c r="AE40" s="93"/>
      <c r="AF40" s="92"/>
      <c r="AG40" s="87"/>
      <c r="AH40" s="93"/>
      <c r="AI40" s="94"/>
      <c r="AJ40" s="94"/>
      <c r="AK40" s="94"/>
    </row>
    <row r="41" spans="1:37">
      <c r="Q41" s="95"/>
      <c r="R41" s="87"/>
      <c r="S41" s="88"/>
      <c r="T41" s="89"/>
      <c r="U41" s="90"/>
      <c r="V41" s="89"/>
      <c r="W41" s="89"/>
      <c r="X41" s="96"/>
      <c r="Y41" s="89"/>
      <c r="Z41" s="91"/>
      <c r="AA41" s="87"/>
      <c r="AB41" s="89"/>
      <c r="AC41" s="92"/>
      <c r="AD41" s="87"/>
      <c r="AE41" s="93"/>
      <c r="AF41" s="93"/>
      <c r="AG41" s="94"/>
      <c r="AH41" s="87"/>
    </row>
    <row r="42" spans="1:37">
      <c r="Q42" s="95"/>
      <c r="R42" s="97"/>
      <c r="S42" s="98"/>
      <c r="T42" s="99"/>
      <c r="U42" s="98"/>
      <c r="V42" s="98"/>
      <c r="W42" s="98"/>
      <c r="X42" s="98"/>
      <c r="Y42" s="98"/>
      <c r="Z42" s="98"/>
      <c r="AA42" s="98"/>
      <c r="AB42" s="98"/>
      <c r="AC42" s="98"/>
      <c r="AD42" s="98"/>
    </row>
    <row r="43" spans="1:37">
      <c r="Q43" s="100"/>
      <c r="R43" s="101"/>
      <c r="S43" s="98"/>
      <c r="T43" s="99"/>
      <c r="U43" s="98"/>
      <c r="V43" s="98"/>
      <c r="W43" s="98"/>
      <c r="X43" s="98"/>
      <c r="Y43" s="86"/>
      <c r="Z43" s="98"/>
      <c r="AA43" s="98"/>
      <c r="AB43" s="86"/>
      <c r="AC43" s="98"/>
      <c r="AD43" s="86"/>
    </row>
    <row r="44" spans="1:37">
      <c r="Q44" s="100"/>
      <c r="R44" s="101"/>
      <c r="S44" s="98"/>
      <c r="T44" s="99"/>
      <c r="U44" s="95"/>
      <c r="V44" s="98"/>
      <c r="W44" s="100"/>
      <c r="X44" s="98"/>
      <c r="Y44" s="86"/>
      <c r="Z44" s="98"/>
      <c r="AA44" s="100"/>
      <c r="AB44" s="100"/>
      <c r="AC44" s="98"/>
      <c r="AD44" s="86"/>
    </row>
    <row r="45" spans="1:37">
      <c r="Q45" s="100"/>
      <c r="R45" s="101"/>
      <c r="S45" s="98"/>
      <c r="T45" s="99"/>
      <c r="U45" s="98"/>
      <c r="V45" s="98"/>
      <c r="W45" s="98"/>
      <c r="X45" s="98"/>
      <c r="Y45" s="98"/>
      <c r="Z45" s="98"/>
      <c r="AA45" s="98"/>
      <c r="AB45" s="98"/>
      <c r="AC45" s="98"/>
      <c r="AD45" s="98"/>
    </row>
    <row r="46" spans="1:37">
      <c r="Q46" s="100"/>
      <c r="R46" s="101"/>
      <c r="S46" s="98"/>
      <c r="T46" s="99"/>
      <c r="U46" s="98"/>
      <c r="V46" s="98"/>
      <c r="W46" s="98"/>
      <c r="X46" s="98"/>
      <c r="Y46" s="98"/>
      <c r="Z46" s="98"/>
      <c r="AA46" s="98"/>
      <c r="AB46" s="98"/>
      <c r="AC46" s="98"/>
      <c r="AD46" s="98"/>
    </row>
    <row r="47" spans="1:37">
      <c r="Q47" s="100"/>
      <c r="R47" s="101"/>
      <c r="S47" s="98"/>
      <c r="T47" s="99"/>
      <c r="U47" s="98"/>
      <c r="V47" s="98"/>
      <c r="W47" s="98"/>
      <c r="X47" s="98"/>
      <c r="Y47" s="102"/>
      <c r="Z47" s="103"/>
      <c r="AA47" s="104"/>
      <c r="AB47" s="104"/>
      <c r="AC47" s="98"/>
      <c r="AD47" s="98"/>
    </row>
    <row r="48" spans="1:37">
      <c r="Q48" s="100"/>
      <c r="R48" s="101"/>
      <c r="S48" s="98"/>
      <c r="T48" s="99"/>
      <c r="U48" s="98"/>
      <c r="V48" s="98"/>
      <c r="W48" s="98"/>
      <c r="X48" s="98"/>
      <c r="Y48" s="102"/>
      <c r="Z48" s="103"/>
      <c r="AA48" s="104"/>
      <c r="AB48" s="104"/>
      <c r="AC48" s="98"/>
      <c r="AD48" s="98"/>
    </row>
    <row r="49" spans="17:30">
      <c r="Q49" s="100"/>
      <c r="R49" s="101"/>
      <c r="S49" s="98"/>
      <c r="T49" s="99"/>
      <c r="U49" s="98"/>
      <c r="V49" s="98"/>
      <c r="W49" s="98"/>
      <c r="X49" s="98"/>
      <c r="Y49" s="102"/>
      <c r="Z49" s="103"/>
      <c r="AA49" s="104"/>
      <c r="AB49" s="104"/>
      <c r="AC49" s="98"/>
      <c r="AD49" s="98"/>
    </row>
    <row r="50" spans="17:30">
      <c r="Q50" s="100"/>
      <c r="R50" s="101"/>
      <c r="S50" s="98"/>
      <c r="T50" s="99"/>
      <c r="U50" s="98"/>
      <c r="V50" s="98"/>
      <c r="W50" s="98"/>
      <c r="X50" s="98"/>
      <c r="Y50" s="102"/>
      <c r="Z50" s="104"/>
      <c r="AA50" s="104"/>
      <c r="AB50" s="104"/>
      <c r="AC50" s="98"/>
      <c r="AD50" s="98"/>
    </row>
    <row r="51" spans="17:30">
      <c r="Q51" s="100"/>
      <c r="R51" s="101"/>
      <c r="S51" s="98"/>
      <c r="T51" s="99"/>
      <c r="U51" s="98"/>
      <c r="V51" s="98"/>
      <c r="W51" s="98"/>
      <c r="X51" s="98"/>
      <c r="Y51" s="102"/>
      <c r="Z51" s="103"/>
      <c r="AA51" s="104"/>
      <c r="AB51" s="104"/>
      <c r="AC51" s="98"/>
      <c r="AD51" s="98"/>
    </row>
    <row r="52" spans="17:30">
      <c r="Q52" s="100"/>
      <c r="R52" s="101"/>
      <c r="S52" s="98"/>
      <c r="T52" s="99"/>
      <c r="U52" s="98"/>
      <c r="V52" s="98"/>
      <c r="W52" s="98"/>
      <c r="X52" s="98"/>
      <c r="Y52" s="102"/>
      <c r="Z52" s="103"/>
      <c r="AA52" s="104"/>
      <c r="AB52" s="104"/>
      <c r="AC52" s="98"/>
      <c r="AD52" s="98"/>
    </row>
    <row r="54" spans="17:30">
      <c r="Y54" s="105"/>
    </row>
    <row r="59" spans="17:30">
      <c r="Q59" s="16"/>
      <c r="R59" s="344"/>
      <c r="S59" s="344"/>
      <c r="T59" s="344"/>
      <c r="U59" s="17"/>
    </row>
    <row r="60" spans="17:30">
      <c r="Q60" s="16"/>
      <c r="R60" s="344"/>
      <c r="S60" s="344"/>
      <c r="T60" s="344"/>
      <c r="U60" s="17"/>
    </row>
    <row r="61" spans="17:30">
      <c r="Q61" s="16"/>
      <c r="R61" s="344"/>
      <c r="S61" s="344"/>
      <c r="T61" s="344"/>
      <c r="U61" s="17"/>
    </row>
    <row r="62" spans="17:30">
      <c r="Q62" s="25"/>
      <c r="R62" s="344"/>
      <c r="S62" s="344"/>
      <c r="T62" s="23"/>
      <c r="U62" s="17"/>
      <c r="V62" s="26"/>
    </row>
    <row r="63" spans="17:30">
      <c r="Q63" s="27"/>
      <c r="R63" s="358"/>
      <c r="S63" s="358"/>
      <c r="U63" s="17"/>
    </row>
    <row r="64" spans="17:30">
      <c r="Q64" s="26"/>
      <c r="R64" s="358"/>
      <c r="S64" s="358"/>
      <c r="U64" s="19"/>
    </row>
    <row r="65" spans="17:21">
      <c r="Q65" s="26"/>
      <c r="R65" s="358"/>
      <c r="S65" s="358"/>
      <c r="U65" s="19"/>
    </row>
    <row r="66" spans="17:21">
      <c r="Q66" s="26"/>
      <c r="R66" s="358"/>
      <c r="S66" s="358"/>
      <c r="U66" s="106"/>
    </row>
  </sheetData>
  <mergeCells count="90">
    <mergeCell ref="B1:B4"/>
    <mergeCell ref="C1:I2"/>
    <mergeCell ref="J1:M1"/>
    <mergeCell ref="N1:O4"/>
    <mergeCell ref="J2:M2"/>
    <mergeCell ref="C3:I4"/>
    <mergeCell ref="J3:M3"/>
    <mergeCell ref="J4:M4"/>
    <mergeCell ref="B5:O5"/>
    <mergeCell ref="B6:O6"/>
    <mergeCell ref="R6:V6"/>
    <mergeCell ref="C7:O7"/>
    <mergeCell ref="C8:G8"/>
    <mergeCell ref="H8:J13"/>
    <mergeCell ref="K8:O8"/>
    <mergeCell ref="S8:U8"/>
    <mergeCell ref="C9:G9"/>
    <mergeCell ref="L9:N9"/>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S14:T14"/>
    <mergeCell ref="M15:M16"/>
    <mergeCell ref="N15:N16"/>
    <mergeCell ref="O15:O16"/>
    <mergeCell ref="S15:T15"/>
    <mergeCell ref="S16:T16"/>
    <mergeCell ref="B19:B20"/>
    <mergeCell ref="D19:D20"/>
    <mergeCell ref="M19:M20"/>
    <mergeCell ref="N19:N20"/>
    <mergeCell ref="O19:O20"/>
    <mergeCell ref="B17:B18"/>
    <mergeCell ref="D17:D18"/>
    <mergeCell ref="M17:M18"/>
    <mergeCell ref="N17:N18"/>
    <mergeCell ref="O17:O18"/>
    <mergeCell ref="B27:B28"/>
    <mergeCell ref="M27:M28"/>
    <mergeCell ref="N27:N28"/>
    <mergeCell ref="O27:O28"/>
    <mergeCell ref="B21:B22"/>
    <mergeCell ref="D21:D22"/>
    <mergeCell ref="M21:M22"/>
    <mergeCell ref="N21:N22"/>
    <mergeCell ref="O21:O22"/>
    <mergeCell ref="B23:B24"/>
    <mergeCell ref="D23:D24"/>
    <mergeCell ref="M23:M24"/>
    <mergeCell ref="N23:N24"/>
    <mergeCell ref="O23:O24"/>
    <mergeCell ref="B25:B26"/>
    <mergeCell ref="D25:D26"/>
    <mergeCell ref="M25:M26"/>
    <mergeCell ref="N25:N26"/>
    <mergeCell ref="O25:O26"/>
    <mergeCell ref="C30:E30"/>
    <mergeCell ref="F30:I30"/>
    <mergeCell ref="K30:O30"/>
    <mergeCell ref="B31:B32"/>
    <mergeCell ref="C31:E32"/>
    <mergeCell ref="F31:H32"/>
    <mergeCell ref="B33:B34"/>
    <mergeCell ref="C33:E34"/>
    <mergeCell ref="F33:H34"/>
    <mergeCell ref="B35:J36"/>
    <mergeCell ref="K35:O36"/>
    <mergeCell ref="R65:S65"/>
    <mergeCell ref="R66:S66"/>
    <mergeCell ref="R63:S63"/>
    <mergeCell ref="R64:S64"/>
    <mergeCell ref="K31:N32"/>
    <mergeCell ref="R59:T59"/>
    <mergeCell ref="R60:T60"/>
    <mergeCell ref="R61:T61"/>
    <mergeCell ref="R62:S62"/>
    <mergeCell ref="K33:O34"/>
  </mergeCells>
  <printOptions horizontalCentered="1" verticalCentered="1"/>
  <pageMargins left="3.937007874015748E-2" right="0.19685039370078741" top="0.35433070866141736" bottom="0.35433070866141736" header="0.31496062992125984" footer="0.31496062992125984"/>
  <pageSetup scale="47" fitToHeight="0" orientation="landscape"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1" sqref="H1:I1048576"/>
    </sheetView>
  </sheetViews>
  <sheetFormatPr baseColWidth="10" defaultRowHeight="15"/>
  <cols>
    <col min="3" max="3" width="57.7109375" customWidth="1"/>
    <col min="4" max="4" width="35" customWidth="1"/>
    <col min="5" max="5" width="15.28515625" customWidth="1"/>
    <col min="6" max="6" width="15" customWidth="1"/>
    <col min="7" max="7" width="16.7109375" bestFit="1" customWidth="1"/>
    <col min="8" max="8" width="15.5703125" hidden="1" customWidth="1"/>
    <col min="9" max="9" width="24.28515625" hidden="1" customWidth="1"/>
  </cols>
  <sheetData>
    <row r="1" spans="1:9" s="236" customFormat="1" ht="18" customHeight="1">
      <c r="A1" s="463" t="s">
        <v>321</v>
      </c>
      <c r="B1" s="464"/>
      <c r="C1" s="464"/>
      <c r="D1" s="464"/>
      <c r="G1" s="237"/>
    </row>
    <row r="2" spans="1:9" s="253" customFormat="1" ht="25.5">
      <c r="A2" s="249" t="s">
        <v>184</v>
      </c>
      <c r="B2" s="250" t="s">
        <v>183</v>
      </c>
      <c r="C2" s="250" t="s">
        <v>13</v>
      </c>
      <c r="D2" s="250" t="s">
        <v>186</v>
      </c>
      <c r="E2" s="250" t="s">
        <v>187</v>
      </c>
      <c r="F2" s="249" t="s">
        <v>327</v>
      </c>
      <c r="G2" s="251" t="s">
        <v>14</v>
      </c>
      <c r="H2" s="252" t="s">
        <v>188</v>
      </c>
      <c r="I2" s="251" t="s">
        <v>189</v>
      </c>
    </row>
    <row r="3" spans="1:9" s="253" customFormat="1" ht="51">
      <c r="A3" s="276"/>
      <c r="B3" s="277" t="s">
        <v>322</v>
      </c>
      <c r="C3" s="277" t="s">
        <v>324</v>
      </c>
      <c r="D3" s="277" t="s">
        <v>326</v>
      </c>
      <c r="E3" s="277">
        <v>901287299</v>
      </c>
      <c r="F3" s="276" t="s">
        <v>328</v>
      </c>
      <c r="G3" s="278">
        <v>1200000000</v>
      </c>
      <c r="H3" s="279"/>
      <c r="I3" s="278"/>
    </row>
    <row r="4" spans="1:9" s="253" customFormat="1" ht="51">
      <c r="A4" s="276"/>
      <c r="B4" s="277" t="s">
        <v>322</v>
      </c>
      <c r="C4" s="277" t="s">
        <v>324</v>
      </c>
      <c r="D4" s="277" t="s">
        <v>326</v>
      </c>
      <c r="E4" s="277">
        <v>901287299</v>
      </c>
      <c r="F4" s="276" t="s">
        <v>328</v>
      </c>
      <c r="G4" s="278">
        <v>11261918736</v>
      </c>
      <c r="H4" s="279"/>
      <c r="I4" s="278"/>
    </row>
    <row r="5" spans="1:9" s="253" customFormat="1" ht="76.5">
      <c r="A5" s="276"/>
      <c r="B5" s="277" t="s">
        <v>322</v>
      </c>
      <c r="C5" s="277" t="s">
        <v>325</v>
      </c>
      <c r="D5" s="277" t="s">
        <v>326</v>
      </c>
      <c r="E5" s="277">
        <v>901287299</v>
      </c>
      <c r="F5" s="276" t="s">
        <v>328</v>
      </c>
      <c r="G5" s="278">
        <v>2559330025</v>
      </c>
      <c r="H5" s="279"/>
      <c r="I5" s="278"/>
    </row>
    <row r="6" spans="1:9" s="253" customFormat="1" ht="76.5">
      <c r="A6" s="276"/>
      <c r="B6" s="277" t="s">
        <v>323</v>
      </c>
      <c r="C6" s="277" t="s">
        <v>320</v>
      </c>
      <c r="D6" s="277" t="s">
        <v>326</v>
      </c>
      <c r="E6" s="277">
        <v>901287299</v>
      </c>
      <c r="F6" s="276" t="s">
        <v>329</v>
      </c>
      <c r="G6" s="278">
        <v>380000000</v>
      </c>
      <c r="H6" s="279"/>
      <c r="I6" s="278"/>
    </row>
  </sheetData>
  <mergeCells count="1">
    <mergeCell ref="A1:D1"/>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K93"/>
  <sheetViews>
    <sheetView tabSelected="1" view="pageBreakPreview" topLeftCell="C19" zoomScale="71" zoomScaleNormal="71" zoomScaleSheetLayoutView="71" workbookViewId="0">
      <selection activeCell="N49" sqref="N49:N50"/>
    </sheetView>
  </sheetViews>
  <sheetFormatPr baseColWidth="10" defaultColWidth="12.5703125" defaultRowHeight="14.25"/>
  <cols>
    <col min="1" max="1" width="2.85546875" style="109" customWidth="1"/>
    <col min="2" max="2" width="82.5703125" style="109" customWidth="1"/>
    <col min="3" max="3" width="9.85546875" style="109" customWidth="1"/>
    <col min="4" max="4" width="16" style="109" customWidth="1"/>
    <col min="5" max="5" width="10.140625" style="199" customWidth="1"/>
    <col min="6" max="6" width="46.5703125" style="109" bestFit="1" customWidth="1"/>
    <col min="7" max="7" width="22.5703125" style="201" bestFit="1" customWidth="1"/>
    <col min="8" max="8" width="17.7109375" style="109" bestFit="1" customWidth="1"/>
    <col min="9" max="9" width="18.5703125" style="109" customWidth="1"/>
    <col min="10" max="10" width="10" style="318" customWidth="1"/>
    <col min="11" max="11" width="11.5703125" style="209" bestFit="1" customWidth="1"/>
    <col min="12" max="12" width="20.42578125" style="209" customWidth="1"/>
    <col min="13" max="13" width="11.28515625" style="335" customWidth="1"/>
    <col min="14" max="14" width="16.140625" style="335" customWidth="1"/>
    <col min="15" max="15" width="16.42578125" style="339" customWidth="1"/>
    <col min="16" max="16" width="2.42578125" style="109" customWidth="1"/>
    <col min="17" max="17" width="12.5703125" style="109"/>
    <col min="18" max="18" width="14.42578125" style="109" customWidth="1"/>
    <col min="19" max="19" width="18.5703125" style="109" customWidth="1"/>
    <col min="20" max="20" width="33.85546875" style="109" customWidth="1"/>
    <col min="21" max="21" width="12.5703125" style="109" hidden="1" customWidth="1"/>
    <col min="22" max="22" width="24.28515625" style="109" customWidth="1"/>
    <col min="23" max="23" width="22.5703125" style="109" customWidth="1"/>
    <col min="24" max="25" width="12.5703125" style="109"/>
    <col min="26" max="26" width="16.85546875" style="109" customWidth="1"/>
    <col min="27" max="27" width="12.5703125" style="109"/>
    <col min="28" max="28" width="30.140625" style="109" customWidth="1"/>
    <col min="29" max="29" width="15.42578125" style="109" customWidth="1"/>
    <col min="30" max="30" width="15.85546875" style="109" customWidth="1"/>
    <col min="31" max="31" width="24.42578125" style="109" customWidth="1"/>
    <col min="32" max="32" width="17.140625" style="109" customWidth="1"/>
    <col min="33" max="16384" width="12.5703125" style="109"/>
  </cols>
  <sheetData>
    <row r="1" spans="1:26" ht="27" customHeight="1">
      <c r="A1" s="107"/>
      <c r="B1" s="620"/>
      <c r="C1" s="488" t="s">
        <v>0</v>
      </c>
      <c r="D1" s="489"/>
      <c r="E1" s="489"/>
      <c r="F1" s="489"/>
      <c r="G1" s="489"/>
      <c r="H1" s="489"/>
      <c r="I1" s="490"/>
      <c r="J1" s="485" t="s">
        <v>1</v>
      </c>
      <c r="K1" s="486"/>
      <c r="L1" s="486"/>
      <c r="M1" s="487"/>
      <c r="N1" s="623"/>
      <c r="O1" s="624"/>
      <c r="P1" s="108"/>
    </row>
    <row r="2" spans="1:26" ht="23.25" customHeight="1">
      <c r="A2" s="110"/>
      <c r="B2" s="621"/>
      <c r="C2" s="474"/>
      <c r="D2" s="475"/>
      <c r="E2" s="475"/>
      <c r="F2" s="475"/>
      <c r="G2" s="475"/>
      <c r="H2" s="475"/>
      <c r="I2" s="476"/>
      <c r="J2" s="485" t="s">
        <v>2</v>
      </c>
      <c r="K2" s="486"/>
      <c r="L2" s="486"/>
      <c r="M2" s="487"/>
      <c r="N2" s="482"/>
      <c r="O2" s="625"/>
      <c r="P2" s="111"/>
    </row>
    <row r="3" spans="1:26" ht="21.75" customHeight="1">
      <c r="A3" s="110"/>
      <c r="B3" s="621"/>
      <c r="C3" s="488" t="s">
        <v>3</v>
      </c>
      <c r="D3" s="489"/>
      <c r="E3" s="489"/>
      <c r="F3" s="489"/>
      <c r="G3" s="489"/>
      <c r="H3" s="489"/>
      <c r="I3" s="490"/>
      <c r="J3" s="485" t="s">
        <v>4</v>
      </c>
      <c r="K3" s="486"/>
      <c r="L3" s="486"/>
      <c r="M3" s="487"/>
      <c r="N3" s="482"/>
      <c r="O3" s="625"/>
      <c r="P3" s="111"/>
    </row>
    <row r="4" spans="1:26" ht="24" customHeight="1">
      <c r="A4" s="110"/>
      <c r="B4" s="622"/>
      <c r="C4" s="474"/>
      <c r="D4" s="475"/>
      <c r="E4" s="475"/>
      <c r="F4" s="475"/>
      <c r="G4" s="475"/>
      <c r="H4" s="475"/>
      <c r="I4" s="476"/>
      <c r="J4" s="485" t="s">
        <v>5</v>
      </c>
      <c r="K4" s="486"/>
      <c r="L4" s="486"/>
      <c r="M4" s="487"/>
      <c r="N4" s="483"/>
      <c r="O4" s="626"/>
      <c r="P4" s="111"/>
    </row>
    <row r="5" spans="1:26" ht="24.75" customHeight="1">
      <c r="A5" s="110"/>
      <c r="B5" s="442"/>
      <c r="C5" s="442"/>
      <c r="D5" s="442"/>
      <c r="E5" s="442"/>
      <c r="F5" s="442"/>
      <c r="G5" s="442"/>
      <c r="H5" s="442"/>
      <c r="I5" s="442"/>
      <c r="J5" s="442"/>
      <c r="K5" s="442"/>
      <c r="L5" s="442"/>
      <c r="M5" s="442"/>
      <c r="N5" s="442"/>
      <c r="O5" s="442"/>
      <c r="P5" s="112"/>
    </row>
    <row r="6" spans="1:26" ht="23.25" customHeight="1">
      <c r="A6" s="110"/>
      <c r="B6" s="444" t="s">
        <v>177</v>
      </c>
      <c r="C6" s="445"/>
      <c r="D6" s="445"/>
      <c r="E6" s="445"/>
      <c r="F6" s="445"/>
      <c r="G6" s="445"/>
      <c r="H6" s="445"/>
      <c r="I6" s="445"/>
      <c r="J6" s="445"/>
      <c r="K6" s="445"/>
      <c r="L6" s="445"/>
      <c r="M6" s="445"/>
      <c r="N6" s="445"/>
      <c r="O6" s="446"/>
      <c r="P6" s="113"/>
      <c r="R6" s="607"/>
      <c r="S6" s="607"/>
      <c r="T6" s="607"/>
      <c r="U6" s="607"/>
      <c r="V6" s="607"/>
    </row>
    <row r="7" spans="1:26" s="3" customFormat="1" ht="24.75" customHeight="1">
      <c r="A7" s="4"/>
      <c r="B7" s="8" t="s">
        <v>179</v>
      </c>
      <c r="C7" s="448" t="s">
        <v>318</v>
      </c>
      <c r="D7" s="449"/>
      <c r="E7" s="449"/>
      <c r="F7" s="449"/>
      <c r="G7" s="449"/>
      <c r="H7" s="449"/>
      <c r="I7" s="449"/>
      <c r="J7" s="449"/>
      <c r="K7" s="449"/>
      <c r="L7" s="449"/>
      <c r="M7" s="449"/>
      <c r="N7" s="449"/>
      <c r="O7" s="450"/>
      <c r="P7" s="7"/>
      <c r="R7" s="9"/>
      <c r="S7" s="9"/>
      <c r="T7" s="9"/>
      <c r="U7" s="9"/>
      <c r="V7" s="9"/>
    </row>
    <row r="8" spans="1:26" ht="27.75" customHeight="1">
      <c r="A8" s="110"/>
      <c r="B8" s="114" t="s">
        <v>6</v>
      </c>
      <c r="C8" s="608" t="s">
        <v>55</v>
      </c>
      <c r="D8" s="608"/>
      <c r="E8" s="608"/>
      <c r="F8" s="608"/>
      <c r="G8" s="608"/>
      <c r="H8" s="609" t="s">
        <v>56</v>
      </c>
      <c r="I8" s="610"/>
      <c r="J8" s="611"/>
      <c r="K8" s="463" t="s">
        <v>9</v>
      </c>
      <c r="L8" s="464"/>
      <c r="M8" s="464"/>
      <c r="N8" s="464"/>
      <c r="O8" s="618"/>
      <c r="P8" s="113"/>
      <c r="R8" s="115"/>
      <c r="S8" s="619"/>
      <c r="T8" s="619"/>
      <c r="U8" s="619"/>
      <c r="V8" s="115"/>
      <c r="X8" s="116"/>
      <c r="Y8" s="116"/>
    </row>
    <row r="9" spans="1:26" ht="37.5" customHeight="1">
      <c r="A9" s="110"/>
      <c r="B9" s="117" t="s">
        <v>10</v>
      </c>
      <c r="C9" s="608" t="s">
        <v>57</v>
      </c>
      <c r="D9" s="608"/>
      <c r="E9" s="608"/>
      <c r="F9" s="608"/>
      <c r="G9" s="608"/>
      <c r="H9" s="612"/>
      <c r="I9" s="613"/>
      <c r="J9" s="614"/>
      <c r="K9" s="14" t="s">
        <v>12</v>
      </c>
      <c r="L9" s="467" t="s">
        <v>13</v>
      </c>
      <c r="M9" s="467"/>
      <c r="N9" s="467"/>
      <c r="O9" s="336" t="s">
        <v>14</v>
      </c>
      <c r="P9" s="113"/>
      <c r="R9" s="118"/>
      <c r="S9" s="527"/>
      <c r="T9" s="527"/>
      <c r="U9" s="527"/>
      <c r="V9" s="17"/>
      <c r="X9" s="119"/>
      <c r="Y9" s="120"/>
      <c r="Z9" s="121"/>
    </row>
    <row r="10" spans="1:26" ht="42" customHeight="1">
      <c r="A10" s="110"/>
      <c r="B10" s="122" t="s">
        <v>58</v>
      </c>
      <c r="C10" s="594" t="s">
        <v>59</v>
      </c>
      <c r="D10" s="594"/>
      <c r="E10" s="594"/>
      <c r="F10" s="594"/>
      <c r="G10" s="594"/>
      <c r="H10" s="612"/>
      <c r="I10" s="613"/>
      <c r="J10" s="614"/>
      <c r="K10" s="595" t="s">
        <v>60</v>
      </c>
      <c r="L10" s="596"/>
      <c r="M10" s="596"/>
      <c r="N10" s="596"/>
      <c r="O10" s="597"/>
      <c r="P10" s="113"/>
      <c r="R10" s="118"/>
      <c r="S10" s="527"/>
      <c r="T10" s="527"/>
      <c r="U10" s="527"/>
      <c r="V10" s="17"/>
      <c r="X10" s="119"/>
      <c r="Y10" s="120"/>
      <c r="Z10" s="121"/>
    </row>
    <row r="11" spans="1:26" ht="78" customHeight="1">
      <c r="A11" s="110"/>
      <c r="B11" s="122" t="s">
        <v>61</v>
      </c>
      <c r="C11" s="594" t="s">
        <v>62</v>
      </c>
      <c r="D11" s="594"/>
      <c r="E11" s="594"/>
      <c r="F11" s="594"/>
      <c r="G11" s="594"/>
      <c r="H11" s="612"/>
      <c r="I11" s="613"/>
      <c r="J11" s="614"/>
      <c r="K11" s="598"/>
      <c r="L11" s="599"/>
      <c r="M11" s="599"/>
      <c r="N11" s="599"/>
      <c r="O11" s="600"/>
      <c r="P11" s="113"/>
      <c r="R11" s="118"/>
      <c r="S11" s="123"/>
      <c r="T11" s="123"/>
      <c r="U11" s="123"/>
      <c r="V11" s="17"/>
      <c r="X11" s="119"/>
      <c r="Y11" s="120"/>
      <c r="Z11" s="121"/>
    </row>
    <row r="12" spans="1:26" ht="57.75" customHeight="1">
      <c r="A12" s="110"/>
      <c r="B12" s="124" t="s">
        <v>19</v>
      </c>
      <c r="C12" s="604" t="s">
        <v>63</v>
      </c>
      <c r="D12" s="604"/>
      <c r="E12" s="604"/>
      <c r="F12" s="604"/>
      <c r="G12" s="604"/>
      <c r="H12" s="612"/>
      <c r="I12" s="613"/>
      <c r="J12" s="614"/>
      <c r="K12" s="598"/>
      <c r="L12" s="599"/>
      <c r="M12" s="599"/>
      <c r="N12" s="599"/>
      <c r="O12" s="600"/>
      <c r="P12" s="113"/>
      <c r="R12" s="118"/>
      <c r="S12" s="123"/>
      <c r="T12" s="123"/>
      <c r="U12" s="123"/>
      <c r="V12" s="17"/>
      <c r="X12" s="119"/>
      <c r="Y12" s="120"/>
      <c r="Z12" s="121"/>
    </row>
    <row r="13" spans="1:26" ht="46.5" customHeight="1" thickBot="1">
      <c r="A13" s="110"/>
      <c r="B13" s="605" t="s">
        <v>175</v>
      </c>
      <c r="C13" s="606"/>
      <c r="D13" s="606"/>
      <c r="E13" s="606"/>
      <c r="F13" s="606"/>
      <c r="G13" s="606"/>
      <c r="H13" s="615"/>
      <c r="I13" s="616"/>
      <c r="J13" s="617"/>
      <c r="K13" s="601"/>
      <c r="L13" s="602"/>
      <c r="M13" s="602"/>
      <c r="N13" s="602"/>
      <c r="O13" s="603"/>
      <c r="P13" s="113"/>
      <c r="R13" s="119"/>
      <c r="S13" s="527"/>
      <c r="T13" s="527"/>
      <c r="U13" s="123"/>
      <c r="V13" s="17"/>
      <c r="W13" s="125"/>
      <c r="X13" s="119"/>
      <c r="Y13" s="120"/>
      <c r="Z13" s="121"/>
    </row>
    <row r="14" spans="1:26" ht="23.25" customHeight="1">
      <c r="A14" s="110"/>
      <c r="B14" s="581" t="s">
        <v>20</v>
      </c>
      <c r="C14" s="583" t="s">
        <v>21</v>
      </c>
      <c r="D14" s="573" t="s">
        <v>22</v>
      </c>
      <c r="E14" s="585" t="s">
        <v>23</v>
      </c>
      <c r="F14" s="573" t="s">
        <v>24</v>
      </c>
      <c r="G14" s="588" t="s">
        <v>25</v>
      </c>
      <c r="H14" s="589"/>
      <c r="I14" s="589"/>
      <c r="J14" s="590"/>
      <c r="K14" s="573" t="s">
        <v>26</v>
      </c>
      <c r="L14" s="573"/>
      <c r="M14" s="575" t="s">
        <v>27</v>
      </c>
      <c r="N14" s="575"/>
      <c r="O14" s="576"/>
      <c r="P14" s="112"/>
      <c r="R14" s="126"/>
      <c r="S14" s="527"/>
      <c r="T14" s="527"/>
      <c r="V14" s="17"/>
      <c r="X14" s="119"/>
      <c r="Y14" s="120"/>
      <c r="Z14" s="121"/>
    </row>
    <row r="15" spans="1:26" ht="13.5" customHeight="1">
      <c r="A15" s="110"/>
      <c r="B15" s="582"/>
      <c r="C15" s="574"/>
      <c r="D15" s="574"/>
      <c r="E15" s="586"/>
      <c r="F15" s="574"/>
      <c r="G15" s="591"/>
      <c r="H15" s="592"/>
      <c r="I15" s="592"/>
      <c r="J15" s="593"/>
      <c r="K15" s="574"/>
      <c r="L15" s="574"/>
      <c r="M15" s="577" t="s">
        <v>28</v>
      </c>
      <c r="N15" s="577" t="s">
        <v>29</v>
      </c>
      <c r="O15" s="579" t="s">
        <v>30</v>
      </c>
      <c r="P15" s="112"/>
      <c r="R15" s="125"/>
      <c r="S15" s="527"/>
      <c r="T15" s="527"/>
      <c r="V15" s="120"/>
      <c r="X15" s="119"/>
      <c r="Y15" s="120"/>
      <c r="Z15" s="121"/>
    </row>
    <row r="16" spans="1:26" ht="32.25" customHeight="1" thickBot="1">
      <c r="A16" s="110"/>
      <c r="B16" s="560"/>
      <c r="C16" s="584"/>
      <c r="D16" s="584"/>
      <c r="E16" s="587"/>
      <c r="F16" s="584"/>
      <c r="G16" s="127" t="s">
        <v>31</v>
      </c>
      <c r="H16" s="128" t="s">
        <v>32</v>
      </c>
      <c r="I16" s="128" t="s">
        <v>33</v>
      </c>
      <c r="J16" s="308" t="s">
        <v>34</v>
      </c>
      <c r="K16" s="128" t="s">
        <v>35</v>
      </c>
      <c r="L16" s="129" t="s">
        <v>36</v>
      </c>
      <c r="M16" s="578"/>
      <c r="N16" s="578"/>
      <c r="O16" s="580"/>
      <c r="P16" s="112"/>
      <c r="R16" s="125"/>
      <c r="S16" s="527"/>
      <c r="T16" s="527"/>
      <c r="V16" s="120"/>
      <c r="X16" s="119"/>
      <c r="Y16" s="120"/>
      <c r="Z16" s="121"/>
    </row>
    <row r="17" spans="1:16" ht="24.95" customHeight="1" thickBot="1">
      <c r="A17" s="110"/>
      <c r="B17" s="563" t="s">
        <v>64</v>
      </c>
      <c r="C17" s="130" t="s">
        <v>37</v>
      </c>
      <c r="D17" s="565" t="s">
        <v>65</v>
      </c>
      <c r="E17" s="131">
        <v>1</v>
      </c>
      <c r="F17" s="132">
        <f>SUM(G17:J17)</f>
        <v>40000000</v>
      </c>
      <c r="G17" s="132">
        <v>40000000</v>
      </c>
      <c r="H17" s="319">
        <v>0</v>
      </c>
      <c r="I17" s="319">
        <v>0</v>
      </c>
      <c r="J17" s="319">
        <v>0</v>
      </c>
      <c r="K17" s="134">
        <v>44927</v>
      </c>
      <c r="L17" s="134">
        <v>45291</v>
      </c>
      <c r="M17" s="401">
        <f>+(E18/E17)*100</f>
        <v>50</v>
      </c>
      <c r="N17" s="567">
        <f>+(F18/F17)*100</f>
        <v>66.149999999999991</v>
      </c>
      <c r="O17" s="405">
        <f>+(M17+N17)/2</f>
        <v>58.074999999999996</v>
      </c>
      <c r="P17" s="112"/>
    </row>
    <row r="18" spans="1:16" ht="33.75" customHeight="1" thickBot="1">
      <c r="A18" s="110"/>
      <c r="B18" s="564"/>
      <c r="C18" s="135" t="s">
        <v>39</v>
      </c>
      <c r="D18" s="566"/>
      <c r="E18" s="136">
        <v>0.5</v>
      </c>
      <c r="F18" s="137">
        <f t="shared" ref="F18:F62" si="0">SUM(G18:J18)</f>
        <v>26460000</v>
      </c>
      <c r="G18" s="138">
        <f>'ANEXO FORTALECIMIENTO'!G107</f>
        <v>26460000</v>
      </c>
      <c r="H18" s="319">
        <v>0</v>
      </c>
      <c r="I18" s="319">
        <v>0</v>
      </c>
      <c r="J18" s="319">
        <v>0</v>
      </c>
      <c r="K18" s="134">
        <v>44927</v>
      </c>
      <c r="L18" s="134">
        <v>45291</v>
      </c>
      <c r="M18" s="402"/>
      <c r="N18" s="568"/>
      <c r="O18" s="406"/>
      <c r="P18" s="112"/>
    </row>
    <row r="19" spans="1:16" ht="33.75" customHeight="1" thickBot="1">
      <c r="A19" s="110"/>
      <c r="B19" s="563" t="s">
        <v>66</v>
      </c>
      <c r="C19" s="130" t="s">
        <v>37</v>
      </c>
      <c r="D19" s="565" t="s">
        <v>67</v>
      </c>
      <c r="E19" s="140">
        <v>1</v>
      </c>
      <c r="F19" s="132">
        <f>SUM(G19:J19)</f>
        <v>1880557230</v>
      </c>
      <c r="G19" s="132">
        <v>1880557230</v>
      </c>
      <c r="H19" s="319">
        <v>0</v>
      </c>
      <c r="I19" s="319">
        <v>0</v>
      </c>
      <c r="J19" s="319">
        <v>0</v>
      </c>
      <c r="K19" s="134">
        <v>44927</v>
      </c>
      <c r="L19" s="134">
        <v>45291</v>
      </c>
      <c r="M19" s="401">
        <f>+(E20/E19)*100</f>
        <v>50</v>
      </c>
      <c r="N19" s="567">
        <f>+(F20/F19)*100</f>
        <v>74.624464324332209</v>
      </c>
      <c r="O19" s="405">
        <f>+(M19+N19)/2</f>
        <v>62.312232162166104</v>
      </c>
      <c r="P19" s="112"/>
    </row>
    <row r="20" spans="1:16" ht="33.75" customHeight="1" thickBot="1">
      <c r="A20" s="110"/>
      <c r="B20" s="564"/>
      <c r="C20" s="135" t="s">
        <v>39</v>
      </c>
      <c r="D20" s="566"/>
      <c r="E20" s="141">
        <v>0.5</v>
      </c>
      <c r="F20" s="137">
        <f t="shared" si="0"/>
        <v>1403355759.2</v>
      </c>
      <c r="G20" s="137">
        <f>'ANEXO FORTALECIMIENTO'!G90</f>
        <v>1403355759.2</v>
      </c>
      <c r="H20" s="319">
        <v>0</v>
      </c>
      <c r="I20" s="319">
        <v>0</v>
      </c>
      <c r="J20" s="319">
        <v>0</v>
      </c>
      <c r="K20" s="134">
        <v>44927</v>
      </c>
      <c r="L20" s="134">
        <v>45291</v>
      </c>
      <c r="M20" s="402"/>
      <c r="N20" s="568"/>
      <c r="O20" s="406"/>
      <c r="P20" s="112"/>
    </row>
    <row r="21" spans="1:16" ht="33.75" hidden="1" customHeight="1" thickBot="1">
      <c r="A21" s="110"/>
      <c r="B21" s="563" t="s">
        <v>68</v>
      </c>
      <c r="C21" s="130" t="s">
        <v>37</v>
      </c>
      <c r="D21" s="565" t="s">
        <v>69</v>
      </c>
      <c r="E21" s="142">
        <v>1</v>
      </c>
      <c r="F21" s="132">
        <f t="shared" si="0"/>
        <v>0</v>
      </c>
      <c r="G21" s="132">
        <v>0</v>
      </c>
      <c r="H21" s="319">
        <v>0</v>
      </c>
      <c r="I21" s="319">
        <v>0</v>
      </c>
      <c r="J21" s="319">
        <v>0</v>
      </c>
      <c r="K21" s="134">
        <v>44927</v>
      </c>
      <c r="L21" s="134">
        <v>45291</v>
      </c>
      <c r="M21" s="401">
        <f>+(E22/E21)*100</f>
        <v>0</v>
      </c>
      <c r="N21" s="567" t="e">
        <f>+(F22/F21)*100</f>
        <v>#DIV/0!</v>
      </c>
      <c r="O21" s="405" t="e">
        <f>+(M21+N21)/2</f>
        <v>#DIV/0!</v>
      </c>
      <c r="P21" s="112"/>
    </row>
    <row r="22" spans="1:16" ht="33.75" hidden="1" customHeight="1" thickBot="1">
      <c r="A22" s="110"/>
      <c r="B22" s="564"/>
      <c r="C22" s="135" t="s">
        <v>39</v>
      </c>
      <c r="D22" s="566"/>
      <c r="E22" s="143">
        <v>0</v>
      </c>
      <c r="F22" s="137">
        <f t="shared" si="0"/>
        <v>0</v>
      </c>
      <c r="G22" s="137"/>
      <c r="H22" s="319">
        <v>0</v>
      </c>
      <c r="I22" s="319">
        <v>0</v>
      </c>
      <c r="J22" s="319">
        <v>0</v>
      </c>
      <c r="K22" s="134">
        <v>44927</v>
      </c>
      <c r="L22" s="134">
        <v>45291</v>
      </c>
      <c r="M22" s="402"/>
      <c r="N22" s="568"/>
      <c r="O22" s="406"/>
      <c r="P22" s="112"/>
    </row>
    <row r="23" spans="1:16" ht="33.75" customHeight="1" thickBot="1">
      <c r="A23" s="110"/>
      <c r="B23" s="563" t="s">
        <v>70</v>
      </c>
      <c r="C23" s="130" t="s">
        <v>37</v>
      </c>
      <c r="D23" s="565" t="s">
        <v>71</v>
      </c>
      <c r="E23" s="145">
        <v>1</v>
      </c>
      <c r="F23" s="132">
        <f t="shared" si="0"/>
        <v>50000000</v>
      </c>
      <c r="G23" s="132">
        <v>50000000</v>
      </c>
      <c r="H23" s="319">
        <v>0</v>
      </c>
      <c r="I23" s="319">
        <v>0</v>
      </c>
      <c r="J23" s="319">
        <v>0</v>
      </c>
      <c r="K23" s="134">
        <v>44927</v>
      </c>
      <c r="L23" s="134">
        <v>45291</v>
      </c>
      <c r="M23" s="401">
        <f>+(E24/E23)*100</f>
        <v>0</v>
      </c>
      <c r="N23" s="567">
        <f>+(F24/F23)*100</f>
        <v>0</v>
      </c>
      <c r="O23" s="405">
        <f>+(M23+N23)/2</f>
        <v>0</v>
      </c>
      <c r="P23" s="112"/>
    </row>
    <row r="24" spans="1:16" ht="33.75" customHeight="1" thickBot="1">
      <c r="A24" s="110"/>
      <c r="B24" s="564"/>
      <c r="C24" s="135" t="s">
        <v>39</v>
      </c>
      <c r="D24" s="566"/>
      <c r="E24" s="143">
        <v>0</v>
      </c>
      <c r="F24" s="137">
        <f t="shared" si="0"/>
        <v>0</v>
      </c>
      <c r="G24" s="138"/>
      <c r="H24" s="319">
        <v>0</v>
      </c>
      <c r="I24" s="319">
        <v>0</v>
      </c>
      <c r="J24" s="319">
        <v>0</v>
      </c>
      <c r="K24" s="134">
        <v>44927</v>
      </c>
      <c r="L24" s="134">
        <v>45291</v>
      </c>
      <c r="M24" s="402"/>
      <c r="N24" s="568"/>
      <c r="O24" s="406"/>
      <c r="P24" s="112"/>
    </row>
    <row r="25" spans="1:16" ht="33.75" customHeight="1" thickBot="1">
      <c r="A25" s="110"/>
      <c r="B25" s="563" t="s">
        <v>72</v>
      </c>
      <c r="C25" s="130" t="s">
        <v>37</v>
      </c>
      <c r="D25" s="565" t="s">
        <v>73</v>
      </c>
      <c r="E25" s="140">
        <v>2</v>
      </c>
      <c r="F25" s="132">
        <f t="shared" si="0"/>
        <v>500000000</v>
      </c>
      <c r="G25" s="132">
        <v>500000000</v>
      </c>
      <c r="H25" s="319">
        <v>0</v>
      </c>
      <c r="I25" s="319">
        <v>0</v>
      </c>
      <c r="J25" s="319">
        <v>0</v>
      </c>
      <c r="K25" s="134">
        <v>44927</v>
      </c>
      <c r="L25" s="134">
        <v>45291</v>
      </c>
      <c r="M25" s="401">
        <f>+(E26/E25)*100</f>
        <v>0</v>
      </c>
      <c r="N25" s="567">
        <f>+(F26/F25)*100</f>
        <v>70.167787959999998</v>
      </c>
      <c r="O25" s="405">
        <f>+(M25+N25)/2</f>
        <v>35.083893979999999</v>
      </c>
      <c r="P25" s="112"/>
    </row>
    <row r="26" spans="1:16" ht="33.75" customHeight="1" thickBot="1">
      <c r="A26" s="110"/>
      <c r="B26" s="564"/>
      <c r="C26" s="135" t="s">
        <v>39</v>
      </c>
      <c r="D26" s="566"/>
      <c r="E26" s="136">
        <v>0</v>
      </c>
      <c r="F26" s="137">
        <f t="shared" si="0"/>
        <v>350838939.80000001</v>
      </c>
      <c r="G26" s="137">
        <f>'ANEXO FORTALECIMIENTO'!G89</f>
        <v>350838939.80000001</v>
      </c>
      <c r="H26" s="319">
        <v>0</v>
      </c>
      <c r="I26" s="319">
        <v>0</v>
      </c>
      <c r="J26" s="319">
        <v>0</v>
      </c>
      <c r="K26" s="134">
        <v>44927</v>
      </c>
      <c r="L26" s="134">
        <v>45291</v>
      </c>
      <c r="M26" s="402"/>
      <c r="N26" s="568"/>
      <c r="O26" s="406"/>
      <c r="P26" s="112"/>
    </row>
    <row r="27" spans="1:16" ht="33.75" customHeight="1" thickBot="1">
      <c r="A27" s="110"/>
      <c r="B27" s="563" t="s">
        <v>74</v>
      </c>
      <c r="C27" s="130" t="s">
        <v>37</v>
      </c>
      <c r="D27" s="565" t="s">
        <v>75</v>
      </c>
      <c r="E27" s="131">
        <v>1</v>
      </c>
      <c r="F27" s="132">
        <f t="shared" si="0"/>
        <v>48781666</v>
      </c>
      <c r="G27" s="132">
        <v>48781666</v>
      </c>
      <c r="H27" s="319">
        <v>0</v>
      </c>
      <c r="I27" s="319">
        <v>0</v>
      </c>
      <c r="J27" s="319">
        <v>0</v>
      </c>
      <c r="K27" s="134">
        <v>44927</v>
      </c>
      <c r="L27" s="134">
        <v>45291</v>
      </c>
      <c r="M27" s="401">
        <f>+(E28/E27)*100</f>
        <v>50</v>
      </c>
      <c r="N27" s="567">
        <f>+(F28/F27)*100</f>
        <v>100</v>
      </c>
      <c r="O27" s="405">
        <f>+(M27+N27)/2</f>
        <v>75</v>
      </c>
      <c r="P27" s="112"/>
    </row>
    <row r="28" spans="1:16" ht="66.75" customHeight="1" thickBot="1">
      <c r="A28" s="110"/>
      <c r="B28" s="564"/>
      <c r="C28" s="135" t="s">
        <v>39</v>
      </c>
      <c r="D28" s="566"/>
      <c r="E28" s="146">
        <v>0.5</v>
      </c>
      <c r="F28" s="137">
        <f t="shared" si="0"/>
        <v>48781666</v>
      </c>
      <c r="G28" s="137">
        <f>'ANEXO FORTALECIMIENTO'!G108+'ANEXO FORTALECIMIENTO'!G109</f>
        <v>48781666</v>
      </c>
      <c r="H28" s="319">
        <v>0</v>
      </c>
      <c r="I28" s="319">
        <v>0</v>
      </c>
      <c r="J28" s="319">
        <v>0</v>
      </c>
      <c r="K28" s="134">
        <v>44927</v>
      </c>
      <c r="L28" s="134">
        <v>45291</v>
      </c>
      <c r="M28" s="402"/>
      <c r="N28" s="568"/>
      <c r="O28" s="406"/>
      <c r="P28" s="112"/>
    </row>
    <row r="29" spans="1:16" ht="33.75" hidden="1" customHeight="1" thickBot="1">
      <c r="A29" s="110"/>
      <c r="B29" s="563" t="s">
        <v>76</v>
      </c>
      <c r="C29" s="130" t="s">
        <v>37</v>
      </c>
      <c r="D29" s="565" t="s">
        <v>77</v>
      </c>
      <c r="E29" s="140">
        <v>1</v>
      </c>
      <c r="F29" s="132">
        <f t="shared" si="0"/>
        <v>0</v>
      </c>
      <c r="G29" s="147">
        <v>0</v>
      </c>
      <c r="H29" s="319">
        <v>0</v>
      </c>
      <c r="I29" s="319">
        <v>0</v>
      </c>
      <c r="J29" s="319">
        <v>0</v>
      </c>
      <c r="K29" s="134">
        <v>44927</v>
      </c>
      <c r="L29" s="134">
        <v>45291</v>
      </c>
      <c r="M29" s="401">
        <f>+(E30/E29)*100</f>
        <v>0</v>
      </c>
      <c r="N29" s="567" t="e">
        <f>+(F30/F29)*100</f>
        <v>#DIV/0!</v>
      </c>
      <c r="O29" s="405" t="e">
        <f>+(M29+N29)/2</f>
        <v>#DIV/0!</v>
      </c>
      <c r="P29" s="112"/>
    </row>
    <row r="30" spans="1:16" ht="42" hidden="1" customHeight="1" thickBot="1">
      <c r="A30" s="110"/>
      <c r="B30" s="564"/>
      <c r="C30" s="135" t="s">
        <v>39</v>
      </c>
      <c r="D30" s="566"/>
      <c r="E30" s="136">
        <v>0</v>
      </c>
      <c r="F30" s="132">
        <f t="shared" si="0"/>
        <v>0</v>
      </c>
      <c r="G30" s="132"/>
      <c r="H30" s="319">
        <v>0</v>
      </c>
      <c r="I30" s="319">
        <v>0</v>
      </c>
      <c r="J30" s="319">
        <v>0</v>
      </c>
      <c r="K30" s="134">
        <v>44927</v>
      </c>
      <c r="L30" s="134">
        <v>45291</v>
      </c>
      <c r="M30" s="402"/>
      <c r="N30" s="568"/>
      <c r="O30" s="406"/>
      <c r="P30" s="112"/>
    </row>
    <row r="31" spans="1:16" ht="51" customHeight="1" thickBot="1">
      <c r="A31" s="110"/>
      <c r="B31" s="571" t="s">
        <v>78</v>
      </c>
      <c r="C31" s="130" t="s">
        <v>37</v>
      </c>
      <c r="D31" s="565" t="s">
        <v>79</v>
      </c>
      <c r="E31" s="140">
        <v>50</v>
      </c>
      <c r="F31" s="132">
        <f t="shared" si="0"/>
        <v>200000000</v>
      </c>
      <c r="G31" s="147">
        <v>200000000</v>
      </c>
      <c r="H31" s="319">
        <v>0</v>
      </c>
      <c r="I31" s="319">
        <v>0</v>
      </c>
      <c r="J31" s="319">
        <v>0</v>
      </c>
      <c r="K31" s="134">
        <v>44927</v>
      </c>
      <c r="L31" s="134">
        <v>45291</v>
      </c>
      <c r="M31" s="401">
        <f>+(E32/E31)*100</f>
        <v>0</v>
      </c>
      <c r="N31" s="567">
        <f>+(F32/F31)*100</f>
        <v>0</v>
      </c>
      <c r="O31" s="405">
        <f>+(M31+N31)/2</f>
        <v>0</v>
      </c>
      <c r="P31" s="112"/>
    </row>
    <row r="32" spans="1:16" ht="24.95" customHeight="1" thickBot="1">
      <c r="A32" s="110"/>
      <c r="B32" s="572"/>
      <c r="C32" s="135" t="s">
        <v>39</v>
      </c>
      <c r="D32" s="566"/>
      <c r="E32" s="136">
        <v>0</v>
      </c>
      <c r="F32" s="137">
        <f t="shared" si="0"/>
        <v>0</v>
      </c>
      <c r="G32" s="138"/>
      <c r="H32" s="319">
        <v>0</v>
      </c>
      <c r="I32" s="319">
        <v>0</v>
      </c>
      <c r="J32" s="319">
        <v>0</v>
      </c>
      <c r="K32" s="134">
        <v>44927</v>
      </c>
      <c r="L32" s="134">
        <v>45291</v>
      </c>
      <c r="M32" s="402"/>
      <c r="N32" s="568"/>
      <c r="O32" s="406"/>
      <c r="P32" s="112"/>
    </row>
    <row r="33" spans="1:31" ht="24.95" customHeight="1" thickBot="1">
      <c r="A33" s="110"/>
      <c r="B33" s="563" t="s">
        <v>80</v>
      </c>
      <c r="C33" s="130" t="s">
        <v>37</v>
      </c>
      <c r="D33" s="565" t="s">
        <v>81</v>
      </c>
      <c r="E33" s="140">
        <v>370</v>
      </c>
      <c r="F33" s="132">
        <f t="shared" si="0"/>
        <v>100000000</v>
      </c>
      <c r="G33" s="132">
        <v>100000000</v>
      </c>
      <c r="H33" s="319">
        <v>0</v>
      </c>
      <c r="I33" s="319">
        <v>0</v>
      </c>
      <c r="J33" s="319">
        <v>0</v>
      </c>
      <c r="K33" s="134">
        <v>44927</v>
      </c>
      <c r="L33" s="134">
        <v>45291</v>
      </c>
      <c r="M33" s="401">
        <f>+(E34/E33)*100</f>
        <v>0</v>
      </c>
      <c r="N33" s="567">
        <f>+(F34/F33)*100</f>
        <v>0</v>
      </c>
      <c r="O33" s="405">
        <f>+(M33+N33)/2</f>
        <v>0</v>
      </c>
      <c r="P33" s="112"/>
    </row>
    <row r="34" spans="1:31" ht="39.75" customHeight="1" thickBot="1">
      <c r="A34" s="110"/>
      <c r="B34" s="564"/>
      <c r="C34" s="135" t="s">
        <v>39</v>
      </c>
      <c r="D34" s="566"/>
      <c r="E34" s="136">
        <v>0</v>
      </c>
      <c r="F34" s="137">
        <f t="shared" si="0"/>
        <v>0</v>
      </c>
      <c r="G34" s="137"/>
      <c r="H34" s="319">
        <v>0</v>
      </c>
      <c r="I34" s="319">
        <v>0</v>
      </c>
      <c r="J34" s="319">
        <v>0</v>
      </c>
      <c r="K34" s="134">
        <v>44927</v>
      </c>
      <c r="L34" s="134">
        <v>45291</v>
      </c>
      <c r="M34" s="402"/>
      <c r="N34" s="568"/>
      <c r="O34" s="406"/>
      <c r="P34" s="112"/>
    </row>
    <row r="35" spans="1:31" ht="24" customHeight="1" thickBot="1">
      <c r="A35" s="110"/>
      <c r="B35" s="563" t="s">
        <v>82</v>
      </c>
      <c r="C35" s="130" t="s">
        <v>37</v>
      </c>
      <c r="D35" s="565" t="s">
        <v>83</v>
      </c>
      <c r="E35" s="140">
        <v>30</v>
      </c>
      <c r="F35" s="132">
        <f t="shared" si="0"/>
        <v>50000000</v>
      </c>
      <c r="G35" s="132">
        <v>50000000</v>
      </c>
      <c r="H35" s="319">
        <v>0</v>
      </c>
      <c r="I35" s="319">
        <v>0</v>
      </c>
      <c r="J35" s="319">
        <v>0</v>
      </c>
      <c r="K35" s="134">
        <v>44927</v>
      </c>
      <c r="L35" s="134">
        <v>45291</v>
      </c>
      <c r="M35" s="401">
        <f>+(E36/E35)*100</f>
        <v>0</v>
      </c>
      <c r="N35" s="567">
        <f>+(F36/F35)*100</f>
        <v>0</v>
      </c>
      <c r="O35" s="405">
        <f>+(M35+N35)/2</f>
        <v>0</v>
      </c>
      <c r="P35" s="112"/>
    </row>
    <row r="36" spans="1:31" ht="44.25" customHeight="1" thickBot="1">
      <c r="A36" s="110"/>
      <c r="B36" s="564"/>
      <c r="C36" s="135" t="s">
        <v>39</v>
      </c>
      <c r="D36" s="566"/>
      <c r="E36" s="136">
        <v>0</v>
      </c>
      <c r="F36" s="137">
        <f t="shared" si="0"/>
        <v>0</v>
      </c>
      <c r="G36" s="137"/>
      <c r="H36" s="319">
        <v>0</v>
      </c>
      <c r="I36" s="319">
        <v>0</v>
      </c>
      <c r="J36" s="319">
        <v>0</v>
      </c>
      <c r="K36" s="134">
        <v>44927</v>
      </c>
      <c r="L36" s="134">
        <v>45291</v>
      </c>
      <c r="M36" s="402"/>
      <c r="N36" s="568"/>
      <c r="O36" s="406"/>
      <c r="P36" s="112"/>
    </row>
    <row r="37" spans="1:31" ht="24" hidden="1" customHeight="1" thickBot="1">
      <c r="A37" s="110"/>
      <c r="B37" s="569" t="s">
        <v>84</v>
      </c>
      <c r="C37" s="130" t="s">
        <v>37</v>
      </c>
      <c r="D37" s="565" t="s">
        <v>85</v>
      </c>
      <c r="E37" s="140">
        <v>3</v>
      </c>
      <c r="F37" s="132">
        <f t="shared" si="0"/>
        <v>0</v>
      </c>
      <c r="G37" s="132"/>
      <c r="H37" s="319">
        <v>0</v>
      </c>
      <c r="I37" s="319">
        <v>0</v>
      </c>
      <c r="J37" s="319">
        <v>0</v>
      </c>
      <c r="K37" s="134">
        <v>44927</v>
      </c>
      <c r="L37" s="134">
        <v>45291</v>
      </c>
      <c r="M37" s="401">
        <f>+(E38/E37)*100</f>
        <v>0</v>
      </c>
      <c r="N37" s="567" t="e">
        <f>+(F38/F37)*100</f>
        <v>#DIV/0!</v>
      </c>
      <c r="O37" s="405" t="e">
        <f>+(M37+N37)/2</f>
        <v>#DIV/0!</v>
      </c>
      <c r="P37" s="112"/>
    </row>
    <row r="38" spans="1:31" ht="37.5" hidden="1" customHeight="1" thickBot="1">
      <c r="A38" s="110"/>
      <c r="B38" s="570"/>
      <c r="C38" s="135" t="s">
        <v>39</v>
      </c>
      <c r="D38" s="566"/>
      <c r="E38" s="136">
        <v>0</v>
      </c>
      <c r="F38" s="137">
        <f t="shared" si="0"/>
        <v>0</v>
      </c>
      <c r="G38" s="138"/>
      <c r="H38" s="319">
        <v>0</v>
      </c>
      <c r="I38" s="319">
        <v>0</v>
      </c>
      <c r="J38" s="319">
        <v>0</v>
      </c>
      <c r="K38" s="134">
        <v>44927</v>
      </c>
      <c r="L38" s="134">
        <v>45291</v>
      </c>
      <c r="M38" s="402"/>
      <c r="N38" s="568"/>
      <c r="O38" s="406"/>
      <c r="P38" s="112"/>
    </row>
    <row r="39" spans="1:31" ht="24" customHeight="1" thickBot="1">
      <c r="A39" s="110"/>
      <c r="B39" s="563" t="s">
        <v>86</v>
      </c>
      <c r="C39" s="130" t="s">
        <v>37</v>
      </c>
      <c r="D39" s="565" t="s">
        <v>87</v>
      </c>
      <c r="E39" s="140">
        <v>94</v>
      </c>
      <c r="F39" s="132">
        <f t="shared" si="0"/>
        <v>100000000</v>
      </c>
      <c r="G39" s="132">
        <v>100000000</v>
      </c>
      <c r="H39" s="319">
        <v>0</v>
      </c>
      <c r="I39" s="319">
        <v>0</v>
      </c>
      <c r="J39" s="319">
        <v>0</v>
      </c>
      <c r="K39" s="134">
        <v>44927</v>
      </c>
      <c r="L39" s="134">
        <v>45291</v>
      </c>
      <c r="M39" s="401">
        <f>+(E40/E39)*100</f>
        <v>0</v>
      </c>
      <c r="N39" s="567">
        <f>+(F40/F39)*100</f>
        <v>99.996399999999994</v>
      </c>
      <c r="O39" s="405">
        <f>+(M39+N39)/2</f>
        <v>49.998199999999997</v>
      </c>
      <c r="P39" s="112"/>
    </row>
    <row r="40" spans="1:31" ht="53.25" customHeight="1" thickBot="1">
      <c r="A40" s="110"/>
      <c r="B40" s="564"/>
      <c r="C40" s="135" t="s">
        <v>39</v>
      </c>
      <c r="D40" s="566"/>
      <c r="E40" s="136">
        <v>0</v>
      </c>
      <c r="F40" s="137">
        <f t="shared" si="0"/>
        <v>99996400</v>
      </c>
      <c r="G40" s="137">
        <v>99996400</v>
      </c>
      <c r="H40" s="319">
        <v>0</v>
      </c>
      <c r="I40" s="319">
        <v>0</v>
      </c>
      <c r="J40" s="319">
        <v>0</v>
      </c>
      <c r="K40" s="134">
        <v>44927</v>
      </c>
      <c r="L40" s="134">
        <v>45291</v>
      </c>
      <c r="M40" s="402"/>
      <c r="N40" s="568"/>
      <c r="O40" s="406"/>
      <c r="P40" s="112"/>
    </row>
    <row r="41" spans="1:31" ht="25.5" customHeight="1" thickBot="1">
      <c r="A41" s="110"/>
      <c r="B41" s="563" t="s">
        <v>88</v>
      </c>
      <c r="C41" s="130" t="s">
        <v>37</v>
      </c>
      <c r="D41" s="565" t="s">
        <v>89</v>
      </c>
      <c r="E41" s="140">
        <v>11</v>
      </c>
      <c r="F41" s="132">
        <f t="shared" si="0"/>
        <v>275000000</v>
      </c>
      <c r="G41" s="132">
        <v>275000000</v>
      </c>
      <c r="H41" s="319">
        <v>0</v>
      </c>
      <c r="I41" s="319">
        <v>0</v>
      </c>
      <c r="J41" s="319">
        <v>0</v>
      </c>
      <c r="K41" s="134">
        <v>44927</v>
      </c>
      <c r="L41" s="134">
        <v>45291</v>
      </c>
      <c r="M41" s="401">
        <f>+(E42/E41)*100</f>
        <v>45.454545454545453</v>
      </c>
      <c r="N41" s="567">
        <f>+(F42/F41)*100</f>
        <v>24.47510218181818</v>
      </c>
      <c r="O41" s="405">
        <f>+(M41+N41)/2</f>
        <v>34.964823818181813</v>
      </c>
      <c r="P41" s="112"/>
    </row>
    <row r="42" spans="1:31" ht="25.5" customHeight="1" thickBot="1">
      <c r="A42" s="110"/>
      <c r="B42" s="564"/>
      <c r="C42" s="135" t="s">
        <v>39</v>
      </c>
      <c r="D42" s="566"/>
      <c r="E42" s="146">
        <v>5</v>
      </c>
      <c r="F42" s="137">
        <f t="shared" si="0"/>
        <v>67306531</v>
      </c>
      <c r="G42" s="137">
        <f>'ANEXO FORTALECIMIENTO'!G104</f>
        <v>67306531</v>
      </c>
      <c r="H42" s="319">
        <v>0</v>
      </c>
      <c r="I42" s="319">
        <v>0</v>
      </c>
      <c r="J42" s="319">
        <v>0</v>
      </c>
      <c r="K42" s="134">
        <v>44927</v>
      </c>
      <c r="L42" s="134">
        <v>45291</v>
      </c>
      <c r="M42" s="402"/>
      <c r="N42" s="568"/>
      <c r="O42" s="406"/>
      <c r="P42" s="112"/>
    </row>
    <row r="43" spans="1:31" ht="36.75" customHeight="1" thickBot="1">
      <c r="A43" s="110"/>
      <c r="B43" s="563" t="s">
        <v>90</v>
      </c>
      <c r="C43" s="130" t="s">
        <v>37</v>
      </c>
      <c r="D43" s="565" t="s">
        <v>91</v>
      </c>
      <c r="E43" s="131">
        <v>1</v>
      </c>
      <c r="F43" s="132">
        <f t="shared" si="0"/>
        <v>19158552</v>
      </c>
      <c r="G43" s="147">
        <v>19158552</v>
      </c>
      <c r="H43" s="319">
        <v>0</v>
      </c>
      <c r="I43" s="319">
        <v>0</v>
      </c>
      <c r="J43" s="319">
        <v>0</v>
      </c>
      <c r="K43" s="134">
        <v>44927</v>
      </c>
      <c r="L43" s="134">
        <v>45291</v>
      </c>
      <c r="M43" s="401">
        <f>+(E44/E43)*100</f>
        <v>100</v>
      </c>
      <c r="N43" s="567">
        <f>+(F44/F43)*100</f>
        <v>100</v>
      </c>
      <c r="O43" s="405">
        <f>+(M43+N43)/2</f>
        <v>100</v>
      </c>
      <c r="P43" s="112"/>
    </row>
    <row r="44" spans="1:31" ht="25.5" customHeight="1" thickBot="1">
      <c r="A44" s="110"/>
      <c r="B44" s="564"/>
      <c r="C44" s="135" t="s">
        <v>39</v>
      </c>
      <c r="D44" s="566"/>
      <c r="E44" s="136">
        <v>1</v>
      </c>
      <c r="F44" s="137">
        <f>SUM(G44:J44)</f>
        <v>19158552</v>
      </c>
      <c r="G44" s="137">
        <f>'ANEXO FORTALECIMIENTO'!G112</f>
        <v>19158552</v>
      </c>
      <c r="H44" s="319">
        <v>0</v>
      </c>
      <c r="I44" s="319">
        <v>0</v>
      </c>
      <c r="J44" s="319">
        <v>0</v>
      </c>
      <c r="K44" s="134">
        <v>44927</v>
      </c>
      <c r="L44" s="134">
        <v>45291</v>
      </c>
      <c r="M44" s="402"/>
      <c r="N44" s="568"/>
      <c r="O44" s="406"/>
      <c r="P44" s="112"/>
    </row>
    <row r="45" spans="1:31" ht="25.5" hidden="1" customHeight="1" thickBot="1">
      <c r="A45" s="110"/>
      <c r="B45" s="563" t="s">
        <v>92</v>
      </c>
      <c r="C45" s="130" t="s">
        <v>37</v>
      </c>
      <c r="D45" s="565" t="s">
        <v>93</v>
      </c>
      <c r="E45" s="131">
        <v>1</v>
      </c>
      <c r="F45" s="132">
        <f>SUM(G45:J45)</f>
        <v>0</v>
      </c>
      <c r="G45" s="132"/>
      <c r="H45" s="319">
        <v>0</v>
      </c>
      <c r="I45" s="319">
        <v>0</v>
      </c>
      <c r="J45" s="319">
        <v>0</v>
      </c>
      <c r="K45" s="134">
        <v>44927</v>
      </c>
      <c r="L45" s="134">
        <v>45291</v>
      </c>
      <c r="M45" s="401">
        <f>+(E46/E45)*100</f>
        <v>100</v>
      </c>
      <c r="N45" s="567" t="e">
        <f>+(F46/F45)*100</f>
        <v>#DIV/0!</v>
      </c>
      <c r="O45" s="405" t="e">
        <f>+(M45+N45)/2</f>
        <v>#DIV/0!</v>
      </c>
      <c r="P45" s="112"/>
    </row>
    <row r="46" spans="1:31" ht="57.75" hidden="1" customHeight="1" thickBot="1">
      <c r="A46" s="110"/>
      <c r="B46" s="564"/>
      <c r="C46" s="135" t="s">
        <v>39</v>
      </c>
      <c r="D46" s="566"/>
      <c r="E46" s="136">
        <v>1</v>
      </c>
      <c r="F46" s="137">
        <f>SUM(G46:J46)</f>
        <v>0</v>
      </c>
      <c r="G46" s="137"/>
      <c r="H46" s="319">
        <v>0</v>
      </c>
      <c r="I46" s="319">
        <v>0</v>
      </c>
      <c r="J46" s="319">
        <v>0</v>
      </c>
      <c r="K46" s="134">
        <v>44927</v>
      </c>
      <c r="L46" s="134">
        <v>45291</v>
      </c>
      <c r="M46" s="402"/>
      <c r="N46" s="568"/>
      <c r="O46" s="406"/>
      <c r="P46" s="112"/>
    </row>
    <row r="47" spans="1:31" ht="25.5" hidden="1" customHeight="1" thickBot="1">
      <c r="A47" s="110"/>
      <c r="B47" s="563" t="s">
        <v>94</v>
      </c>
      <c r="C47" s="130" t="s">
        <v>37</v>
      </c>
      <c r="D47" s="565" t="s">
        <v>95</v>
      </c>
      <c r="E47" s="140">
        <v>1</v>
      </c>
      <c r="F47" s="132">
        <f t="shared" si="0"/>
        <v>0</v>
      </c>
      <c r="G47" s="132">
        <v>0</v>
      </c>
      <c r="H47" s="319">
        <v>0</v>
      </c>
      <c r="I47" s="319">
        <v>0</v>
      </c>
      <c r="J47" s="319">
        <v>0</v>
      </c>
      <c r="K47" s="134">
        <v>44927</v>
      </c>
      <c r="L47" s="134">
        <v>45291</v>
      </c>
      <c r="M47" s="401">
        <f>+(E48/E47)*100</f>
        <v>0</v>
      </c>
      <c r="N47" s="567" t="e">
        <f>+(F48/F47)*100</f>
        <v>#DIV/0!</v>
      </c>
      <c r="O47" s="405" t="e">
        <f>+(M47+N47)/2</f>
        <v>#DIV/0!</v>
      </c>
      <c r="P47" s="112"/>
    </row>
    <row r="48" spans="1:31" ht="23.25" hidden="1" customHeight="1" thickBot="1">
      <c r="A48" s="110"/>
      <c r="B48" s="564"/>
      <c r="C48" s="135" t="s">
        <v>39</v>
      </c>
      <c r="D48" s="566"/>
      <c r="E48" s="136">
        <v>0</v>
      </c>
      <c r="F48" s="137">
        <f t="shared" si="0"/>
        <v>0</v>
      </c>
      <c r="G48" s="138"/>
      <c r="H48" s="319">
        <v>0</v>
      </c>
      <c r="I48" s="319">
        <v>0</v>
      </c>
      <c r="J48" s="319">
        <v>0</v>
      </c>
      <c r="K48" s="134">
        <v>44927</v>
      </c>
      <c r="L48" s="134">
        <v>45291</v>
      </c>
      <c r="M48" s="402"/>
      <c r="N48" s="568"/>
      <c r="O48" s="406"/>
      <c r="P48" s="112"/>
      <c r="R48" s="148"/>
      <c r="S48" s="149"/>
      <c r="T48" s="150"/>
      <c r="U48" s="151"/>
      <c r="V48" s="150"/>
      <c r="W48" s="150"/>
      <c r="X48" s="150"/>
      <c r="Y48" s="150"/>
      <c r="Z48" s="148"/>
      <c r="AA48" s="150"/>
      <c r="AB48" s="150"/>
      <c r="AC48" s="148"/>
      <c r="AD48" s="150"/>
      <c r="AE48" s="148"/>
    </row>
    <row r="49" spans="1:37" ht="23.25" customHeight="1" thickBot="1">
      <c r="A49" s="110"/>
      <c r="B49" s="563" t="s">
        <v>96</v>
      </c>
      <c r="C49" s="130" t="s">
        <v>37</v>
      </c>
      <c r="D49" s="565" t="s">
        <v>97</v>
      </c>
      <c r="E49" s="140">
        <v>1</v>
      </c>
      <c r="F49" s="132">
        <f t="shared" si="0"/>
        <v>19158552</v>
      </c>
      <c r="G49" s="132">
        <v>19158552</v>
      </c>
      <c r="H49" s="319">
        <v>0</v>
      </c>
      <c r="I49" s="319">
        <v>0</v>
      </c>
      <c r="J49" s="319">
        <v>0</v>
      </c>
      <c r="K49" s="134">
        <v>44927</v>
      </c>
      <c r="L49" s="134">
        <v>45291</v>
      </c>
      <c r="M49" s="401">
        <f>+(E50/E49)*100</f>
        <v>0</v>
      </c>
      <c r="N49" s="567">
        <f>+(F50/F49)*100</f>
        <v>100</v>
      </c>
      <c r="O49" s="405">
        <f>+(M49+N49)/2</f>
        <v>50</v>
      </c>
      <c r="P49" s="112"/>
      <c r="R49" s="148"/>
      <c r="S49" s="149"/>
      <c r="T49" s="150"/>
      <c r="U49" s="151"/>
      <c r="V49" s="150"/>
      <c r="W49" s="150"/>
      <c r="X49" s="150"/>
      <c r="Y49" s="150"/>
      <c r="Z49" s="148"/>
      <c r="AA49" s="150"/>
      <c r="AB49" s="150"/>
      <c r="AC49" s="148"/>
      <c r="AD49" s="150"/>
      <c r="AE49" s="148"/>
    </row>
    <row r="50" spans="1:37" ht="23.25" customHeight="1" thickBot="1">
      <c r="A50" s="110"/>
      <c r="B50" s="564"/>
      <c r="C50" s="135" t="s">
        <v>39</v>
      </c>
      <c r="D50" s="566"/>
      <c r="E50" s="136">
        <v>0</v>
      </c>
      <c r="F50" s="137">
        <f t="shared" si="0"/>
        <v>19158552</v>
      </c>
      <c r="G50" s="137">
        <f>'ANEXO FORTALECIMIENTO'!G111</f>
        <v>19158552</v>
      </c>
      <c r="H50" s="319">
        <v>0</v>
      </c>
      <c r="I50" s="319">
        <v>0</v>
      </c>
      <c r="J50" s="319">
        <v>0</v>
      </c>
      <c r="K50" s="134">
        <v>44927</v>
      </c>
      <c r="L50" s="134">
        <v>45291</v>
      </c>
      <c r="M50" s="402"/>
      <c r="N50" s="568"/>
      <c r="O50" s="406"/>
      <c r="P50" s="112"/>
      <c r="R50" s="148"/>
      <c r="S50" s="149"/>
      <c r="T50" s="150"/>
      <c r="U50" s="151"/>
      <c r="V50" s="150"/>
      <c r="W50" s="150"/>
      <c r="X50" s="150"/>
      <c r="Y50" s="150"/>
      <c r="Z50" s="148"/>
      <c r="AA50" s="150"/>
      <c r="AB50" s="150"/>
      <c r="AC50" s="148"/>
      <c r="AD50" s="150"/>
      <c r="AE50" s="148"/>
    </row>
    <row r="51" spans="1:37" ht="25.5" hidden="1" customHeight="1" thickBot="1">
      <c r="A51" s="110"/>
      <c r="B51" s="563" t="s">
        <v>98</v>
      </c>
      <c r="C51" s="130" t="s">
        <v>37</v>
      </c>
      <c r="D51" s="565" t="s">
        <v>99</v>
      </c>
      <c r="E51" s="140">
        <v>1</v>
      </c>
      <c r="F51" s="132">
        <f t="shared" si="0"/>
        <v>0</v>
      </c>
      <c r="G51" s="132">
        <v>0</v>
      </c>
      <c r="H51" s="319">
        <v>0</v>
      </c>
      <c r="I51" s="319">
        <v>0</v>
      </c>
      <c r="J51" s="319">
        <v>0</v>
      </c>
      <c r="K51" s="134">
        <v>44927</v>
      </c>
      <c r="L51" s="134">
        <v>45291</v>
      </c>
      <c r="M51" s="401">
        <f>+(E52/E51)*100</f>
        <v>0</v>
      </c>
      <c r="N51" s="567" t="e">
        <f>+(F52/F51)*100</f>
        <v>#DIV/0!</v>
      </c>
      <c r="O51" s="405" t="e">
        <f>+(M51+N51)/2</f>
        <v>#DIV/0!</v>
      </c>
      <c r="P51" s="112"/>
      <c r="R51" s="116"/>
      <c r="S51" s="152"/>
      <c r="T51" s="153"/>
      <c r="U51" s="154"/>
      <c r="V51" s="153"/>
      <c r="W51" s="153"/>
      <c r="X51" s="155"/>
      <c r="Y51" s="153"/>
      <c r="Z51" s="156"/>
      <c r="AA51" s="116"/>
      <c r="AB51" s="153"/>
      <c r="AC51" s="157"/>
      <c r="AD51" s="153"/>
      <c r="AE51" s="85"/>
      <c r="AF51" s="85"/>
      <c r="AG51" s="116"/>
      <c r="AH51" s="116"/>
      <c r="AI51" s="116"/>
      <c r="AJ51" s="116"/>
      <c r="AK51" s="116"/>
    </row>
    <row r="52" spans="1:37" ht="42.75" hidden="1" customHeight="1" thickBot="1">
      <c r="A52" s="110"/>
      <c r="B52" s="564"/>
      <c r="C52" s="135" t="s">
        <v>39</v>
      </c>
      <c r="D52" s="566"/>
      <c r="E52" s="136">
        <v>0</v>
      </c>
      <c r="F52" s="132">
        <f t="shared" si="0"/>
        <v>0</v>
      </c>
      <c r="G52" s="132"/>
      <c r="H52" s="319">
        <v>0</v>
      </c>
      <c r="I52" s="319">
        <v>0</v>
      </c>
      <c r="J52" s="319">
        <v>0</v>
      </c>
      <c r="K52" s="134">
        <v>44927</v>
      </c>
      <c r="L52" s="134">
        <v>45291</v>
      </c>
      <c r="M52" s="402"/>
      <c r="N52" s="568"/>
      <c r="O52" s="406"/>
      <c r="P52" s="112"/>
      <c r="Q52" s="158"/>
      <c r="R52" s="159"/>
      <c r="S52" s="160"/>
      <c r="T52" s="161"/>
      <c r="U52" s="162"/>
      <c r="V52" s="161"/>
      <c r="W52" s="161"/>
      <c r="X52" s="161"/>
      <c r="Y52" s="161"/>
      <c r="Z52" s="161"/>
      <c r="AA52" s="163"/>
      <c r="AB52" s="161"/>
      <c r="AC52" s="164"/>
      <c r="AD52" s="159"/>
      <c r="AE52" s="93"/>
      <c r="AF52" s="164"/>
      <c r="AG52" s="159"/>
      <c r="AH52" s="93"/>
      <c r="AI52" s="165"/>
      <c r="AJ52" s="165"/>
      <c r="AK52" s="165"/>
    </row>
    <row r="53" spans="1:37" ht="25.5" customHeight="1" thickBot="1">
      <c r="A53" s="110"/>
      <c r="B53" s="563" t="s">
        <v>100</v>
      </c>
      <c r="C53" s="130" t="s">
        <v>37</v>
      </c>
      <c r="D53" s="565" t="s">
        <v>99</v>
      </c>
      <c r="E53" s="140">
        <v>1</v>
      </c>
      <c r="F53" s="137">
        <f t="shared" si="0"/>
        <v>75000000</v>
      </c>
      <c r="G53" s="132">
        <v>75000000</v>
      </c>
      <c r="H53" s="319">
        <v>0</v>
      </c>
      <c r="I53" s="319">
        <v>0</v>
      </c>
      <c r="J53" s="319">
        <v>0</v>
      </c>
      <c r="K53" s="134">
        <v>44927</v>
      </c>
      <c r="L53" s="134">
        <v>45291</v>
      </c>
      <c r="M53" s="401">
        <f>+(E54/E53)*100</f>
        <v>0</v>
      </c>
      <c r="N53" s="567">
        <f>+(F54/F53)*100</f>
        <v>0</v>
      </c>
      <c r="O53" s="405">
        <f>+(M53+N53)/2</f>
        <v>0</v>
      </c>
      <c r="P53" s="112"/>
      <c r="Q53" s="166"/>
      <c r="R53" s="159"/>
      <c r="S53" s="160"/>
      <c r="T53" s="161"/>
      <c r="U53" s="162"/>
      <c r="V53" s="161"/>
      <c r="W53" s="161"/>
      <c r="X53" s="167"/>
      <c r="Y53" s="161"/>
      <c r="Z53" s="163"/>
      <c r="AA53" s="159"/>
      <c r="AB53" s="161"/>
      <c r="AC53" s="164"/>
      <c r="AD53" s="159"/>
      <c r="AE53" s="93"/>
      <c r="AF53" s="93"/>
      <c r="AG53" s="165"/>
      <c r="AH53" s="159"/>
    </row>
    <row r="54" spans="1:37" ht="48" customHeight="1" thickBot="1">
      <c r="A54" s="110"/>
      <c r="B54" s="564"/>
      <c r="C54" s="135" t="s">
        <v>39</v>
      </c>
      <c r="D54" s="566"/>
      <c r="E54" s="136">
        <v>0</v>
      </c>
      <c r="F54" s="320">
        <v>0</v>
      </c>
      <c r="G54" s="320">
        <v>0</v>
      </c>
      <c r="H54" s="319">
        <v>0</v>
      </c>
      <c r="I54" s="319">
        <v>0</v>
      </c>
      <c r="J54" s="319">
        <v>0</v>
      </c>
      <c r="K54" s="134">
        <v>44927</v>
      </c>
      <c r="L54" s="134">
        <v>45291</v>
      </c>
      <c r="M54" s="402"/>
      <c r="N54" s="568"/>
      <c r="O54" s="406"/>
      <c r="P54" s="112"/>
      <c r="Q54" s="166"/>
      <c r="R54" s="168"/>
      <c r="S54" s="169"/>
      <c r="T54" s="170"/>
      <c r="U54" s="169"/>
      <c r="V54" s="169"/>
      <c r="W54" s="169"/>
      <c r="X54" s="169"/>
      <c r="Y54" s="169"/>
      <c r="Z54" s="169"/>
      <c r="AA54" s="169"/>
      <c r="AB54" s="169"/>
      <c r="AC54" s="169"/>
      <c r="AD54" s="169"/>
    </row>
    <row r="55" spans="1:37" ht="25.5" hidden="1" customHeight="1" thickBot="1">
      <c r="A55" s="110"/>
      <c r="B55" s="563" t="s">
        <v>101</v>
      </c>
      <c r="C55" s="130" t="s">
        <v>37</v>
      </c>
      <c r="D55" s="565" t="s">
        <v>102</v>
      </c>
      <c r="E55" s="140">
        <v>1</v>
      </c>
      <c r="F55" s="137">
        <f t="shared" si="0"/>
        <v>0</v>
      </c>
      <c r="G55" s="171"/>
      <c r="H55" s="133"/>
      <c r="I55" s="36"/>
      <c r="J55" s="309"/>
      <c r="K55" s="134">
        <v>44927</v>
      </c>
      <c r="L55" s="134">
        <v>45291</v>
      </c>
      <c r="M55" s="401">
        <f>+(E56/E55)*100</f>
        <v>0</v>
      </c>
      <c r="N55" s="567" t="e">
        <f>+(F56/F55)*100</f>
        <v>#DIV/0!</v>
      </c>
      <c r="O55" s="405" t="e">
        <f>+(M55+N55)/2</f>
        <v>#DIV/0!</v>
      </c>
      <c r="P55" s="112"/>
      <c r="Q55" s="172"/>
      <c r="R55" s="173"/>
      <c r="S55" s="169"/>
      <c r="T55" s="170"/>
      <c r="U55" s="169"/>
      <c r="V55" s="169"/>
      <c r="W55" s="169"/>
      <c r="X55" s="169"/>
      <c r="Y55" s="158"/>
      <c r="Z55" s="169"/>
      <c r="AA55" s="169"/>
      <c r="AB55" s="158"/>
      <c r="AC55" s="169"/>
      <c r="AD55" s="158"/>
    </row>
    <row r="56" spans="1:37" ht="42" hidden="1" customHeight="1" thickBot="1">
      <c r="A56" s="110"/>
      <c r="B56" s="564"/>
      <c r="C56" s="135" t="s">
        <v>39</v>
      </c>
      <c r="D56" s="566"/>
      <c r="E56" s="146"/>
      <c r="F56" s="132">
        <f t="shared" si="0"/>
        <v>0</v>
      </c>
      <c r="G56" s="132"/>
      <c r="H56" s="139"/>
      <c r="I56" s="42"/>
      <c r="J56" s="310"/>
      <c r="K56" s="134">
        <v>44927</v>
      </c>
      <c r="L56" s="134">
        <v>45291</v>
      </c>
      <c r="M56" s="402"/>
      <c r="N56" s="568"/>
      <c r="O56" s="406"/>
      <c r="P56" s="112"/>
      <c r="Q56" s="172"/>
      <c r="R56" s="173"/>
      <c r="S56" s="169"/>
      <c r="T56" s="170"/>
      <c r="U56" s="166"/>
      <c r="V56" s="169"/>
      <c r="W56" s="172"/>
      <c r="X56" s="169"/>
      <c r="Y56" s="158"/>
      <c r="Z56" s="169"/>
      <c r="AA56" s="172"/>
      <c r="AB56" s="172"/>
      <c r="AC56" s="169"/>
      <c r="AD56" s="158"/>
    </row>
    <row r="57" spans="1:37" ht="42" hidden="1" customHeight="1" thickBot="1">
      <c r="A57" s="110"/>
      <c r="B57" s="174"/>
      <c r="C57" s="175"/>
      <c r="D57" s="176"/>
      <c r="E57" s="177"/>
      <c r="F57" s="137"/>
      <c r="G57" s="178"/>
      <c r="H57" s="144"/>
      <c r="I57" s="179"/>
      <c r="J57" s="311"/>
      <c r="K57" s="134">
        <v>44927</v>
      </c>
      <c r="L57" s="134">
        <v>45291</v>
      </c>
      <c r="M57" s="334"/>
      <c r="N57" s="334"/>
      <c r="O57" s="337"/>
      <c r="P57" s="112"/>
      <c r="Q57" s="172"/>
      <c r="R57" s="173"/>
      <c r="S57" s="169"/>
      <c r="T57" s="170"/>
      <c r="U57" s="166"/>
      <c r="V57" s="169"/>
      <c r="W57" s="172"/>
      <c r="X57" s="169"/>
      <c r="Y57" s="158"/>
      <c r="Z57" s="169"/>
      <c r="AA57" s="172"/>
      <c r="AB57" s="172"/>
      <c r="AC57" s="169"/>
      <c r="AD57" s="158"/>
    </row>
    <row r="58" spans="1:37" ht="42" hidden="1" customHeight="1" thickBot="1">
      <c r="A58" s="110"/>
      <c r="B58" s="174"/>
      <c r="C58" s="175"/>
      <c r="D58" s="176"/>
      <c r="E58" s="177"/>
      <c r="F58" s="137"/>
      <c r="G58" s="178"/>
      <c r="H58" s="144"/>
      <c r="I58" s="179"/>
      <c r="J58" s="311"/>
      <c r="K58" s="134"/>
      <c r="L58" s="134"/>
      <c r="M58" s="334"/>
      <c r="N58" s="334"/>
      <c r="O58" s="337"/>
      <c r="P58" s="112"/>
      <c r="Q58" s="172"/>
      <c r="R58" s="173"/>
      <c r="S58" s="169"/>
      <c r="T58" s="170"/>
      <c r="U58" s="166"/>
      <c r="V58" s="169"/>
      <c r="W58" s="172"/>
      <c r="X58" s="169"/>
      <c r="Y58" s="158"/>
      <c r="Z58" s="169"/>
      <c r="AA58" s="172"/>
      <c r="AB58" s="172"/>
      <c r="AC58" s="169"/>
      <c r="AD58" s="158"/>
    </row>
    <row r="59" spans="1:37" ht="42" hidden="1" customHeight="1" thickBot="1">
      <c r="A59" s="110"/>
      <c r="B59" s="174"/>
      <c r="C59" s="175"/>
      <c r="D59" s="176"/>
      <c r="E59" s="177"/>
      <c r="F59" s="137"/>
      <c r="G59" s="178"/>
      <c r="H59" s="144"/>
      <c r="I59" s="179"/>
      <c r="J59" s="311"/>
      <c r="K59" s="134"/>
      <c r="L59" s="134"/>
      <c r="M59" s="334"/>
      <c r="N59" s="334"/>
      <c r="O59" s="337"/>
      <c r="P59" s="112"/>
      <c r="Q59" s="172"/>
      <c r="R59" s="173"/>
      <c r="S59" s="169"/>
      <c r="T59" s="170"/>
      <c r="U59" s="166"/>
      <c r="V59" s="169"/>
      <c r="W59" s="172"/>
      <c r="X59" s="169"/>
      <c r="Y59" s="158"/>
      <c r="Z59" s="169"/>
      <c r="AA59" s="172"/>
      <c r="AB59" s="172"/>
      <c r="AC59" s="169"/>
      <c r="AD59" s="158"/>
    </row>
    <row r="60" spans="1:37" ht="42" hidden="1" customHeight="1" thickBot="1">
      <c r="A60" s="110"/>
      <c r="B60" s="174"/>
      <c r="C60" s="175"/>
      <c r="D60" s="176"/>
      <c r="E60" s="177"/>
      <c r="F60" s="137"/>
      <c r="G60" s="178"/>
      <c r="H60" s="144"/>
      <c r="I60" s="179"/>
      <c r="J60" s="311"/>
      <c r="K60" s="134"/>
      <c r="L60" s="134"/>
      <c r="M60" s="334"/>
      <c r="N60" s="334"/>
      <c r="O60" s="337"/>
      <c r="P60" s="112"/>
      <c r="Q60" s="172"/>
      <c r="R60" s="173"/>
      <c r="S60" s="169"/>
      <c r="T60" s="170"/>
      <c r="U60" s="166"/>
      <c r="V60" s="169"/>
      <c r="W60" s="172"/>
      <c r="X60" s="169"/>
      <c r="Y60" s="158"/>
      <c r="Z60" s="169"/>
      <c r="AA60" s="172"/>
      <c r="AB60" s="172"/>
      <c r="AC60" s="169"/>
      <c r="AD60" s="158"/>
    </row>
    <row r="61" spans="1:37" ht="27.75" hidden="1" customHeight="1" thickBot="1">
      <c r="A61" s="110"/>
      <c r="B61" s="551"/>
      <c r="C61" s="130" t="s">
        <v>37</v>
      </c>
      <c r="D61" s="553" t="s">
        <v>43</v>
      </c>
      <c r="E61" s="140">
        <v>1</v>
      </c>
      <c r="F61" s="137">
        <f t="shared" si="0"/>
        <v>0</v>
      </c>
      <c r="G61" s="137"/>
      <c r="H61" s="133"/>
      <c r="I61" s="36"/>
      <c r="J61" s="309"/>
      <c r="K61" s="134">
        <v>44927</v>
      </c>
      <c r="L61" s="134">
        <v>45291</v>
      </c>
      <c r="M61" s="555">
        <f>+(E62/E61)*100</f>
        <v>0</v>
      </c>
      <c r="N61" s="555" t="e">
        <f>+(F62/F61)*100</f>
        <v>#DIV/0!</v>
      </c>
      <c r="O61" s="557" t="e">
        <f>+(M61+N61)/2</f>
        <v>#DIV/0!</v>
      </c>
      <c r="P61" s="112"/>
      <c r="Q61" s="172"/>
      <c r="R61" s="173"/>
      <c r="S61" s="169"/>
      <c r="T61" s="170"/>
      <c r="U61" s="169"/>
      <c r="V61" s="169"/>
      <c r="W61" s="169"/>
      <c r="X61" s="169"/>
      <c r="Y61" s="169"/>
      <c r="Z61" s="169"/>
      <c r="AA61" s="169"/>
      <c r="AB61" s="169"/>
      <c r="AC61" s="169"/>
      <c r="AD61" s="169"/>
    </row>
    <row r="62" spans="1:37" ht="39" hidden="1" customHeight="1" thickBot="1">
      <c r="A62" s="110"/>
      <c r="B62" s="552"/>
      <c r="C62" s="180" t="s">
        <v>39</v>
      </c>
      <c r="D62" s="554"/>
      <c r="E62" s="181"/>
      <c r="F62" s="137">
        <f t="shared" si="0"/>
        <v>0</v>
      </c>
      <c r="G62" s="182"/>
      <c r="H62" s="183"/>
      <c r="I62" s="184"/>
      <c r="J62" s="312"/>
      <c r="K62" s="134">
        <v>44927</v>
      </c>
      <c r="L62" s="134">
        <v>45291</v>
      </c>
      <c r="M62" s="556"/>
      <c r="N62" s="556"/>
      <c r="O62" s="558"/>
      <c r="P62" s="112"/>
      <c r="Q62" s="172"/>
      <c r="R62" s="173"/>
      <c r="S62" s="169"/>
      <c r="T62" s="170"/>
      <c r="U62" s="169"/>
      <c r="V62" s="169"/>
      <c r="W62" s="169"/>
      <c r="X62" s="169"/>
      <c r="Y62" s="169"/>
      <c r="Z62" s="169"/>
      <c r="AA62" s="169"/>
      <c r="AB62" s="169"/>
      <c r="AC62" s="169"/>
      <c r="AD62" s="169"/>
    </row>
    <row r="63" spans="1:37" ht="15.75" thickBot="1">
      <c r="A63" s="110"/>
      <c r="B63" s="559" t="s">
        <v>46</v>
      </c>
      <c r="C63" s="130" t="s">
        <v>37</v>
      </c>
      <c r="D63" s="185"/>
      <c r="E63" s="186"/>
      <c r="F63" s="248">
        <f>G63+H63+I63+J63</f>
        <v>3357656000</v>
      </c>
      <c r="G63" s="187">
        <f>+G61+G55+G53+G51+G47+G43+G41+G35+G31+G33+G17+G39+G29+G27+G23+G19+G25++G37+G21+G45+G49</f>
        <v>3357656000</v>
      </c>
      <c r="H63" s="188"/>
      <c r="I63" s="189"/>
      <c r="J63" s="309"/>
      <c r="K63" s="190"/>
      <c r="L63" s="191"/>
      <c r="M63" s="561"/>
      <c r="N63" s="561"/>
      <c r="O63" s="562"/>
      <c r="P63" s="112"/>
      <c r="Q63" s="172"/>
      <c r="R63" s="173"/>
      <c r="S63" s="169"/>
      <c r="T63" s="170"/>
      <c r="U63" s="169"/>
      <c r="V63" s="169"/>
      <c r="W63" s="169"/>
      <c r="X63" s="169"/>
      <c r="Y63" s="192"/>
      <c r="Z63" s="193"/>
      <c r="AA63" s="194"/>
      <c r="AB63" s="194"/>
      <c r="AC63" s="169"/>
      <c r="AD63" s="169"/>
    </row>
    <row r="64" spans="1:37" ht="15.75" thickBot="1">
      <c r="A64" s="110"/>
      <c r="B64" s="560"/>
      <c r="C64" s="135" t="s">
        <v>39</v>
      </c>
      <c r="D64" s="129"/>
      <c r="E64" s="195"/>
      <c r="F64" s="248">
        <f>G64+H64+I64+J64</f>
        <v>2035056400</v>
      </c>
      <c r="G64" s="187">
        <f>+G62+G56+G54+G52+G48+G44+G42+G36+G32+G34+G18+G40+G30+G28+G24+G20+G26++G38+G22+G46+G50</f>
        <v>2035056400</v>
      </c>
      <c r="H64" s="196"/>
      <c r="I64" s="197"/>
      <c r="J64" s="310"/>
      <c r="K64" s="139"/>
      <c r="L64" s="198"/>
      <c r="M64" s="561"/>
      <c r="N64" s="561"/>
      <c r="O64" s="562"/>
      <c r="P64" s="112"/>
      <c r="Q64" s="172"/>
      <c r="R64" s="173"/>
      <c r="S64" s="169"/>
      <c r="T64" s="170"/>
      <c r="U64" s="169"/>
      <c r="V64" s="169"/>
      <c r="W64" s="169"/>
      <c r="X64" s="169"/>
      <c r="Y64" s="192"/>
      <c r="Z64" s="193"/>
      <c r="AA64" s="194"/>
      <c r="AB64" s="194"/>
      <c r="AC64" s="169"/>
      <c r="AD64" s="169"/>
    </row>
    <row r="65" spans="1:30" ht="15.75" thickBot="1">
      <c r="A65" s="110"/>
      <c r="B65" s="110"/>
      <c r="F65" s="200"/>
      <c r="H65" s="202"/>
      <c r="I65" s="202"/>
      <c r="J65" s="313"/>
      <c r="K65" s="203"/>
      <c r="L65" s="203"/>
      <c r="O65" s="338"/>
      <c r="P65" s="112"/>
      <c r="Q65" s="172"/>
      <c r="R65" s="173"/>
      <c r="S65" s="169"/>
      <c r="T65" s="170"/>
      <c r="U65" s="169"/>
      <c r="V65" s="169"/>
      <c r="W65" s="169"/>
      <c r="X65" s="169"/>
      <c r="Y65" s="192"/>
      <c r="Z65" s="193"/>
      <c r="AA65" s="194"/>
      <c r="AB65" s="194"/>
      <c r="AC65" s="169"/>
      <c r="AD65" s="169"/>
    </row>
    <row r="66" spans="1:30" ht="16.5" thickBot="1">
      <c r="A66" s="110"/>
      <c r="B66" s="204" t="s">
        <v>47</v>
      </c>
      <c r="C66" s="536" t="s">
        <v>48</v>
      </c>
      <c r="D66" s="537"/>
      <c r="E66" s="538"/>
      <c r="F66" s="539" t="s">
        <v>49</v>
      </c>
      <c r="G66" s="540"/>
      <c r="H66" s="540"/>
      <c r="I66" s="540"/>
      <c r="J66" s="314"/>
      <c r="K66" s="541" t="s">
        <v>50</v>
      </c>
      <c r="L66" s="542"/>
      <c r="M66" s="542"/>
      <c r="N66" s="542"/>
      <c r="O66" s="543"/>
      <c r="P66" s="112"/>
      <c r="Q66" s="172"/>
      <c r="R66" s="173"/>
      <c r="S66" s="169"/>
      <c r="T66" s="170"/>
      <c r="U66" s="169"/>
      <c r="V66" s="169"/>
      <c r="W66" s="169"/>
      <c r="X66" s="169"/>
      <c r="Y66" s="192"/>
      <c r="Z66" s="194"/>
      <c r="AA66" s="194"/>
      <c r="AB66" s="194"/>
      <c r="AC66" s="169"/>
      <c r="AD66" s="169"/>
    </row>
    <row r="67" spans="1:30" ht="31.5" customHeight="1">
      <c r="A67" s="110"/>
      <c r="B67" s="544" t="s">
        <v>103</v>
      </c>
      <c r="C67" s="493" t="s">
        <v>104</v>
      </c>
      <c r="D67" s="494"/>
      <c r="E67" s="495"/>
      <c r="F67" s="499" t="s">
        <v>105</v>
      </c>
      <c r="G67" s="494"/>
      <c r="H67" s="495"/>
      <c r="I67" s="205" t="s">
        <v>37</v>
      </c>
      <c r="J67" s="315">
        <v>2</v>
      </c>
      <c r="K67" s="545" t="s">
        <v>314</v>
      </c>
      <c r="L67" s="546"/>
      <c r="M67" s="546"/>
      <c r="N67" s="546"/>
      <c r="O67" s="547"/>
      <c r="P67" s="112"/>
    </row>
    <row r="68" spans="1:30" ht="21" customHeight="1">
      <c r="A68" s="110"/>
      <c r="B68" s="529"/>
      <c r="C68" s="496"/>
      <c r="D68" s="497"/>
      <c r="E68" s="498"/>
      <c r="F68" s="496"/>
      <c r="G68" s="497"/>
      <c r="H68" s="498"/>
      <c r="I68" s="205" t="s">
        <v>39</v>
      </c>
      <c r="J68" s="315">
        <v>0</v>
      </c>
      <c r="K68" s="548"/>
      <c r="L68" s="549"/>
      <c r="M68" s="549"/>
      <c r="N68" s="549"/>
      <c r="O68" s="550"/>
      <c r="P68" s="112"/>
    </row>
    <row r="69" spans="1:30" ht="53.25" customHeight="1">
      <c r="A69" s="110"/>
      <c r="B69" s="528" t="s">
        <v>106</v>
      </c>
      <c r="C69" s="493" t="s">
        <v>107</v>
      </c>
      <c r="D69" s="494"/>
      <c r="E69" s="495"/>
      <c r="F69" s="530" t="s">
        <v>108</v>
      </c>
      <c r="G69" s="531"/>
      <c r="H69" s="532"/>
      <c r="I69" s="205" t="s">
        <v>37</v>
      </c>
      <c r="J69" s="315">
        <v>50</v>
      </c>
      <c r="K69" s="512" t="s">
        <v>109</v>
      </c>
      <c r="L69" s="513"/>
      <c r="M69" s="513"/>
      <c r="N69" s="513"/>
      <c r="O69" s="514"/>
      <c r="P69" s="112"/>
    </row>
    <row r="70" spans="1:30" ht="45" customHeight="1">
      <c r="A70" s="110"/>
      <c r="B70" s="529"/>
      <c r="C70" s="496"/>
      <c r="D70" s="497"/>
      <c r="E70" s="498"/>
      <c r="F70" s="533"/>
      <c r="G70" s="534"/>
      <c r="H70" s="535"/>
      <c r="I70" s="205" t="s">
        <v>39</v>
      </c>
      <c r="J70" s="315">
        <v>0</v>
      </c>
      <c r="K70" s="515"/>
      <c r="L70" s="516"/>
      <c r="M70" s="516"/>
      <c r="N70" s="516"/>
      <c r="O70" s="517"/>
      <c r="P70" s="112"/>
    </row>
    <row r="71" spans="1:30" ht="34.5" customHeight="1">
      <c r="A71" s="110"/>
      <c r="B71" s="491"/>
      <c r="C71" s="493" t="s">
        <v>110</v>
      </c>
      <c r="D71" s="494"/>
      <c r="E71" s="495"/>
      <c r="F71" s="499" t="s">
        <v>111</v>
      </c>
      <c r="G71" s="494"/>
      <c r="H71" s="495"/>
      <c r="I71" s="205" t="s">
        <v>37</v>
      </c>
      <c r="J71" s="316">
        <v>370</v>
      </c>
      <c r="K71" s="521" t="s">
        <v>313</v>
      </c>
      <c r="L71" s="522"/>
      <c r="M71" s="522"/>
      <c r="N71" s="522"/>
      <c r="O71" s="523"/>
      <c r="P71" s="112"/>
      <c r="Q71" s="125"/>
      <c r="R71" s="527"/>
      <c r="S71" s="527"/>
      <c r="U71" s="120"/>
    </row>
    <row r="72" spans="1:30" ht="35.25" customHeight="1">
      <c r="A72" s="110"/>
      <c r="B72" s="492"/>
      <c r="C72" s="496"/>
      <c r="D72" s="497"/>
      <c r="E72" s="498"/>
      <c r="F72" s="496"/>
      <c r="G72" s="497"/>
      <c r="H72" s="498"/>
      <c r="I72" s="205" t="s">
        <v>39</v>
      </c>
      <c r="J72" s="317">
        <v>0</v>
      </c>
      <c r="K72" s="524"/>
      <c r="L72" s="525"/>
      <c r="M72" s="525"/>
      <c r="N72" s="525"/>
      <c r="O72" s="526"/>
      <c r="P72" s="112"/>
      <c r="Q72" s="125"/>
      <c r="R72" s="527"/>
      <c r="S72" s="527"/>
      <c r="U72" s="106"/>
    </row>
    <row r="73" spans="1:30" ht="30.75" customHeight="1">
      <c r="A73" s="110"/>
      <c r="B73" s="491"/>
      <c r="C73" s="493" t="s">
        <v>112</v>
      </c>
      <c r="D73" s="494"/>
      <c r="E73" s="495"/>
      <c r="F73" s="499" t="s">
        <v>113</v>
      </c>
      <c r="G73" s="494"/>
      <c r="H73" s="495"/>
      <c r="I73" s="205" t="s">
        <v>37</v>
      </c>
      <c r="J73" s="316">
        <v>1</v>
      </c>
      <c r="K73" s="512" t="s">
        <v>109</v>
      </c>
      <c r="L73" s="513"/>
      <c r="M73" s="513"/>
      <c r="N73" s="513"/>
      <c r="O73" s="514"/>
      <c r="P73" s="112"/>
    </row>
    <row r="74" spans="1:30" ht="67.5" customHeight="1">
      <c r="A74" s="110"/>
      <c r="B74" s="492"/>
      <c r="C74" s="496"/>
      <c r="D74" s="497"/>
      <c r="E74" s="498"/>
      <c r="F74" s="496"/>
      <c r="G74" s="497"/>
      <c r="H74" s="498"/>
      <c r="I74" s="205" t="s">
        <v>39</v>
      </c>
      <c r="J74" s="315">
        <v>1</v>
      </c>
      <c r="K74" s="515"/>
      <c r="L74" s="516"/>
      <c r="M74" s="516"/>
      <c r="N74" s="516"/>
      <c r="O74" s="517"/>
      <c r="P74" s="112"/>
    </row>
    <row r="75" spans="1:30" ht="27" customHeight="1">
      <c r="A75" s="110"/>
      <c r="B75" s="491"/>
      <c r="C75" s="493" t="s">
        <v>114</v>
      </c>
      <c r="D75" s="494"/>
      <c r="E75" s="495"/>
      <c r="F75" s="499" t="s">
        <v>115</v>
      </c>
      <c r="G75" s="494"/>
      <c r="H75" s="495"/>
      <c r="I75" s="205" t="s">
        <v>37</v>
      </c>
      <c r="J75" s="315">
        <v>1</v>
      </c>
      <c r="K75" s="515"/>
      <c r="L75" s="516"/>
      <c r="M75" s="516"/>
      <c r="N75" s="516"/>
      <c r="O75" s="517"/>
      <c r="P75" s="112"/>
    </row>
    <row r="76" spans="1:30" ht="29.25" customHeight="1">
      <c r="A76" s="110"/>
      <c r="B76" s="492"/>
      <c r="C76" s="496"/>
      <c r="D76" s="497"/>
      <c r="E76" s="498"/>
      <c r="F76" s="496"/>
      <c r="G76" s="497"/>
      <c r="H76" s="498"/>
      <c r="I76" s="205" t="s">
        <v>39</v>
      </c>
      <c r="J76" s="315" t="s">
        <v>482</v>
      </c>
      <c r="K76" s="518"/>
      <c r="L76" s="519"/>
      <c r="M76" s="519"/>
      <c r="N76" s="519"/>
      <c r="O76" s="520"/>
      <c r="P76" s="112"/>
    </row>
    <row r="77" spans="1:30" ht="27" customHeight="1">
      <c r="A77" s="110"/>
      <c r="B77" s="491"/>
      <c r="C77" s="493" t="s">
        <v>116</v>
      </c>
      <c r="D77" s="494"/>
      <c r="E77" s="495"/>
      <c r="F77" s="499" t="s">
        <v>117</v>
      </c>
      <c r="G77" s="494"/>
      <c r="H77" s="495"/>
      <c r="I77" s="205" t="s">
        <v>37</v>
      </c>
      <c r="J77" s="315">
        <v>94</v>
      </c>
      <c r="K77" s="500"/>
      <c r="L77" s="500"/>
      <c r="M77" s="500"/>
      <c r="N77" s="500"/>
      <c r="O77" s="501"/>
      <c r="P77" s="112"/>
    </row>
    <row r="78" spans="1:30" ht="29.25" customHeight="1">
      <c r="A78" s="110"/>
      <c r="B78" s="492"/>
      <c r="C78" s="496"/>
      <c r="D78" s="497"/>
      <c r="E78" s="498"/>
      <c r="F78" s="496"/>
      <c r="G78" s="497"/>
      <c r="H78" s="498"/>
      <c r="I78" s="205" t="s">
        <v>39</v>
      </c>
      <c r="J78" s="315">
        <v>42</v>
      </c>
      <c r="K78" s="500"/>
      <c r="L78" s="500"/>
      <c r="M78" s="500"/>
      <c r="N78" s="500"/>
      <c r="O78" s="501"/>
      <c r="P78" s="112"/>
    </row>
    <row r="79" spans="1:30" ht="29.25" customHeight="1">
      <c r="A79" s="110"/>
      <c r="B79" s="491"/>
      <c r="C79" s="493" t="s">
        <v>118</v>
      </c>
      <c r="D79" s="494"/>
      <c r="E79" s="495"/>
      <c r="F79" s="499" t="s">
        <v>119</v>
      </c>
      <c r="G79" s="494"/>
      <c r="H79" s="495"/>
      <c r="I79" s="205" t="s">
        <v>37</v>
      </c>
      <c r="J79" s="315">
        <v>3</v>
      </c>
      <c r="K79" s="500"/>
      <c r="L79" s="500"/>
      <c r="M79" s="500"/>
      <c r="N79" s="500"/>
      <c r="O79" s="501"/>
      <c r="P79" s="112"/>
    </row>
    <row r="80" spans="1:30" ht="27" customHeight="1">
      <c r="A80" s="110"/>
      <c r="B80" s="492"/>
      <c r="C80" s="496"/>
      <c r="D80" s="497"/>
      <c r="E80" s="498"/>
      <c r="F80" s="496"/>
      <c r="G80" s="497"/>
      <c r="H80" s="498"/>
      <c r="I80" s="205" t="s">
        <v>39</v>
      </c>
      <c r="J80" s="315">
        <v>0</v>
      </c>
      <c r="K80" s="500"/>
      <c r="L80" s="500"/>
      <c r="M80" s="500"/>
      <c r="N80" s="500"/>
      <c r="O80" s="501"/>
      <c r="P80" s="112"/>
    </row>
    <row r="81" spans="1:16" ht="24.75" customHeight="1">
      <c r="A81" s="110"/>
      <c r="B81" s="491"/>
      <c r="C81" s="493" t="s">
        <v>120</v>
      </c>
      <c r="D81" s="494"/>
      <c r="E81" s="495"/>
      <c r="F81" s="499" t="s">
        <v>121</v>
      </c>
      <c r="G81" s="494"/>
      <c r="H81" s="495"/>
      <c r="I81" s="205" t="s">
        <v>37</v>
      </c>
      <c r="J81" s="315">
        <v>1</v>
      </c>
      <c r="K81" s="500"/>
      <c r="L81" s="500"/>
      <c r="M81" s="500"/>
      <c r="N81" s="500"/>
      <c r="O81" s="501"/>
      <c r="P81" s="112"/>
    </row>
    <row r="82" spans="1:16" ht="29.25" customHeight="1">
      <c r="A82" s="110"/>
      <c r="B82" s="492"/>
      <c r="C82" s="496"/>
      <c r="D82" s="497"/>
      <c r="E82" s="498"/>
      <c r="F82" s="496"/>
      <c r="G82" s="497"/>
      <c r="H82" s="498"/>
      <c r="I82" s="205" t="s">
        <v>39</v>
      </c>
      <c r="J82" s="315" t="s">
        <v>482</v>
      </c>
      <c r="K82" s="500"/>
      <c r="L82" s="500"/>
      <c r="M82" s="500"/>
      <c r="N82" s="500"/>
      <c r="O82" s="501"/>
      <c r="P82" s="112"/>
    </row>
    <row r="83" spans="1:16" ht="23.25" customHeight="1">
      <c r="A83" s="110"/>
      <c r="B83" s="491"/>
      <c r="C83" s="493" t="s">
        <v>122</v>
      </c>
      <c r="D83" s="494"/>
      <c r="E83" s="495"/>
      <c r="F83" s="499" t="s">
        <v>123</v>
      </c>
      <c r="G83" s="494"/>
      <c r="H83" s="495"/>
      <c r="I83" s="205" t="s">
        <v>37</v>
      </c>
      <c r="J83" s="315">
        <v>1</v>
      </c>
      <c r="K83" s="500"/>
      <c r="L83" s="500"/>
      <c r="M83" s="500"/>
      <c r="N83" s="500"/>
      <c r="O83" s="501"/>
      <c r="P83" s="112"/>
    </row>
    <row r="84" spans="1:16" ht="27.75" customHeight="1">
      <c r="A84" s="110"/>
      <c r="B84" s="492"/>
      <c r="C84" s="496"/>
      <c r="D84" s="497"/>
      <c r="E84" s="498"/>
      <c r="F84" s="496"/>
      <c r="G84" s="497"/>
      <c r="H84" s="498"/>
      <c r="I84" s="205" t="s">
        <v>39</v>
      </c>
      <c r="J84" s="315" t="s">
        <v>482</v>
      </c>
      <c r="K84" s="500"/>
      <c r="L84" s="500"/>
      <c r="M84" s="500"/>
      <c r="N84" s="500"/>
      <c r="O84" s="501"/>
      <c r="P84" s="112"/>
    </row>
    <row r="85" spans="1:16" ht="25.5" customHeight="1">
      <c r="A85" s="110"/>
      <c r="B85" s="491"/>
      <c r="C85" s="493" t="s">
        <v>124</v>
      </c>
      <c r="D85" s="494"/>
      <c r="E85" s="495"/>
      <c r="F85" s="499" t="s">
        <v>125</v>
      </c>
      <c r="G85" s="494"/>
      <c r="H85" s="495"/>
      <c r="I85" s="205" t="s">
        <v>37</v>
      </c>
      <c r="J85" s="315">
        <v>1</v>
      </c>
      <c r="K85" s="500"/>
      <c r="L85" s="500"/>
      <c r="M85" s="500"/>
      <c r="N85" s="500"/>
      <c r="O85" s="501"/>
      <c r="P85" s="112"/>
    </row>
    <row r="86" spans="1:16" ht="37.5" customHeight="1">
      <c r="A86" s="110"/>
      <c r="B86" s="492"/>
      <c r="C86" s="496"/>
      <c r="D86" s="497"/>
      <c r="E86" s="498"/>
      <c r="F86" s="496"/>
      <c r="G86" s="497"/>
      <c r="H86" s="498"/>
      <c r="I86" s="205" t="s">
        <v>39</v>
      </c>
      <c r="J86" s="315">
        <v>0</v>
      </c>
      <c r="K86" s="500"/>
      <c r="L86" s="500"/>
      <c r="M86" s="500"/>
      <c r="N86" s="500"/>
      <c r="O86" s="501"/>
      <c r="P86" s="112"/>
    </row>
    <row r="87" spans="1:16" ht="23.25" customHeight="1">
      <c r="A87" s="110"/>
      <c r="B87" s="491"/>
      <c r="C87" s="493" t="s">
        <v>126</v>
      </c>
      <c r="D87" s="494"/>
      <c r="E87" s="495"/>
      <c r="F87" s="499" t="s">
        <v>127</v>
      </c>
      <c r="G87" s="494"/>
      <c r="H87" s="495"/>
      <c r="I87" s="205" t="s">
        <v>37</v>
      </c>
      <c r="J87" s="315">
        <v>30</v>
      </c>
      <c r="K87" s="500"/>
      <c r="L87" s="500"/>
      <c r="M87" s="500"/>
      <c r="N87" s="500"/>
      <c r="O87" s="501"/>
      <c r="P87" s="112"/>
    </row>
    <row r="88" spans="1:16" ht="38.25" customHeight="1">
      <c r="A88" s="110"/>
      <c r="B88" s="492"/>
      <c r="C88" s="496"/>
      <c r="D88" s="497"/>
      <c r="E88" s="498"/>
      <c r="F88" s="496"/>
      <c r="G88" s="497"/>
      <c r="H88" s="498"/>
      <c r="I88" s="205" t="s">
        <v>39</v>
      </c>
      <c r="J88" s="315">
        <v>0</v>
      </c>
      <c r="K88" s="500"/>
      <c r="L88" s="500"/>
      <c r="M88" s="500"/>
      <c r="N88" s="500"/>
      <c r="O88" s="501"/>
      <c r="P88" s="112"/>
    </row>
    <row r="89" spans="1:16" ht="27.75" customHeight="1">
      <c r="A89" s="110"/>
      <c r="B89" s="491"/>
      <c r="C89" s="493" t="s">
        <v>128</v>
      </c>
      <c r="D89" s="494"/>
      <c r="E89" s="495"/>
      <c r="F89" s="499" t="s">
        <v>129</v>
      </c>
      <c r="G89" s="494"/>
      <c r="H89" s="495"/>
      <c r="I89" s="205" t="s">
        <v>37</v>
      </c>
      <c r="J89" s="315">
        <v>1</v>
      </c>
      <c r="K89" s="500"/>
      <c r="L89" s="500"/>
      <c r="M89" s="500"/>
      <c r="N89" s="500"/>
      <c r="O89" s="501"/>
      <c r="P89" s="112"/>
    </row>
    <row r="90" spans="1:16" ht="27.75" customHeight="1">
      <c r="A90" s="110"/>
      <c r="B90" s="492"/>
      <c r="C90" s="496"/>
      <c r="D90" s="497"/>
      <c r="E90" s="498"/>
      <c r="F90" s="496"/>
      <c r="G90" s="497"/>
      <c r="H90" s="498"/>
      <c r="I90" s="205" t="s">
        <v>39</v>
      </c>
      <c r="J90" s="315" t="s">
        <v>482</v>
      </c>
      <c r="K90" s="500"/>
      <c r="L90" s="500"/>
      <c r="M90" s="500"/>
      <c r="N90" s="500"/>
      <c r="O90" s="501"/>
      <c r="P90" s="112"/>
    </row>
    <row r="91" spans="1:16" ht="46.5" customHeight="1">
      <c r="A91" s="110"/>
      <c r="B91" s="502" t="s">
        <v>54</v>
      </c>
      <c r="C91" s="503"/>
      <c r="D91" s="503"/>
      <c r="E91" s="503"/>
      <c r="F91" s="503"/>
      <c r="G91" s="503"/>
      <c r="H91" s="503"/>
      <c r="I91" s="503"/>
      <c r="J91" s="504"/>
      <c r="K91" s="508"/>
      <c r="L91" s="508"/>
      <c r="M91" s="508"/>
      <c r="N91" s="508"/>
      <c r="O91" s="509"/>
      <c r="P91" s="112"/>
    </row>
    <row r="92" spans="1:16" ht="41.25" customHeight="1" thickBot="1">
      <c r="A92" s="206"/>
      <c r="B92" s="505"/>
      <c r="C92" s="506"/>
      <c r="D92" s="506"/>
      <c r="E92" s="506"/>
      <c r="F92" s="506"/>
      <c r="G92" s="506"/>
      <c r="H92" s="506"/>
      <c r="I92" s="506"/>
      <c r="J92" s="507"/>
      <c r="K92" s="510"/>
      <c r="L92" s="510"/>
      <c r="M92" s="510"/>
      <c r="N92" s="510"/>
      <c r="O92" s="511"/>
      <c r="P92" s="207"/>
    </row>
    <row r="93" spans="1:16">
      <c r="K93" s="208"/>
      <c r="L93" s="208"/>
    </row>
  </sheetData>
  <mergeCells count="203">
    <mergeCell ref="B1:B4"/>
    <mergeCell ref="C1:I2"/>
    <mergeCell ref="J1:M1"/>
    <mergeCell ref="N1:O4"/>
    <mergeCell ref="J2:M2"/>
    <mergeCell ref="C3:I4"/>
    <mergeCell ref="J3:M3"/>
    <mergeCell ref="J4:M4"/>
    <mergeCell ref="S9:U9"/>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B17:B18"/>
    <mergeCell ref="D17:D18"/>
    <mergeCell ref="M17:M18"/>
    <mergeCell ref="N17:N18"/>
    <mergeCell ref="O17:O18"/>
    <mergeCell ref="B19:B20"/>
    <mergeCell ref="D19:D20"/>
    <mergeCell ref="M19:M20"/>
    <mergeCell ref="N19:N20"/>
    <mergeCell ref="O19:O20"/>
    <mergeCell ref="B21:B22"/>
    <mergeCell ref="D21:D22"/>
    <mergeCell ref="M21:M22"/>
    <mergeCell ref="N21:N22"/>
    <mergeCell ref="O21:O22"/>
    <mergeCell ref="B23:B24"/>
    <mergeCell ref="D23:D24"/>
    <mergeCell ref="M23:M24"/>
    <mergeCell ref="N23:N24"/>
    <mergeCell ref="O23:O24"/>
    <mergeCell ref="B25:B26"/>
    <mergeCell ref="D25:D26"/>
    <mergeCell ref="M25:M26"/>
    <mergeCell ref="N25:N26"/>
    <mergeCell ref="O25:O26"/>
    <mergeCell ref="B27:B28"/>
    <mergeCell ref="D27:D28"/>
    <mergeCell ref="M27:M28"/>
    <mergeCell ref="N27:N28"/>
    <mergeCell ref="O27:O28"/>
    <mergeCell ref="B29:B30"/>
    <mergeCell ref="D29:D30"/>
    <mergeCell ref="M29:M30"/>
    <mergeCell ref="N29:N30"/>
    <mergeCell ref="O29:O30"/>
    <mergeCell ref="B31:B32"/>
    <mergeCell ref="D31:D32"/>
    <mergeCell ref="M31:M32"/>
    <mergeCell ref="N31:N32"/>
    <mergeCell ref="O31:O32"/>
    <mergeCell ref="B33:B34"/>
    <mergeCell ref="D33:D34"/>
    <mergeCell ref="M33:M34"/>
    <mergeCell ref="N33:N34"/>
    <mergeCell ref="O33:O34"/>
    <mergeCell ref="B35:B36"/>
    <mergeCell ref="D35:D36"/>
    <mergeCell ref="M35:M36"/>
    <mergeCell ref="N35:N36"/>
    <mergeCell ref="O35:O36"/>
    <mergeCell ref="B37:B38"/>
    <mergeCell ref="D37:D38"/>
    <mergeCell ref="M37:M38"/>
    <mergeCell ref="N37:N38"/>
    <mergeCell ref="O37:O38"/>
    <mergeCell ref="B39:B40"/>
    <mergeCell ref="D39:D40"/>
    <mergeCell ref="M39:M40"/>
    <mergeCell ref="N39:N40"/>
    <mergeCell ref="O39:O40"/>
    <mergeCell ref="B41:B42"/>
    <mergeCell ref="D41:D42"/>
    <mergeCell ref="M41:M42"/>
    <mergeCell ref="N41:N42"/>
    <mergeCell ref="O41:O42"/>
    <mergeCell ref="B43:B44"/>
    <mergeCell ref="D43:D44"/>
    <mergeCell ref="M43:M44"/>
    <mergeCell ref="N43:N44"/>
    <mergeCell ref="O43:O44"/>
    <mergeCell ref="B45:B46"/>
    <mergeCell ref="D45:D46"/>
    <mergeCell ref="M45:M46"/>
    <mergeCell ref="N45:N46"/>
    <mergeCell ref="O45:O46"/>
    <mergeCell ref="B47:B48"/>
    <mergeCell ref="D47:D48"/>
    <mergeCell ref="M47:M48"/>
    <mergeCell ref="N47:N48"/>
    <mergeCell ref="O47:O48"/>
    <mergeCell ref="B49:B50"/>
    <mergeCell ref="D49:D50"/>
    <mergeCell ref="M49:M50"/>
    <mergeCell ref="N49:N50"/>
    <mergeCell ref="O49:O50"/>
    <mergeCell ref="B51:B52"/>
    <mergeCell ref="D51:D52"/>
    <mergeCell ref="M51:M52"/>
    <mergeCell ref="N51:N52"/>
    <mergeCell ref="O51:O52"/>
    <mergeCell ref="B53:B54"/>
    <mergeCell ref="D53:D54"/>
    <mergeCell ref="M53:M54"/>
    <mergeCell ref="N53:N54"/>
    <mergeCell ref="O53:O54"/>
    <mergeCell ref="B55:B56"/>
    <mergeCell ref="D55:D56"/>
    <mergeCell ref="M55:M56"/>
    <mergeCell ref="N55:N56"/>
    <mergeCell ref="O55:O56"/>
    <mergeCell ref="B61:B62"/>
    <mergeCell ref="D61:D62"/>
    <mergeCell ref="M61:M62"/>
    <mergeCell ref="N61:N62"/>
    <mergeCell ref="O61:O62"/>
    <mergeCell ref="B63:B64"/>
    <mergeCell ref="M63:M64"/>
    <mergeCell ref="N63:N64"/>
    <mergeCell ref="O63:O64"/>
    <mergeCell ref="R71:S71"/>
    <mergeCell ref="R72:S72"/>
    <mergeCell ref="B69:B70"/>
    <mergeCell ref="C69:E70"/>
    <mergeCell ref="F69:H70"/>
    <mergeCell ref="K69:O70"/>
    <mergeCell ref="C66:E66"/>
    <mergeCell ref="F66:I66"/>
    <mergeCell ref="K66:O66"/>
    <mergeCell ref="B67:B68"/>
    <mergeCell ref="C67:E68"/>
    <mergeCell ref="F67:H68"/>
    <mergeCell ref="K67:O68"/>
    <mergeCell ref="B73:B74"/>
    <mergeCell ref="C73:E74"/>
    <mergeCell ref="F73:H74"/>
    <mergeCell ref="K73:O76"/>
    <mergeCell ref="B75:B76"/>
    <mergeCell ref="C75:E76"/>
    <mergeCell ref="F75:H76"/>
    <mergeCell ref="B71:B72"/>
    <mergeCell ref="C71:E72"/>
    <mergeCell ref="F71:H72"/>
    <mergeCell ref="K71:O72"/>
    <mergeCell ref="B81:B82"/>
    <mergeCell ref="C81:E82"/>
    <mergeCell ref="F81:H82"/>
    <mergeCell ref="K81:O82"/>
    <mergeCell ref="B83:B84"/>
    <mergeCell ref="C83:E84"/>
    <mergeCell ref="F83:H84"/>
    <mergeCell ref="K83:O84"/>
    <mergeCell ref="B77:B78"/>
    <mergeCell ref="C77:E78"/>
    <mergeCell ref="F77:H78"/>
    <mergeCell ref="K77:O78"/>
    <mergeCell ref="B79:B80"/>
    <mergeCell ref="C79:E80"/>
    <mergeCell ref="F79:H80"/>
    <mergeCell ref="K79:O80"/>
    <mergeCell ref="B89:B90"/>
    <mergeCell ref="C89:E90"/>
    <mergeCell ref="F89:H90"/>
    <mergeCell ref="K89:O90"/>
    <mergeCell ref="B91:J92"/>
    <mergeCell ref="K91:O92"/>
    <mergeCell ref="B85:B86"/>
    <mergeCell ref="C85:E86"/>
    <mergeCell ref="F85:H86"/>
    <mergeCell ref="K85:O86"/>
    <mergeCell ref="B87:B88"/>
    <mergeCell ref="C87:E88"/>
    <mergeCell ref="F87:H88"/>
    <mergeCell ref="K87:O88"/>
  </mergeCells>
  <printOptions horizontalCentered="1" verticalCentered="1"/>
  <pageMargins left="0" right="0" top="0.35433070866141736" bottom="0.35433070866141736" header="0.31496062992125984" footer="0.19685039370078741"/>
  <pageSetup scale="40" fitToHeight="0"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opLeftCell="B1" workbookViewId="0">
      <selection activeCell="C3" sqref="C3"/>
    </sheetView>
  </sheetViews>
  <sheetFormatPr baseColWidth="10" defaultRowHeight="12.75"/>
  <cols>
    <col min="1" max="1" width="11.42578125" style="263"/>
    <col min="2" max="2" width="15" style="263" customWidth="1"/>
    <col min="3" max="3" width="70" style="263" customWidth="1"/>
    <col min="4" max="4" width="20" style="270" customWidth="1"/>
    <col min="5" max="6" width="15" style="268" customWidth="1"/>
    <col min="7" max="7" width="15.42578125" style="268" bestFit="1" customWidth="1"/>
    <col min="8" max="8" width="35.28515625" style="270" customWidth="1"/>
    <col min="9" max="9" width="24.28515625" style="263" customWidth="1"/>
    <col min="10" max="16384" width="11.42578125" style="263"/>
  </cols>
  <sheetData>
    <row r="1" spans="1:9" ht="18" customHeight="1">
      <c r="A1" s="627" t="s">
        <v>9</v>
      </c>
      <c r="B1" s="628"/>
      <c r="C1" s="628"/>
      <c r="D1" s="628"/>
      <c r="G1" s="269"/>
    </row>
    <row r="2" spans="1:9">
      <c r="A2" s="249" t="s">
        <v>184</v>
      </c>
      <c r="B2" s="250" t="s">
        <v>183</v>
      </c>
      <c r="C2" s="250" t="s">
        <v>13</v>
      </c>
      <c r="D2" s="250" t="s">
        <v>186</v>
      </c>
      <c r="E2" s="249" t="s">
        <v>187</v>
      </c>
      <c r="F2" s="249" t="s">
        <v>185</v>
      </c>
      <c r="G2" s="251" t="s">
        <v>14</v>
      </c>
      <c r="H2" s="251" t="s">
        <v>188</v>
      </c>
      <c r="I2" s="251" t="s">
        <v>189</v>
      </c>
    </row>
    <row r="3" spans="1:9" ht="12.75" customHeight="1">
      <c r="A3" s="260">
        <v>1</v>
      </c>
      <c r="B3" s="260" t="s">
        <v>209</v>
      </c>
      <c r="C3" s="260" t="s">
        <v>210</v>
      </c>
      <c r="D3" s="259" t="s">
        <v>211</v>
      </c>
      <c r="E3" s="261">
        <v>93089017</v>
      </c>
      <c r="F3" s="261">
        <v>168</v>
      </c>
      <c r="G3" s="262">
        <v>37100000</v>
      </c>
      <c r="H3" s="257"/>
      <c r="I3" s="257"/>
    </row>
    <row r="4" spans="1:9" ht="12.75" customHeight="1">
      <c r="A4" s="260">
        <v>2</v>
      </c>
      <c r="B4" s="260" t="s">
        <v>209</v>
      </c>
      <c r="C4" s="260" t="s">
        <v>212</v>
      </c>
      <c r="D4" s="259" t="s">
        <v>213</v>
      </c>
      <c r="E4" s="261">
        <v>1110530188</v>
      </c>
      <c r="F4" s="261">
        <v>169</v>
      </c>
      <c r="G4" s="262">
        <v>44450000</v>
      </c>
      <c r="H4" s="257"/>
      <c r="I4" s="257"/>
    </row>
    <row r="5" spans="1:9" ht="12.75" customHeight="1">
      <c r="A5" s="260">
        <v>3</v>
      </c>
      <c r="B5" s="260" t="s">
        <v>209</v>
      </c>
      <c r="C5" s="260" t="s">
        <v>214</v>
      </c>
      <c r="D5" s="259" t="s">
        <v>215</v>
      </c>
      <c r="E5" s="261">
        <v>38362581</v>
      </c>
      <c r="F5" s="261">
        <v>167</v>
      </c>
      <c r="G5" s="262">
        <v>31234000</v>
      </c>
      <c r="H5" s="257"/>
      <c r="I5" s="257"/>
    </row>
    <row r="6" spans="1:9" ht="12.75" customHeight="1">
      <c r="A6" s="260">
        <v>4</v>
      </c>
      <c r="B6" s="260" t="s">
        <v>216</v>
      </c>
      <c r="C6" s="260" t="s">
        <v>217</v>
      </c>
      <c r="D6" s="259" t="s">
        <v>218</v>
      </c>
      <c r="E6" s="261">
        <v>93207516</v>
      </c>
      <c r="F6" s="261">
        <v>268</v>
      </c>
      <c r="G6" s="262">
        <v>31234000</v>
      </c>
      <c r="H6" s="257"/>
      <c r="I6" s="257"/>
    </row>
    <row r="7" spans="1:9" ht="12.75" customHeight="1">
      <c r="A7" s="260">
        <v>5</v>
      </c>
      <c r="B7" s="260" t="s">
        <v>216</v>
      </c>
      <c r="C7" s="260" t="s">
        <v>219</v>
      </c>
      <c r="D7" s="259" t="s">
        <v>220</v>
      </c>
      <c r="E7" s="261">
        <v>1125229145</v>
      </c>
      <c r="F7" s="261">
        <v>267</v>
      </c>
      <c r="G7" s="262">
        <v>11445000</v>
      </c>
      <c r="H7" s="257"/>
      <c r="I7" s="257"/>
    </row>
    <row r="8" spans="1:9" ht="12.75" customHeight="1">
      <c r="A8" s="260">
        <v>6</v>
      </c>
      <c r="B8" s="260" t="s">
        <v>216</v>
      </c>
      <c r="C8" s="260" t="s">
        <v>223</v>
      </c>
      <c r="D8" s="259" t="s">
        <v>224</v>
      </c>
      <c r="E8" s="261">
        <v>93359833</v>
      </c>
      <c r="F8" s="261">
        <v>269</v>
      </c>
      <c r="G8" s="262">
        <v>21315000</v>
      </c>
      <c r="H8" s="257"/>
      <c r="I8" s="257"/>
    </row>
    <row r="9" spans="1:9" ht="12.75" customHeight="1">
      <c r="A9" s="260">
        <v>7</v>
      </c>
      <c r="B9" s="260" t="s">
        <v>225</v>
      </c>
      <c r="C9" s="260" t="s">
        <v>226</v>
      </c>
      <c r="D9" s="259" t="s">
        <v>227</v>
      </c>
      <c r="E9" s="261">
        <v>1110557839</v>
      </c>
      <c r="F9" s="261">
        <v>270</v>
      </c>
      <c r="G9" s="262">
        <v>24500000</v>
      </c>
      <c r="H9" s="257"/>
      <c r="I9" s="257"/>
    </row>
    <row r="10" spans="1:9" ht="12.75" customHeight="1">
      <c r="A10" s="260">
        <v>8</v>
      </c>
      <c r="B10" s="260" t="s">
        <v>228</v>
      </c>
      <c r="C10" s="260" t="s">
        <v>229</v>
      </c>
      <c r="D10" s="259" t="s">
        <v>230</v>
      </c>
      <c r="E10" s="261">
        <v>19282591</v>
      </c>
      <c r="F10" s="261">
        <v>282</v>
      </c>
      <c r="G10" s="262">
        <v>11445000</v>
      </c>
      <c r="H10" s="257"/>
      <c r="I10" s="257"/>
    </row>
    <row r="11" spans="1:9" ht="12.75" customHeight="1">
      <c r="A11" s="260">
        <v>9</v>
      </c>
      <c r="B11" s="260" t="s">
        <v>231</v>
      </c>
      <c r="C11" s="260" t="s">
        <v>232</v>
      </c>
      <c r="D11" s="259" t="s">
        <v>233</v>
      </c>
      <c r="E11" s="261">
        <v>1110466205</v>
      </c>
      <c r="F11" s="261">
        <v>521</v>
      </c>
      <c r="G11" s="262">
        <v>22680000</v>
      </c>
      <c r="H11" s="257"/>
      <c r="I11" s="257"/>
    </row>
    <row r="12" spans="1:9" ht="12.75" customHeight="1">
      <c r="A12" s="260">
        <v>10</v>
      </c>
      <c r="B12" s="260" t="s">
        <v>231</v>
      </c>
      <c r="C12" s="260" t="s">
        <v>234</v>
      </c>
      <c r="D12" s="259" t="s">
        <v>235</v>
      </c>
      <c r="E12" s="261">
        <v>1110465123</v>
      </c>
      <c r="F12" s="261">
        <v>470</v>
      </c>
      <c r="G12" s="262">
        <v>14329000</v>
      </c>
      <c r="H12" s="257"/>
      <c r="I12" s="257"/>
    </row>
    <row r="13" spans="1:9" ht="12.75" customHeight="1">
      <c r="A13" s="260">
        <v>11</v>
      </c>
      <c r="B13" s="260" t="s">
        <v>231</v>
      </c>
      <c r="C13" s="260" t="s">
        <v>236</v>
      </c>
      <c r="D13" s="259" t="s">
        <v>237</v>
      </c>
      <c r="E13" s="261">
        <v>1110571312</v>
      </c>
      <c r="F13" s="261">
        <v>523</v>
      </c>
      <c r="G13" s="262">
        <v>22680000</v>
      </c>
      <c r="H13" s="257"/>
      <c r="I13" s="257"/>
    </row>
    <row r="14" spans="1:9" ht="12.75" customHeight="1">
      <c r="A14" s="260">
        <v>12</v>
      </c>
      <c r="B14" s="260" t="s">
        <v>231</v>
      </c>
      <c r="C14" s="260" t="s">
        <v>240</v>
      </c>
      <c r="D14" s="259" t="s">
        <v>241</v>
      </c>
      <c r="E14" s="261">
        <v>1110594730</v>
      </c>
      <c r="F14" s="261">
        <v>442</v>
      </c>
      <c r="G14" s="262">
        <v>10717000</v>
      </c>
      <c r="H14" s="257"/>
      <c r="I14" s="257"/>
    </row>
    <row r="15" spans="1:9" ht="12.75" customHeight="1">
      <c r="A15" s="260">
        <v>13</v>
      </c>
      <c r="B15" s="260" t="s">
        <v>231</v>
      </c>
      <c r="C15" s="260" t="s">
        <v>242</v>
      </c>
      <c r="D15" s="259" t="s">
        <v>243</v>
      </c>
      <c r="E15" s="261">
        <v>93299951</v>
      </c>
      <c r="F15" s="261">
        <v>519</v>
      </c>
      <c r="G15" s="262">
        <v>18739000</v>
      </c>
      <c r="H15" s="257"/>
      <c r="I15" s="257"/>
    </row>
    <row r="16" spans="1:9" ht="12.75" customHeight="1">
      <c r="A16" s="260">
        <v>14</v>
      </c>
      <c r="B16" s="260" t="s">
        <v>231</v>
      </c>
      <c r="C16" s="260" t="s">
        <v>244</v>
      </c>
      <c r="D16" s="259" t="s">
        <v>245</v>
      </c>
      <c r="E16" s="261">
        <v>1110497915</v>
      </c>
      <c r="F16" s="261">
        <v>536</v>
      </c>
      <c r="G16" s="262">
        <v>31234000</v>
      </c>
      <c r="H16" s="257"/>
      <c r="I16" s="257"/>
    </row>
    <row r="17" spans="1:9" ht="12.75" customHeight="1">
      <c r="A17" s="260">
        <v>15</v>
      </c>
      <c r="B17" s="260" t="s">
        <v>231</v>
      </c>
      <c r="C17" s="260" t="s">
        <v>246</v>
      </c>
      <c r="D17" s="259" t="s">
        <v>247</v>
      </c>
      <c r="E17" s="261">
        <v>1110591903</v>
      </c>
      <c r="F17" s="261">
        <v>522</v>
      </c>
      <c r="G17" s="262">
        <v>18739000</v>
      </c>
      <c r="H17" s="257"/>
      <c r="I17" s="257"/>
    </row>
    <row r="18" spans="1:9" ht="12.75" customHeight="1">
      <c r="A18" s="260">
        <v>16</v>
      </c>
      <c r="B18" s="260" t="s">
        <v>231</v>
      </c>
      <c r="C18" s="260" t="s">
        <v>248</v>
      </c>
      <c r="D18" s="259" t="s">
        <v>249</v>
      </c>
      <c r="E18" s="261">
        <v>93357185</v>
      </c>
      <c r="F18" s="261">
        <v>535</v>
      </c>
      <c r="G18" s="262">
        <v>18739000</v>
      </c>
      <c r="H18" s="257"/>
      <c r="I18" s="257"/>
    </row>
    <row r="19" spans="1:9" ht="12.75" customHeight="1">
      <c r="A19" s="260">
        <v>17</v>
      </c>
      <c r="B19" s="260" t="s">
        <v>231</v>
      </c>
      <c r="C19" s="260" t="s">
        <v>250</v>
      </c>
      <c r="D19" s="259" t="s">
        <v>251</v>
      </c>
      <c r="E19" s="261">
        <v>65753823</v>
      </c>
      <c r="F19" s="261">
        <v>537</v>
      </c>
      <c r="G19" s="262">
        <v>26460000</v>
      </c>
      <c r="H19" s="257"/>
      <c r="I19" s="257"/>
    </row>
    <row r="20" spans="1:9" ht="12.75" customHeight="1">
      <c r="A20" s="260">
        <v>18</v>
      </c>
      <c r="B20" s="260" t="s">
        <v>252</v>
      </c>
      <c r="C20" s="260" t="s">
        <v>253</v>
      </c>
      <c r="D20" s="259" t="s">
        <v>254</v>
      </c>
      <c r="E20" s="261">
        <v>93359377</v>
      </c>
      <c r="F20" s="261">
        <v>543</v>
      </c>
      <c r="G20" s="262">
        <v>12271000</v>
      </c>
      <c r="H20" s="257"/>
      <c r="I20" s="257"/>
    </row>
    <row r="21" spans="1:9" ht="12.75" customHeight="1">
      <c r="A21" s="260">
        <v>19</v>
      </c>
      <c r="B21" s="260" t="s">
        <v>255</v>
      </c>
      <c r="C21" s="260" t="s">
        <v>256</v>
      </c>
      <c r="D21" s="259" t="s">
        <v>257</v>
      </c>
      <c r="E21" s="261">
        <v>80720916</v>
      </c>
      <c r="F21" s="261">
        <v>567</v>
      </c>
      <c r="G21" s="262">
        <v>47950000</v>
      </c>
      <c r="H21" s="257"/>
      <c r="I21" s="257"/>
    </row>
    <row r="22" spans="1:9" ht="12.75" customHeight="1">
      <c r="A22" s="260">
        <v>20</v>
      </c>
      <c r="B22" s="260" t="s">
        <v>255</v>
      </c>
      <c r="C22" s="260" t="s">
        <v>258</v>
      </c>
      <c r="D22" s="259" t="s">
        <v>259</v>
      </c>
      <c r="E22" s="261">
        <v>5824649</v>
      </c>
      <c r="F22" s="261">
        <v>534</v>
      </c>
      <c r="G22" s="262">
        <v>11445000</v>
      </c>
      <c r="H22" s="257"/>
      <c r="I22" s="257"/>
    </row>
    <row r="23" spans="1:9" ht="12.75" customHeight="1">
      <c r="A23" s="260">
        <v>21</v>
      </c>
      <c r="B23" s="260" t="s">
        <v>255</v>
      </c>
      <c r="C23" s="260" t="s">
        <v>260</v>
      </c>
      <c r="D23" s="259" t="s">
        <v>261</v>
      </c>
      <c r="E23" s="261">
        <v>1110586656</v>
      </c>
      <c r="F23" s="261">
        <v>566</v>
      </c>
      <c r="G23" s="262">
        <v>11445000</v>
      </c>
      <c r="H23" s="257"/>
      <c r="I23" s="257"/>
    </row>
    <row r="24" spans="1:9" ht="12.75" customHeight="1">
      <c r="A24" s="260">
        <v>22</v>
      </c>
      <c r="B24" s="260" t="s">
        <v>262</v>
      </c>
      <c r="C24" s="260" t="s">
        <v>263</v>
      </c>
      <c r="D24" s="259" t="s">
        <v>264</v>
      </c>
      <c r="E24" s="261">
        <v>65743839</v>
      </c>
      <c r="F24" s="261">
        <v>639</v>
      </c>
      <c r="G24" s="262">
        <v>11445000</v>
      </c>
      <c r="H24" s="257"/>
      <c r="I24" s="257"/>
    </row>
    <row r="25" spans="1:9" ht="12.75" customHeight="1">
      <c r="A25" s="260">
        <v>23</v>
      </c>
      <c r="B25" s="260" t="s">
        <v>265</v>
      </c>
      <c r="C25" s="260" t="s">
        <v>266</v>
      </c>
      <c r="D25" s="259" t="s">
        <v>267</v>
      </c>
      <c r="E25" s="261">
        <v>28556815</v>
      </c>
      <c r="F25" s="261">
        <v>704</v>
      </c>
      <c r="G25" s="262">
        <v>25200000</v>
      </c>
      <c r="H25" s="257"/>
      <c r="I25" s="257"/>
    </row>
    <row r="26" spans="1:9" ht="12.75" customHeight="1">
      <c r="A26" s="260">
        <v>24</v>
      </c>
      <c r="B26" s="260" t="s">
        <v>265</v>
      </c>
      <c r="C26" s="260" t="s">
        <v>268</v>
      </c>
      <c r="D26" s="259" t="s">
        <v>269</v>
      </c>
      <c r="E26" s="261">
        <v>1110546117</v>
      </c>
      <c r="F26" s="261">
        <v>705</v>
      </c>
      <c r="G26" s="262">
        <v>2980100</v>
      </c>
      <c r="H26" s="257"/>
      <c r="I26" s="257"/>
    </row>
    <row r="27" spans="1:9" ht="12.75" customHeight="1">
      <c r="A27" s="260">
        <v>25</v>
      </c>
      <c r="B27" s="260" t="s">
        <v>270</v>
      </c>
      <c r="C27" s="260" t="s">
        <v>271</v>
      </c>
      <c r="D27" s="259" t="s">
        <v>272</v>
      </c>
      <c r="E27" s="261">
        <v>1019005557</v>
      </c>
      <c r="F27" s="261">
        <v>656</v>
      </c>
      <c r="G27" s="262">
        <v>47950000</v>
      </c>
      <c r="H27" s="257"/>
      <c r="I27" s="257"/>
    </row>
    <row r="28" spans="1:9" ht="12.75" customHeight="1">
      <c r="A28" s="260">
        <v>26</v>
      </c>
      <c r="B28" s="260" t="s">
        <v>273</v>
      </c>
      <c r="C28" s="260" t="s">
        <v>274</v>
      </c>
      <c r="D28" s="259" t="s">
        <v>275</v>
      </c>
      <c r="E28" s="261">
        <v>72246483</v>
      </c>
      <c r="F28" s="261">
        <v>903</v>
      </c>
      <c r="G28" s="262">
        <v>31234000</v>
      </c>
      <c r="H28" s="257"/>
      <c r="I28" s="257"/>
    </row>
    <row r="29" spans="1:9" ht="12.75" customHeight="1">
      <c r="A29" s="260">
        <v>27</v>
      </c>
      <c r="B29" s="260" t="s">
        <v>273</v>
      </c>
      <c r="C29" s="260" t="s">
        <v>276</v>
      </c>
      <c r="D29" s="259" t="s">
        <v>277</v>
      </c>
      <c r="E29" s="261">
        <v>14138853</v>
      </c>
      <c r="F29" s="261">
        <v>744</v>
      </c>
      <c r="G29" s="262">
        <v>13594000</v>
      </c>
      <c r="H29" s="257"/>
      <c r="I29" s="257"/>
    </row>
    <row r="30" spans="1:9" ht="12.75" customHeight="1">
      <c r="A30" s="260">
        <v>28</v>
      </c>
      <c r="B30" s="260" t="s">
        <v>278</v>
      </c>
      <c r="C30" s="260" t="s">
        <v>279</v>
      </c>
      <c r="D30" s="259" t="s">
        <v>280</v>
      </c>
      <c r="E30" s="261">
        <v>1110532606</v>
      </c>
      <c r="F30" s="261">
        <v>907</v>
      </c>
      <c r="G30" s="262">
        <v>26460000</v>
      </c>
      <c r="H30" s="257"/>
      <c r="I30" s="257"/>
    </row>
    <row r="31" spans="1:9" ht="12.75" customHeight="1">
      <c r="A31" s="260">
        <v>29</v>
      </c>
      <c r="B31" s="260" t="s">
        <v>203</v>
      </c>
      <c r="C31" s="260" t="s">
        <v>281</v>
      </c>
      <c r="D31" s="259" t="s">
        <v>282</v>
      </c>
      <c r="E31" s="261">
        <v>93399898</v>
      </c>
      <c r="F31" s="261">
        <v>1008</v>
      </c>
      <c r="G31" s="262">
        <v>21600000</v>
      </c>
      <c r="H31" s="257"/>
      <c r="I31" s="257"/>
    </row>
    <row r="32" spans="1:9" ht="12.75" customHeight="1">
      <c r="A32" s="260">
        <v>30</v>
      </c>
      <c r="B32" s="260" t="s">
        <v>203</v>
      </c>
      <c r="C32" s="260" t="s">
        <v>283</v>
      </c>
      <c r="D32" s="259" t="s">
        <v>284</v>
      </c>
      <c r="E32" s="261">
        <v>1110555300</v>
      </c>
      <c r="F32" s="261">
        <v>1009</v>
      </c>
      <c r="G32" s="262">
        <v>21000000</v>
      </c>
      <c r="H32" s="257"/>
      <c r="I32" s="257"/>
    </row>
    <row r="33" spans="1:9" ht="12.75" customHeight="1">
      <c r="A33" s="260">
        <v>31</v>
      </c>
      <c r="B33" s="260" t="s">
        <v>203</v>
      </c>
      <c r="C33" s="260" t="s">
        <v>285</v>
      </c>
      <c r="D33" s="259" t="s">
        <v>286</v>
      </c>
      <c r="E33" s="261">
        <v>1110458282</v>
      </c>
      <c r="F33" s="261">
        <v>1052</v>
      </c>
      <c r="G33" s="262">
        <v>17400000</v>
      </c>
      <c r="H33" s="257"/>
      <c r="I33" s="257"/>
    </row>
    <row r="34" spans="1:9" ht="12.75" customHeight="1">
      <c r="A34" s="260">
        <v>32</v>
      </c>
      <c r="B34" s="260" t="s">
        <v>203</v>
      </c>
      <c r="C34" s="260" t="s">
        <v>287</v>
      </c>
      <c r="D34" s="259" t="s">
        <v>288</v>
      </c>
      <c r="E34" s="261">
        <v>1109380474</v>
      </c>
      <c r="F34" s="261">
        <v>1054</v>
      </c>
      <c r="G34" s="262">
        <v>10717000</v>
      </c>
      <c r="H34" s="257"/>
      <c r="I34" s="257"/>
    </row>
    <row r="35" spans="1:9" ht="12.75" customHeight="1">
      <c r="A35" s="260">
        <v>33</v>
      </c>
      <c r="B35" s="260" t="s">
        <v>203</v>
      </c>
      <c r="C35" s="260" t="s">
        <v>289</v>
      </c>
      <c r="D35" s="259" t="s">
        <v>290</v>
      </c>
      <c r="E35" s="261">
        <v>1110535990</v>
      </c>
      <c r="F35" s="261">
        <v>904</v>
      </c>
      <c r="G35" s="262">
        <v>10717000</v>
      </c>
      <c r="H35" s="257"/>
      <c r="I35" s="257"/>
    </row>
    <row r="36" spans="1:9" ht="12.75" customHeight="1">
      <c r="A36" s="260">
        <v>34</v>
      </c>
      <c r="B36" s="260" t="s">
        <v>203</v>
      </c>
      <c r="C36" s="260" t="s">
        <v>291</v>
      </c>
      <c r="D36" s="259" t="s">
        <v>292</v>
      </c>
      <c r="E36" s="261">
        <v>1110554638</v>
      </c>
      <c r="F36" s="261">
        <v>905</v>
      </c>
      <c r="G36" s="262">
        <v>12271000</v>
      </c>
      <c r="H36" s="257"/>
      <c r="I36" s="257"/>
    </row>
    <row r="37" spans="1:9" ht="12.75" customHeight="1">
      <c r="A37" s="260">
        <v>35</v>
      </c>
      <c r="B37" s="260" t="s">
        <v>203</v>
      </c>
      <c r="C37" s="260" t="s">
        <v>293</v>
      </c>
      <c r="D37" s="259" t="s">
        <v>294</v>
      </c>
      <c r="E37" s="261">
        <v>1110557094</v>
      </c>
      <c r="F37" s="261">
        <v>906</v>
      </c>
      <c r="G37" s="262">
        <v>10717000</v>
      </c>
      <c r="H37" s="257"/>
      <c r="I37" s="257"/>
    </row>
    <row r="38" spans="1:9" ht="12.75" customHeight="1">
      <c r="A38" s="260">
        <v>36</v>
      </c>
      <c r="B38" s="260" t="s">
        <v>203</v>
      </c>
      <c r="C38" s="260" t="s">
        <v>295</v>
      </c>
      <c r="D38" s="259" t="s">
        <v>296</v>
      </c>
      <c r="E38" s="261">
        <v>1193101790</v>
      </c>
      <c r="F38" s="261">
        <v>1135</v>
      </c>
      <c r="G38" s="262">
        <v>16062000</v>
      </c>
      <c r="H38" s="257"/>
      <c r="I38" s="257"/>
    </row>
    <row r="39" spans="1:9" ht="12.75" customHeight="1">
      <c r="A39" s="260">
        <v>37</v>
      </c>
      <c r="B39" s="260" t="s">
        <v>378</v>
      </c>
      <c r="C39" s="260" t="s">
        <v>379</v>
      </c>
      <c r="D39" s="259" t="s">
        <v>380</v>
      </c>
      <c r="E39" s="261">
        <v>1110571649</v>
      </c>
      <c r="F39" s="261">
        <v>1007</v>
      </c>
      <c r="G39" s="262">
        <v>17400000</v>
      </c>
      <c r="H39" s="257"/>
      <c r="I39" s="257"/>
    </row>
    <row r="40" spans="1:9" ht="12.75" customHeight="1">
      <c r="A40" s="260">
        <v>38</v>
      </c>
      <c r="B40" s="260" t="s">
        <v>381</v>
      </c>
      <c r="C40" s="260" t="s">
        <v>382</v>
      </c>
      <c r="D40" s="259" t="s">
        <v>383</v>
      </c>
      <c r="E40" s="261">
        <v>79727402</v>
      </c>
      <c r="F40" s="261">
        <v>1049</v>
      </c>
      <c r="G40" s="262">
        <v>10717000</v>
      </c>
      <c r="H40" s="257"/>
      <c r="I40" s="257"/>
    </row>
    <row r="41" spans="1:9" ht="12.75" customHeight="1">
      <c r="A41" s="260">
        <v>39</v>
      </c>
      <c r="B41" s="260" t="s">
        <v>381</v>
      </c>
      <c r="C41" s="260" t="s">
        <v>384</v>
      </c>
      <c r="D41" s="259" t="s">
        <v>385</v>
      </c>
      <c r="E41" s="261">
        <v>1110538262</v>
      </c>
      <c r="F41" s="261">
        <v>1136</v>
      </c>
      <c r="G41" s="262">
        <v>17850000</v>
      </c>
      <c r="H41" s="257"/>
      <c r="I41" s="257"/>
    </row>
    <row r="42" spans="1:9" ht="12.75" customHeight="1">
      <c r="A42" s="260">
        <v>40</v>
      </c>
      <c r="B42" s="260" t="s">
        <v>381</v>
      </c>
      <c r="C42" s="260" t="s">
        <v>386</v>
      </c>
      <c r="D42" s="259" t="s">
        <v>387</v>
      </c>
      <c r="E42" s="261">
        <v>1052382044</v>
      </c>
      <c r="F42" s="261">
        <v>1048</v>
      </c>
      <c r="G42" s="262">
        <v>10717000</v>
      </c>
      <c r="H42" s="257"/>
      <c r="I42" s="257"/>
    </row>
    <row r="43" spans="1:9" ht="12.75" customHeight="1">
      <c r="A43" s="260">
        <v>41</v>
      </c>
      <c r="B43" s="260" t="s">
        <v>341</v>
      </c>
      <c r="C43" s="260" t="s">
        <v>388</v>
      </c>
      <c r="D43" s="259" t="s">
        <v>389</v>
      </c>
      <c r="E43" s="261">
        <v>5826350</v>
      </c>
      <c r="F43" s="261">
        <v>1053</v>
      </c>
      <c r="G43" s="262">
        <v>11445000</v>
      </c>
      <c r="H43" s="257"/>
      <c r="I43" s="257"/>
    </row>
    <row r="44" spans="1:9" ht="12.75" customHeight="1">
      <c r="A44" s="260">
        <v>42</v>
      </c>
      <c r="B44" s="260" t="s">
        <v>341</v>
      </c>
      <c r="C44" s="260" t="s">
        <v>390</v>
      </c>
      <c r="D44" s="259" t="s">
        <v>391</v>
      </c>
      <c r="E44" s="261">
        <v>1007390599</v>
      </c>
      <c r="F44" s="261">
        <v>1181</v>
      </c>
      <c r="G44" s="262">
        <v>17400000</v>
      </c>
      <c r="H44" s="257"/>
      <c r="I44" s="257"/>
    </row>
    <row r="45" spans="1:9" ht="12.75" customHeight="1">
      <c r="A45" s="260">
        <v>43</v>
      </c>
      <c r="B45" s="260" t="s">
        <v>392</v>
      </c>
      <c r="C45" s="260" t="s">
        <v>393</v>
      </c>
      <c r="D45" s="259" t="s">
        <v>394</v>
      </c>
      <c r="E45" s="261">
        <v>1110447832</v>
      </c>
      <c r="F45" s="261">
        <v>1242</v>
      </c>
      <c r="G45" s="262">
        <v>11700000</v>
      </c>
      <c r="H45" s="257"/>
      <c r="I45" s="257"/>
    </row>
    <row r="46" spans="1:9" ht="12.75" customHeight="1">
      <c r="A46" s="260">
        <v>44</v>
      </c>
      <c r="B46" s="260" t="s">
        <v>392</v>
      </c>
      <c r="C46" s="260" t="s">
        <v>395</v>
      </c>
      <c r="D46" s="259" t="s">
        <v>396</v>
      </c>
      <c r="E46" s="261">
        <v>1082837669</v>
      </c>
      <c r="F46" s="261">
        <v>1241</v>
      </c>
      <c r="G46" s="262">
        <v>25500000</v>
      </c>
      <c r="H46" s="257"/>
      <c r="I46" s="257"/>
    </row>
    <row r="47" spans="1:9" ht="12.75" customHeight="1">
      <c r="A47" s="260">
        <v>45</v>
      </c>
      <c r="B47" s="260" t="s">
        <v>397</v>
      </c>
      <c r="C47" s="260" t="s">
        <v>398</v>
      </c>
      <c r="D47" s="259" t="s">
        <v>399</v>
      </c>
      <c r="E47" s="261">
        <v>1106714536</v>
      </c>
      <c r="F47" s="261">
        <v>1240</v>
      </c>
      <c r="G47" s="262">
        <v>14329000</v>
      </c>
      <c r="H47" s="257"/>
      <c r="I47" s="257"/>
    </row>
    <row r="48" spans="1:9" ht="12.75" customHeight="1">
      <c r="A48" s="260">
        <v>46</v>
      </c>
      <c r="B48" s="260" t="s">
        <v>397</v>
      </c>
      <c r="C48" s="260" t="s">
        <v>400</v>
      </c>
      <c r="D48" s="259" t="s">
        <v>401</v>
      </c>
      <c r="E48" s="261">
        <v>93407258</v>
      </c>
      <c r="F48" s="261">
        <v>1239</v>
      </c>
      <c r="G48" s="262">
        <v>25500000</v>
      </c>
      <c r="H48" s="257"/>
      <c r="I48" s="257"/>
    </row>
    <row r="49" spans="1:9" ht="12.75" customHeight="1">
      <c r="A49" s="260">
        <v>47</v>
      </c>
      <c r="B49" s="260" t="s">
        <v>353</v>
      </c>
      <c r="C49" s="260" t="s">
        <v>402</v>
      </c>
      <c r="D49" s="259" t="s">
        <v>403</v>
      </c>
      <c r="E49" s="261">
        <v>1032424852</v>
      </c>
      <c r="F49" s="261">
        <v>1307</v>
      </c>
      <c r="G49" s="262">
        <v>21315000</v>
      </c>
      <c r="H49" s="257"/>
      <c r="I49" s="257"/>
    </row>
    <row r="50" spans="1:9" ht="12.75" customHeight="1">
      <c r="A50" s="260">
        <v>48</v>
      </c>
      <c r="B50" s="260" t="s">
        <v>353</v>
      </c>
      <c r="C50" s="260" t="s">
        <v>404</v>
      </c>
      <c r="D50" s="259" t="s">
        <v>405</v>
      </c>
      <c r="E50" s="261">
        <v>14235600</v>
      </c>
      <c r="F50" s="261">
        <v>1295</v>
      </c>
      <c r="G50" s="262">
        <v>9810000</v>
      </c>
      <c r="H50" s="257"/>
      <c r="I50" s="257"/>
    </row>
    <row r="51" spans="1:9" ht="12.75" customHeight="1">
      <c r="A51" s="260">
        <v>49</v>
      </c>
      <c r="B51" s="260" t="s">
        <v>359</v>
      </c>
      <c r="C51" s="260" t="s">
        <v>406</v>
      </c>
      <c r="D51" s="259" t="s">
        <v>407</v>
      </c>
      <c r="E51" s="261">
        <v>1110575195</v>
      </c>
      <c r="F51" s="261">
        <v>1382</v>
      </c>
      <c r="G51" s="262">
        <v>17850000</v>
      </c>
      <c r="H51" s="257"/>
      <c r="I51" s="257"/>
    </row>
    <row r="52" spans="1:9" ht="12.75" customHeight="1">
      <c r="A52" s="260">
        <v>50</v>
      </c>
      <c r="B52" s="260" t="s">
        <v>359</v>
      </c>
      <c r="C52" s="260" t="s">
        <v>408</v>
      </c>
      <c r="D52" s="259" t="s">
        <v>409</v>
      </c>
      <c r="E52" s="261">
        <v>52910227</v>
      </c>
      <c r="F52" s="261">
        <v>1383</v>
      </c>
      <c r="G52" s="262">
        <v>21600000</v>
      </c>
      <c r="H52" s="257"/>
      <c r="I52" s="257"/>
    </row>
    <row r="53" spans="1:9" ht="12.75" customHeight="1">
      <c r="A53" s="260">
        <v>51</v>
      </c>
      <c r="B53" s="260" t="s">
        <v>410</v>
      </c>
      <c r="C53" s="260" t="s">
        <v>411</v>
      </c>
      <c r="D53" s="259" t="s">
        <v>412</v>
      </c>
      <c r="E53" s="261">
        <v>28553481</v>
      </c>
      <c r="F53" s="261">
        <v>1485</v>
      </c>
      <c r="G53" s="262">
        <v>12282000</v>
      </c>
      <c r="H53" s="257"/>
      <c r="I53" s="257"/>
    </row>
    <row r="54" spans="1:9" ht="12.75" customHeight="1">
      <c r="A54" s="260">
        <v>52</v>
      </c>
      <c r="B54" s="260" t="s">
        <v>413</v>
      </c>
      <c r="C54" s="260" t="s">
        <v>414</v>
      </c>
      <c r="D54" s="259" t="s">
        <v>415</v>
      </c>
      <c r="E54" s="261">
        <v>1110525296</v>
      </c>
      <c r="F54" s="261">
        <v>1482</v>
      </c>
      <c r="G54" s="262">
        <v>35000000</v>
      </c>
      <c r="H54" s="257"/>
      <c r="I54" s="257"/>
    </row>
    <row r="55" spans="1:9" ht="12.75" customHeight="1">
      <c r="A55" s="260">
        <v>53</v>
      </c>
      <c r="B55" s="260" t="s">
        <v>413</v>
      </c>
      <c r="C55" s="260" t="s">
        <v>416</v>
      </c>
      <c r="D55" s="259" t="s">
        <v>417</v>
      </c>
      <c r="E55" s="261">
        <v>28557540</v>
      </c>
      <c r="F55" s="261">
        <v>1537</v>
      </c>
      <c r="G55" s="262">
        <v>11445000</v>
      </c>
      <c r="H55" s="257"/>
      <c r="I55" s="257"/>
    </row>
    <row r="56" spans="1:9" ht="12.75" customHeight="1">
      <c r="A56" s="260">
        <v>54</v>
      </c>
      <c r="B56" s="260" t="s">
        <v>413</v>
      </c>
      <c r="C56" s="260" t="s">
        <v>418</v>
      </c>
      <c r="D56" s="259" t="s">
        <v>419</v>
      </c>
      <c r="E56" s="261">
        <v>1005838419</v>
      </c>
      <c r="F56" s="261">
        <v>1455</v>
      </c>
      <c r="G56" s="262">
        <v>16062000</v>
      </c>
      <c r="H56" s="257"/>
      <c r="I56" s="257"/>
    </row>
    <row r="57" spans="1:9" ht="12.75" customHeight="1">
      <c r="A57" s="260">
        <v>55</v>
      </c>
      <c r="B57" s="260" t="s">
        <v>413</v>
      </c>
      <c r="C57" s="260" t="s">
        <v>420</v>
      </c>
      <c r="D57" s="259" t="s">
        <v>421</v>
      </c>
      <c r="E57" s="261">
        <v>38361046</v>
      </c>
      <c r="F57" s="261">
        <v>1496</v>
      </c>
      <c r="G57" s="262">
        <v>12271000</v>
      </c>
      <c r="H57" s="257"/>
      <c r="I57" s="257"/>
    </row>
    <row r="58" spans="1:9" ht="12.75" customHeight="1">
      <c r="A58" s="260">
        <v>56</v>
      </c>
      <c r="B58" s="260" t="s">
        <v>413</v>
      </c>
      <c r="C58" s="260" t="s">
        <v>422</v>
      </c>
      <c r="D58" s="259" t="s">
        <v>423</v>
      </c>
      <c r="E58" s="261">
        <v>1136882077</v>
      </c>
      <c r="F58" s="261">
        <v>1481</v>
      </c>
      <c r="G58" s="262">
        <v>35000000</v>
      </c>
      <c r="H58" s="257"/>
      <c r="I58" s="257"/>
    </row>
    <row r="59" spans="1:9" ht="12.75" customHeight="1">
      <c r="A59" s="260">
        <v>57</v>
      </c>
      <c r="B59" s="260" t="s">
        <v>424</v>
      </c>
      <c r="C59" s="260" t="s">
        <v>425</v>
      </c>
      <c r="D59" s="259" t="s">
        <v>426</v>
      </c>
      <c r="E59" s="261">
        <v>1032492196</v>
      </c>
      <c r="F59" s="261">
        <v>1483</v>
      </c>
      <c r="G59" s="262">
        <v>28000000</v>
      </c>
      <c r="H59" s="257"/>
      <c r="I59" s="257"/>
    </row>
    <row r="60" spans="1:9" ht="12.75" customHeight="1">
      <c r="A60" s="260">
        <v>58</v>
      </c>
      <c r="B60" s="260" t="s">
        <v>424</v>
      </c>
      <c r="C60" s="260" t="s">
        <v>427</v>
      </c>
      <c r="D60" s="259" t="s">
        <v>428</v>
      </c>
      <c r="E60" s="261">
        <v>1110538582</v>
      </c>
      <c r="F60" s="261">
        <v>1570</v>
      </c>
      <c r="G60" s="262">
        <v>35000000</v>
      </c>
      <c r="H60" s="257"/>
      <c r="I60" s="257"/>
    </row>
    <row r="61" spans="1:9" ht="12.75" customHeight="1">
      <c r="A61" s="260">
        <v>59</v>
      </c>
      <c r="B61" s="260" t="s">
        <v>344</v>
      </c>
      <c r="C61" s="260" t="s">
        <v>429</v>
      </c>
      <c r="D61" s="259" t="s">
        <v>430</v>
      </c>
      <c r="E61" s="261">
        <v>1110484643</v>
      </c>
      <c r="F61" s="261">
        <v>1566</v>
      </c>
      <c r="G61" s="262">
        <v>14329000</v>
      </c>
      <c r="H61" s="257"/>
      <c r="I61" s="257"/>
    </row>
    <row r="62" spans="1:9" ht="12.75" customHeight="1">
      <c r="A62" s="260">
        <v>60</v>
      </c>
      <c r="B62" s="260" t="s">
        <v>344</v>
      </c>
      <c r="C62" s="260" t="s">
        <v>431</v>
      </c>
      <c r="D62" s="259" t="s">
        <v>432</v>
      </c>
      <c r="E62" s="261">
        <v>1110549621</v>
      </c>
      <c r="F62" s="261">
        <v>1616</v>
      </c>
      <c r="G62" s="262">
        <v>37100000</v>
      </c>
      <c r="H62" s="257"/>
      <c r="I62" s="257"/>
    </row>
    <row r="63" spans="1:9" ht="12.75" customHeight="1">
      <c r="A63" s="260">
        <v>61</v>
      </c>
      <c r="B63" s="260" t="s">
        <v>344</v>
      </c>
      <c r="C63" s="260" t="s">
        <v>433</v>
      </c>
      <c r="D63" s="259" t="s">
        <v>434</v>
      </c>
      <c r="E63" s="261">
        <v>38143532</v>
      </c>
      <c r="F63" s="261">
        <v>1617</v>
      </c>
      <c r="G63" s="262">
        <v>12282000</v>
      </c>
      <c r="H63" s="257"/>
      <c r="I63" s="257"/>
    </row>
    <row r="64" spans="1:9" ht="12.75" customHeight="1">
      <c r="A64" s="260">
        <v>62</v>
      </c>
      <c r="B64" s="260" t="s">
        <v>344</v>
      </c>
      <c r="C64" s="260" t="s">
        <v>435</v>
      </c>
      <c r="D64" s="259" t="s">
        <v>436</v>
      </c>
      <c r="E64" s="261">
        <v>30388799</v>
      </c>
      <c r="F64" s="261">
        <v>1615</v>
      </c>
      <c r="G64" s="262">
        <v>26460000</v>
      </c>
      <c r="H64" s="257"/>
      <c r="I64" s="257"/>
    </row>
    <row r="65" spans="1:9" ht="12.75" customHeight="1">
      <c r="A65" s="260">
        <v>63</v>
      </c>
      <c r="B65" s="260" t="s">
        <v>362</v>
      </c>
      <c r="C65" s="260" t="s">
        <v>437</v>
      </c>
      <c r="D65" s="259" t="s">
        <v>438</v>
      </c>
      <c r="E65" s="261">
        <v>1110556160</v>
      </c>
      <c r="F65" s="261">
        <v>1651</v>
      </c>
      <c r="G65" s="262">
        <v>21600000</v>
      </c>
      <c r="H65" s="257"/>
      <c r="I65" s="257"/>
    </row>
    <row r="66" spans="1:9" ht="12.75" customHeight="1">
      <c r="A66" s="260">
        <v>64</v>
      </c>
      <c r="B66" s="260" t="s">
        <v>362</v>
      </c>
      <c r="C66" s="260" t="s">
        <v>439</v>
      </c>
      <c r="D66" s="259" t="s">
        <v>440</v>
      </c>
      <c r="E66" s="261">
        <v>14297038</v>
      </c>
      <c r="F66" s="261">
        <v>1637</v>
      </c>
      <c r="G66" s="262">
        <v>31024000</v>
      </c>
      <c r="H66" s="257"/>
      <c r="I66" s="257"/>
    </row>
    <row r="67" spans="1:9" ht="12.75" customHeight="1">
      <c r="A67" s="260">
        <v>65</v>
      </c>
      <c r="B67" s="260" t="s">
        <v>362</v>
      </c>
      <c r="C67" s="260" t="s">
        <v>441</v>
      </c>
      <c r="D67" s="259" t="s">
        <v>442</v>
      </c>
      <c r="E67" s="261">
        <v>28538082</v>
      </c>
      <c r="F67" s="261">
        <v>1630</v>
      </c>
      <c r="G67" s="262">
        <v>12271000</v>
      </c>
      <c r="H67" s="257"/>
      <c r="I67" s="257"/>
    </row>
    <row r="68" spans="1:9" ht="12.75" customHeight="1">
      <c r="A68" s="260">
        <v>66</v>
      </c>
      <c r="B68" s="260" t="s">
        <v>362</v>
      </c>
      <c r="C68" s="260" t="s">
        <v>443</v>
      </c>
      <c r="D68" s="259" t="s">
        <v>444</v>
      </c>
      <c r="E68" s="261">
        <v>1110540404</v>
      </c>
      <c r="F68" s="261">
        <v>1656</v>
      </c>
      <c r="G68" s="262">
        <v>18739000</v>
      </c>
      <c r="H68" s="257"/>
      <c r="I68" s="257"/>
    </row>
    <row r="69" spans="1:9" ht="12.75" customHeight="1">
      <c r="A69" s="260">
        <v>67</v>
      </c>
      <c r="B69" s="260" t="s">
        <v>365</v>
      </c>
      <c r="C69" s="260" t="s">
        <v>445</v>
      </c>
      <c r="D69" s="259" t="s">
        <v>446</v>
      </c>
      <c r="E69" s="261">
        <v>93363825</v>
      </c>
      <c r="F69" s="261">
        <v>1709</v>
      </c>
      <c r="G69" s="262">
        <v>45500000</v>
      </c>
      <c r="H69" s="257"/>
      <c r="I69" s="257"/>
    </row>
    <row r="70" spans="1:9" ht="12.75" customHeight="1">
      <c r="A70" s="260">
        <v>68</v>
      </c>
      <c r="B70" s="260" t="s">
        <v>365</v>
      </c>
      <c r="C70" s="260" t="s">
        <v>447</v>
      </c>
      <c r="D70" s="259" t="s">
        <v>448</v>
      </c>
      <c r="E70" s="261">
        <v>65763806</v>
      </c>
      <c r="F70" s="261">
        <v>1718</v>
      </c>
      <c r="G70" s="262">
        <v>35000000</v>
      </c>
      <c r="H70" s="257"/>
      <c r="I70" s="257"/>
    </row>
    <row r="71" spans="1:9" ht="12.75" customHeight="1">
      <c r="A71" s="260">
        <v>69</v>
      </c>
      <c r="B71" s="260" t="s">
        <v>365</v>
      </c>
      <c r="C71" s="260" t="s">
        <v>449</v>
      </c>
      <c r="D71" s="259" t="s">
        <v>450</v>
      </c>
      <c r="E71" s="261">
        <v>93381671</v>
      </c>
      <c r="F71" s="261">
        <v>1728</v>
      </c>
      <c r="G71" s="262">
        <v>35000000</v>
      </c>
      <c r="H71" s="257"/>
      <c r="I71" s="257"/>
    </row>
    <row r="72" spans="1:9" ht="12.75" customHeight="1">
      <c r="A72" s="260">
        <v>70</v>
      </c>
      <c r="B72" s="260" t="s">
        <v>365</v>
      </c>
      <c r="C72" s="260" t="s">
        <v>451</v>
      </c>
      <c r="D72" s="259" t="s">
        <v>452</v>
      </c>
      <c r="E72" s="261">
        <v>65737125</v>
      </c>
      <c r="F72" s="261">
        <v>1719</v>
      </c>
      <c r="G72" s="262">
        <v>45500000</v>
      </c>
      <c r="H72" s="257"/>
      <c r="I72" s="257"/>
    </row>
    <row r="73" spans="1:9" ht="12.75" customHeight="1">
      <c r="A73" s="260">
        <v>71</v>
      </c>
      <c r="B73" s="260" t="s">
        <v>365</v>
      </c>
      <c r="C73" s="260" t="s">
        <v>453</v>
      </c>
      <c r="D73" s="259" t="s">
        <v>454</v>
      </c>
      <c r="E73" s="261">
        <v>14297394</v>
      </c>
      <c r="F73" s="261">
        <v>1713</v>
      </c>
      <c r="G73" s="262">
        <v>21315000</v>
      </c>
      <c r="H73" s="257"/>
      <c r="I73" s="257"/>
    </row>
    <row r="74" spans="1:9" ht="12.75" customHeight="1">
      <c r="A74" s="260">
        <v>72</v>
      </c>
      <c r="B74" s="260" t="s">
        <v>331</v>
      </c>
      <c r="C74" s="260" t="s">
        <v>455</v>
      </c>
      <c r="D74" s="259" t="s">
        <v>456</v>
      </c>
      <c r="E74" s="261">
        <v>1110598671</v>
      </c>
      <c r="F74" s="261">
        <v>1712</v>
      </c>
      <c r="G74" s="262">
        <v>18739000</v>
      </c>
      <c r="H74" s="257"/>
      <c r="I74" s="257"/>
    </row>
    <row r="75" spans="1:9" ht="12.75" customHeight="1">
      <c r="A75" s="260">
        <v>73</v>
      </c>
      <c r="B75" s="260" t="s">
        <v>331</v>
      </c>
      <c r="C75" s="260" t="s">
        <v>457</v>
      </c>
      <c r="D75" s="259" t="s">
        <v>458</v>
      </c>
      <c r="E75" s="261">
        <v>1110591276</v>
      </c>
      <c r="F75" s="261">
        <v>1727</v>
      </c>
      <c r="G75" s="262">
        <v>33250000</v>
      </c>
      <c r="H75" s="257"/>
      <c r="I75" s="257"/>
    </row>
    <row r="76" spans="1:9" ht="12.75" customHeight="1">
      <c r="A76" s="260">
        <v>74</v>
      </c>
      <c r="B76" s="260" t="s">
        <v>331</v>
      </c>
      <c r="C76" s="260" t="s">
        <v>459</v>
      </c>
      <c r="D76" s="259" t="s">
        <v>460</v>
      </c>
      <c r="E76" s="261">
        <v>65760334</v>
      </c>
      <c r="F76" s="261">
        <v>1747</v>
      </c>
      <c r="G76" s="262">
        <v>35000000</v>
      </c>
      <c r="H76" s="257"/>
      <c r="I76" s="257"/>
    </row>
    <row r="77" spans="1:9" ht="12.75" customHeight="1">
      <c r="A77" s="260">
        <v>75</v>
      </c>
      <c r="B77" s="260" t="s">
        <v>331</v>
      </c>
      <c r="C77" s="260" t="s">
        <v>461</v>
      </c>
      <c r="D77" s="259" t="s">
        <v>462</v>
      </c>
      <c r="E77" s="261">
        <v>55179443</v>
      </c>
      <c r="F77" s="261">
        <v>1748</v>
      </c>
      <c r="G77" s="262">
        <v>31234000</v>
      </c>
      <c r="H77" s="257"/>
      <c r="I77" s="257"/>
    </row>
    <row r="78" spans="1:9" ht="12.75" customHeight="1">
      <c r="A78" s="260">
        <v>76</v>
      </c>
      <c r="B78" s="260" t="s">
        <v>331</v>
      </c>
      <c r="C78" s="260" t="s">
        <v>463</v>
      </c>
      <c r="D78" s="259" t="s">
        <v>464</v>
      </c>
      <c r="E78" s="261">
        <v>1110570105</v>
      </c>
      <c r="F78" s="261">
        <v>1769</v>
      </c>
      <c r="G78" s="262">
        <v>31234000</v>
      </c>
      <c r="H78" s="257"/>
      <c r="I78" s="257"/>
    </row>
    <row r="79" spans="1:9" ht="12.75" customHeight="1">
      <c r="A79" s="260">
        <v>77</v>
      </c>
      <c r="B79" s="260" t="s">
        <v>465</v>
      </c>
      <c r="C79" s="260" t="s">
        <v>466</v>
      </c>
      <c r="D79" s="259" t="s">
        <v>467</v>
      </c>
      <c r="E79" s="261">
        <v>5828788</v>
      </c>
      <c r="F79" s="261">
        <v>1793</v>
      </c>
      <c r="G79" s="262">
        <v>9810000</v>
      </c>
      <c r="H79" s="257"/>
      <c r="I79" s="257"/>
    </row>
    <row r="80" spans="1:9" ht="12.75" customHeight="1">
      <c r="A80" s="260">
        <v>78</v>
      </c>
      <c r="B80" s="260" t="s">
        <v>371</v>
      </c>
      <c r="C80" s="260" t="s">
        <v>468</v>
      </c>
      <c r="D80" s="259" t="s">
        <v>469</v>
      </c>
      <c r="E80" s="261">
        <v>1110513794</v>
      </c>
      <c r="F80" s="261">
        <v>1799</v>
      </c>
      <c r="G80" s="262">
        <v>18560533</v>
      </c>
      <c r="H80" s="257"/>
      <c r="I80" s="257"/>
    </row>
    <row r="81" spans="1:9" ht="12.75" customHeight="1">
      <c r="A81" s="260">
        <v>79</v>
      </c>
      <c r="B81" s="260" t="s">
        <v>374</v>
      </c>
      <c r="C81" s="260" t="s">
        <v>472</v>
      </c>
      <c r="D81" s="259" t="s">
        <v>473</v>
      </c>
      <c r="E81" s="261">
        <v>65784001</v>
      </c>
      <c r="F81" s="261">
        <v>1856</v>
      </c>
      <c r="G81" s="262">
        <v>14056066</v>
      </c>
      <c r="H81" s="257"/>
      <c r="I81" s="257"/>
    </row>
    <row r="82" spans="1:9" ht="12.75" customHeight="1">
      <c r="A82" s="260">
        <v>80</v>
      </c>
      <c r="B82" s="260" t="s">
        <v>474</v>
      </c>
      <c r="C82" s="260" t="s">
        <v>475</v>
      </c>
      <c r="D82" s="259" t="s">
        <v>476</v>
      </c>
      <c r="E82" s="261">
        <v>93361814</v>
      </c>
      <c r="F82" s="261">
        <v>1848</v>
      </c>
      <c r="G82" s="262">
        <v>28500000</v>
      </c>
      <c r="H82" s="257"/>
      <c r="I82" s="257"/>
    </row>
    <row r="83" spans="1:9" ht="12.75" customHeight="1">
      <c r="A83" s="260">
        <v>81</v>
      </c>
      <c r="B83" s="260"/>
      <c r="C83" s="260"/>
      <c r="D83" s="259"/>
      <c r="E83" s="261"/>
      <c r="F83" s="261"/>
      <c r="G83" s="262"/>
      <c r="H83" s="257"/>
      <c r="I83" s="257"/>
    </row>
    <row r="84" spans="1:9" ht="12.75" customHeight="1">
      <c r="A84" s="260">
        <v>82</v>
      </c>
      <c r="B84" s="260"/>
      <c r="C84" s="260"/>
      <c r="D84" s="259"/>
      <c r="E84" s="261"/>
      <c r="F84" s="261"/>
      <c r="G84" s="262"/>
      <c r="H84" s="257"/>
      <c r="I84" s="257"/>
    </row>
    <row r="85" spans="1:9" ht="12.75" customHeight="1">
      <c r="A85" s="260">
        <v>83</v>
      </c>
      <c r="B85" s="260"/>
      <c r="C85" s="260"/>
      <c r="D85" s="259"/>
      <c r="E85" s="261"/>
      <c r="F85" s="261"/>
      <c r="G85" s="262"/>
      <c r="H85" s="257"/>
      <c r="I85" s="257"/>
    </row>
    <row r="86" spans="1:9" ht="12.75" customHeight="1">
      <c r="A86" s="260">
        <v>84</v>
      </c>
      <c r="B86" s="260"/>
      <c r="C86" s="260"/>
      <c r="D86" s="259"/>
      <c r="E86" s="261"/>
      <c r="F86" s="261"/>
      <c r="G86" s="262"/>
      <c r="H86" s="257"/>
      <c r="I86" s="257"/>
    </row>
    <row r="87" spans="1:9" ht="12.75" customHeight="1">
      <c r="G87" s="280"/>
      <c r="I87" s="270"/>
    </row>
    <row r="88" spans="1:9">
      <c r="G88" s="271">
        <f>SUM(G3:G87)</f>
        <v>1754194699</v>
      </c>
    </row>
    <row r="89" spans="1:9">
      <c r="G89" s="271">
        <f>G88*0.2</f>
        <v>350838939.80000001</v>
      </c>
      <c r="H89" s="270" t="s">
        <v>477</v>
      </c>
    </row>
    <row r="90" spans="1:9">
      <c r="G90" s="271">
        <f>G88-G89</f>
        <v>1403355759.2</v>
      </c>
      <c r="H90" s="270" t="s">
        <v>478</v>
      </c>
    </row>
    <row r="92" spans="1:9">
      <c r="A92" s="249" t="s">
        <v>184</v>
      </c>
      <c r="B92" s="250" t="s">
        <v>183</v>
      </c>
      <c r="C92" s="250" t="s">
        <v>13</v>
      </c>
      <c r="D92" s="250" t="s">
        <v>186</v>
      </c>
      <c r="E92" s="249" t="s">
        <v>187</v>
      </c>
      <c r="F92" s="249" t="s">
        <v>185</v>
      </c>
      <c r="G92" s="251" t="s">
        <v>14</v>
      </c>
      <c r="H92" s="251" t="s">
        <v>188</v>
      </c>
      <c r="I92" s="251" t="s">
        <v>189</v>
      </c>
    </row>
    <row r="93" spans="1:9" s="270" customFormat="1" ht="63.75" customHeight="1">
      <c r="A93" s="259">
        <v>1</v>
      </c>
      <c r="B93" s="259" t="s">
        <v>209</v>
      </c>
      <c r="C93" s="259" t="s">
        <v>297</v>
      </c>
      <c r="D93" s="259" t="s">
        <v>300</v>
      </c>
      <c r="E93" s="258">
        <v>800249860</v>
      </c>
      <c r="F93" s="258">
        <v>0</v>
      </c>
      <c r="G93" s="272">
        <v>22014981</v>
      </c>
      <c r="H93" s="629" t="s">
        <v>305</v>
      </c>
      <c r="I93" s="629" t="s">
        <v>307</v>
      </c>
    </row>
    <row r="94" spans="1:9" s="270" customFormat="1" ht="38.25">
      <c r="A94" s="259">
        <v>2</v>
      </c>
      <c r="B94" s="259" t="s">
        <v>209</v>
      </c>
      <c r="C94" s="259" t="s">
        <v>298</v>
      </c>
      <c r="D94" s="259" t="s">
        <v>300</v>
      </c>
      <c r="E94" s="258">
        <v>800249860</v>
      </c>
      <c r="F94" s="258">
        <v>0</v>
      </c>
      <c r="G94" s="272">
        <v>11094442</v>
      </c>
      <c r="H94" s="629"/>
      <c r="I94" s="629"/>
    </row>
    <row r="95" spans="1:9" s="270" customFormat="1" ht="38.25">
      <c r="A95" s="259">
        <v>3</v>
      </c>
      <c r="B95" s="259" t="s">
        <v>265</v>
      </c>
      <c r="C95" s="259" t="s">
        <v>299</v>
      </c>
      <c r="D95" s="259" t="s">
        <v>300</v>
      </c>
      <c r="E95" s="258">
        <v>800249860</v>
      </c>
      <c r="F95" s="258">
        <v>0</v>
      </c>
      <c r="G95" s="272">
        <v>10947329</v>
      </c>
      <c r="H95" s="629"/>
      <c r="I95" s="629"/>
    </row>
    <row r="96" spans="1:9" s="270" customFormat="1" ht="38.25">
      <c r="A96" s="259">
        <v>4</v>
      </c>
      <c r="B96" s="259" t="s">
        <v>330</v>
      </c>
      <c r="C96" s="259" t="s">
        <v>332</v>
      </c>
      <c r="D96" s="259" t="s">
        <v>300</v>
      </c>
      <c r="E96" s="258">
        <v>800249860</v>
      </c>
      <c r="F96" s="258"/>
      <c r="G96" s="272">
        <v>11546937</v>
      </c>
      <c r="H96" s="629"/>
      <c r="I96" s="629"/>
    </row>
    <row r="97" spans="1:9" s="270" customFormat="1" ht="38.25">
      <c r="A97" s="259">
        <v>5</v>
      </c>
      <c r="B97" s="259" t="s">
        <v>331</v>
      </c>
      <c r="C97" s="259" t="s">
        <v>333</v>
      </c>
      <c r="D97" s="259" t="s">
        <v>300</v>
      </c>
      <c r="E97" s="258">
        <v>800249860</v>
      </c>
      <c r="F97" s="258"/>
      <c r="G97" s="272">
        <v>11702842</v>
      </c>
      <c r="H97" s="629"/>
      <c r="I97" s="629"/>
    </row>
    <row r="98" spans="1:9" s="270" customFormat="1">
      <c r="A98" s="259">
        <v>6</v>
      </c>
      <c r="B98" s="259"/>
      <c r="C98" s="259"/>
      <c r="D98" s="259"/>
      <c r="E98" s="258"/>
      <c r="F98" s="258"/>
      <c r="G98" s="272"/>
      <c r="H98" s="629"/>
      <c r="I98" s="629"/>
    </row>
    <row r="99" spans="1:9" s="270" customFormat="1">
      <c r="A99" s="259">
        <v>7</v>
      </c>
      <c r="B99" s="259"/>
      <c r="C99" s="259"/>
      <c r="D99" s="259"/>
      <c r="E99" s="258"/>
      <c r="F99" s="258"/>
      <c r="G99" s="272"/>
      <c r="H99" s="629"/>
      <c r="I99" s="629"/>
    </row>
    <row r="100" spans="1:9" s="270" customFormat="1">
      <c r="A100" s="259">
        <v>8</v>
      </c>
      <c r="B100" s="259"/>
      <c r="C100" s="259"/>
      <c r="D100" s="259"/>
      <c r="E100" s="258"/>
      <c r="F100" s="258"/>
      <c r="G100" s="272"/>
      <c r="H100" s="629"/>
      <c r="I100" s="629"/>
    </row>
    <row r="101" spans="1:9" s="270" customFormat="1">
      <c r="A101" s="259">
        <v>9</v>
      </c>
      <c r="B101" s="259"/>
      <c r="C101" s="259"/>
      <c r="D101" s="259"/>
      <c r="E101" s="258"/>
      <c r="F101" s="258"/>
      <c r="G101" s="272"/>
      <c r="H101" s="629"/>
      <c r="I101" s="629"/>
    </row>
    <row r="102" spans="1:9" s="270" customFormat="1">
      <c r="A102" s="259">
        <v>10</v>
      </c>
      <c r="B102" s="259"/>
      <c r="C102" s="259"/>
      <c r="D102" s="259"/>
      <c r="E102" s="258"/>
      <c r="F102" s="258"/>
      <c r="G102" s="272"/>
      <c r="H102" s="629"/>
      <c r="I102" s="629"/>
    </row>
    <row r="103" spans="1:9" s="270" customFormat="1">
      <c r="A103" s="259">
        <v>11</v>
      </c>
      <c r="B103" s="259"/>
      <c r="C103" s="259"/>
      <c r="D103" s="259"/>
      <c r="E103" s="258"/>
      <c r="F103" s="258"/>
      <c r="G103" s="272"/>
      <c r="H103" s="629"/>
      <c r="I103" s="629"/>
    </row>
    <row r="104" spans="1:9">
      <c r="A104" s="629" t="s">
        <v>301</v>
      </c>
      <c r="B104" s="629"/>
      <c r="C104" s="629"/>
      <c r="D104" s="629"/>
      <c r="E104" s="629"/>
      <c r="F104" s="629"/>
      <c r="G104" s="273">
        <f>SUM(G93:G103)</f>
        <v>67306531</v>
      </c>
    </row>
    <row r="106" spans="1:9" ht="51">
      <c r="A106" s="260"/>
      <c r="B106" s="260" t="s">
        <v>302</v>
      </c>
      <c r="C106" s="259" t="s">
        <v>303</v>
      </c>
      <c r="D106" s="259" t="s">
        <v>304</v>
      </c>
      <c r="E106" s="261">
        <v>900887852</v>
      </c>
      <c r="F106" s="261">
        <v>4306</v>
      </c>
      <c r="G106" s="266">
        <v>99996400</v>
      </c>
      <c r="H106" s="267" t="s">
        <v>305</v>
      </c>
      <c r="I106" s="267" t="s">
        <v>306</v>
      </c>
    </row>
    <row r="107" spans="1:9" s="270" customFormat="1" ht="76.5">
      <c r="A107" s="259"/>
      <c r="B107" s="259" t="s">
        <v>216</v>
      </c>
      <c r="C107" s="259" t="s">
        <v>221</v>
      </c>
      <c r="D107" s="259" t="s">
        <v>222</v>
      </c>
      <c r="E107" s="258">
        <v>14272785</v>
      </c>
      <c r="F107" s="258">
        <v>281</v>
      </c>
      <c r="G107" s="274">
        <v>26460000</v>
      </c>
      <c r="H107" s="265" t="s">
        <v>310</v>
      </c>
      <c r="I107" s="265" t="s">
        <v>311</v>
      </c>
    </row>
    <row r="108" spans="1:9" s="270" customFormat="1" ht="76.5">
      <c r="A108" s="259"/>
      <c r="B108" s="259" t="s">
        <v>374</v>
      </c>
      <c r="C108" s="259" t="s">
        <v>470</v>
      </c>
      <c r="D108" s="259" t="s">
        <v>471</v>
      </c>
      <c r="E108" s="258">
        <v>1110579318</v>
      </c>
      <c r="F108" s="258">
        <v>1844</v>
      </c>
      <c r="G108" s="275">
        <v>27466666</v>
      </c>
      <c r="H108" s="264" t="s">
        <v>308</v>
      </c>
      <c r="I108" s="264" t="s">
        <v>309</v>
      </c>
    </row>
    <row r="109" spans="1:9" s="270" customFormat="1" ht="76.5">
      <c r="A109" s="259"/>
      <c r="B109" s="259" t="s">
        <v>231</v>
      </c>
      <c r="C109" s="259" t="s">
        <v>238</v>
      </c>
      <c r="D109" s="259" t="s">
        <v>239</v>
      </c>
      <c r="E109" s="258">
        <v>1110577150</v>
      </c>
      <c r="F109" s="258">
        <v>520</v>
      </c>
      <c r="G109" s="275">
        <v>21315000</v>
      </c>
      <c r="H109" s="264" t="s">
        <v>308</v>
      </c>
      <c r="I109" s="264" t="s">
        <v>309</v>
      </c>
    </row>
    <row r="110" spans="1:9" ht="38.25">
      <c r="B110" s="254" t="s">
        <v>347</v>
      </c>
      <c r="C110" s="290" t="s">
        <v>348</v>
      </c>
      <c r="D110" s="259" t="s">
        <v>349</v>
      </c>
      <c r="E110" s="254">
        <v>830122566</v>
      </c>
      <c r="F110" s="254">
        <v>0</v>
      </c>
      <c r="G110" s="306">
        <v>38317104</v>
      </c>
      <c r="H110" s="307"/>
      <c r="I110" s="307"/>
    </row>
    <row r="111" spans="1:9" ht="76.5">
      <c r="G111" s="306">
        <f>G110*0.5</f>
        <v>19158552</v>
      </c>
      <c r="H111" s="307" t="s">
        <v>480</v>
      </c>
      <c r="I111" s="307" t="s">
        <v>90</v>
      </c>
    </row>
    <row r="112" spans="1:9" ht="89.25">
      <c r="G112" s="306">
        <f>G110*0.5</f>
        <v>19158552</v>
      </c>
      <c r="H112" s="307" t="s">
        <v>481</v>
      </c>
      <c r="I112" s="307" t="s">
        <v>96</v>
      </c>
    </row>
  </sheetData>
  <mergeCells count="4">
    <mergeCell ref="A1:D1"/>
    <mergeCell ref="A104:F104"/>
    <mergeCell ref="H93:H103"/>
    <mergeCell ref="I93:I103"/>
  </mergeCells>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66"/>
  <sheetViews>
    <sheetView view="pageBreakPreview" topLeftCell="A8" zoomScale="71" zoomScaleNormal="71" zoomScaleSheetLayoutView="71" workbookViewId="0">
      <selection activeCell="N23" sqref="N23:N24"/>
    </sheetView>
  </sheetViews>
  <sheetFormatPr baseColWidth="10" defaultRowHeight="14.25"/>
  <cols>
    <col min="1" max="1" width="3.5703125" style="3" customWidth="1"/>
    <col min="2" max="2" width="83.5703125" style="3" customWidth="1"/>
    <col min="3" max="3" width="10.28515625" style="3" customWidth="1"/>
    <col min="4" max="4" width="17.7109375" style="3" customWidth="1"/>
    <col min="5" max="5" width="10.85546875" style="3" customWidth="1"/>
    <col min="6" max="6" width="22.42578125" style="3" customWidth="1"/>
    <col min="7" max="7" width="20.42578125" style="3" bestFit="1" customWidth="1"/>
    <col min="8" max="8" width="7.5703125" style="3" bestFit="1" customWidth="1"/>
    <col min="9" max="9" width="15.140625" style="3" bestFit="1" customWidth="1"/>
    <col min="10" max="10" width="14.7109375" style="3" customWidth="1"/>
    <col min="11" max="11" width="13.85546875" style="73" customWidth="1"/>
    <col min="12" max="12" width="15.28515625" style="73" customWidth="1"/>
    <col min="13" max="13" width="10.5703125" style="3" customWidth="1"/>
    <col min="14" max="14" width="16.28515625" style="3" customWidth="1"/>
    <col min="15" max="15" width="13.28515625" style="3" customWidth="1"/>
    <col min="16" max="16" width="3.28515625" style="3" customWidth="1"/>
    <col min="17" max="17" width="11.42578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1.42578125" style="3"/>
    <col min="26" max="26" width="16.85546875" style="3" customWidth="1"/>
    <col min="27" max="27" width="11.42578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1.42578125" style="3"/>
  </cols>
  <sheetData>
    <row r="1" spans="1:26" ht="23.25" customHeight="1">
      <c r="A1" s="1"/>
      <c r="B1" s="468"/>
      <c r="C1" s="471" t="s">
        <v>0</v>
      </c>
      <c r="D1" s="472"/>
      <c r="E1" s="472"/>
      <c r="F1" s="472"/>
      <c r="G1" s="472"/>
      <c r="H1" s="472"/>
      <c r="I1" s="473"/>
      <c r="J1" s="477" t="s">
        <v>1</v>
      </c>
      <c r="K1" s="478"/>
      <c r="L1" s="478"/>
      <c r="M1" s="479"/>
      <c r="N1" s="480"/>
      <c r="O1" s="481"/>
      <c r="P1" s="2"/>
    </row>
    <row r="2" spans="1:26" ht="24.75" customHeight="1">
      <c r="A2" s="4"/>
      <c r="B2" s="469"/>
      <c r="C2" s="474"/>
      <c r="D2" s="475"/>
      <c r="E2" s="475"/>
      <c r="F2" s="475"/>
      <c r="G2" s="475"/>
      <c r="H2" s="475"/>
      <c r="I2" s="476"/>
      <c r="J2" s="485" t="s">
        <v>2</v>
      </c>
      <c r="K2" s="486"/>
      <c r="L2" s="486"/>
      <c r="M2" s="487"/>
      <c r="N2" s="482"/>
      <c r="O2" s="443"/>
      <c r="P2" s="5"/>
    </row>
    <row r="3" spans="1:26" ht="25.5" customHeight="1">
      <c r="A3" s="4"/>
      <c r="B3" s="469"/>
      <c r="C3" s="488" t="s">
        <v>3</v>
      </c>
      <c r="D3" s="489"/>
      <c r="E3" s="489"/>
      <c r="F3" s="489"/>
      <c r="G3" s="489"/>
      <c r="H3" s="489"/>
      <c r="I3" s="490"/>
      <c r="J3" s="485" t="s">
        <v>4</v>
      </c>
      <c r="K3" s="486"/>
      <c r="L3" s="486"/>
      <c r="M3" s="487"/>
      <c r="N3" s="482"/>
      <c r="O3" s="443"/>
      <c r="P3" s="5"/>
    </row>
    <row r="4" spans="1:26" ht="17.25" customHeight="1">
      <c r="A4" s="4"/>
      <c r="B4" s="470"/>
      <c r="C4" s="474"/>
      <c r="D4" s="475"/>
      <c r="E4" s="475"/>
      <c r="F4" s="475"/>
      <c r="G4" s="475"/>
      <c r="H4" s="475"/>
      <c r="I4" s="476"/>
      <c r="J4" s="485" t="s">
        <v>5</v>
      </c>
      <c r="K4" s="486"/>
      <c r="L4" s="486"/>
      <c r="M4" s="487"/>
      <c r="N4" s="483"/>
      <c r="O4" s="484"/>
      <c r="P4" s="5"/>
    </row>
    <row r="5" spans="1:26" ht="15" customHeight="1">
      <c r="A5" s="4"/>
      <c r="B5" s="441"/>
      <c r="C5" s="442"/>
      <c r="D5" s="442"/>
      <c r="E5" s="442"/>
      <c r="F5" s="442"/>
      <c r="G5" s="442"/>
      <c r="H5" s="442"/>
      <c r="I5" s="442"/>
      <c r="J5" s="442"/>
      <c r="K5" s="442"/>
      <c r="L5" s="442"/>
      <c r="M5" s="442"/>
      <c r="N5" s="442"/>
      <c r="O5" s="443"/>
      <c r="P5" s="6"/>
    </row>
    <row r="6" spans="1:26" ht="27" customHeight="1">
      <c r="A6" s="4"/>
      <c r="B6" s="444" t="s">
        <v>177</v>
      </c>
      <c r="C6" s="445"/>
      <c r="D6" s="445"/>
      <c r="E6" s="445"/>
      <c r="F6" s="445"/>
      <c r="G6" s="445"/>
      <c r="H6" s="445"/>
      <c r="I6" s="445"/>
      <c r="J6" s="445"/>
      <c r="K6" s="445"/>
      <c r="L6" s="445"/>
      <c r="M6" s="445"/>
      <c r="N6" s="445"/>
      <c r="O6" s="446"/>
      <c r="P6" s="7"/>
      <c r="R6" s="447"/>
      <c r="S6" s="447"/>
      <c r="T6" s="447"/>
      <c r="U6" s="447"/>
      <c r="V6" s="447"/>
    </row>
    <row r="7" spans="1:26" ht="24.75" customHeight="1">
      <c r="A7" s="4"/>
      <c r="B7" s="8" t="s">
        <v>179</v>
      </c>
      <c r="C7" s="448" t="s">
        <v>318</v>
      </c>
      <c r="D7" s="449"/>
      <c r="E7" s="449"/>
      <c r="F7" s="449"/>
      <c r="G7" s="449"/>
      <c r="H7" s="449"/>
      <c r="I7" s="449"/>
      <c r="J7" s="449"/>
      <c r="K7" s="449"/>
      <c r="L7" s="449"/>
      <c r="M7" s="449"/>
      <c r="N7" s="449"/>
      <c r="O7" s="450"/>
      <c r="P7" s="7"/>
      <c r="R7" s="9"/>
      <c r="S7" s="9"/>
      <c r="T7" s="9"/>
      <c r="U7" s="9"/>
      <c r="V7" s="9"/>
    </row>
    <row r="8" spans="1:26" ht="18">
      <c r="A8" s="4"/>
      <c r="B8" s="10" t="s">
        <v>6</v>
      </c>
      <c r="C8" s="608" t="s">
        <v>55</v>
      </c>
      <c r="D8" s="608"/>
      <c r="E8" s="608"/>
      <c r="F8" s="608"/>
      <c r="G8" s="608"/>
      <c r="H8" s="454" t="s">
        <v>8</v>
      </c>
      <c r="I8" s="455"/>
      <c r="J8" s="456"/>
      <c r="K8" s="463" t="s">
        <v>9</v>
      </c>
      <c r="L8" s="464"/>
      <c r="M8" s="464"/>
      <c r="N8" s="464"/>
      <c r="O8" s="465"/>
      <c r="P8" s="7"/>
      <c r="R8" s="11"/>
      <c r="S8" s="466"/>
      <c r="T8" s="466"/>
      <c r="U8" s="466"/>
      <c r="V8" s="11"/>
      <c r="X8" s="12"/>
      <c r="Y8" s="12"/>
    </row>
    <row r="9" spans="1:26" ht="41.25" customHeight="1">
      <c r="A9" s="4"/>
      <c r="B9" s="13" t="s">
        <v>10</v>
      </c>
      <c r="C9" s="608" t="s">
        <v>57</v>
      </c>
      <c r="D9" s="608"/>
      <c r="E9" s="608"/>
      <c r="F9" s="608"/>
      <c r="G9" s="608"/>
      <c r="H9" s="457"/>
      <c r="I9" s="458"/>
      <c r="J9" s="459"/>
      <c r="K9" s="14" t="s">
        <v>12</v>
      </c>
      <c r="L9" s="467" t="s">
        <v>13</v>
      </c>
      <c r="M9" s="467"/>
      <c r="N9" s="467"/>
      <c r="O9" s="15" t="s">
        <v>14</v>
      </c>
      <c r="P9" s="7"/>
      <c r="R9" s="16"/>
      <c r="S9" s="344"/>
      <c r="T9" s="344"/>
      <c r="U9" s="344"/>
      <c r="V9" s="17"/>
      <c r="X9" s="18"/>
      <c r="Y9" s="19"/>
      <c r="Z9" s="20"/>
    </row>
    <row r="10" spans="1:26" ht="42" customHeight="1">
      <c r="A10" s="4"/>
      <c r="B10" s="21" t="s">
        <v>15</v>
      </c>
      <c r="C10" s="649" t="s">
        <v>130</v>
      </c>
      <c r="D10" s="649"/>
      <c r="E10" s="649"/>
      <c r="F10" s="649"/>
      <c r="G10" s="649"/>
      <c r="H10" s="457"/>
      <c r="I10" s="458"/>
      <c r="J10" s="459"/>
      <c r="K10" s="595" t="s">
        <v>131</v>
      </c>
      <c r="L10" s="596"/>
      <c r="M10" s="596"/>
      <c r="N10" s="596"/>
      <c r="O10" s="650"/>
      <c r="P10" s="7"/>
      <c r="R10" s="16"/>
      <c r="S10" s="344"/>
      <c r="T10" s="344"/>
      <c r="U10" s="344"/>
      <c r="V10" s="17"/>
      <c r="X10" s="18"/>
      <c r="Y10" s="19"/>
      <c r="Z10" s="20"/>
    </row>
    <row r="11" spans="1:26" ht="52.5" customHeight="1">
      <c r="A11" s="4"/>
      <c r="B11" s="22" t="s">
        <v>17</v>
      </c>
      <c r="C11" s="649" t="s">
        <v>132</v>
      </c>
      <c r="D11" s="649"/>
      <c r="E11" s="649"/>
      <c r="F11" s="649"/>
      <c r="G11" s="649"/>
      <c r="H11" s="457"/>
      <c r="I11" s="458"/>
      <c r="J11" s="459"/>
      <c r="K11" s="598"/>
      <c r="L11" s="599"/>
      <c r="M11" s="599"/>
      <c r="N11" s="599"/>
      <c r="O11" s="651"/>
      <c r="P11" s="7"/>
      <c r="R11" s="16"/>
      <c r="S11" s="23"/>
      <c r="T11" s="23"/>
      <c r="U11" s="23"/>
      <c r="V11" s="17"/>
      <c r="X11" s="18"/>
      <c r="Y11" s="19"/>
      <c r="Z11" s="20"/>
    </row>
    <row r="12" spans="1:26" ht="22.5" customHeight="1">
      <c r="A12" s="4"/>
      <c r="B12" s="24" t="s">
        <v>19</v>
      </c>
      <c r="C12" s="653">
        <v>2020730010062</v>
      </c>
      <c r="D12" s="653"/>
      <c r="E12" s="653"/>
      <c r="F12" s="653"/>
      <c r="G12" s="653"/>
      <c r="H12" s="457"/>
      <c r="I12" s="458"/>
      <c r="J12" s="459"/>
      <c r="K12" s="598"/>
      <c r="L12" s="599"/>
      <c r="M12" s="599"/>
      <c r="N12" s="599"/>
      <c r="O12" s="651"/>
      <c r="P12" s="7"/>
      <c r="R12" s="16"/>
      <c r="S12" s="23"/>
      <c r="T12" s="23"/>
      <c r="U12" s="23"/>
      <c r="V12" s="17"/>
      <c r="X12" s="18"/>
      <c r="Y12" s="19"/>
      <c r="Z12" s="20"/>
    </row>
    <row r="13" spans="1:26" ht="24" customHeight="1" thickBot="1">
      <c r="A13" s="4"/>
      <c r="B13" s="654" t="s">
        <v>173</v>
      </c>
      <c r="C13" s="433"/>
      <c r="D13" s="433"/>
      <c r="E13" s="433"/>
      <c r="F13" s="433"/>
      <c r="G13" s="433"/>
      <c r="H13" s="460"/>
      <c r="I13" s="461"/>
      <c r="J13" s="462"/>
      <c r="K13" s="601"/>
      <c r="L13" s="602"/>
      <c r="M13" s="602"/>
      <c r="N13" s="602"/>
      <c r="O13" s="652"/>
      <c r="P13" s="7"/>
      <c r="R13" s="25"/>
      <c r="S13" s="344"/>
      <c r="T13" s="344"/>
      <c r="U13" s="23"/>
      <c r="V13" s="17"/>
      <c r="W13" s="26"/>
      <c r="X13" s="18"/>
      <c r="Y13" s="19"/>
      <c r="Z13" s="20"/>
    </row>
    <row r="14" spans="1:26" ht="23.25" customHeight="1">
      <c r="A14" s="4"/>
      <c r="B14" s="434" t="s">
        <v>20</v>
      </c>
      <c r="C14" s="436" t="s">
        <v>21</v>
      </c>
      <c r="D14" s="437" t="s">
        <v>22</v>
      </c>
      <c r="E14" s="437" t="s">
        <v>23</v>
      </c>
      <c r="F14" s="437" t="s">
        <v>24</v>
      </c>
      <c r="G14" s="411" t="s">
        <v>25</v>
      </c>
      <c r="H14" s="412"/>
      <c r="I14" s="412"/>
      <c r="J14" s="413"/>
      <c r="K14" s="438" t="s">
        <v>26</v>
      </c>
      <c r="L14" s="438"/>
      <c r="M14" s="439" t="s">
        <v>27</v>
      </c>
      <c r="N14" s="439"/>
      <c r="O14" s="440"/>
      <c r="P14" s="6"/>
      <c r="R14" s="27"/>
      <c r="S14" s="358"/>
      <c r="T14" s="358"/>
      <c r="V14" s="17"/>
      <c r="X14" s="18"/>
      <c r="Y14" s="19"/>
      <c r="Z14" s="20"/>
    </row>
    <row r="15" spans="1:26" ht="18.75" customHeight="1">
      <c r="A15" s="4"/>
      <c r="B15" s="435"/>
      <c r="C15" s="407"/>
      <c r="D15" s="407"/>
      <c r="E15" s="407"/>
      <c r="F15" s="407"/>
      <c r="G15" s="414"/>
      <c r="H15" s="415"/>
      <c r="I15" s="415"/>
      <c r="J15" s="416"/>
      <c r="K15" s="407"/>
      <c r="L15" s="407"/>
      <c r="M15" s="407" t="s">
        <v>28</v>
      </c>
      <c r="N15" s="407" t="s">
        <v>29</v>
      </c>
      <c r="O15" s="409" t="s">
        <v>30</v>
      </c>
      <c r="P15" s="6"/>
      <c r="R15" s="26"/>
      <c r="S15" s="358"/>
      <c r="T15" s="358"/>
      <c r="V15" s="19"/>
      <c r="X15" s="18"/>
      <c r="Y15" s="19"/>
      <c r="Z15" s="20"/>
    </row>
    <row r="16" spans="1:26" ht="28.5" customHeight="1" thickBot="1">
      <c r="A16" s="4"/>
      <c r="B16" s="392"/>
      <c r="C16" s="408"/>
      <c r="D16" s="408"/>
      <c r="E16" s="408"/>
      <c r="F16" s="408"/>
      <c r="G16" s="28" t="s">
        <v>31</v>
      </c>
      <c r="H16" s="28" t="s">
        <v>32</v>
      </c>
      <c r="I16" s="28" t="s">
        <v>33</v>
      </c>
      <c r="J16" s="29" t="s">
        <v>34</v>
      </c>
      <c r="K16" s="28" t="s">
        <v>35</v>
      </c>
      <c r="L16" s="30" t="s">
        <v>36</v>
      </c>
      <c r="M16" s="408"/>
      <c r="N16" s="408"/>
      <c r="O16" s="410"/>
      <c r="P16" s="6"/>
      <c r="R16" s="26"/>
      <c r="S16" s="358"/>
      <c r="T16" s="358"/>
      <c r="V16" s="19"/>
      <c r="X16" s="18"/>
      <c r="Y16" s="19"/>
      <c r="Z16" s="20"/>
    </row>
    <row r="17" spans="1:26" ht="28.5" hidden="1" customHeight="1" thickBot="1">
      <c r="A17" s="4"/>
      <c r="B17" s="397" t="s">
        <v>174</v>
      </c>
      <c r="C17" s="31" t="s">
        <v>37</v>
      </c>
      <c r="D17" s="647" t="s">
        <v>133</v>
      </c>
      <c r="E17" s="32">
        <v>1</v>
      </c>
      <c r="F17" s="33">
        <f>SUM(G17:J17)</f>
        <v>0</v>
      </c>
      <c r="G17" s="34">
        <v>0</v>
      </c>
      <c r="H17" s="35"/>
      <c r="I17" s="36"/>
      <c r="J17" s="35"/>
      <c r="K17" s="134">
        <v>44927</v>
      </c>
      <c r="L17" s="134">
        <v>45291</v>
      </c>
      <c r="M17" s="377">
        <f>+(E18/E17)*100</f>
        <v>100</v>
      </c>
      <c r="N17" s="379" t="e">
        <f>+(F18/F17)*100</f>
        <v>#DIV/0!</v>
      </c>
      <c r="O17" s="381" t="e">
        <f>+(M17+N17)/2</f>
        <v>#DIV/0!</v>
      </c>
      <c r="P17" s="6"/>
      <c r="R17" s="26"/>
      <c r="S17" s="210"/>
      <c r="T17" s="210"/>
      <c r="V17" s="19"/>
      <c r="X17" s="18"/>
      <c r="Y17" s="19"/>
      <c r="Z17" s="20"/>
    </row>
    <row r="18" spans="1:26" ht="28.5" hidden="1" customHeight="1" thickBot="1">
      <c r="A18" s="4"/>
      <c r="B18" s="398"/>
      <c r="C18" s="39" t="s">
        <v>39</v>
      </c>
      <c r="D18" s="648"/>
      <c r="E18" s="40">
        <v>1</v>
      </c>
      <c r="F18" s="33">
        <f t="shared" ref="F18:F26" si="0">SUM(G18:J18)</f>
        <v>0</v>
      </c>
      <c r="G18" s="211"/>
      <c r="H18" s="41"/>
      <c r="I18" s="42"/>
      <c r="J18" s="41"/>
      <c r="K18" s="212"/>
      <c r="L18" s="212"/>
      <c r="M18" s="378"/>
      <c r="N18" s="380"/>
      <c r="O18" s="382"/>
      <c r="P18" s="6"/>
      <c r="R18" s="26"/>
      <c r="S18" s="210"/>
      <c r="T18" s="210"/>
      <c r="V18" s="19"/>
      <c r="X18" s="18"/>
      <c r="Y18" s="19"/>
      <c r="Z18" s="20"/>
    </row>
    <row r="19" spans="1:26" ht="28.5" hidden="1" customHeight="1" thickBot="1">
      <c r="A19" s="4"/>
      <c r="B19" s="397" t="s">
        <v>134</v>
      </c>
      <c r="C19" s="31" t="s">
        <v>37</v>
      </c>
      <c r="D19" s="647" t="s">
        <v>135</v>
      </c>
      <c r="E19" s="32">
        <v>1</v>
      </c>
      <c r="F19" s="33">
        <f t="shared" si="0"/>
        <v>0</v>
      </c>
      <c r="G19" s="34">
        <v>0</v>
      </c>
      <c r="H19" s="35"/>
      <c r="I19" s="36"/>
      <c r="J19" s="35"/>
      <c r="K19" s="134">
        <v>44927</v>
      </c>
      <c r="L19" s="134">
        <v>45291</v>
      </c>
      <c r="M19" s="377">
        <f>+(E20/E19)*100</f>
        <v>0</v>
      </c>
      <c r="N19" s="379" t="e">
        <f>+(F20/F19)*100</f>
        <v>#DIV/0!</v>
      </c>
      <c r="O19" s="381" t="e">
        <f>+(M19+N19)/2</f>
        <v>#DIV/0!</v>
      </c>
      <c r="P19" s="6"/>
      <c r="R19" s="26"/>
      <c r="S19" s="210"/>
      <c r="T19" s="210"/>
      <c r="V19" s="19"/>
      <c r="X19" s="18"/>
      <c r="Y19" s="19"/>
      <c r="Z19" s="20"/>
    </row>
    <row r="20" spans="1:26" ht="28.5" hidden="1" customHeight="1" thickBot="1">
      <c r="A20" s="4"/>
      <c r="B20" s="398"/>
      <c r="C20" s="39" t="s">
        <v>39</v>
      </c>
      <c r="D20" s="648"/>
      <c r="E20" s="40">
        <v>0</v>
      </c>
      <c r="F20" s="33">
        <f t="shared" si="0"/>
        <v>0</v>
      </c>
      <c r="G20" s="211"/>
      <c r="H20" s="41"/>
      <c r="I20" s="42"/>
      <c r="J20" s="41"/>
      <c r="K20" s="212"/>
      <c r="L20" s="212"/>
      <c r="M20" s="378"/>
      <c r="N20" s="380"/>
      <c r="O20" s="382"/>
      <c r="P20" s="6"/>
      <c r="R20" s="26"/>
      <c r="S20" s="210"/>
      <c r="T20" s="210"/>
      <c r="V20" s="19"/>
      <c r="X20" s="18"/>
      <c r="Y20" s="19"/>
      <c r="Z20" s="20"/>
    </row>
    <row r="21" spans="1:26" ht="49.5" customHeight="1" thickBot="1">
      <c r="A21" s="4"/>
      <c r="B21" s="397" t="s">
        <v>136</v>
      </c>
      <c r="C21" s="31" t="s">
        <v>37</v>
      </c>
      <c r="D21" s="647" t="s">
        <v>137</v>
      </c>
      <c r="E21" s="32">
        <v>1</v>
      </c>
      <c r="F21" s="33">
        <f t="shared" si="0"/>
        <v>39000000</v>
      </c>
      <c r="G21" s="34">
        <v>39000000</v>
      </c>
      <c r="H21" s="326">
        <v>0</v>
      </c>
      <c r="I21" s="326">
        <v>0</v>
      </c>
      <c r="J21" s="326">
        <v>0</v>
      </c>
      <c r="K21" s="134">
        <v>44927</v>
      </c>
      <c r="L21" s="134">
        <v>45291</v>
      </c>
      <c r="M21" s="401">
        <f>+(E22/E21)*100</f>
        <v>0</v>
      </c>
      <c r="N21" s="379">
        <f>+(F22/F21)*100</f>
        <v>100</v>
      </c>
      <c r="O21" s="381">
        <f>+(M21+N21)/2</f>
        <v>50</v>
      </c>
      <c r="P21" s="6"/>
      <c r="R21" s="26"/>
      <c r="S21" s="210"/>
      <c r="T21" s="210"/>
      <c r="V21" s="19"/>
      <c r="X21" s="18"/>
      <c r="Y21" s="19"/>
      <c r="Z21" s="20"/>
    </row>
    <row r="22" spans="1:26" ht="49.5" customHeight="1" thickBot="1">
      <c r="A22" s="4"/>
      <c r="B22" s="398"/>
      <c r="C22" s="39" t="s">
        <v>39</v>
      </c>
      <c r="D22" s="648"/>
      <c r="E22" s="213">
        <v>0</v>
      </c>
      <c r="F22" s="33">
        <f t="shared" si="0"/>
        <v>39000000</v>
      </c>
      <c r="G22" s="211">
        <f>'ANEXO MOV SOST'!G3</f>
        <v>39000000</v>
      </c>
      <c r="H22" s="326">
        <v>0</v>
      </c>
      <c r="I22" s="326">
        <v>0</v>
      </c>
      <c r="J22" s="326">
        <v>0</v>
      </c>
      <c r="K22" s="212"/>
      <c r="L22" s="212"/>
      <c r="M22" s="402"/>
      <c r="N22" s="380"/>
      <c r="O22" s="382"/>
      <c r="P22" s="6"/>
      <c r="R22" s="26"/>
      <c r="S22" s="210"/>
      <c r="T22" s="210"/>
      <c r="V22" s="19"/>
      <c r="X22" s="18"/>
      <c r="Y22" s="19"/>
      <c r="Z22" s="20"/>
    </row>
    <row r="23" spans="1:26" ht="49.5" customHeight="1" thickBot="1">
      <c r="A23" s="4"/>
      <c r="B23" s="397" t="s">
        <v>138</v>
      </c>
      <c r="C23" s="31" t="s">
        <v>37</v>
      </c>
      <c r="D23" s="647" t="s">
        <v>139</v>
      </c>
      <c r="E23" s="32">
        <v>1</v>
      </c>
      <c r="F23" s="33">
        <f t="shared" si="0"/>
        <v>110000000</v>
      </c>
      <c r="G23" s="34">
        <v>110000000</v>
      </c>
      <c r="H23" s="326">
        <v>0</v>
      </c>
      <c r="I23" s="326">
        <v>0</v>
      </c>
      <c r="J23" s="326">
        <v>0</v>
      </c>
      <c r="K23" s="134">
        <v>44927</v>
      </c>
      <c r="L23" s="134">
        <v>45291</v>
      </c>
      <c r="M23" s="401">
        <f>+(E24/E23)*100</f>
        <v>0</v>
      </c>
      <c r="N23" s="379">
        <f>+(F24/F23)*100</f>
        <v>0</v>
      </c>
      <c r="O23" s="381">
        <f>+(M23+N23)/2</f>
        <v>0</v>
      </c>
      <c r="P23" s="6"/>
      <c r="R23" s="26"/>
      <c r="S23" s="210"/>
      <c r="T23" s="210"/>
      <c r="V23" s="19"/>
      <c r="X23" s="18"/>
      <c r="Y23" s="19"/>
      <c r="Z23" s="20"/>
    </row>
    <row r="24" spans="1:26" ht="49.5" customHeight="1" thickBot="1">
      <c r="A24" s="4"/>
      <c r="B24" s="398"/>
      <c r="C24" s="39" t="s">
        <v>39</v>
      </c>
      <c r="D24" s="648"/>
      <c r="E24" s="40">
        <v>0</v>
      </c>
      <c r="F24" s="327">
        <v>0</v>
      </c>
      <c r="G24" s="327">
        <v>0</v>
      </c>
      <c r="H24" s="326">
        <v>0</v>
      </c>
      <c r="I24" s="326">
        <v>0</v>
      </c>
      <c r="J24" s="326">
        <v>0</v>
      </c>
      <c r="K24" s="212"/>
      <c r="L24" s="212"/>
      <c r="M24" s="402"/>
      <c r="N24" s="380"/>
      <c r="O24" s="382"/>
      <c r="P24" s="6"/>
      <c r="R24" s="26"/>
      <c r="S24" s="210"/>
      <c r="T24" s="210"/>
      <c r="V24" s="19"/>
      <c r="X24" s="18"/>
      <c r="Y24" s="19"/>
      <c r="Z24" s="20"/>
    </row>
    <row r="25" spans="1:26" ht="24.95" customHeight="1" thickBot="1">
      <c r="A25" s="4"/>
      <c r="B25" s="391" t="s">
        <v>46</v>
      </c>
      <c r="C25" s="43" t="s">
        <v>37</v>
      </c>
      <c r="D25" s="44"/>
      <c r="E25" s="45"/>
      <c r="F25" s="321">
        <f>SUM(G25:J25)</f>
        <v>149000000</v>
      </c>
      <c r="G25" s="46">
        <f>+G21+G19+G17+G23</f>
        <v>149000000</v>
      </c>
      <c r="H25" s="47"/>
      <c r="I25" s="48"/>
      <c r="J25" s="47"/>
      <c r="K25" s="134">
        <v>44927</v>
      </c>
      <c r="L25" s="134">
        <v>45291</v>
      </c>
      <c r="M25" s="377"/>
      <c r="N25" s="379"/>
      <c r="O25" s="381"/>
      <c r="P25" s="6"/>
    </row>
    <row r="26" spans="1:26" ht="24.95" customHeight="1" thickBot="1">
      <c r="A26" s="4"/>
      <c r="B26" s="392"/>
      <c r="C26" s="50" t="s">
        <v>39</v>
      </c>
      <c r="D26" s="30"/>
      <c r="E26" s="30"/>
      <c r="F26" s="214">
        <f t="shared" si="0"/>
        <v>39000000</v>
      </c>
      <c r="G26" s="215">
        <f>G18+G20+G22</f>
        <v>39000000</v>
      </c>
      <c r="H26" s="51"/>
      <c r="I26" s="52"/>
      <c r="J26" s="51"/>
      <c r="K26" s="51"/>
      <c r="L26" s="53"/>
      <c r="M26" s="378"/>
      <c r="N26" s="380"/>
      <c r="O26" s="382"/>
      <c r="P26" s="6"/>
    </row>
    <row r="27" spans="1:26" ht="20.100000000000001" customHeight="1" thickBot="1">
      <c r="A27" s="4"/>
      <c r="B27" s="4"/>
      <c r="F27" s="54"/>
      <c r="G27" s="55"/>
      <c r="H27" s="56"/>
      <c r="I27" s="56"/>
      <c r="J27" s="56"/>
      <c r="K27" s="57"/>
      <c r="L27" s="57"/>
      <c r="M27" s="55"/>
      <c r="N27" s="58"/>
      <c r="O27" s="59"/>
      <c r="P27" s="59"/>
    </row>
    <row r="28" spans="1:26" ht="20.100000000000001" customHeight="1" thickBot="1">
      <c r="A28" s="4"/>
      <c r="B28" s="60" t="s">
        <v>47</v>
      </c>
      <c r="C28" s="383" t="s">
        <v>48</v>
      </c>
      <c r="D28" s="384"/>
      <c r="E28" s="385"/>
      <c r="F28" s="386" t="s">
        <v>49</v>
      </c>
      <c r="G28" s="387"/>
      <c r="H28" s="387"/>
      <c r="I28" s="387"/>
      <c r="J28" s="216"/>
      <c r="K28" s="388" t="s">
        <v>50</v>
      </c>
      <c r="L28" s="389"/>
      <c r="M28" s="389"/>
      <c r="N28" s="389"/>
      <c r="O28" s="390"/>
      <c r="P28" s="6"/>
    </row>
    <row r="29" spans="1:26" ht="30" customHeight="1">
      <c r="A29" s="4"/>
      <c r="B29" s="637" t="s">
        <v>103</v>
      </c>
      <c r="C29" s="361" t="s">
        <v>140</v>
      </c>
      <c r="D29" s="362"/>
      <c r="E29" s="363"/>
      <c r="F29" s="374" t="s">
        <v>141</v>
      </c>
      <c r="G29" s="375"/>
      <c r="H29" s="376"/>
      <c r="I29" s="62" t="s">
        <v>37</v>
      </c>
      <c r="J29" s="322">
        <v>1</v>
      </c>
      <c r="K29" s="639" t="s">
        <v>315</v>
      </c>
      <c r="L29" s="640"/>
      <c r="M29" s="640"/>
      <c r="N29" s="640"/>
      <c r="O29" s="641"/>
      <c r="P29" s="6"/>
    </row>
    <row r="30" spans="1:26" ht="30" customHeight="1">
      <c r="A30" s="4"/>
      <c r="B30" s="638"/>
      <c r="C30" s="364"/>
      <c r="D30" s="365"/>
      <c r="E30" s="366"/>
      <c r="F30" s="364"/>
      <c r="G30" s="365"/>
      <c r="H30" s="366"/>
      <c r="I30" s="64" t="s">
        <v>39</v>
      </c>
      <c r="J30" s="323">
        <v>0</v>
      </c>
      <c r="K30" s="642"/>
      <c r="L30" s="640"/>
      <c r="M30" s="640"/>
      <c r="N30" s="640"/>
      <c r="O30" s="641"/>
      <c r="P30" s="6"/>
    </row>
    <row r="31" spans="1:26" ht="32.25" customHeight="1">
      <c r="A31" s="4"/>
      <c r="B31" s="643" t="s">
        <v>106</v>
      </c>
      <c r="C31" s="374" t="s">
        <v>142</v>
      </c>
      <c r="D31" s="375"/>
      <c r="E31" s="376"/>
      <c r="F31" s="374" t="s">
        <v>143</v>
      </c>
      <c r="G31" s="375"/>
      <c r="H31" s="376"/>
      <c r="I31" s="62" t="s">
        <v>37</v>
      </c>
      <c r="J31" s="322">
        <v>1</v>
      </c>
      <c r="K31" s="644" t="s">
        <v>109</v>
      </c>
      <c r="L31" s="645"/>
      <c r="M31" s="645"/>
      <c r="N31" s="645"/>
      <c r="O31" s="646"/>
      <c r="P31" s="6"/>
    </row>
    <row r="32" spans="1:26" ht="32.25" customHeight="1">
      <c r="A32" s="4"/>
      <c r="B32" s="638"/>
      <c r="C32" s="364"/>
      <c r="D32" s="365"/>
      <c r="E32" s="366"/>
      <c r="F32" s="364"/>
      <c r="G32" s="365"/>
      <c r="H32" s="366"/>
      <c r="I32" s="64" t="s">
        <v>39</v>
      </c>
      <c r="J32" s="322">
        <v>0</v>
      </c>
      <c r="K32" s="644"/>
      <c r="L32" s="645"/>
      <c r="M32" s="645"/>
      <c r="N32" s="645"/>
      <c r="O32" s="646"/>
      <c r="P32" s="6"/>
    </row>
    <row r="33" spans="1:37" ht="49.5" customHeight="1">
      <c r="A33" s="4"/>
      <c r="B33" s="373"/>
      <c r="C33" s="630" t="s">
        <v>144</v>
      </c>
      <c r="D33" s="375"/>
      <c r="E33" s="376"/>
      <c r="F33" s="374" t="s">
        <v>145</v>
      </c>
      <c r="G33" s="375"/>
      <c r="H33" s="376"/>
      <c r="I33" s="64" t="s">
        <v>37</v>
      </c>
      <c r="J33" s="324">
        <v>1</v>
      </c>
      <c r="K33" s="631" t="s">
        <v>316</v>
      </c>
      <c r="L33" s="632"/>
      <c r="M33" s="632"/>
      <c r="N33" s="632"/>
      <c r="O33" s="633"/>
      <c r="P33" s="6"/>
    </row>
    <row r="34" spans="1:37" ht="61.5" customHeight="1" thickBot="1">
      <c r="A34" s="4"/>
      <c r="B34" s="360"/>
      <c r="C34" s="364"/>
      <c r="D34" s="365"/>
      <c r="E34" s="366"/>
      <c r="F34" s="364"/>
      <c r="G34" s="365"/>
      <c r="H34" s="366"/>
      <c r="I34" s="64" t="s">
        <v>39</v>
      </c>
      <c r="J34" s="325">
        <v>0</v>
      </c>
      <c r="K34" s="634" t="s">
        <v>109</v>
      </c>
      <c r="L34" s="635"/>
      <c r="M34" s="635"/>
      <c r="N34" s="635"/>
      <c r="O34" s="636"/>
      <c r="P34" s="6"/>
    </row>
    <row r="35" spans="1:37">
      <c r="A35" s="67"/>
      <c r="B35" s="346" t="s">
        <v>54</v>
      </c>
      <c r="C35" s="347"/>
      <c r="D35" s="347"/>
      <c r="E35" s="347"/>
      <c r="F35" s="347"/>
      <c r="G35" s="347"/>
      <c r="H35" s="347"/>
      <c r="I35" s="347"/>
      <c r="J35" s="348"/>
      <c r="K35" s="352"/>
      <c r="L35" s="353"/>
      <c r="M35" s="353"/>
      <c r="N35" s="353"/>
      <c r="O35" s="354"/>
      <c r="P35" s="6"/>
    </row>
    <row r="36" spans="1:37" ht="15" thickBot="1">
      <c r="A36" s="68"/>
      <c r="B36" s="349"/>
      <c r="C36" s="350"/>
      <c r="D36" s="350"/>
      <c r="E36" s="350"/>
      <c r="F36" s="350"/>
      <c r="G36" s="350"/>
      <c r="H36" s="350"/>
      <c r="I36" s="350"/>
      <c r="J36" s="351"/>
      <c r="K36" s="355"/>
      <c r="L36" s="356"/>
      <c r="M36" s="356"/>
      <c r="N36" s="356"/>
      <c r="O36" s="357"/>
      <c r="P36" s="69"/>
    </row>
    <row r="37" spans="1:37">
      <c r="C37" s="70"/>
      <c r="D37" s="70"/>
      <c r="E37" s="70"/>
      <c r="K37" s="71"/>
      <c r="L37" s="71"/>
    </row>
    <row r="38" spans="1:37" ht="15">
      <c r="C38" s="72"/>
      <c r="D38" s="72"/>
      <c r="E38" s="72"/>
      <c r="R38" s="74"/>
      <c r="S38" s="75"/>
      <c r="T38" s="76"/>
      <c r="U38" s="77"/>
      <c r="V38" s="76"/>
      <c r="W38" s="76"/>
      <c r="X38" s="76"/>
      <c r="Y38" s="76"/>
      <c r="Z38" s="74"/>
      <c r="AA38" s="76"/>
      <c r="AB38" s="76"/>
      <c r="AC38" s="74"/>
      <c r="AD38" s="76"/>
      <c r="AE38" s="74"/>
    </row>
    <row r="39" spans="1:37" ht="182.25" customHeight="1">
      <c r="R39" s="78"/>
      <c r="S39" s="79"/>
      <c r="T39" s="80"/>
      <c r="U39" s="81"/>
      <c r="V39" s="80"/>
      <c r="W39" s="80"/>
      <c r="X39" s="82"/>
      <c r="Y39" s="80"/>
      <c r="Z39" s="83"/>
      <c r="AA39" s="78"/>
      <c r="AB39" s="80"/>
      <c r="AC39" s="84"/>
      <c r="AD39" s="80"/>
      <c r="AE39" s="85"/>
      <c r="AF39" s="85"/>
      <c r="AG39" s="78"/>
      <c r="AH39" s="78"/>
      <c r="AI39" s="78"/>
      <c r="AJ39" s="78"/>
      <c r="AK39" s="78"/>
    </row>
    <row r="40" spans="1:37">
      <c r="Q40" s="86"/>
      <c r="R40" s="87"/>
      <c r="S40" s="88"/>
      <c r="T40" s="89"/>
      <c r="U40" s="90"/>
      <c r="V40" s="89"/>
      <c r="W40" s="89"/>
      <c r="X40" s="89"/>
      <c r="Y40" s="89"/>
      <c r="Z40" s="89"/>
      <c r="AA40" s="91"/>
      <c r="AB40" s="89"/>
      <c r="AC40" s="92"/>
      <c r="AD40" s="87"/>
      <c r="AE40" s="93"/>
      <c r="AF40" s="92"/>
      <c r="AG40" s="87"/>
      <c r="AH40" s="93"/>
      <c r="AI40" s="94"/>
      <c r="AJ40" s="94"/>
      <c r="AK40" s="94"/>
    </row>
    <row r="41" spans="1:37">
      <c r="Q41" s="95"/>
      <c r="R41" s="87"/>
      <c r="S41" s="88"/>
      <c r="T41" s="89"/>
      <c r="U41" s="90"/>
      <c r="V41" s="89"/>
      <c r="W41" s="89"/>
      <c r="X41" s="96"/>
      <c r="Y41" s="89"/>
      <c r="Z41" s="91"/>
      <c r="AA41" s="87"/>
      <c r="AB41" s="89"/>
      <c r="AC41" s="92"/>
      <c r="AD41" s="87"/>
      <c r="AE41" s="93"/>
      <c r="AF41" s="93"/>
      <c r="AG41" s="94"/>
      <c r="AH41" s="87"/>
    </row>
    <row r="42" spans="1:37">
      <c r="Q42" s="95"/>
      <c r="R42" s="97"/>
      <c r="S42" s="98"/>
      <c r="T42" s="99"/>
      <c r="U42" s="98"/>
      <c r="V42" s="98"/>
      <c r="W42" s="98"/>
      <c r="X42" s="98"/>
      <c r="Y42" s="98"/>
      <c r="Z42" s="98"/>
      <c r="AA42" s="98"/>
      <c r="AB42" s="98"/>
      <c r="AC42" s="98"/>
      <c r="AD42" s="98"/>
    </row>
    <row r="43" spans="1:37">
      <c r="Q43" s="100"/>
      <c r="R43" s="101"/>
      <c r="S43" s="98"/>
      <c r="T43" s="99"/>
      <c r="U43" s="98"/>
      <c r="V43" s="98"/>
      <c r="W43" s="98"/>
      <c r="X43" s="98"/>
      <c r="Y43" s="86"/>
      <c r="Z43" s="98"/>
      <c r="AA43" s="98"/>
      <c r="AB43" s="86"/>
      <c r="AC43" s="98"/>
      <c r="AD43" s="86"/>
    </row>
    <row r="44" spans="1:37">
      <c r="Q44" s="100"/>
      <c r="R44" s="101"/>
      <c r="S44" s="98"/>
      <c r="T44" s="99"/>
      <c r="U44" s="95"/>
      <c r="V44" s="98"/>
      <c r="W44" s="100"/>
      <c r="X44" s="98"/>
      <c r="Y44" s="86"/>
      <c r="Z44" s="98"/>
      <c r="AA44" s="100"/>
      <c r="AB44" s="100"/>
      <c r="AC44" s="98"/>
      <c r="AD44" s="86"/>
    </row>
    <row r="45" spans="1:37">
      <c r="Q45" s="100"/>
      <c r="R45" s="101"/>
      <c r="S45" s="98"/>
      <c r="T45" s="99"/>
      <c r="U45" s="98"/>
      <c r="V45" s="98"/>
      <c r="W45" s="98"/>
      <c r="X45" s="98"/>
      <c r="Y45" s="98"/>
      <c r="Z45" s="98"/>
      <c r="AA45" s="98"/>
      <c r="AB45" s="98"/>
      <c r="AC45" s="98"/>
      <c r="AD45" s="98"/>
    </row>
    <row r="46" spans="1:37">
      <c r="Q46" s="100"/>
      <c r="R46" s="101"/>
      <c r="S46" s="98"/>
      <c r="T46" s="99"/>
      <c r="U46" s="98"/>
      <c r="V46" s="98"/>
      <c r="W46" s="98"/>
      <c r="X46" s="98"/>
      <c r="Y46" s="98"/>
      <c r="Z46" s="98"/>
      <c r="AA46" s="98"/>
      <c r="AB46" s="98"/>
      <c r="AC46" s="98"/>
      <c r="AD46" s="98"/>
    </row>
    <row r="47" spans="1:37">
      <c r="Q47" s="100"/>
      <c r="R47" s="101"/>
      <c r="S47" s="98"/>
      <c r="T47" s="99"/>
      <c r="U47" s="98"/>
      <c r="V47" s="98"/>
      <c r="W47" s="98"/>
      <c r="X47" s="98"/>
      <c r="Y47" s="102"/>
      <c r="Z47" s="103"/>
      <c r="AA47" s="104"/>
      <c r="AB47" s="104"/>
      <c r="AC47" s="98"/>
      <c r="AD47" s="98"/>
    </row>
    <row r="48" spans="1:37">
      <c r="Q48" s="100"/>
      <c r="R48" s="101"/>
      <c r="S48" s="98"/>
      <c r="T48" s="99"/>
      <c r="U48" s="98"/>
      <c r="V48" s="98"/>
      <c r="W48" s="98"/>
      <c r="X48" s="98"/>
      <c r="Y48" s="102"/>
      <c r="Z48" s="103"/>
      <c r="AA48" s="104"/>
      <c r="AB48" s="104"/>
      <c r="AC48" s="98"/>
      <c r="AD48" s="98"/>
    </row>
    <row r="49" spans="17:30">
      <c r="Q49" s="100"/>
      <c r="R49" s="101"/>
      <c r="S49" s="98"/>
      <c r="T49" s="99"/>
      <c r="U49" s="98"/>
      <c r="V49" s="98"/>
      <c r="W49" s="98"/>
      <c r="X49" s="98"/>
      <c r="Y49" s="102"/>
      <c r="Z49" s="103"/>
      <c r="AA49" s="104"/>
      <c r="AB49" s="104"/>
      <c r="AC49" s="98"/>
      <c r="AD49" s="98"/>
    </row>
    <row r="50" spans="17:30">
      <c r="Q50" s="100"/>
      <c r="R50" s="101"/>
      <c r="S50" s="98"/>
      <c r="T50" s="99"/>
      <c r="U50" s="98"/>
      <c r="V50" s="98"/>
      <c r="W50" s="98"/>
      <c r="X50" s="98"/>
      <c r="Y50" s="102"/>
      <c r="Z50" s="104"/>
      <c r="AA50" s="104"/>
      <c r="AB50" s="104"/>
      <c r="AC50" s="98"/>
      <c r="AD50" s="98"/>
    </row>
    <row r="51" spans="17:30">
      <c r="Q51" s="100"/>
      <c r="R51" s="101"/>
      <c r="S51" s="98"/>
      <c r="T51" s="99"/>
      <c r="U51" s="98"/>
      <c r="V51" s="98"/>
      <c r="W51" s="98"/>
      <c r="X51" s="98"/>
      <c r="Y51" s="102"/>
      <c r="Z51" s="103"/>
      <c r="AA51" s="104"/>
      <c r="AB51" s="104"/>
      <c r="AC51" s="98"/>
      <c r="AD51" s="98"/>
    </row>
    <row r="52" spans="17:30">
      <c r="Q52" s="100"/>
      <c r="R52" s="101"/>
      <c r="S52" s="98"/>
      <c r="T52" s="99"/>
      <c r="U52" s="98"/>
      <c r="V52" s="98"/>
      <c r="W52" s="98"/>
      <c r="X52" s="98"/>
      <c r="Y52" s="102"/>
      <c r="Z52" s="103"/>
      <c r="AA52" s="104"/>
      <c r="AB52" s="104"/>
      <c r="AC52" s="98"/>
      <c r="AD52" s="98"/>
    </row>
    <row r="54" spans="17:30">
      <c r="Y54" s="105"/>
    </row>
    <row r="59" spans="17:30">
      <c r="Q59" s="16"/>
      <c r="R59" s="344"/>
      <c r="S59" s="344"/>
      <c r="T59" s="344"/>
      <c r="U59" s="17"/>
    </row>
    <row r="60" spans="17:30">
      <c r="Q60" s="16"/>
      <c r="R60" s="344"/>
      <c r="S60" s="344"/>
      <c r="T60" s="344"/>
      <c r="U60" s="17"/>
    </row>
    <row r="61" spans="17:30">
      <c r="Q61" s="16"/>
      <c r="R61" s="344"/>
      <c r="S61" s="344"/>
      <c r="T61" s="344"/>
      <c r="U61" s="17"/>
    </row>
    <row r="62" spans="17:30">
      <c r="Q62" s="25"/>
      <c r="R62" s="344"/>
      <c r="S62" s="344"/>
      <c r="T62" s="23"/>
      <c r="U62" s="17"/>
      <c r="V62" s="26"/>
    </row>
    <row r="63" spans="17:30">
      <c r="Q63" s="27"/>
      <c r="R63" s="358"/>
      <c r="S63" s="358"/>
      <c r="U63" s="17"/>
    </row>
    <row r="64" spans="17:30">
      <c r="Q64" s="26"/>
      <c r="R64" s="358"/>
      <c r="S64" s="358"/>
      <c r="U64" s="19"/>
    </row>
    <row r="65" spans="17:21">
      <c r="Q65" s="26"/>
      <c r="R65" s="358"/>
      <c r="S65" s="358"/>
      <c r="U65" s="19"/>
    </row>
    <row r="66" spans="17:21">
      <c r="Q66" s="26"/>
      <c r="R66" s="358"/>
      <c r="S66" s="358"/>
      <c r="U66" s="106"/>
    </row>
  </sheetData>
  <mergeCells count="90">
    <mergeCell ref="B1:B4"/>
    <mergeCell ref="C1:I2"/>
    <mergeCell ref="J1:M1"/>
    <mergeCell ref="N1:O4"/>
    <mergeCell ref="J2:M2"/>
    <mergeCell ref="C3:I4"/>
    <mergeCell ref="J3:M3"/>
    <mergeCell ref="J4:M4"/>
    <mergeCell ref="B5:O5"/>
    <mergeCell ref="B6:O6"/>
    <mergeCell ref="R6:V6"/>
    <mergeCell ref="C7:O7"/>
    <mergeCell ref="C8:G8"/>
    <mergeCell ref="H8:J13"/>
    <mergeCell ref="K8:O8"/>
    <mergeCell ref="S8:U8"/>
    <mergeCell ref="C9:G9"/>
    <mergeCell ref="L9:N9"/>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S14:T14"/>
    <mergeCell ref="M15:M16"/>
    <mergeCell ref="N15:N16"/>
    <mergeCell ref="O15:O16"/>
    <mergeCell ref="S15:T15"/>
    <mergeCell ref="S16:T16"/>
    <mergeCell ref="B19:B20"/>
    <mergeCell ref="D19:D20"/>
    <mergeCell ref="M19:M20"/>
    <mergeCell ref="N19:N20"/>
    <mergeCell ref="O19:O20"/>
    <mergeCell ref="B17:B18"/>
    <mergeCell ref="D17:D18"/>
    <mergeCell ref="M17:M18"/>
    <mergeCell ref="N17:N18"/>
    <mergeCell ref="O17:O18"/>
    <mergeCell ref="B23:B24"/>
    <mergeCell ref="D23:D24"/>
    <mergeCell ref="M23:M24"/>
    <mergeCell ref="N23:N24"/>
    <mergeCell ref="O23:O24"/>
    <mergeCell ref="B21:B22"/>
    <mergeCell ref="D21:D22"/>
    <mergeCell ref="M21:M22"/>
    <mergeCell ref="N21:N22"/>
    <mergeCell ref="O21:O22"/>
    <mergeCell ref="C28:E28"/>
    <mergeCell ref="F28:I28"/>
    <mergeCell ref="K28:O28"/>
    <mergeCell ref="B25:B26"/>
    <mergeCell ref="M25:M26"/>
    <mergeCell ref="N25:N26"/>
    <mergeCell ref="O25:O26"/>
    <mergeCell ref="B29:B30"/>
    <mergeCell ref="C29:E30"/>
    <mergeCell ref="F29:H30"/>
    <mergeCell ref="K29:O30"/>
    <mergeCell ref="B31:B32"/>
    <mergeCell ref="C31:E32"/>
    <mergeCell ref="F31:H32"/>
    <mergeCell ref="K31:O32"/>
    <mergeCell ref="B33:B34"/>
    <mergeCell ref="C33:E34"/>
    <mergeCell ref="F33:H34"/>
    <mergeCell ref="K33:O33"/>
    <mergeCell ref="K34:O34"/>
    <mergeCell ref="R63:S63"/>
    <mergeCell ref="R64:S64"/>
    <mergeCell ref="R65:S65"/>
    <mergeCell ref="R66:S66"/>
    <mergeCell ref="B35:J36"/>
    <mergeCell ref="K35:O36"/>
    <mergeCell ref="R59:T59"/>
    <mergeCell ref="R60:T60"/>
    <mergeCell ref="R61:T61"/>
    <mergeCell ref="R62:S62"/>
  </mergeCells>
  <printOptions horizontalCentered="1" verticalCentered="1"/>
  <pageMargins left="3.937007874015748E-2" right="0.19685039370078741" top="0.35433070866141736" bottom="0.35433070866141736" header="0.31496062992125984" footer="0.31496062992125984"/>
  <pageSetup scale="4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40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D11" sqref="D11"/>
    </sheetView>
  </sheetViews>
  <sheetFormatPr baseColWidth="10" defaultRowHeight="15"/>
  <cols>
    <col min="3" max="3" width="57.7109375" customWidth="1"/>
    <col min="4" max="4" width="35" customWidth="1"/>
    <col min="5" max="5" width="15.28515625" customWidth="1"/>
    <col min="7" max="7" width="15" bestFit="1" customWidth="1"/>
    <col min="8" max="8" width="15.5703125" customWidth="1"/>
    <col min="9" max="9" width="24.28515625" customWidth="1"/>
    <col min="11" max="12" width="51.140625" customWidth="1"/>
  </cols>
  <sheetData>
    <row r="1" spans="1:12" s="236" customFormat="1" ht="18" customHeight="1">
      <c r="A1" s="463" t="s">
        <v>9</v>
      </c>
      <c r="B1" s="464"/>
      <c r="C1" s="464"/>
      <c r="D1" s="464"/>
      <c r="G1" s="237"/>
      <c r="H1" s="295"/>
      <c r="I1" s="295"/>
    </row>
    <row r="2" spans="1:12" s="253" customFormat="1" ht="26.25" thickBot="1">
      <c r="A2" s="249" t="s">
        <v>184</v>
      </c>
      <c r="B2" s="250" t="s">
        <v>183</v>
      </c>
      <c r="C2" s="289" t="s">
        <v>13</v>
      </c>
      <c r="D2" s="250" t="s">
        <v>186</v>
      </c>
      <c r="E2" s="250" t="s">
        <v>187</v>
      </c>
      <c r="F2" s="249" t="s">
        <v>185</v>
      </c>
      <c r="G2" s="251" t="s">
        <v>14</v>
      </c>
      <c r="H2" s="251" t="s">
        <v>188</v>
      </c>
      <c r="I2" s="251" t="s">
        <v>189</v>
      </c>
      <c r="K2" s="281" t="s">
        <v>334</v>
      </c>
      <c r="L2" s="281" t="s">
        <v>335</v>
      </c>
    </row>
    <row r="3" spans="1:12" s="253" customFormat="1" ht="48.75">
      <c r="A3" s="254"/>
      <c r="B3" s="254" t="s">
        <v>350</v>
      </c>
      <c r="C3" s="290" t="s">
        <v>351</v>
      </c>
      <c r="D3" s="259" t="s">
        <v>352</v>
      </c>
      <c r="E3" s="254">
        <v>28540993</v>
      </c>
      <c r="F3" s="254">
        <v>2056</v>
      </c>
      <c r="G3" s="255">
        <v>39000000</v>
      </c>
      <c r="H3"/>
      <c r="I3"/>
      <c r="K3"/>
      <c r="L3" s="282" t="s">
        <v>149</v>
      </c>
    </row>
  </sheetData>
  <mergeCells count="1">
    <mergeCell ref="A1:D1"/>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K72"/>
  <sheetViews>
    <sheetView view="pageBreakPreview" topLeftCell="C1" zoomScale="71" zoomScaleNormal="71" zoomScaleSheetLayoutView="71" workbookViewId="0">
      <selection activeCell="M29" sqref="M29:M30"/>
    </sheetView>
  </sheetViews>
  <sheetFormatPr baseColWidth="10" defaultColWidth="12.5703125" defaultRowHeight="14.25"/>
  <cols>
    <col min="1" max="1" width="4" style="3" customWidth="1"/>
    <col min="2" max="2" width="86.85546875" style="3" customWidth="1"/>
    <col min="3" max="3" width="10.28515625" style="3" customWidth="1"/>
    <col min="4" max="4" width="17.140625" style="3" customWidth="1"/>
    <col min="5" max="5" width="10.140625" style="3" bestFit="1" customWidth="1"/>
    <col min="6" max="6" width="22" style="3" customWidth="1"/>
    <col min="7" max="7" width="23.7109375" style="3" customWidth="1"/>
    <col min="8" max="8" width="11" style="3" customWidth="1"/>
    <col min="9" max="9" width="15.85546875" style="3" bestFit="1" customWidth="1"/>
    <col min="10" max="10" width="12" style="3" customWidth="1"/>
    <col min="11" max="11" width="15.140625" style="73" bestFit="1" customWidth="1"/>
    <col min="12" max="12" width="15.28515625" style="73" customWidth="1"/>
    <col min="13" max="13" width="15" style="3" customWidth="1"/>
    <col min="14" max="14" width="16.28515625" style="3" customWidth="1"/>
    <col min="15" max="15" width="16.140625" style="3" customWidth="1"/>
    <col min="16" max="16" width="4.5703125" style="3" customWidth="1"/>
    <col min="17" max="17" width="12.5703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2.5703125" style="3"/>
    <col min="26" max="26" width="16.85546875" style="3" customWidth="1"/>
    <col min="27" max="27" width="12.5703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2.5703125" style="3"/>
  </cols>
  <sheetData>
    <row r="1" spans="1:26" ht="27" customHeight="1">
      <c r="A1" s="1"/>
      <c r="B1" s="620"/>
      <c r="C1" s="488" t="s">
        <v>0</v>
      </c>
      <c r="D1" s="489"/>
      <c r="E1" s="489"/>
      <c r="F1" s="489"/>
      <c r="G1" s="489"/>
      <c r="H1" s="489"/>
      <c r="I1" s="490"/>
      <c r="J1" s="485" t="s">
        <v>1</v>
      </c>
      <c r="K1" s="486"/>
      <c r="L1" s="486"/>
      <c r="M1" s="487"/>
      <c r="N1" s="623"/>
      <c r="O1" s="624"/>
      <c r="P1" s="2"/>
    </row>
    <row r="2" spans="1:26" ht="23.25" customHeight="1">
      <c r="A2" s="4"/>
      <c r="B2" s="621"/>
      <c r="C2" s="474"/>
      <c r="D2" s="475"/>
      <c r="E2" s="475"/>
      <c r="F2" s="475"/>
      <c r="G2" s="475"/>
      <c r="H2" s="475"/>
      <c r="I2" s="476"/>
      <c r="J2" s="485" t="s">
        <v>2</v>
      </c>
      <c r="K2" s="486"/>
      <c r="L2" s="486"/>
      <c r="M2" s="487"/>
      <c r="N2" s="482"/>
      <c r="O2" s="625"/>
      <c r="P2" s="5"/>
    </row>
    <row r="3" spans="1:26" ht="21.75" customHeight="1">
      <c r="A3" s="4"/>
      <c r="B3" s="621"/>
      <c r="C3" s="488" t="s">
        <v>3</v>
      </c>
      <c r="D3" s="489"/>
      <c r="E3" s="489"/>
      <c r="F3" s="489"/>
      <c r="G3" s="489"/>
      <c r="H3" s="489"/>
      <c r="I3" s="490"/>
      <c r="J3" s="485" t="s">
        <v>4</v>
      </c>
      <c r="K3" s="486"/>
      <c r="L3" s="486"/>
      <c r="M3" s="487"/>
      <c r="N3" s="482"/>
      <c r="O3" s="625"/>
      <c r="P3" s="5"/>
    </row>
    <row r="4" spans="1:26" ht="18.75" customHeight="1">
      <c r="A4" s="4"/>
      <c r="B4" s="622"/>
      <c r="C4" s="474"/>
      <c r="D4" s="475"/>
      <c r="E4" s="475"/>
      <c r="F4" s="475"/>
      <c r="G4" s="475"/>
      <c r="H4" s="475"/>
      <c r="I4" s="476"/>
      <c r="J4" s="485" t="s">
        <v>5</v>
      </c>
      <c r="K4" s="486"/>
      <c r="L4" s="486"/>
      <c r="M4" s="487"/>
      <c r="N4" s="483"/>
      <c r="O4" s="626"/>
      <c r="P4" s="5"/>
    </row>
    <row r="5" spans="1:26" ht="17.25" customHeight="1">
      <c r="A5" s="4"/>
      <c r="B5" s="442"/>
      <c r="C5" s="442"/>
      <c r="D5" s="442"/>
      <c r="E5" s="442"/>
      <c r="F5" s="442"/>
      <c r="G5" s="442"/>
      <c r="H5" s="442"/>
      <c r="I5" s="442"/>
      <c r="J5" s="442"/>
      <c r="K5" s="442"/>
      <c r="L5" s="442"/>
      <c r="M5" s="442"/>
      <c r="N5" s="442"/>
      <c r="O5" s="442"/>
      <c r="P5" s="6"/>
    </row>
    <row r="6" spans="1:26" ht="36" customHeight="1">
      <c r="A6" s="4"/>
      <c r="B6" s="444" t="s">
        <v>180</v>
      </c>
      <c r="C6" s="445"/>
      <c r="D6" s="445"/>
      <c r="E6" s="445"/>
      <c r="F6" s="445"/>
      <c r="G6" s="445"/>
      <c r="H6" s="445"/>
      <c r="I6" s="445"/>
      <c r="J6" s="445"/>
      <c r="K6" s="445"/>
      <c r="L6" s="445"/>
      <c r="M6" s="445"/>
      <c r="N6" s="445"/>
      <c r="O6" s="446"/>
      <c r="P6" s="7"/>
      <c r="R6" s="447"/>
      <c r="S6" s="447"/>
      <c r="T6" s="447"/>
      <c r="U6" s="447"/>
      <c r="V6" s="447"/>
    </row>
    <row r="7" spans="1:26" ht="24.75" customHeight="1">
      <c r="A7" s="4"/>
      <c r="B7" s="8" t="s">
        <v>179</v>
      </c>
      <c r="C7" s="448" t="s">
        <v>318</v>
      </c>
      <c r="D7" s="449"/>
      <c r="E7" s="449"/>
      <c r="F7" s="449"/>
      <c r="G7" s="449"/>
      <c r="H7" s="449"/>
      <c r="I7" s="449"/>
      <c r="J7" s="449"/>
      <c r="K7" s="449"/>
      <c r="L7" s="449"/>
      <c r="M7" s="449"/>
      <c r="N7" s="449"/>
      <c r="O7" s="450"/>
      <c r="P7" s="7"/>
      <c r="R7" s="9"/>
      <c r="S7" s="9"/>
      <c r="T7" s="9"/>
      <c r="U7" s="9"/>
      <c r="V7" s="9"/>
    </row>
    <row r="8" spans="1:26" ht="31.5" customHeight="1">
      <c r="A8" s="4"/>
      <c r="B8" s="114" t="s">
        <v>6</v>
      </c>
      <c r="C8" s="608" t="s">
        <v>55</v>
      </c>
      <c r="D8" s="608"/>
      <c r="E8" s="608"/>
      <c r="F8" s="608"/>
      <c r="G8" s="608"/>
      <c r="H8" s="609" t="s">
        <v>146</v>
      </c>
      <c r="I8" s="610"/>
      <c r="J8" s="611"/>
      <c r="K8" s="463" t="s">
        <v>9</v>
      </c>
      <c r="L8" s="464"/>
      <c r="M8" s="464"/>
      <c r="N8" s="464"/>
      <c r="O8" s="618"/>
      <c r="P8" s="7"/>
      <c r="R8" s="11"/>
      <c r="S8" s="466"/>
      <c r="T8" s="466"/>
      <c r="U8" s="466"/>
      <c r="V8" s="11"/>
      <c r="X8" s="12"/>
      <c r="Y8" s="12"/>
    </row>
    <row r="9" spans="1:26" ht="47.25" customHeight="1">
      <c r="A9" s="4"/>
      <c r="B9" s="117" t="s">
        <v>10</v>
      </c>
      <c r="C9" s="608" t="s">
        <v>57</v>
      </c>
      <c r="D9" s="608"/>
      <c r="E9" s="608"/>
      <c r="F9" s="608"/>
      <c r="G9" s="608"/>
      <c r="H9" s="612"/>
      <c r="I9" s="613"/>
      <c r="J9" s="614"/>
      <c r="K9" s="14" t="s">
        <v>12</v>
      </c>
      <c r="L9" s="467" t="s">
        <v>13</v>
      </c>
      <c r="M9" s="467"/>
      <c r="N9" s="467"/>
      <c r="O9" s="14" t="s">
        <v>14</v>
      </c>
      <c r="P9" s="7"/>
      <c r="R9" s="16"/>
      <c r="S9" s="344"/>
      <c r="T9" s="344"/>
      <c r="U9" s="344"/>
      <c r="V9" s="17"/>
      <c r="X9" s="18"/>
      <c r="Y9" s="19"/>
      <c r="Z9" s="20"/>
    </row>
    <row r="10" spans="1:26" ht="41.25" customHeight="1">
      <c r="A10" s="4"/>
      <c r="B10" s="21" t="s">
        <v>58</v>
      </c>
      <c r="C10" s="649" t="s">
        <v>130</v>
      </c>
      <c r="D10" s="649"/>
      <c r="E10" s="649"/>
      <c r="F10" s="649"/>
      <c r="G10" s="649"/>
      <c r="H10" s="612"/>
      <c r="I10" s="613"/>
      <c r="J10" s="614"/>
      <c r="K10" s="595" t="s">
        <v>147</v>
      </c>
      <c r="L10" s="596"/>
      <c r="M10" s="596"/>
      <c r="N10" s="596"/>
      <c r="O10" s="597"/>
      <c r="P10" s="7"/>
      <c r="R10" s="16"/>
      <c r="S10" s="344"/>
      <c r="T10" s="344"/>
      <c r="U10" s="344"/>
      <c r="V10" s="17"/>
      <c r="X10" s="18"/>
      <c r="Y10" s="19"/>
      <c r="Z10" s="20"/>
    </row>
    <row r="11" spans="1:26" ht="61.5" customHeight="1">
      <c r="A11" s="4"/>
      <c r="B11" s="21" t="s">
        <v>61</v>
      </c>
      <c r="C11" s="649" t="s">
        <v>148</v>
      </c>
      <c r="D11" s="649"/>
      <c r="E11" s="649"/>
      <c r="F11" s="649"/>
      <c r="G11" s="649"/>
      <c r="H11" s="612"/>
      <c r="I11" s="613"/>
      <c r="J11" s="614"/>
      <c r="K11" s="598"/>
      <c r="L11" s="599"/>
      <c r="M11" s="599"/>
      <c r="N11" s="599"/>
      <c r="O11" s="600"/>
      <c r="P11" s="7"/>
      <c r="R11" s="16"/>
      <c r="S11" s="23"/>
      <c r="T11" s="23"/>
      <c r="U11" s="23"/>
      <c r="V11" s="17"/>
      <c r="X11" s="18"/>
      <c r="Y11" s="19"/>
      <c r="Z11" s="20"/>
    </row>
    <row r="12" spans="1:26" ht="28.5" customHeight="1">
      <c r="A12" s="4"/>
      <c r="B12" s="117" t="s">
        <v>19</v>
      </c>
      <c r="C12" s="653">
        <v>2020730010061</v>
      </c>
      <c r="D12" s="653"/>
      <c r="E12" s="653"/>
      <c r="F12" s="653"/>
      <c r="G12" s="653"/>
      <c r="H12" s="612"/>
      <c r="I12" s="613"/>
      <c r="J12" s="614"/>
      <c r="K12" s="598"/>
      <c r="L12" s="599"/>
      <c r="M12" s="599"/>
      <c r="N12" s="599"/>
      <c r="O12" s="600"/>
      <c r="P12" s="7"/>
      <c r="R12" s="16"/>
      <c r="S12" s="23"/>
      <c r="T12" s="23"/>
      <c r="U12" s="23"/>
      <c r="V12" s="17"/>
      <c r="X12" s="18"/>
      <c r="Y12" s="19"/>
      <c r="Z12" s="20"/>
    </row>
    <row r="13" spans="1:26" ht="53.25" customHeight="1" thickBot="1">
      <c r="A13" s="4"/>
      <c r="B13" s="701" t="s">
        <v>484</v>
      </c>
      <c r="C13" s="702"/>
      <c r="D13" s="702"/>
      <c r="E13" s="702"/>
      <c r="F13" s="702"/>
      <c r="G13" s="702"/>
      <c r="H13" s="703"/>
      <c r="I13" s="704"/>
      <c r="J13" s="705"/>
      <c r="K13" s="601"/>
      <c r="L13" s="602"/>
      <c r="M13" s="602"/>
      <c r="N13" s="602"/>
      <c r="O13" s="603"/>
      <c r="P13" s="7"/>
      <c r="R13" s="25"/>
      <c r="S13" s="344"/>
      <c r="T13" s="344"/>
      <c r="U13" s="23"/>
      <c r="V13" s="17"/>
      <c r="W13" s="26"/>
      <c r="X13" s="18"/>
      <c r="Y13" s="19"/>
      <c r="Z13" s="20"/>
    </row>
    <row r="14" spans="1:26" ht="23.25" customHeight="1">
      <c r="A14" s="4"/>
      <c r="B14" s="434" t="s">
        <v>20</v>
      </c>
      <c r="C14" s="436" t="s">
        <v>21</v>
      </c>
      <c r="D14" s="437" t="s">
        <v>22</v>
      </c>
      <c r="E14" s="437" t="s">
        <v>23</v>
      </c>
      <c r="F14" s="437" t="s">
        <v>24</v>
      </c>
      <c r="G14" s="411" t="s">
        <v>25</v>
      </c>
      <c r="H14" s="412"/>
      <c r="I14" s="412"/>
      <c r="J14" s="413"/>
      <c r="K14" s="438" t="s">
        <v>26</v>
      </c>
      <c r="L14" s="438"/>
      <c r="M14" s="439" t="s">
        <v>27</v>
      </c>
      <c r="N14" s="439"/>
      <c r="O14" s="440"/>
      <c r="P14" s="6"/>
      <c r="R14" s="27"/>
      <c r="S14" s="358"/>
      <c r="T14" s="358"/>
      <c r="V14" s="17"/>
      <c r="X14" s="18"/>
      <c r="Y14" s="19"/>
      <c r="Z14" s="20"/>
    </row>
    <row r="15" spans="1:26" ht="21" customHeight="1">
      <c r="A15" s="4"/>
      <c r="B15" s="435"/>
      <c r="C15" s="407"/>
      <c r="D15" s="407"/>
      <c r="E15" s="407"/>
      <c r="F15" s="407"/>
      <c r="G15" s="414"/>
      <c r="H15" s="415"/>
      <c r="I15" s="415"/>
      <c r="J15" s="416"/>
      <c r="K15" s="407"/>
      <c r="L15" s="407"/>
      <c r="M15" s="407" t="s">
        <v>28</v>
      </c>
      <c r="N15" s="407" t="s">
        <v>29</v>
      </c>
      <c r="O15" s="699" t="s">
        <v>30</v>
      </c>
      <c r="P15" s="6"/>
      <c r="R15" s="26"/>
      <c r="S15" s="358"/>
      <c r="T15" s="358"/>
      <c r="V15" s="19"/>
      <c r="X15" s="18"/>
      <c r="Y15" s="19"/>
      <c r="Z15" s="20"/>
    </row>
    <row r="16" spans="1:26" ht="39.75" customHeight="1" thickBot="1">
      <c r="A16" s="4"/>
      <c r="B16" s="392"/>
      <c r="C16" s="408"/>
      <c r="D16" s="408"/>
      <c r="E16" s="408"/>
      <c r="F16" s="408"/>
      <c r="G16" s="28" t="s">
        <v>31</v>
      </c>
      <c r="H16" s="28" t="s">
        <v>32</v>
      </c>
      <c r="I16" s="28" t="s">
        <v>33</v>
      </c>
      <c r="J16" s="29" t="s">
        <v>34</v>
      </c>
      <c r="K16" s="28" t="s">
        <v>35</v>
      </c>
      <c r="L16" s="30" t="s">
        <v>36</v>
      </c>
      <c r="M16" s="408"/>
      <c r="N16" s="408"/>
      <c r="O16" s="700"/>
      <c r="P16" s="6"/>
      <c r="R16" s="26"/>
      <c r="S16" s="358"/>
      <c r="T16" s="358"/>
      <c r="V16" s="19"/>
      <c r="X16" s="18"/>
      <c r="Y16" s="19"/>
      <c r="Z16" s="20"/>
    </row>
    <row r="17" spans="1:26" ht="26.25" customHeight="1" thickBot="1">
      <c r="A17" s="4"/>
      <c r="B17" s="397" t="s">
        <v>149</v>
      </c>
      <c r="C17" s="217" t="s">
        <v>37</v>
      </c>
      <c r="D17" s="692" t="s">
        <v>377</v>
      </c>
      <c r="E17" s="218">
        <v>7</v>
      </c>
      <c r="F17" s="219">
        <f>SUM(G17:J17)</f>
        <v>660000000</v>
      </c>
      <c r="G17" s="219">
        <v>660000000</v>
      </c>
      <c r="H17" s="330">
        <v>0</v>
      </c>
      <c r="I17" s="330">
        <v>0</v>
      </c>
      <c r="J17" s="330">
        <v>0</v>
      </c>
      <c r="K17" s="134">
        <v>44927</v>
      </c>
      <c r="L17" s="134">
        <v>45291</v>
      </c>
      <c r="M17" s="401">
        <f>+(E18/E17)*100</f>
        <v>28.571428571428569</v>
      </c>
      <c r="N17" s="403">
        <f>+(F18/F17)*100</f>
        <v>100</v>
      </c>
      <c r="O17" s="405">
        <f>+(M17+N17)/2</f>
        <v>64.285714285714278</v>
      </c>
      <c r="P17" s="6"/>
      <c r="R17" s="26"/>
      <c r="S17" s="210"/>
      <c r="T17" s="210"/>
      <c r="V17" s="19"/>
      <c r="X17" s="18"/>
      <c r="Y17" s="19"/>
      <c r="Z17" s="20"/>
    </row>
    <row r="18" spans="1:26" ht="26.25" customHeight="1" thickBot="1">
      <c r="A18" s="4"/>
      <c r="B18" s="398"/>
      <c r="C18" s="217" t="s">
        <v>39</v>
      </c>
      <c r="D18" s="693"/>
      <c r="E18" s="220">
        <v>2</v>
      </c>
      <c r="F18" s="221">
        <f>SUM(G18:J18)</f>
        <v>660000000</v>
      </c>
      <c r="G18" s="221">
        <f>'ANEXO MODERNIZACION'!G22</f>
        <v>660000000</v>
      </c>
      <c r="H18" s="330">
        <v>0</v>
      </c>
      <c r="I18" s="330">
        <v>0</v>
      </c>
      <c r="J18" s="330">
        <v>0</v>
      </c>
      <c r="K18" s="134">
        <v>44927</v>
      </c>
      <c r="L18" s="134">
        <v>45291</v>
      </c>
      <c r="M18" s="402"/>
      <c r="N18" s="404"/>
      <c r="O18" s="406"/>
      <c r="P18" s="6"/>
      <c r="R18" s="26"/>
      <c r="S18" s="210"/>
      <c r="T18" s="210"/>
      <c r="V18" s="19"/>
      <c r="X18" s="18"/>
      <c r="Y18" s="19"/>
      <c r="Z18" s="20"/>
    </row>
    <row r="19" spans="1:26" ht="26.25" customHeight="1" thickBot="1">
      <c r="A19" s="4"/>
      <c r="B19" s="697" t="s">
        <v>150</v>
      </c>
      <c r="C19" s="217" t="s">
        <v>37</v>
      </c>
      <c r="D19" s="692" t="s">
        <v>151</v>
      </c>
      <c r="E19" s="218">
        <v>1</v>
      </c>
      <c r="F19" s="219">
        <f t="shared" ref="F19:F30" si="0">SUM(G19:J19)</f>
        <v>350000000</v>
      </c>
      <c r="G19" s="219">
        <v>350000000</v>
      </c>
      <c r="H19" s="330">
        <v>0</v>
      </c>
      <c r="I19" s="330">
        <v>0</v>
      </c>
      <c r="J19" s="330">
        <v>0</v>
      </c>
      <c r="K19" s="134">
        <v>44927</v>
      </c>
      <c r="L19" s="134">
        <v>45291</v>
      </c>
      <c r="M19" s="401">
        <f>+(E20/E19)*100</f>
        <v>0</v>
      </c>
      <c r="N19" s="403">
        <f>+(F20/F19)*100</f>
        <v>0</v>
      </c>
      <c r="O19" s="381">
        <f>+(M19+N19)/2</f>
        <v>0</v>
      </c>
      <c r="P19" s="6"/>
      <c r="R19" s="26"/>
      <c r="S19" s="210"/>
      <c r="T19" s="210"/>
      <c r="V19" s="19"/>
      <c r="X19" s="18"/>
      <c r="Y19" s="19"/>
      <c r="Z19" s="20"/>
    </row>
    <row r="20" spans="1:26" ht="26.25" customHeight="1" thickBot="1">
      <c r="A20" s="4"/>
      <c r="B20" s="698"/>
      <c r="C20" s="217" t="s">
        <v>39</v>
      </c>
      <c r="D20" s="696"/>
      <c r="E20" s="218"/>
      <c r="F20" s="219"/>
      <c r="G20" s="219"/>
      <c r="H20" s="330">
        <v>0</v>
      </c>
      <c r="I20" s="330">
        <v>0</v>
      </c>
      <c r="J20" s="330">
        <v>0</v>
      </c>
      <c r="K20" s="134">
        <v>44927</v>
      </c>
      <c r="L20" s="134">
        <v>45291</v>
      </c>
      <c r="M20" s="402"/>
      <c r="N20" s="404"/>
      <c r="O20" s="382"/>
      <c r="P20" s="6"/>
      <c r="R20" s="26"/>
      <c r="S20" s="210"/>
      <c r="T20" s="210"/>
      <c r="V20" s="19"/>
      <c r="X20" s="18"/>
      <c r="Y20" s="19"/>
      <c r="Z20" s="20"/>
    </row>
    <row r="21" spans="1:26" ht="26.25" customHeight="1" thickBot="1">
      <c r="A21" s="4"/>
      <c r="B21" s="397" t="s">
        <v>152</v>
      </c>
      <c r="C21" s="217" t="s">
        <v>37</v>
      </c>
      <c r="D21" s="692" t="s">
        <v>151</v>
      </c>
      <c r="E21" s="218">
        <v>1</v>
      </c>
      <c r="F21" s="219">
        <f t="shared" si="0"/>
        <v>3998400</v>
      </c>
      <c r="G21" s="219">
        <v>3998400</v>
      </c>
      <c r="H21" s="330">
        <v>0</v>
      </c>
      <c r="I21" s="330">
        <v>0</v>
      </c>
      <c r="J21" s="330">
        <v>0</v>
      </c>
      <c r="K21" s="134">
        <v>44927</v>
      </c>
      <c r="L21" s="134">
        <v>45291</v>
      </c>
      <c r="M21" s="401">
        <f>+(E22/E21)*100</f>
        <v>100</v>
      </c>
      <c r="N21" s="403">
        <f>+(F22/F21)*100</f>
        <v>100</v>
      </c>
      <c r="O21" s="381">
        <f>+(M21+N21)/2</f>
        <v>100</v>
      </c>
      <c r="P21" s="6"/>
      <c r="R21" s="26"/>
      <c r="S21" s="210"/>
      <c r="T21" s="210"/>
      <c r="V21" s="19"/>
      <c r="X21" s="18"/>
      <c r="Y21" s="19"/>
      <c r="Z21" s="20"/>
    </row>
    <row r="22" spans="1:26" ht="26.25" customHeight="1" thickBot="1">
      <c r="A22" s="4"/>
      <c r="B22" s="398"/>
      <c r="C22" s="217" t="s">
        <v>39</v>
      </c>
      <c r="D22" s="693"/>
      <c r="E22" s="218">
        <v>1</v>
      </c>
      <c r="F22" s="221">
        <f t="shared" si="0"/>
        <v>3998400</v>
      </c>
      <c r="G22" s="221">
        <f>'ANEXO MODERNIZACION'!G21</f>
        <v>3998400</v>
      </c>
      <c r="H22" s="330">
        <v>0</v>
      </c>
      <c r="I22" s="330">
        <v>0</v>
      </c>
      <c r="J22" s="330">
        <v>0</v>
      </c>
      <c r="K22" s="134">
        <v>44927</v>
      </c>
      <c r="L22" s="134">
        <v>45291</v>
      </c>
      <c r="M22" s="402"/>
      <c r="N22" s="404"/>
      <c r="O22" s="382"/>
      <c r="P22" s="6"/>
      <c r="R22" s="26"/>
      <c r="S22" s="210"/>
      <c r="T22" s="210"/>
      <c r="V22" s="19"/>
      <c r="X22" s="18"/>
      <c r="Y22" s="19"/>
      <c r="Z22" s="20"/>
    </row>
    <row r="23" spans="1:26" ht="26.25" customHeight="1" thickBot="1">
      <c r="A23" s="4"/>
      <c r="B23" s="397" t="s">
        <v>181</v>
      </c>
      <c r="C23" s="217" t="s">
        <v>37</v>
      </c>
      <c r="D23" s="692" t="s">
        <v>182</v>
      </c>
      <c r="E23" s="218">
        <v>1</v>
      </c>
      <c r="F23" s="219">
        <f t="shared" si="0"/>
        <v>220000000</v>
      </c>
      <c r="G23" s="219">
        <v>220000000</v>
      </c>
      <c r="H23" s="330">
        <v>0</v>
      </c>
      <c r="I23" s="330">
        <v>0</v>
      </c>
      <c r="J23" s="330">
        <v>0</v>
      </c>
      <c r="K23" s="134">
        <v>44927</v>
      </c>
      <c r="L23" s="134">
        <v>45291</v>
      </c>
      <c r="M23" s="401">
        <f>+(E24/E23)*100</f>
        <v>50</v>
      </c>
      <c r="N23" s="403">
        <f>+(F24/F23)*100</f>
        <v>84.223878636363636</v>
      </c>
      <c r="O23" s="405">
        <f>+(M23+N23)/2</f>
        <v>67.111939318181811</v>
      </c>
      <c r="P23" s="6"/>
      <c r="R23" s="26"/>
      <c r="S23" s="210"/>
      <c r="T23" s="210"/>
      <c r="V23" s="19"/>
      <c r="X23" s="18"/>
      <c r="Y23" s="19"/>
      <c r="Z23" s="20"/>
    </row>
    <row r="24" spans="1:26" ht="26.25" customHeight="1" thickBot="1">
      <c r="A24" s="4"/>
      <c r="B24" s="398"/>
      <c r="C24" s="217" t="s">
        <v>39</v>
      </c>
      <c r="D24" s="693"/>
      <c r="E24" s="218">
        <v>0.5</v>
      </c>
      <c r="F24" s="221">
        <f t="shared" si="0"/>
        <v>185292533</v>
      </c>
      <c r="G24" s="221">
        <f>'ANEXO MODERNIZACION'!G20</f>
        <v>185292533</v>
      </c>
      <c r="H24" s="330">
        <v>0</v>
      </c>
      <c r="I24" s="330">
        <v>0</v>
      </c>
      <c r="J24" s="330">
        <v>0</v>
      </c>
      <c r="K24" s="134">
        <v>44927</v>
      </c>
      <c r="L24" s="134">
        <v>45291</v>
      </c>
      <c r="M24" s="402"/>
      <c r="N24" s="404"/>
      <c r="O24" s="406"/>
      <c r="P24" s="6"/>
      <c r="R24" s="26"/>
      <c r="S24" s="210"/>
      <c r="T24" s="210"/>
      <c r="V24" s="19"/>
      <c r="X24" s="18"/>
      <c r="Y24" s="19"/>
      <c r="Z24" s="20"/>
    </row>
    <row r="25" spans="1:26" ht="26.25" customHeight="1" thickBot="1">
      <c r="A25" s="4"/>
      <c r="B25" s="397" t="s">
        <v>153</v>
      </c>
      <c r="C25" s="217" t="s">
        <v>37</v>
      </c>
      <c r="D25" s="692" t="s">
        <v>154</v>
      </c>
      <c r="E25" s="222">
        <v>1</v>
      </c>
      <c r="F25" s="219">
        <f t="shared" si="0"/>
        <v>389601600</v>
      </c>
      <c r="G25" s="219">
        <v>389601600</v>
      </c>
      <c r="H25" s="330">
        <v>0</v>
      </c>
      <c r="I25" s="330">
        <v>0</v>
      </c>
      <c r="J25" s="330">
        <v>0</v>
      </c>
      <c r="K25" s="134">
        <v>44927</v>
      </c>
      <c r="L25" s="134">
        <v>45291</v>
      </c>
      <c r="M25" s="401">
        <f>+(E26/E25)*100</f>
        <v>0</v>
      </c>
      <c r="N25" s="403">
        <f>+(F26/F25)*100</f>
        <v>0</v>
      </c>
      <c r="O25" s="381">
        <f>+(M25+N25)/2</f>
        <v>0</v>
      </c>
      <c r="P25" s="6"/>
      <c r="R25" s="26"/>
      <c r="S25" s="358"/>
      <c r="T25" s="358"/>
      <c r="V25" s="106"/>
      <c r="X25" s="18"/>
      <c r="Y25" s="19"/>
      <c r="Z25" s="20"/>
    </row>
    <row r="26" spans="1:26" ht="37.5" customHeight="1" thickBot="1">
      <c r="A26" s="4"/>
      <c r="B26" s="398"/>
      <c r="C26" s="217" t="s">
        <v>39</v>
      </c>
      <c r="D26" s="693"/>
      <c r="E26" s="218">
        <v>0</v>
      </c>
      <c r="F26" s="219">
        <f t="shared" si="0"/>
        <v>0</v>
      </c>
      <c r="G26" s="221"/>
      <c r="H26" s="330">
        <v>0</v>
      </c>
      <c r="I26" s="330">
        <v>0</v>
      </c>
      <c r="J26" s="330">
        <v>0</v>
      </c>
      <c r="K26" s="134">
        <v>44927</v>
      </c>
      <c r="L26" s="134">
        <v>45291</v>
      </c>
      <c r="M26" s="402"/>
      <c r="N26" s="404"/>
      <c r="O26" s="382"/>
      <c r="P26" s="6"/>
      <c r="V26" s="38"/>
      <c r="X26" s="18"/>
      <c r="Y26" s="19"/>
      <c r="Z26" s="20"/>
    </row>
    <row r="27" spans="1:26" s="226" customFormat="1" ht="26.25" customHeight="1" thickBot="1">
      <c r="A27" s="67"/>
      <c r="B27" s="694" t="s">
        <v>167</v>
      </c>
      <c r="C27" s="223" t="s">
        <v>37</v>
      </c>
      <c r="D27" s="692" t="s">
        <v>155</v>
      </c>
      <c r="E27" s="222">
        <v>1</v>
      </c>
      <c r="F27" s="219">
        <f t="shared" si="0"/>
        <v>176000000</v>
      </c>
      <c r="G27" s="298">
        <v>176000000</v>
      </c>
      <c r="H27" s="330">
        <v>0</v>
      </c>
      <c r="I27" s="330">
        <v>0</v>
      </c>
      <c r="J27" s="330">
        <v>0</v>
      </c>
      <c r="K27" s="134">
        <v>44927</v>
      </c>
      <c r="L27" s="134">
        <v>45291</v>
      </c>
      <c r="M27" s="401">
        <f>+(E28/E27)*100</f>
        <v>50</v>
      </c>
      <c r="N27" s="403">
        <f>+(F28/F27)*100</f>
        <v>100</v>
      </c>
      <c r="O27" s="381">
        <f>+(M27+N27)/2</f>
        <v>75</v>
      </c>
      <c r="P27" s="225"/>
      <c r="V27" s="227"/>
      <c r="X27" s="228"/>
      <c r="Y27" s="229"/>
      <c r="Z27" s="230"/>
    </row>
    <row r="28" spans="1:26" s="226" customFormat="1" ht="26.25" customHeight="1" thickBot="1">
      <c r="A28" s="67"/>
      <c r="B28" s="695"/>
      <c r="C28" s="223" t="s">
        <v>39</v>
      </c>
      <c r="D28" s="693"/>
      <c r="E28" s="299">
        <v>0.5</v>
      </c>
      <c r="F28" s="221">
        <f t="shared" si="0"/>
        <v>176000000</v>
      </c>
      <c r="G28" s="224">
        <f>'ANEXO MODERNIZACION'!G24</f>
        <v>176000000</v>
      </c>
      <c r="H28" s="330">
        <v>0</v>
      </c>
      <c r="I28" s="330">
        <v>0</v>
      </c>
      <c r="J28" s="330">
        <v>0</v>
      </c>
      <c r="K28" s="134">
        <v>44927</v>
      </c>
      <c r="L28" s="134">
        <v>45291</v>
      </c>
      <c r="M28" s="402"/>
      <c r="N28" s="404"/>
      <c r="O28" s="382"/>
      <c r="P28" s="225"/>
      <c r="V28" s="227"/>
      <c r="X28" s="228"/>
      <c r="Y28" s="229"/>
      <c r="Z28" s="230"/>
    </row>
    <row r="29" spans="1:26" ht="26.25" customHeight="1" thickBot="1">
      <c r="A29" s="4"/>
      <c r="B29" s="397" t="s">
        <v>156</v>
      </c>
      <c r="C29" s="217" t="s">
        <v>37</v>
      </c>
      <c r="D29" s="692" t="s">
        <v>157</v>
      </c>
      <c r="E29" s="218">
        <v>1</v>
      </c>
      <c r="F29" s="219">
        <f t="shared" si="0"/>
        <v>44000000</v>
      </c>
      <c r="G29" s="219">
        <v>44000000</v>
      </c>
      <c r="H29" s="330">
        <v>0</v>
      </c>
      <c r="I29" s="330">
        <v>0</v>
      </c>
      <c r="J29" s="330">
        <v>0</v>
      </c>
      <c r="K29" s="134">
        <v>44927</v>
      </c>
      <c r="L29" s="134">
        <v>45291</v>
      </c>
      <c r="M29" s="401">
        <f>+(E30/E29)*100</f>
        <v>50</v>
      </c>
      <c r="N29" s="403">
        <f>+(F30/F29)*100</f>
        <v>100</v>
      </c>
      <c r="O29" s="381">
        <f>+(M29+N29)/2</f>
        <v>75</v>
      </c>
      <c r="P29" s="6"/>
    </row>
    <row r="30" spans="1:26" ht="26.25" customHeight="1" thickBot="1">
      <c r="A30" s="4"/>
      <c r="B30" s="398"/>
      <c r="C30" s="217" t="s">
        <v>39</v>
      </c>
      <c r="D30" s="693"/>
      <c r="E30" s="231">
        <v>0.5</v>
      </c>
      <c r="F30" s="221">
        <f t="shared" si="0"/>
        <v>44000000</v>
      </c>
      <c r="G30" s="221">
        <f>'ANEXO MODERNIZACION'!G23</f>
        <v>44000000</v>
      </c>
      <c r="H30" s="330">
        <v>0</v>
      </c>
      <c r="I30" s="330">
        <v>0</v>
      </c>
      <c r="J30" s="330">
        <v>0</v>
      </c>
      <c r="K30" s="134">
        <v>44927</v>
      </c>
      <c r="L30" s="134">
        <v>45291</v>
      </c>
      <c r="M30" s="402"/>
      <c r="N30" s="404"/>
      <c r="O30" s="382"/>
      <c r="P30" s="6"/>
    </row>
    <row r="31" spans="1:26" ht="26.25" customHeight="1">
      <c r="A31" s="4"/>
      <c r="B31" s="391" t="s">
        <v>46</v>
      </c>
      <c r="C31" s="43" t="s">
        <v>37</v>
      </c>
      <c r="D31" s="44"/>
      <c r="E31" s="44"/>
      <c r="F31" s="235">
        <f>F17+F19+F21+F25+F27+F29+F23</f>
        <v>1843600000</v>
      </c>
      <c r="G31" s="235">
        <f>G17+G19+G21+G25+G27+G29+G23</f>
        <v>1843600000</v>
      </c>
      <c r="H31" s="330">
        <v>0</v>
      </c>
      <c r="I31" s="330">
        <v>0</v>
      </c>
      <c r="J31" s="330">
        <v>0</v>
      </c>
      <c r="K31" s="232"/>
      <c r="L31" s="232"/>
      <c r="M31" s="689"/>
      <c r="N31" s="393"/>
      <c r="O31" s="395"/>
      <c r="P31" s="6"/>
    </row>
    <row r="32" spans="1:26" ht="24.95" customHeight="1" thickBot="1">
      <c r="A32" s="4"/>
      <c r="B32" s="392"/>
      <c r="C32" s="50" t="s">
        <v>39</v>
      </c>
      <c r="D32" s="30"/>
      <c r="E32" s="30"/>
      <c r="F32" s="300">
        <f>F18+F20+F22+F26+F28+F30+F24</f>
        <v>1069290933</v>
      </c>
      <c r="G32" s="300">
        <f>G18+G20+G22+G26+G28+G30+G24</f>
        <v>1069290933</v>
      </c>
      <c r="H32" s="330">
        <v>0</v>
      </c>
      <c r="I32" s="330">
        <v>0</v>
      </c>
      <c r="J32" s="330">
        <v>0</v>
      </c>
      <c r="K32" s="51"/>
      <c r="L32" s="53"/>
      <c r="M32" s="690"/>
      <c r="N32" s="394"/>
      <c r="O32" s="396"/>
      <c r="P32" s="6"/>
    </row>
    <row r="33" spans="1:37" ht="20.100000000000001" customHeight="1" thickBot="1">
      <c r="A33" s="4"/>
      <c r="B33" s="4"/>
      <c r="C33" s="12"/>
      <c r="F33" s="54"/>
      <c r="G33" s="55"/>
      <c r="H33" s="56"/>
      <c r="I33" s="56"/>
      <c r="J33" s="56"/>
      <c r="K33" s="57"/>
      <c r="L33" s="57"/>
      <c r="M33" s="55"/>
      <c r="N33" s="58"/>
      <c r="O33" s="59"/>
      <c r="P33" s="59"/>
    </row>
    <row r="34" spans="1:37" ht="20.100000000000001" customHeight="1" thickBot="1">
      <c r="A34" s="4"/>
      <c r="B34" s="60" t="s">
        <v>47</v>
      </c>
      <c r="C34" s="383" t="s">
        <v>48</v>
      </c>
      <c r="D34" s="384"/>
      <c r="E34" s="385"/>
      <c r="F34" s="386" t="s">
        <v>49</v>
      </c>
      <c r="G34" s="387"/>
      <c r="H34" s="387"/>
      <c r="I34" s="387"/>
      <c r="J34" s="61"/>
      <c r="K34" s="691" t="s">
        <v>50</v>
      </c>
      <c r="L34" s="389"/>
      <c r="M34" s="389"/>
      <c r="N34" s="389"/>
      <c r="O34" s="390"/>
      <c r="P34" s="6"/>
    </row>
    <row r="35" spans="1:37" ht="24.95" customHeight="1">
      <c r="A35" s="4"/>
      <c r="B35" s="359" t="s">
        <v>158</v>
      </c>
      <c r="C35" s="683" t="s">
        <v>159</v>
      </c>
      <c r="D35" s="684"/>
      <c r="E35" s="685"/>
      <c r="F35" s="361" t="s">
        <v>160</v>
      </c>
      <c r="G35" s="362"/>
      <c r="H35" s="363"/>
      <c r="I35" s="62" t="s">
        <v>37</v>
      </c>
      <c r="J35" s="328">
        <v>1</v>
      </c>
      <c r="K35" s="686" t="s">
        <v>312</v>
      </c>
      <c r="L35" s="489"/>
      <c r="M35" s="489"/>
      <c r="N35" s="489"/>
      <c r="O35" s="687"/>
      <c r="P35" s="6"/>
    </row>
    <row r="36" spans="1:37" ht="42" customHeight="1">
      <c r="A36" s="4"/>
      <c r="B36" s="665"/>
      <c r="C36" s="669"/>
      <c r="D36" s="670"/>
      <c r="E36" s="671"/>
      <c r="F36" s="364"/>
      <c r="G36" s="365"/>
      <c r="H36" s="366"/>
      <c r="I36" s="64" t="s">
        <v>39</v>
      </c>
      <c r="J36" s="329">
        <v>0</v>
      </c>
      <c r="K36" s="474"/>
      <c r="L36" s="475"/>
      <c r="M36" s="475"/>
      <c r="N36" s="475"/>
      <c r="O36" s="688"/>
      <c r="P36" s="6"/>
    </row>
    <row r="37" spans="1:37" ht="19.5" customHeight="1">
      <c r="A37" s="4"/>
      <c r="B37" s="373"/>
      <c r="C37" s="666" t="s">
        <v>161</v>
      </c>
      <c r="D37" s="667"/>
      <c r="E37" s="668"/>
      <c r="F37" s="374" t="s">
        <v>162</v>
      </c>
      <c r="G37" s="375"/>
      <c r="H37" s="376"/>
      <c r="I37" s="64" t="s">
        <v>37</v>
      </c>
      <c r="J37" s="329">
        <v>1</v>
      </c>
      <c r="K37" s="677" t="s">
        <v>109</v>
      </c>
      <c r="L37" s="678"/>
      <c r="M37" s="678"/>
      <c r="N37" s="678"/>
      <c r="O37" s="679"/>
      <c r="P37" s="6"/>
    </row>
    <row r="38" spans="1:37" ht="42.75" customHeight="1">
      <c r="A38" s="4"/>
      <c r="B38" s="665"/>
      <c r="C38" s="669"/>
      <c r="D38" s="670"/>
      <c r="E38" s="671"/>
      <c r="F38" s="364"/>
      <c r="G38" s="365"/>
      <c r="H38" s="366"/>
      <c r="I38" s="64" t="s">
        <v>39</v>
      </c>
      <c r="J38" s="315" t="s">
        <v>483</v>
      </c>
      <c r="K38" s="680"/>
      <c r="L38" s="681"/>
      <c r="M38" s="681"/>
      <c r="N38" s="681"/>
      <c r="O38" s="682"/>
      <c r="P38" s="6"/>
    </row>
    <row r="39" spans="1:37" ht="19.5" customHeight="1">
      <c r="A39" s="4"/>
      <c r="B39" s="373"/>
      <c r="C39" s="666" t="s">
        <v>163</v>
      </c>
      <c r="D39" s="667"/>
      <c r="E39" s="668"/>
      <c r="F39" s="374" t="s">
        <v>164</v>
      </c>
      <c r="G39" s="375"/>
      <c r="H39" s="376"/>
      <c r="I39" s="64" t="s">
        <v>37</v>
      </c>
      <c r="J39" s="329">
        <v>1</v>
      </c>
      <c r="K39" s="595" t="s">
        <v>317</v>
      </c>
      <c r="L39" s="672"/>
      <c r="M39" s="672"/>
      <c r="N39" s="672"/>
      <c r="O39" s="673"/>
      <c r="P39" s="233"/>
    </row>
    <row r="40" spans="1:37" ht="19.5" customHeight="1">
      <c r="A40" s="4"/>
      <c r="B40" s="665"/>
      <c r="C40" s="669"/>
      <c r="D40" s="670"/>
      <c r="E40" s="671"/>
      <c r="F40" s="364"/>
      <c r="G40" s="365"/>
      <c r="H40" s="366"/>
      <c r="I40" s="64" t="s">
        <v>39</v>
      </c>
      <c r="J40" s="315">
        <v>0</v>
      </c>
      <c r="K40" s="674"/>
      <c r="L40" s="675"/>
      <c r="M40" s="675"/>
      <c r="N40" s="675"/>
      <c r="O40" s="676"/>
      <c r="P40" s="233"/>
    </row>
    <row r="41" spans="1:37" ht="19.5" customHeight="1">
      <c r="A41" s="4"/>
      <c r="B41" s="373"/>
      <c r="C41" s="666" t="s">
        <v>165</v>
      </c>
      <c r="D41" s="667"/>
      <c r="E41" s="668"/>
      <c r="F41" s="374" t="s">
        <v>166</v>
      </c>
      <c r="G41" s="375"/>
      <c r="H41" s="376"/>
      <c r="I41" s="64" t="s">
        <v>37</v>
      </c>
      <c r="J41" s="329">
        <v>1</v>
      </c>
      <c r="K41" s="677" t="s">
        <v>109</v>
      </c>
      <c r="L41" s="678"/>
      <c r="M41" s="678"/>
      <c r="N41" s="678"/>
      <c r="O41" s="679"/>
      <c r="P41" s="6"/>
    </row>
    <row r="42" spans="1:37" ht="45" customHeight="1">
      <c r="A42" s="4"/>
      <c r="B42" s="665"/>
      <c r="C42" s="669"/>
      <c r="D42" s="670"/>
      <c r="E42" s="671"/>
      <c r="F42" s="364"/>
      <c r="G42" s="365"/>
      <c r="H42" s="366"/>
      <c r="I42" s="64" t="s">
        <v>39</v>
      </c>
      <c r="J42" s="329">
        <v>0</v>
      </c>
      <c r="K42" s="680"/>
      <c r="L42" s="681"/>
      <c r="M42" s="681"/>
      <c r="N42" s="681"/>
      <c r="O42" s="682"/>
      <c r="P42" s="6"/>
    </row>
    <row r="43" spans="1:37" ht="21" customHeight="1">
      <c r="A43" s="4"/>
      <c r="B43" s="655"/>
      <c r="C43" s="656"/>
      <c r="D43" s="656"/>
      <c r="E43" s="656"/>
      <c r="F43" s="656"/>
      <c r="G43" s="656"/>
      <c r="H43" s="656"/>
      <c r="I43" s="656"/>
      <c r="J43" s="657"/>
      <c r="K43" s="661"/>
      <c r="L43" s="661"/>
      <c r="M43" s="661"/>
      <c r="N43" s="661"/>
      <c r="O43" s="662"/>
      <c r="P43" s="6"/>
    </row>
    <row r="44" spans="1:37" ht="29.25" customHeight="1" thickBot="1">
      <c r="A44" s="234"/>
      <c r="B44" s="658"/>
      <c r="C44" s="659"/>
      <c r="D44" s="659"/>
      <c r="E44" s="659"/>
      <c r="F44" s="659"/>
      <c r="G44" s="659"/>
      <c r="H44" s="659"/>
      <c r="I44" s="659"/>
      <c r="J44" s="660"/>
      <c r="K44" s="663"/>
      <c r="L44" s="663"/>
      <c r="M44" s="663"/>
      <c r="N44" s="663"/>
      <c r="O44" s="664"/>
      <c r="P44" s="69"/>
      <c r="R44" s="74"/>
      <c r="S44" s="75"/>
      <c r="T44" s="76"/>
      <c r="U44" s="77"/>
      <c r="V44" s="76"/>
      <c r="W44" s="76"/>
      <c r="X44" s="76"/>
      <c r="Y44" s="76"/>
      <c r="Z44" s="74"/>
      <c r="AA44" s="76"/>
      <c r="AB44" s="76"/>
      <c r="AC44" s="74"/>
      <c r="AD44" s="76"/>
      <c r="AE44" s="74"/>
    </row>
    <row r="45" spans="1:37" ht="182.25" customHeight="1">
      <c r="K45" s="71"/>
      <c r="L45" s="71"/>
      <c r="R45" s="78"/>
      <c r="S45" s="79"/>
      <c r="T45" s="80"/>
      <c r="U45" s="81"/>
      <c r="V45" s="80"/>
      <c r="W45" s="80"/>
      <c r="X45" s="82"/>
      <c r="Y45" s="80"/>
      <c r="Z45" s="83"/>
      <c r="AA45" s="78"/>
      <c r="AB45" s="80"/>
      <c r="AC45" s="84"/>
      <c r="AD45" s="80"/>
      <c r="AE45" s="85"/>
      <c r="AF45" s="85"/>
      <c r="AG45" s="78"/>
      <c r="AH45" s="78"/>
      <c r="AI45" s="78"/>
      <c r="AJ45" s="78"/>
      <c r="AK45" s="78"/>
    </row>
    <row r="46" spans="1:37">
      <c r="Q46" s="86"/>
      <c r="R46" s="87"/>
      <c r="S46" s="88"/>
      <c r="T46" s="89"/>
      <c r="U46" s="90"/>
      <c r="V46" s="89"/>
      <c r="W46" s="89"/>
      <c r="X46" s="89"/>
      <c r="Y46" s="89"/>
      <c r="Z46" s="89"/>
      <c r="AA46" s="91"/>
      <c r="AB46" s="89"/>
      <c r="AC46" s="92"/>
      <c r="AD46" s="87"/>
      <c r="AE46" s="93"/>
      <c r="AF46" s="92"/>
      <c r="AG46" s="87"/>
      <c r="AH46" s="93"/>
      <c r="AI46" s="94"/>
      <c r="AJ46" s="94"/>
      <c r="AK46" s="94"/>
    </row>
    <row r="47" spans="1:37">
      <c r="Q47" s="95"/>
      <c r="R47" s="87"/>
      <c r="S47" s="88"/>
      <c r="T47" s="89"/>
      <c r="U47" s="90"/>
      <c r="V47" s="89"/>
      <c r="W47" s="89"/>
      <c r="X47" s="96"/>
      <c r="Y47" s="89"/>
      <c r="Z47" s="91"/>
      <c r="AA47" s="87"/>
      <c r="AB47" s="89"/>
      <c r="AC47" s="92"/>
      <c r="AD47" s="87"/>
      <c r="AE47" s="93"/>
      <c r="AF47" s="93"/>
      <c r="AG47" s="94"/>
      <c r="AH47" s="87"/>
    </row>
    <row r="48" spans="1:37">
      <c r="Q48" s="95"/>
      <c r="R48" s="97"/>
      <c r="S48" s="98"/>
      <c r="T48" s="99"/>
      <c r="U48" s="98"/>
      <c r="V48" s="98"/>
      <c r="W48" s="98"/>
      <c r="X48" s="98"/>
      <c r="Y48" s="98"/>
      <c r="Z48" s="98"/>
      <c r="AA48" s="98"/>
      <c r="AB48" s="98"/>
      <c r="AC48" s="98"/>
      <c r="AD48" s="98"/>
    </row>
    <row r="49" spans="17:30">
      <c r="Q49" s="100"/>
      <c r="R49" s="101"/>
      <c r="S49" s="98"/>
      <c r="T49" s="99"/>
      <c r="U49" s="98"/>
      <c r="V49" s="98"/>
      <c r="W49" s="98"/>
      <c r="X49" s="98"/>
      <c r="Y49" s="86"/>
      <c r="Z49" s="98"/>
      <c r="AA49" s="98"/>
      <c r="AB49" s="86"/>
      <c r="AC49" s="98"/>
      <c r="AD49" s="86"/>
    </row>
    <row r="50" spans="17:30">
      <c r="Q50" s="100"/>
      <c r="R50" s="101"/>
      <c r="S50" s="98"/>
      <c r="T50" s="99"/>
      <c r="U50" s="95"/>
      <c r="V50" s="98"/>
      <c r="W50" s="100"/>
      <c r="X50" s="98"/>
      <c r="Y50" s="86"/>
      <c r="Z50" s="98"/>
      <c r="AA50" s="100"/>
      <c r="AB50" s="100"/>
      <c r="AC50" s="98"/>
      <c r="AD50" s="86"/>
    </row>
    <row r="51" spans="17:30">
      <c r="Q51" s="100"/>
      <c r="R51" s="101"/>
      <c r="S51" s="98"/>
      <c r="T51" s="99"/>
      <c r="U51" s="98"/>
      <c r="V51" s="98"/>
      <c r="W51" s="98"/>
      <c r="X51" s="98"/>
      <c r="Y51" s="98"/>
      <c r="Z51" s="98"/>
      <c r="AA51" s="98"/>
      <c r="AB51" s="98"/>
      <c r="AC51" s="98"/>
      <c r="AD51" s="98"/>
    </row>
    <row r="52" spans="17:30">
      <c r="Q52" s="100"/>
      <c r="R52" s="101"/>
      <c r="S52" s="98"/>
      <c r="T52" s="99"/>
      <c r="U52" s="98"/>
      <c r="V52" s="98"/>
      <c r="W52" s="98"/>
      <c r="X52" s="98"/>
      <c r="Y52" s="98"/>
      <c r="Z52" s="98"/>
      <c r="AA52" s="98"/>
      <c r="AB52" s="98"/>
      <c r="AC52" s="98"/>
      <c r="AD52" s="98"/>
    </row>
    <row r="53" spans="17:30">
      <c r="Q53" s="100"/>
      <c r="R53" s="101"/>
      <c r="S53" s="98"/>
      <c r="T53" s="99"/>
      <c r="U53" s="98"/>
      <c r="V53" s="98"/>
      <c r="W53" s="98"/>
      <c r="X53" s="98"/>
      <c r="Y53" s="102"/>
      <c r="Z53" s="103"/>
      <c r="AA53" s="104"/>
      <c r="AB53" s="104"/>
      <c r="AC53" s="98"/>
      <c r="AD53" s="98"/>
    </row>
    <row r="54" spans="17:30">
      <c r="Q54" s="100"/>
      <c r="R54" s="101"/>
      <c r="S54" s="98"/>
      <c r="T54" s="99"/>
      <c r="U54" s="98"/>
      <c r="V54" s="98"/>
      <c r="W54" s="98"/>
      <c r="X54" s="98"/>
      <c r="Y54" s="102"/>
      <c r="Z54" s="103"/>
      <c r="AA54" s="104"/>
      <c r="AB54" s="104"/>
      <c r="AC54" s="98"/>
      <c r="AD54" s="98"/>
    </row>
    <row r="55" spans="17:30">
      <c r="Q55" s="100"/>
      <c r="R55" s="101"/>
      <c r="S55" s="98"/>
      <c r="T55" s="99"/>
      <c r="U55" s="98"/>
      <c r="V55" s="98"/>
      <c r="W55" s="98"/>
      <c r="X55" s="98"/>
      <c r="Y55" s="102"/>
      <c r="Z55" s="103"/>
      <c r="AA55" s="104"/>
      <c r="AB55" s="104"/>
      <c r="AC55" s="98"/>
      <c r="AD55" s="98"/>
    </row>
    <row r="56" spans="17:30">
      <c r="Q56" s="100"/>
      <c r="R56" s="101"/>
      <c r="S56" s="98"/>
      <c r="T56" s="99"/>
      <c r="U56" s="98"/>
      <c r="V56" s="98"/>
      <c r="W56" s="98"/>
      <c r="X56" s="98"/>
      <c r="Y56" s="102"/>
      <c r="Z56" s="104"/>
      <c r="AA56" s="104"/>
      <c r="AB56" s="104"/>
      <c r="AC56" s="98"/>
      <c r="AD56" s="98"/>
    </row>
    <row r="57" spans="17:30">
      <c r="Q57" s="100"/>
      <c r="R57" s="101"/>
      <c r="S57" s="98"/>
      <c r="T57" s="99"/>
      <c r="U57" s="98"/>
      <c r="V57" s="98"/>
      <c r="W57" s="98"/>
      <c r="X57" s="98"/>
      <c r="Y57" s="102"/>
      <c r="Z57" s="103"/>
      <c r="AA57" s="104"/>
      <c r="AB57" s="104"/>
      <c r="AC57" s="98"/>
      <c r="AD57" s="98"/>
    </row>
    <row r="58" spans="17:30">
      <c r="Q58" s="100"/>
      <c r="R58" s="101"/>
      <c r="S58" s="98"/>
      <c r="T58" s="99"/>
      <c r="U58" s="98"/>
      <c r="V58" s="98"/>
      <c r="W58" s="98"/>
      <c r="X58" s="98"/>
      <c r="Y58" s="102"/>
      <c r="Z58" s="103"/>
      <c r="AA58" s="104"/>
      <c r="AB58" s="104"/>
      <c r="AC58" s="98"/>
      <c r="AD58" s="98"/>
    </row>
    <row r="60" spans="17:30">
      <c r="Y60" s="105"/>
    </row>
    <row r="65" spans="17:22">
      <c r="Q65" s="16"/>
      <c r="R65" s="344"/>
      <c r="S65" s="344"/>
      <c r="T65" s="344"/>
      <c r="U65" s="17"/>
    </row>
    <row r="66" spans="17:22">
      <c r="Q66" s="16"/>
      <c r="R66" s="344"/>
      <c r="S66" s="344"/>
      <c r="T66" s="344"/>
      <c r="U66" s="17"/>
    </row>
    <row r="67" spans="17:22">
      <c r="Q67" s="16"/>
      <c r="R67" s="344"/>
      <c r="S67" s="344"/>
      <c r="T67" s="344"/>
      <c r="U67" s="17"/>
    </row>
    <row r="68" spans="17:22">
      <c r="Q68" s="25"/>
      <c r="R68" s="344"/>
      <c r="S68" s="344"/>
      <c r="T68" s="23"/>
      <c r="U68" s="17"/>
      <c r="V68" s="26"/>
    </row>
    <row r="69" spans="17:22">
      <c r="Q69" s="27"/>
      <c r="R69" s="358"/>
      <c r="S69" s="358"/>
      <c r="U69" s="17"/>
    </row>
    <row r="70" spans="17:22">
      <c r="Q70" s="26"/>
      <c r="R70" s="358"/>
      <c r="S70" s="358"/>
      <c r="U70" s="19"/>
    </row>
    <row r="71" spans="17:22">
      <c r="Q71" s="26"/>
      <c r="R71" s="358"/>
      <c r="S71" s="358"/>
      <c r="U71" s="19"/>
    </row>
    <row r="72" spans="17:22">
      <c r="Q72" s="26"/>
      <c r="R72" s="358"/>
      <c r="S72" s="358"/>
      <c r="U72" s="106"/>
    </row>
  </sheetData>
  <mergeCells count="109">
    <mergeCell ref="B1:B4"/>
    <mergeCell ref="C1:I2"/>
    <mergeCell ref="J1:M1"/>
    <mergeCell ref="N1:O4"/>
    <mergeCell ref="J2:M2"/>
    <mergeCell ref="C3:I4"/>
    <mergeCell ref="J3:M3"/>
    <mergeCell ref="J4:M4"/>
    <mergeCell ref="S9:U9"/>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B17:B18"/>
    <mergeCell ref="D17:D18"/>
    <mergeCell ref="M17:M18"/>
    <mergeCell ref="N17:N18"/>
    <mergeCell ref="O17:O18"/>
    <mergeCell ref="D19:D20"/>
    <mergeCell ref="B19:B20"/>
    <mergeCell ref="M19:M20"/>
    <mergeCell ref="N19:N20"/>
    <mergeCell ref="O19:O20"/>
    <mergeCell ref="S25:T25"/>
    <mergeCell ref="B27:B28"/>
    <mergeCell ref="D27:D28"/>
    <mergeCell ref="M27:M28"/>
    <mergeCell ref="N27:N28"/>
    <mergeCell ref="O27:O28"/>
    <mergeCell ref="B21:B22"/>
    <mergeCell ref="D21:D22"/>
    <mergeCell ref="M21:M22"/>
    <mergeCell ref="N21:N22"/>
    <mergeCell ref="O21:O22"/>
    <mergeCell ref="B25:B26"/>
    <mergeCell ref="D25:D26"/>
    <mergeCell ref="M25:M26"/>
    <mergeCell ref="N25:N26"/>
    <mergeCell ref="O25:O26"/>
    <mergeCell ref="B23:B24"/>
    <mergeCell ref="D23:D24"/>
    <mergeCell ref="M23:M24"/>
    <mergeCell ref="N23:N24"/>
    <mergeCell ref="O23:O24"/>
    <mergeCell ref="B31:B32"/>
    <mergeCell ref="M31:M32"/>
    <mergeCell ref="N31:N32"/>
    <mergeCell ref="O31:O32"/>
    <mergeCell ref="C34:E34"/>
    <mergeCell ref="F34:I34"/>
    <mergeCell ref="K34:O34"/>
    <mergeCell ref="B29:B30"/>
    <mergeCell ref="D29:D30"/>
    <mergeCell ref="M29:M30"/>
    <mergeCell ref="N29:N30"/>
    <mergeCell ref="O29:O30"/>
    <mergeCell ref="B39:B40"/>
    <mergeCell ref="C39:E40"/>
    <mergeCell ref="F39:H40"/>
    <mergeCell ref="K39:O40"/>
    <mergeCell ref="B41:B42"/>
    <mergeCell ref="C41:E42"/>
    <mergeCell ref="F41:H42"/>
    <mergeCell ref="K41:O42"/>
    <mergeCell ref="B35:B36"/>
    <mergeCell ref="C35:E36"/>
    <mergeCell ref="F35:H36"/>
    <mergeCell ref="K35:O36"/>
    <mergeCell ref="B37:B38"/>
    <mergeCell ref="C37:E38"/>
    <mergeCell ref="F37:H38"/>
    <mergeCell ref="K37:O38"/>
    <mergeCell ref="R69:S69"/>
    <mergeCell ref="R70:S70"/>
    <mergeCell ref="R71:S71"/>
    <mergeCell ref="R72:S72"/>
    <mergeCell ref="B43:J44"/>
    <mergeCell ref="K43:O44"/>
    <mergeCell ref="R65:T65"/>
    <mergeCell ref="R66:T66"/>
    <mergeCell ref="R67:T67"/>
    <mergeCell ref="R68:S68"/>
  </mergeCells>
  <printOptions horizontalCentered="1" verticalCentered="1"/>
  <pageMargins left="3.937007874015748E-2" right="3.937007874015748E-2" top="0.35433070866141736" bottom="0.35433070866141736" header="0.31496062992125984" footer="0.11811023622047245"/>
  <pageSetup scale="45" orientation="landscape" r:id="rId1"/>
  <headerFooter alignWithMargins="0"/>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512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D3" sqref="D3"/>
    </sheetView>
  </sheetViews>
  <sheetFormatPr baseColWidth="10" defaultRowHeight="14.25"/>
  <cols>
    <col min="1" max="2" width="11.42578125" style="236"/>
    <col min="3" max="3" width="57.7109375" style="291" customWidth="1"/>
    <col min="4" max="4" width="35" style="292" customWidth="1"/>
    <col min="5" max="5" width="15.28515625" style="236" customWidth="1"/>
    <col min="6" max="6" width="11.42578125" style="236"/>
    <col min="7" max="7" width="15" style="237" bestFit="1" customWidth="1"/>
    <col min="8" max="8" width="15.5703125" style="295" customWidth="1"/>
    <col min="9" max="9" width="24.28515625" style="295" customWidth="1"/>
    <col min="10" max="10" width="11.42578125" style="236"/>
    <col min="11" max="12" width="51.140625" style="236" hidden="1" customWidth="1"/>
    <col min="13" max="14" width="0" style="236" hidden="1" customWidth="1"/>
    <col min="15" max="16384" width="11.42578125" style="236"/>
  </cols>
  <sheetData>
    <row r="1" spans="1:12" ht="18" customHeight="1">
      <c r="A1" s="463" t="s">
        <v>9</v>
      </c>
      <c r="B1" s="464"/>
      <c r="C1" s="464"/>
      <c r="D1" s="464"/>
    </row>
    <row r="2" spans="1:12" s="253" customFormat="1" ht="26.25" thickBot="1">
      <c r="A2" s="249" t="s">
        <v>184</v>
      </c>
      <c r="B2" s="250" t="s">
        <v>183</v>
      </c>
      <c r="C2" s="289" t="s">
        <v>13</v>
      </c>
      <c r="D2" s="250" t="s">
        <v>186</v>
      </c>
      <c r="E2" s="250" t="s">
        <v>187</v>
      </c>
      <c r="F2" s="249" t="s">
        <v>185</v>
      </c>
      <c r="G2" s="251" t="s">
        <v>14</v>
      </c>
      <c r="H2" s="251" t="s">
        <v>188</v>
      </c>
      <c r="I2" s="251" t="s">
        <v>189</v>
      </c>
      <c r="K2" s="281" t="s">
        <v>334</v>
      </c>
      <c r="L2" s="281" t="s">
        <v>335</v>
      </c>
    </row>
    <row r="3" spans="1:12" s="253" customFormat="1" ht="84" customHeight="1">
      <c r="A3" s="254">
        <v>1</v>
      </c>
      <c r="B3" s="254" t="s">
        <v>190</v>
      </c>
      <c r="C3" s="290" t="s">
        <v>191</v>
      </c>
      <c r="D3" s="259" t="s">
        <v>194</v>
      </c>
      <c r="E3" s="254">
        <v>93180811</v>
      </c>
      <c r="F3" s="254">
        <v>110</v>
      </c>
      <c r="G3" s="255">
        <v>11445000</v>
      </c>
      <c r="H3" s="303" t="s">
        <v>208</v>
      </c>
      <c r="I3" s="303" t="s">
        <v>181</v>
      </c>
      <c r="K3" s="706" t="s">
        <v>336</v>
      </c>
      <c r="L3" s="282" t="s">
        <v>149</v>
      </c>
    </row>
    <row r="4" spans="1:12" s="253" customFormat="1" ht="84">
      <c r="A4" s="254">
        <v>2</v>
      </c>
      <c r="B4" s="254" t="s">
        <v>190</v>
      </c>
      <c r="C4" s="290" t="s">
        <v>192</v>
      </c>
      <c r="D4" s="259" t="s">
        <v>195</v>
      </c>
      <c r="E4" s="254">
        <v>93181346</v>
      </c>
      <c r="F4" s="254">
        <v>109</v>
      </c>
      <c r="G4" s="255">
        <v>12271000</v>
      </c>
      <c r="H4" s="304"/>
      <c r="I4" s="304"/>
      <c r="K4" s="707"/>
      <c r="L4" s="284" t="s">
        <v>150</v>
      </c>
    </row>
    <row r="5" spans="1:12" s="253" customFormat="1" ht="84.75" thickBot="1">
      <c r="A5" s="254">
        <v>3</v>
      </c>
      <c r="B5" s="254" t="s">
        <v>190</v>
      </c>
      <c r="C5" s="290" t="s">
        <v>193</v>
      </c>
      <c r="D5" s="259" t="s">
        <v>196</v>
      </c>
      <c r="E5" s="254">
        <v>93400342</v>
      </c>
      <c r="F5" s="254">
        <v>108</v>
      </c>
      <c r="G5" s="255">
        <v>14329000</v>
      </c>
      <c r="H5" s="304"/>
      <c r="I5" s="304"/>
      <c r="K5" s="708"/>
      <c r="L5" s="285" t="s">
        <v>152</v>
      </c>
    </row>
    <row r="6" spans="1:12" s="253" customFormat="1" ht="114" customHeight="1">
      <c r="A6" s="254">
        <v>4</v>
      </c>
      <c r="B6" s="254" t="s">
        <v>197</v>
      </c>
      <c r="C6" s="290" t="s">
        <v>198</v>
      </c>
      <c r="D6" s="259" t="s">
        <v>199</v>
      </c>
      <c r="E6" s="254">
        <v>93356883</v>
      </c>
      <c r="F6" s="254">
        <v>280</v>
      </c>
      <c r="G6" s="255">
        <v>11445000</v>
      </c>
      <c r="H6" s="304"/>
      <c r="I6" s="304"/>
      <c r="K6" s="706" t="s">
        <v>208</v>
      </c>
      <c r="L6" s="282" t="s">
        <v>181</v>
      </c>
    </row>
    <row r="7" spans="1:12" s="253" customFormat="1" ht="84.75" thickBot="1">
      <c r="A7" s="254">
        <v>5</v>
      </c>
      <c r="B7" s="254" t="s">
        <v>200</v>
      </c>
      <c r="C7" s="290" t="s">
        <v>201</v>
      </c>
      <c r="D7" s="259" t="s">
        <v>202</v>
      </c>
      <c r="E7" s="254">
        <v>1110574603</v>
      </c>
      <c r="F7" s="254">
        <v>745</v>
      </c>
      <c r="G7" s="255">
        <v>10717000</v>
      </c>
      <c r="H7" s="304"/>
      <c r="I7" s="304"/>
      <c r="K7" s="708"/>
      <c r="L7" s="285" t="s">
        <v>153</v>
      </c>
    </row>
    <row r="8" spans="1:12" s="253" customFormat="1" ht="84">
      <c r="A8" s="254">
        <v>6</v>
      </c>
      <c r="B8" s="254" t="s">
        <v>203</v>
      </c>
      <c r="C8" s="290" t="s">
        <v>204</v>
      </c>
      <c r="D8" s="259" t="s">
        <v>205</v>
      </c>
      <c r="E8" s="254">
        <v>65780002</v>
      </c>
      <c r="F8" s="254">
        <v>1051</v>
      </c>
      <c r="G8" s="255">
        <v>10020000</v>
      </c>
      <c r="H8" s="304"/>
      <c r="I8" s="304"/>
      <c r="K8" s="706" t="s">
        <v>337</v>
      </c>
      <c r="L8" s="282" t="s">
        <v>338</v>
      </c>
    </row>
    <row r="9" spans="1:12" s="253" customFormat="1" ht="84">
      <c r="A9" s="254">
        <v>7</v>
      </c>
      <c r="B9" s="254" t="s">
        <v>203</v>
      </c>
      <c r="C9" s="290" t="s">
        <v>206</v>
      </c>
      <c r="D9" s="259" t="s">
        <v>207</v>
      </c>
      <c r="E9" s="254">
        <v>43522839</v>
      </c>
      <c r="F9" s="254">
        <v>1050</v>
      </c>
      <c r="G9" s="255">
        <v>9810000</v>
      </c>
      <c r="H9" s="304"/>
      <c r="I9" s="304"/>
      <c r="K9" s="709"/>
      <c r="L9" s="286" t="s">
        <v>167</v>
      </c>
    </row>
    <row r="10" spans="1:12" s="253" customFormat="1" ht="84">
      <c r="A10" s="254">
        <v>8</v>
      </c>
      <c r="B10" s="254" t="s">
        <v>353</v>
      </c>
      <c r="C10" s="290" t="s">
        <v>354</v>
      </c>
      <c r="D10" s="259" t="s">
        <v>355</v>
      </c>
      <c r="E10" s="254">
        <v>28556293</v>
      </c>
      <c r="F10" s="254">
        <v>1299</v>
      </c>
      <c r="G10" s="255">
        <v>10518000</v>
      </c>
      <c r="H10" s="304"/>
      <c r="I10" s="304"/>
      <c r="K10" s="296"/>
      <c r="L10" s="297"/>
    </row>
    <row r="11" spans="1:12" s="253" customFormat="1" ht="84">
      <c r="A11" s="254">
        <v>9</v>
      </c>
      <c r="B11" s="254" t="s">
        <v>356</v>
      </c>
      <c r="C11" s="290" t="s">
        <v>357</v>
      </c>
      <c r="D11" s="259" t="s">
        <v>358</v>
      </c>
      <c r="E11" s="254">
        <v>65776189</v>
      </c>
      <c r="F11" s="254">
        <v>1298</v>
      </c>
      <c r="G11" s="255">
        <v>14329000</v>
      </c>
      <c r="H11" s="304"/>
      <c r="I11" s="304"/>
      <c r="K11" s="296"/>
      <c r="L11" s="297"/>
    </row>
    <row r="12" spans="1:12" s="253" customFormat="1" ht="84">
      <c r="A12" s="254">
        <v>10</v>
      </c>
      <c r="B12" s="254" t="s">
        <v>359</v>
      </c>
      <c r="C12" s="290" t="s">
        <v>360</v>
      </c>
      <c r="D12" s="259" t="s">
        <v>361</v>
      </c>
      <c r="E12" s="254">
        <v>1005838744</v>
      </c>
      <c r="F12" s="254">
        <v>1381</v>
      </c>
      <c r="G12" s="255">
        <v>11445000</v>
      </c>
      <c r="H12" s="304"/>
      <c r="I12" s="304"/>
      <c r="K12" s="296"/>
      <c r="L12" s="297"/>
    </row>
    <row r="13" spans="1:12" s="253" customFormat="1" ht="84">
      <c r="A13" s="254">
        <v>11</v>
      </c>
      <c r="B13" s="254" t="s">
        <v>362</v>
      </c>
      <c r="C13" s="290" t="s">
        <v>363</v>
      </c>
      <c r="D13" s="259" t="s">
        <v>364</v>
      </c>
      <c r="E13" s="254">
        <v>65757061</v>
      </c>
      <c r="F13" s="254">
        <v>1665</v>
      </c>
      <c r="G13" s="255">
        <v>14329000</v>
      </c>
      <c r="H13" s="304"/>
      <c r="I13" s="304"/>
      <c r="K13" s="296"/>
      <c r="L13" s="297"/>
    </row>
    <row r="14" spans="1:12" s="253" customFormat="1" ht="84">
      <c r="A14" s="254">
        <v>12</v>
      </c>
      <c r="B14" s="254" t="s">
        <v>365</v>
      </c>
      <c r="C14" s="290" t="s">
        <v>366</v>
      </c>
      <c r="D14" s="259" t="s">
        <v>367</v>
      </c>
      <c r="E14" s="254">
        <v>14296730</v>
      </c>
      <c r="F14" s="254">
        <v>1649</v>
      </c>
      <c r="G14" s="255">
        <v>10518000</v>
      </c>
      <c r="H14" s="304"/>
      <c r="I14" s="304"/>
      <c r="K14" s="296"/>
      <c r="L14" s="297"/>
    </row>
    <row r="15" spans="1:12" s="253" customFormat="1" ht="84">
      <c r="A15" s="254">
        <v>13</v>
      </c>
      <c r="B15" s="254" t="s">
        <v>368</v>
      </c>
      <c r="C15" s="290" t="s">
        <v>369</v>
      </c>
      <c r="D15" s="259" t="s">
        <v>370</v>
      </c>
      <c r="E15" s="254">
        <v>53164658</v>
      </c>
      <c r="F15" s="254">
        <v>1779</v>
      </c>
      <c r="G15" s="255">
        <v>14329000</v>
      </c>
      <c r="H15" s="304"/>
      <c r="I15" s="304"/>
      <c r="K15" s="296"/>
      <c r="L15" s="297"/>
    </row>
    <row r="16" spans="1:12" s="253" customFormat="1" ht="84">
      <c r="A16" s="254">
        <v>14</v>
      </c>
      <c r="B16" s="254" t="s">
        <v>371</v>
      </c>
      <c r="C16" s="290" t="s">
        <v>372</v>
      </c>
      <c r="D16" s="259" t="s">
        <v>373</v>
      </c>
      <c r="E16" s="254">
        <v>1110583339</v>
      </c>
      <c r="F16" s="254">
        <v>1776</v>
      </c>
      <c r="G16" s="255">
        <v>18560533</v>
      </c>
      <c r="H16" s="304"/>
      <c r="I16" s="304"/>
      <c r="K16" s="296"/>
      <c r="L16" s="297"/>
    </row>
    <row r="17" spans="1:12" s="253" customFormat="1" ht="84">
      <c r="A17" s="254">
        <v>15</v>
      </c>
      <c r="B17" s="254" t="s">
        <v>374</v>
      </c>
      <c r="C17" s="290" t="s">
        <v>375</v>
      </c>
      <c r="D17" s="259" t="s">
        <v>376</v>
      </c>
      <c r="E17" s="254">
        <v>1012462958</v>
      </c>
      <c r="F17" s="254">
        <v>1845</v>
      </c>
      <c r="G17" s="255">
        <v>11227000</v>
      </c>
      <c r="H17" s="304"/>
      <c r="I17" s="304"/>
      <c r="K17" s="296"/>
      <c r="L17" s="297"/>
    </row>
    <row r="18" spans="1:12" s="253" customFormat="1">
      <c r="A18" s="254"/>
      <c r="B18" s="254"/>
      <c r="C18" s="290"/>
      <c r="D18" s="259"/>
      <c r="E18" s="254"/>
      <c r="F18" s="254"/>
      <c r="G18" s="255"/>
      <c r="H18" s="304"/>
      <c r="I18" s="304"/>
      <c r="K18" s="296"/>
      <c r="L18" s="297"/>
    </row>
    <row r="19" spans="1:12" s="253" customFormat="1" ht="15" thickBot="1">
      <c r="A19" s="254"/>
      <c r="B19" s="254"/>
      <c r="C19" s="290"/>
      <c r="D19" s="259"/>
      <c r="E19" s="254"/>
      <c r="F19" s="254"/>
      <c r="G19" s="255"/>
      <c r="H19" s="304"/>
      <c r="I19" s="304"/>
      <c r="K19" s="296"/>
      <c r="L19" s="297"/>
    </row>
    <row r="20" spans="1:12" s="253" customFormat="1" ht="42.75">
      <c r="A20" s="254"/>
      <c r="B20" s="254"/>
      <c r="C20" s="290"/>
      <c r="D20" s="259"/>
      <c r="E20" s="254"/>
      <c r="F20" s="254"/>
      <c r="G20" s="256">
        <f>SUM(G3:G19)</f>
        <v>185292533</v>
      </c>
      <c r="H20" s="305"/>
      <c r="I20" s="305"/>
      <c r="K20" s="710" t="s">
        <v>339</v>
      </c>
      <c r="L20" s="287" t="s">
        <v>340</v>
      </c>
    </row>
    <row r="21" spans="1:12" s="253" customFormat="1" ht="115.5" thickBot="1">
      <c r="A21" s="254"/>
      <c r="B21" s="254" t="s">
        <v>341</v>
      </c>
      <c r="C21" s="290" t="s">
        <v>342</v>
      </c>
      <c r="D21" s="259" t="s">
        <v>343</v>
      </c>
      <c r="E21" s="254">
        <v>900210800</v>
      </c>
      <c r="F21" s="254">
        <v>1180</v>
      </c>
      <c r="G21" s="255">
        <v>3998400</v>
      </c>
      <c r="H21" s="258" t="s">
        <v>336</v>
      </c>
      <c r="I21" s="258" t="s">
        <v>152</v>
      </c>
      <c r="K21" s="711"/>
      <c r="L21" s="288" t="s">
        <v>156</v>
      </c>
    </row>
    <row r="22" spans="1:12" s="263" customFormat="1" ht="76.5">
      <c r="A22" s="260"/>
      <c r="B22" s="260" t="s">
        <v>344</v>
      </c>
      <c r="C22" s="293" t="s">
        <v>345</v>
      </c>
      <c r="D22" s="259" t="s">
        <v>346</v>
      </c>
      <c r="E22" s="260">
        <v>900352202</v>
      </c>
      <c r="F22" s="261">
        <v>1634</v>
      </c>
      <c r="G22" s="255">
        <f>K22-G23-G24</f>
        <v>660000000</v>
      </c>
      <c r="H22" s="258" t="s">
        <v>336</v>
      </c>
      <c r="I22" s="258" t="s">
        <v>149</v>
      </c>
      <c r="K22" s="294">
        <v>880000000</v>
      </c>
    </row>
    <row r="23" spans="1:12" s="263" customFormat="1" ht="89.25">
      <c r="A23" s="260"/>
      <c r="B23" s="260"/>
      <c r="C23" s="293"/>
      <c r="D23" s="259"/>
      <c r="E23" s="260"/>
      <c r="F23" s="261">
        <v>1634</v>
      </c>
      <c r="G23" s="255">
        <f>K22*0.05</f>
        <v>44000000</v>
      </c>
      <c r="H23" s="258" t="s">
        <v>339</v>
      </c>
      <c r="I23" s="258" t="s">
        <v>156</v>
      </c>
      <c r="K23" s="294"/>
    </row>
    <row r="24" spans="1:12" s="263" customFormat="1" ht="51">
      <c r="A24" s="260"/>
      <c r="B24" s="260"/>
      <c r="C24" s="293"/>
      <c r="D24" s="259"/>
      <c r="E24" s="260"/>
      <c r="F24" s="261">
        <v>1634</v>
      </c>
      <c r="G24" s="255">
        <f>K22*0.2</f>
        <v>176000000</v>
      </c>
      <c r="H24" s="258" t="s">
        <v>337</v>
      </c>
      <c r="I24" s="258" t="s">
        <v>167</v>
      </c>
      <c r="K24" s="294"/>
    </row>
    <row r="25" spans="1:12" s="253" customFormat="1" ht="12.75">
      <c r="A25" s="254"/>
      <c r="B25" s="254"/>
      <c r="C25" s="290"/>
      <c r="D25" s="259"/>
      <c r="E25" s="254"/>
      <c r="F25" s="254"/>
      <c r="G25" s="255"/>
      <c r="H25" s="258"/>
      <c r="I25" s="258"/>
    </row>
  </sheetData>
  <mergeCells count="5">
    <mergeCell ref="A1:D1"/>
    <mergeCell ref="K3:K5"/>
    <mergeCell ref="K6:K7"/>
    <mergeCell ref="K8:K9"/>
    <mergeCell ref="K20:K21"/>
  </mergeCells>
  <pageMargins left="0.7" right="0.7" top="0.75" bottom="0.75" header="0.3" footer="0.3"/>
  <pageSetup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H8" sqref="H8"/>
    </sheetView>
  </sheetViews>
  <sheetFormatPr baseColWidth="10" defaultRowHeight="14.25"/>
  <cols>
    <col min="1" max="1" width="20.7109375" style="236" bestFit="1" customWidth="1"/>
    <col min="2" max="2" width="2.42578125" style="236" bestFit="1" customWidth="1"/>
    <col min="3" max="3" width="18.28515625" style="237" bestFit="1" customWidth="1"/>
    <col min="4" max="4" width="13.140625" style="236" customWidth="1"/>
    <col min="5" max="16384" width="11.42578125" style="236"/>
  </cols>
  <sheetData>
    <row r="1" spans="1:4" s="301" customFormat="1" ht="32.25" customHeight="1">
      <c r="A1" s="284" t="s">
        <v>168</v>
      </c>
      <c r="B1" s="284"/>
      <c r="C1" s="302"/>
      <c r="D1" s="283" t="s">
        <v>479</v>
      </c>
    </row>
    <row r="2" spans="1:4" ht="15" customHeight="1">
      <c r="A2" s="714" t="s">
        <v>169</v>
      </c>
      <c r="B2" s="240" t="s">
        <v>37</v>
      </c>
      <c r="C2" s="241">
        <f>'SETP '!F27</f>
        <v>15661918736</v>
      </c>
      <c r="D2" s="713">
        <f>C3/C2</f>
        <v>0.9833564469721815</v>
      </c>
    </row>
    <row r="3" spans="1:4">
      <c r="A3" s="714"/>
      <c r="B3" s="240" t="s">
        <v>39</v>
      </c>
      <c r="C3" s="241">
        <f>'SETP '!G28</f>
        <v>15401248761</v>
      </c>
      <c r="D3" s="713"/>
    </row>
    <row r="4" spans="1:4">
      <c r="A4" s="715" t="s">
        <v>170</v>
      </c>
      <c r="B4" s="242" t="s">
        <v>37</v>
      </c>
      <c r="C4" s="243">
        <f>FORTALECIMIENTO!F63</f>
        <v>3357656000</v>
      </c>
      <c r="D4" s="713">
        <f>C5/C4</f>
        <v>0.60609437059663052</v>
      </c>
    </row>
    <row r="5" spans="1:4">
      <c r="A5" s="715"/>
      <c r="B5" s="242" t="s">
        <v>39</v>
      </c>
      <c r="C5" s="243">
        <f>FORTALECIMIENTO!G64</f>
        <v>2035056400</v>
      </c>
      <c r="D5" s="713"/>
    </row>
    <row r="6" spans="1:4">
      <c r="A6" s="716" t="s">
        <v>171</v>
      </c>
      <c r="B6" s="244" t="s">
        <v>37</v>
      </c>
      <c r="C6" s="245">
        <f>'MOVILIDAD SOST'!F25</f>
        <v>149000000</v>
      </c>
      <c r="D6" s="713">
        <f>C7/C6</f>
        <v>0.26174496644295303</v>
      </c>
    </row>
    <row r="7" spans="1:4">
      <c r="A7" s="716"/>
      <c r="B7" s="244" t="s">
        <v>39</v>
      </c>
      <c r="C7" s="245">
        <f>'MOVILIDAD SOST'!F26</f>
        <v>39000000</v>
      </c>
      <c r="D7" s="713"/>
    </row>
    <row r="8" spans="1:4">
      <c r="A8" s="717" t="s">
        <v>172</v>
      </c>
      <c r="B8" s="246" t="s">
        <v>37</v>
      </c>
      <c r="C8" s="247">
        <f>'MODERNIZACION TECNOLOGICA'!F31</f>
        <v>1843600000</v>
      </c>
      <c r="D8" s="713">
        <f>C9/C8</f>
        <v>0.58000159090909087</v>
      </c>
    </row>
    <row r="9" spans="1:4">
      <c r="A9" s="717"/>
      <c r="B9" s="246" t="s">
        <v>39</v>
      </c>
      <c r="C9" s="247">
        <f>'MODERNIZACION TECNOLOGICA'!F32</f>
        <v>1069290933</v>
      </c>
      <c r="D9" s="713"/>
    </row>
    <row r="10" spans="1:4" ht="15">
      <c r="A10" s="718" t="s">
        <v>168</v>
      </c>
      <c r="B10" s="238" t="s">
        <v>37</v>
      </c>
      <c r="C10" s="239">
        <f>C2+C4+C6+C8</f>
        <v>21012174736</v>
      </c>
      <c r="D10" s="712">
        <f>C11/C10</f>
        <v>0.88256433838938542</v>
      </c>
    </row>
    <row r="11" spans="1:4" ht="15">
      <c r="A11" s="718"/>
      <c r="B11" s="238" t="s">
        <v>39</v>
      </c>
      <c r="C11" s="239">
        <f>C3+C5+C7+C9</f>
        <v>18544596094</v>
      </c>
      <c r="D11" s="712"/>
    </row>
  </sheetData>
  <mergeCells count="10">
    <mergeCell ref="A2:A3"/>
    <mergeCell ref="A4:A5"/>
    <mergeCell ref="A6:A7"/>
    <mergeCell ref="A8:A9"/>
    <mergeCell ref="A10:A11"/>
    <mergeCell ref="D10:D11"/>
    <mergeCell ref="D2:D3"/>
    <mergeCell ref="D4:D5"/>
    <mergeCell ref="D6:D7"/>
    <mergeCell ref="D8:D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SETP </vt:lpstr>
      <vt:lpstr>ANEXO SETP</vt:lpstr>
      <vt:lpstr>FORTALECIMIENTO</vt:lpstr>
      <vt:lpstr>ANEXO FORTALECIMIENTO</vt:lpstr>
      <vt:lpstr>MOVILIDAD SOST</vt:lpstr>
      <vt:lpstr>ANEXO MOV SOST</vt:lpstr>
      <vt:lpstr>MODERNIZACION TECNOLOGICA</vt:lpstr>
      <vt:lpstr>ANEXO MODERNIZACION</vt:lpstr>
      <vt:lpstr>Hoja6</vt:lpstr>
      <vt:lpstr>FORTALECIMIENTO!Área_de_impresión</vt:lpstr>
      <vt:lpstr>'MODERNIZACION TECNOLOGICA'!Área_de_impresión</vt:lpstr>
      <vt:lpstr>'MOVILIDAD SOST'!Área_de_impresión</vt:lpstr>
      <vt:lpstr>'SETP '!Área_de_impresión</vt:lpstr>
      <vt:lpstr>FORTALECIMIENTO!Títulos_a_imprimir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ARGENIS01</cp:lastModifiedBy>
  <cp:lastPrinted>2023-07-14T16:05:29Z</cp:lastPrinted>
  <dcterms:created xsi:type="dcterms:W3CDTF">2021-12-29T19:44:11Z</dcterms:created>
  <dcterms:modified xsi:type="dcterms:W3CDTF">2023-08-10T17:34:09Z</dcterms:modified>
</cp:coreProperties>
</file>