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2.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drawings/drawing3.xml" ContentType="application/vnd.openxmlformats-officedocument.drawing+xml"/>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2.xml" ContentType="application/vnd.ms-excel.person+xml"/>
  <Override PartName="/xl/persons/person1.xml" ContentType="application/vnd.ms-excel.person+xml"/>
  <Override PartName="/xl/persons/person0.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ON A 30 DE JUNIO PARA PUBLICAR\"/>
    </mc:Choice>
  </mc:AlternateContent>
  <bookViews>
    <workbookView xWindow="0" yWindow="0" windowWidth="20490" windowHeight="7050" tabRatio="844" activeTab="2"/>
  </bookViews>
  <sheets>
    <sheet name="PROYECTOS" sheetId="30" r:id="rId1"/>
    <sheet name="uso y apropiación" sheetId="31" r:id="rId2"/>
    <sheet name="Fortalecimiento plataforma tecn" sheetId="10" r:id="rId3"/>
  </sheets>
  <definedNames>
    <definedName name="_xlnm.Print_Area" localSheetId="2">'Fortalecimiento plataforma tecn'!$A$1:$N$357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0" l="1"/>
  <c r="N18" i="10"/>
  <c r="M20" i="10"/>
  <c r="M18" i="10"/>
  <c r="L20" i="10"/>
  <c r="N20" i="31"/>
  <c r="M20" i="31"/>
  <c r="L21" i="30"/>
  <c r="N21" i="30" s="1"/>
  <c r="L19" i="30"/>
  <c r="N19" i="30" s="1"/>
  <c r="M21" i="30"/>
  <c r="M19" i="30"/>
  <c r="E23" i="30"/>
  <c r="F313" i="10" l="1"/>
  <c r="B201" i="30" l="1"/>
  <c r="B183" i="31" l="1"/>
  <c r="B182" i="31"/>
  <c r="E24" i="30" l="1"/>
  <c r="F22" i="30"/>
  <c r="E22" i="30"/>
  <c r="F21" i="30"/>
  <c r="E20" i="30"/>
  <c r="I157" i="10" l="1"/>
  <c r="D302" i="10"/>
  <c r="D270" i="10"/>
  <c r="I243" i="10"/>
  <c r="D240" i="10"/>
  <c r="D210" i="10"/>
  <c r="D133" i="30"/>
  <c r="D78" i="30"/>
  <c r="D51" i="30"/>
  <c r="D145" i="31"/>
  <c r="D116" i="31"/>
  <c r="D84" i="31"/>
  <c r="D52" i="31"/>
  <c r="D23" i="31"/>
  <c r="D22" i="31"/>
  <c r="E131" i="30" l="1"/>
  <c r="F131" i="30" s="1"/>
  <c r="E76" i="30"/>
  <c r="E78" i="30" s="1"/>
  <c r="E49" i="30"/>
  <c r="E51" i="30" s="1"/>
  <c r="F51" i="30" s="1"/>
  <c r="E144" i="31"/>
  <c r="E143" i="31"/>
  <c r="E115" i="31"/>
  <c r="N104" i="31"/>
  <c r="E83" i="31"/>
  <c r="E84" i="31"/>
  <c r="E82" i="31"/>
  <c r="N70" i="31"/>
  <c r="E50" i="31"/>
  <c r="E52" i="31" s="1"/>
  <c r="E154" i="10"/>
  <c r="E153" i="10"/>
  <c r="F152" i="10"/>
  <c r="F151" i="10"/>
  <c r="E119" i="10"/>
  <c r="F119" i="10" s="1"/>
  <c r="N110" i="10"/>
  <c r="N70" i="10"/>
  <c r="N75" i="10"/>
  <c r="E83" i="10" s="1"/>
  <c r="F83" i="10" s="1"/>
  <c r="N10" i="10"/>
  <c r="F115" i="31"/>
  <c r="F83" i="31"/>
  <c r="F299" i="10"/>
  <c r="F267" i="10"/>
  <c r="F237" i="10"/>
  <c r="F207" i="10"/>
  <c r="F179" i="10"/>
  <c r="F149" i="10"/>
  <c r="F120" i="10"/>
  <c r="F118" i="10"/>
  <c r="E122" i="10"/>
  <c r="F122" i="10" s="1"/>
  <c r="F82" i="10"/>
  <c r="F84" i="10"/>
  <c r="F80" i="10"/>
  <c r="E86" i="10"/>
  <c r="F86" i="10" s="1"/>
  <c r="F46" i="10"/>
  <c r="F20" i="10"/>
  <c r="F18" i="10"/>
  <c r="E22" i="10"/>
  <c r="F22" i="10" s="1"/>
  <c r="F143" i="31"/>
  <c r="F142" i="31"/>
  <c r="E112" i="31"/>
  <c r="F113" i="31"/>
  <c r="F82" i="31"/>
  <c r="F81" i="31"/>
  <c r="F79" i="31"/>
  <c r="F51" i="31"/>
  <c r="F49" i="31"/>
  <c r="E51" i="31"/>
  <c r="F20" i="31"/>
  <c r="E22" i="31"/>
  <c r="F22" i="31" s="1"/>
  <c r="F130" i="30"/>
  <c r="E132" i="30"/>
  <c r="F75" i="30"/>
  <c r="E77" i="30"/>
  <c r="F48" i="30"/>
  <c r="E50" i="30"/>
  <c r="F19" i="30"/>
  <c r="E104" i="30"/>
  <c r="F102" i="30"/>
  <c r="F49" i="30" l="1"/>
  <c r="F76" i="30"/>
  <c r="F78" i="30" s="1"/>
  <c r="F50" i="31"/>
  <c r="F52" i="31" s="1"/>
  <c r="F112" i="31"/>
  <c r="F111" i="31"/>
  <c r="N11" i="30"/>
  <c r="F20" i="30" s="1"/>
  <c r="E81" i="10"/>
  <c r="F81" i="10" s="1"/>
  <c r="E19" i="10"/>
  <c r="E47" i="10"/>
  <c r="F47" i="10" s="1"/>
  <c r="N94" i="30"/>
  <c r="E103" i="30" s="1"/>
  <c r="F103" i="30" s="1"/>
  <c r="N103" i="31"/>
  <c r="E114" i="31" s="1"/>
  <c r="F114" i="31" s="1"/>
  <c r="N73" i="31"/>
  <c r="E80" i="31" s="1"/>
  <c r="F80" i="31" s="1"/>
  <c r="E145" i="31"/>
  <c r="F145" i="31" s="1"/>
  <c r="N12" i="31"/>
  <c r="E21" i="31" s="1"/>
  <c r="E133" i="30"/>
  <c r="F133" i="30" s="1"/>
  <c r="E150" i="10"/>
  <c r="E238" i="10"/>
  <c r="E121" i="10"/>
  <c r="N259" i="10"/>
  <c r="E268" i="10" s="1"/>
  <c r="F268" i="10" s="1"/>
  <c r="E21" i="10"/>
  <c r="F21" i="10" s="1"/>
  <c r="N290" i="10"/>
  <c r="E300" i="10" s="1"/>
  <c r="E208" i="10"/>
  <c r="E180" i="10"/>
  <c r="F180" i="10" s="1"/>
  <c r="E85" i="10"/>
  <c r="E105" i="30" l="1"/>
  <c r="F105" i="30" s="1"/>
  <c r="E23" i="31"/>
  <c r="F23" i="31" s="1"/>
  <c r="F21" i="31"/>
  <c r="E116" i="31"/>
  <c r="F116" i="31" s="1"/>
  <c r="F84" i="31"/>
  <c r="E49" i="10"/>
  <c r="F49" i="10" s="1"/>
  <c r="E240" i="10"/>
  <c r="F240" i="10" s="1"/>
  <c r="F238" i="10"/>
  <c r="E210" i="10"/>
  <c r="F210" i="10" s="1"/>
  <c r="F208" i="10"/>
  <c r="E87" i="10"/>
  <c r="F87" i="10" s="1"/>
  <c r="F85" i="10"/>
  <c r="E302" i="10"/>
  <c r="F302" i="10" s="1"/>
  <c r="F300" i="10"/>
  <c r="F121" i="10"/>
  <c r="E123" i="10"/>
  <c r="F123" i="10" s="1"/>
  <c r="E23" i="10"/>
  <c r="F23" i="10" s="1"/>
  <c r="F19" i="10"/>
  <c r="F154" i="10"/>
  <c r="F150" i="10"/>
  <c r="E270" i="10"/>
  <c r="F270" i="10" s="1"/>
  <c r="F301" i="10"/>
  <c r="F269" i="10"/>
  <c r="F239" i="10"/>
  <c r="I242" i="10"/>
  <c r="F209" i="10"/>
  <c r="F153" i="10"/>
  <c r="F181" i="10"/>
  <c r="I156" i="10"/>
  <c r="I126" i="10"/>
  <c r="F48" i="10"/>
  <c r="F144" i="31"/>
  <c r="F24" i="30" l="1"/>
  <c r="F132" i="30"/>
  <c r="F104" i="30"/>
  <c r="F77" i="30"/>
  <c r="F50" i="30"/>
  <c r="F23" i="30"/>
  <c r="I107" i="30"/>
  <c r="I51" i="10" l="1"/>
  <c r="I54" i="10"/>
  <c r="I26" i="10"/>
  <c r="I25" i="10"/>
  <c r="I81" i="30" l="1"/>
  <c r="L267" i="10" l="1"/>
  <c r="I92" i="10" l="1"/>
  <c r="I89" i="10"/>
  <c r="I86" i="31" l="1"/>
  <c r="I136" i="30"/>
  <c r="I80" i="30"/>
  <c r="I26" i="31" l="1"/>
  <c r="I25" i="31"/>
  <c r="F182" i="10" l="1"/>
  <c r="M267" i="10"/>
  <c r="N267" i="10" s="1"/>
  <c r="I54" i="30" l="1"/>
  <c r="D182" i="10" l="1"/>
  <c r="E182" i="10"/>
  <c r="B313" i="10" s="1"/>
  <c r="B200" i="30" l="1"/>
  <c r="E313" i="10" s="1"/>
  <c r="I54" i="31" l="1"/>
  <c r="I87" i="31" l="1"/>
  <c r="I195" i="30" l="1"/>
  <c r="I177" i="31"/>
  <c r="I148" i="31"/>
  <c r="I213" i="10"/>
  <c r="I273" i="10"/>
  <c r="I212" i="10"/>
  <c r="I196" i="30"/>
  <c r="I135" i="30"/>
  <c r="I53" i="30"/>
  <c r="I26" i="30"/>
  <c r="I119" i="31"/>
  <c r="I118" i="31"/>
  <c r="I147" i="31"/>
  <c r="I185" i="10"/>
  <c r="I184" i="10"/>
  <c r="I305" i="10"/>
  <c r="I304" i="10"/>
  <c r="I272" i="10"/>
  <c r="I176" i="31" l="1"/>
  <c r="B312" i="10" l="1"/>
</calcChain>
</file>

<file path=xl/sharedStrings.xml><?xml version="1.0" encoding="utf-8"?>
<sst xmlns="http://schemas.openxmlformats.org/spreadsheetml/2006/main" count="1403" uniqueCount="271">
  <si>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</si>
  <si>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</si>
  <si>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</si>
  <si>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</si>
  <si>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t>Fecha: 31/08/2017</t>
  </si>
  <si>
    <r>
      <t xml:space="preserve">Pagina: </t>
    </r>
    <r>
      <rPr>
        <sz val="16"/>
        <rFont val="Arial"/>
        <family val="2"/>
      </rPr>
      <t>1 de  1</t>
    </r>
  </si>
  <si>
    <r>
      <rPr>
        <b/>
        <sz val="12"/>
        <rFont val="Arial MT"/>
      </rPr>
      <t xml:space="preserve">SECRETARÍA / ENTIDAD: </t>
    </r>
    <r>
      <rPr>
        <sz val="12"/>
        <rFont val="Arial MT"/>
      </rPr>
      <t xml:space="preserve">  </t>
    </r>
    <r>
      <rPr>
        <sz val="12"/>
        <rFont val="Arial MT"/>
      </rPr>
      <t>Secretarias de las TIC</t>
    </r>
  </si>
  <si>
    <r>
      <rPr>
        <b/>
        <sz val="12"/>
        <rFont val="Arial MT"/>
      </rPr>
      <t xml:space="preserve">PROCESO: </t>
    </r>
    <r>
      <rPr>
        <sz val="12"/>
        <rFont val="Arial MT"/>
      </rPr>
      <t xml:space="preserve"> GESTIÓN DE INNOVACION Y TIC</t>
    </r>
  </si>
  <si>
    <r>
      <rPr>
        <b/>
        <sz val="12"/>
        <rFont val="Arial MT"/>
      </rPr>
      <t xml:space="preserve">DIMENSION: </t>
    </r>
    <r>
      <rPr>
        <sz val="12"/>
        <rFont val="Arial MT"/>
      </rPr>
      <t>IBAGUE ECONOMICA Y PRODUCTIVA</t>
    </r>
  </si>
  <si>
    <r>
      <rPr>
        <b/>
        <sz val="10"/>
        <rFont val="Arial"/>
        <family val="2"/>
      </rPr>
      <t xml:space="preserve">Objetivo: </t>
    </r>
    <r>
      <rPr>
        <sz val="10"/>
        <rFont val="Arial"/>
        <family val="2"/>
      </rPr>
      <t>Altos niveles del desarrollo de software, aplicaciones, Sistemas de Información, contenidos digitales.</t>
    </r>
  </si>
  <si>
    <t xml:space="preserve">RELACION DE CONTRATOS Y CONVENIOS </t>
  </si>
  <si>
    <r>
      <rPr>
        <b/>
        <sz val="12"/>
        <rFont val="Arial MT"/>
      </rPr>
      <t xml:space="preserve">PROGRAMA: </t>
    </r>
    <r>
      <rPr>
        <sz val="12"/>
        <rFont val="Arial MT"/>
      </rPr>
      <t xml:space="preserve"> FOMENTO DEL DESARROLLO DE APLICACIONES, SOFTWARE Y CONTENIDOS PARA IMPULSAR LA APROPIACIÓN DE LAS TECNOLOGÍAS DE LA INFORMACIÓN Y LAS COMUNICACIONES (TIC) (Cód. KPT 2302)</t>
    </r>
  </si>
  <si>
    <t>No</t>
  </si>
  <si>
    <t>OBJETO</t>
  </si>
  <si>
    <t>VALOR</t>
  </si>
  <si>
    <r>
      <rPr>
        <b/>
        <sz val="12"/>
        <rFont val="Arial MT"/>
      </rPr>
      <t xml:space="preserve">NOMBRE  DEL PROYECTO POAI: </t>
    </r>
    <r>
      <rPr>
        <sz val="12"/>
        <rFont val="Arial MT"/>
      </rPr>
      <t xml:space="preserve">Fortalecimiento y apropiación de las Tecnologías de la información y las comunicaciones (TIC ), contenidos digitales e industrias 4.0 para la ciudad de Ibagué </t>
    </r>
  </si>
  <si>
    <r>
      <rPr>
        <b/>
        <sz val="12"/>
        <rFont val="Arial MT"/>
      </rPr>
      <t>DEPENDENCIA / GRUPO:</t>
    </r>
    <r>
      <rPr>
        <sz val="12"/>
        <rFont val="Arial MT"/>
      </rPr>
      <t xml:space="preserve"> Gestión de Innovación y TIC</t>
    </r>
  </si>
  <si>
    <r>
      <rPr>
        <b/>
        <sz val="12"/>
        <rFont val="Arial MT"/>
      </rPr>
      <t xml:space="preserve">CODIGO BPPIM: </t>
    </r>
    <r>
      <rPr>
        <sz val="12"/>
        <rFont val="Arial MT"/>
      </rPr>
      <t>2020730010036</t>
    </r>
  </si>
  <si>
    <t>PRINCIPALES ACTIVIDADES</t>
  </si>
  <si>
    <r>
      <t>PROG</t>
    </r>
    <r>
      <rPr>
        <b/>
        <sz val="12"/>
        <rFont val="Arial MT"/>
      </rPr>
      <t xml:space="preserve">  EJEC</t>
    </r>
  </si>
  <si>
    <t>UNIDAD DE MEDIDA</t>
  </si>
  <si>
    <t>CANT.</t>
  </si>
  <si>
    <t>COSTO TOTAL</t>
  </si>
  <si>
    <t>FUENTES DE FINANCIACION</t>
  </si>
  <si>
    <t>PROGRAMACION (dd/mm/aa)</t>
  </si>
  <si>
    <t>INDICADORES DE GESTION</t>
  </si>
  <si>
    <t>INDICE FISICO</t>
  </si>
  <si>
    <t>INDICE INVERSION</t>
  </si>
  <si>
    <t>EFICIENCIA</t>
  </si>
  <si>
    <t>MPIO</t>
  </si>
  <si>
    <t>SGP</t>
  </si>
  <si>
    <t>REGALIAS</t>
  </si>
  <si>
    <t>OTROS</t>
  </si>
  <si>
    <t xml:space="preserve">INICIO </t>
  </si>
  <si>
    <t>TERMINACION</t>
  </si>
  <si>
    <t>P</t>
  </si>
  <si>
    <t xml:space="preserve">Número de proyectos o inicicaivas Fortalecidas </t>
  </si>
  <si>
    <t>E</t>
  </si>
  <si>
    <t xml:space="preserve">TOTAL </t>
  </si>
  <si>
    <t>METAS DE RESULTADO</t>
  </si>
  <si>
    <t>METAS DE PRODUCTO</t>
  </si>
  <si>
    <t>INDICADORES</t>
  </si>
  <si>
    <t>SECRETARIA TIC</t>
  </si>
  <si>
    <t>Apoyo a 10 proyectos o iniciativas encaminados a la investigación, Ciencia, Tecnología e Innovación y TIC</t>
  </si>
  <si>
    <t>Número de proyectos o iniciativas</t>
  </si>
  <si>
    <t xml:space="preserve">FIRMA:___________________________________
</t>
  </si>
  <si>
    <t>Formular e implementar una estrategia para el uso de las tecnologías para la movilidad sostenible</t>
  </si>
  <si>
    <t>Número de Estrategia implementada</t>
  </si>
  <si>
    <t xml:space="preserve"> 2 iniciativas y/o proyectos de mobiliario urbano sostenible con uso de las TIC </t>
  </si>
  <si>
    <r>
      <t xml:space="preserve">Objetivo: </t>
    </r>
    <r>
      <rPr>
        <sz val="10"/>
        <rFont val="Arial"/>
        <family val="2"/>
      </rPr>
      <t>Altos niveles del desarrollo de software, aplicaciones, Sistemas de Información, contenidos digitales.</t>
    </r>
  </si>
  <si>
    <t xml:space="preserve">Numero de capacitaciones implementadas </t>
  </si>
  <si>
    <t>Implementar una estrategia de apropiación para el empoderamiento tic en las mujeres</t>
  </si>
  <si>
    <t>Número de estrategia implementada</t>
  </si>
  <si>
    <t>Número de empresarios impactados</t>
  </si>
  <si>
    <t xml:space="preserve">Implementar unas estrategias de capacitación a 1000 empresarios en transformación digital, comercio electrónico e industrias 4.0 </t>
  </si>
  <si>
    <t>Número de ciudadanos capacitados  en transformación digital, comercio electrónico e industrias 4.0</t>
  </si>
  <si>
    <t>Diagnostico, formulación e Implementación y/o ejecución de proyectos orientado al orden Territorial, económico y social.</t>
  </si>
  <si>
    <t>Número de Proyectos ejecutados</t>
  </si>
  <si>
    <t xml:space="preserve">Diseñar, validar y  promover proyectos de apropiación de las TIC en beneficio del orden Territorial </t>
  </si>
  <si>
    <t>Ejecutar un proyecto para la apropiación de las TIC en beneficio del orden territorial, económico y social</t>
  </si>
  <si>
    <t>Fortalecer técnicamente al clúster TIC de Ibagué para la gestión de recursos y proyectos encaminados en el beneficio de todos los empresarios del sector TIC.</t>
  </si>
  <si>
    <t>Implementar una estrategia de apoyo técnico para el fortalecimiento de clúster TIC</t>
  </si>
  <si>
    <r>
      <rPr>
        <b/>
        <sz val="11"/>
        <rFont val="Arial"/>
        <family val="2"/>
      </rPr>
      <t xml:space="preserve">Objetivo: </t>
    </r>
    <r>
      <rPr>
        <sz val="11"/>
        <rFont val="Arial"/>
        <family val="2"/>
      </rPr>
      <t>Aumentar los niveles de uso y apropiación de las TIC en el municipio de Ibagué</t>
    </r>
  </si>
  <si>
    <r>
      <rPr>
        <b/>
        <sz val="12"/>
        <rFont val="Arial MT"/>
      </rPr>
      <t xml:space="preserve">PROGRAMA: </t>
    </r>
    <r>
      <rPr>
        <sz val="12"/>
        <rFont val="Arial MT"/>
      </rPr>
      <t xml:space="preserve"> FACILITAR EL ACCESO Y USO DE LAS TECNOLOGÍAS DE LA INFORMACIÓN Y LAS COMUNICACIONES EN TODO EL TERRITORIO NACIONAL. </t>
    </r>
  </si>
  <si>
    <r>
      <rPr>
        <b/>
        <sz val="12"/>
        <rFont val="Arial MT"/>
      </rPr>
      <t xml:space="preserve">NOMBRE  DEL PROYECTO POAI: </t>
    </r>
    <r>
      <rPr>
        <sz val="12"/>
        <rFont val="Arial MT"/>
      </rPr>
      <t>Fortalecimiento, uso y apropiación de las TIC, para el desarrollo rural y urbano en el municipio de Ibagué</t>
    </r>
  </si>
  <si>
    <r>
      <rPr>
        <b/>
        <sz val="12"/>
        <rFont val="Arial MT"/>
      </rPr>
      <t xml:space="preserve">CODIGO BPPIM: </t>
    </r>
    <r>
      <rPr>
        <sz val="12"/>
        <rFont val="Arial MT"/>
      </rPr>
      <t>2020730010037</t>
    </r>
  </si>
  <si>
    <t xml:space="preserve">COSTO TOTAL </t>
  </si>
  <si>
    <t>Realizar capacitaciones en el uso básico de tecnologías de la información y las comunicaciones.</t>
  </si>
  <si>
    <t xml:space="preserve">Número de personas capacitadas </t>
  </si>
  <si>
    <t>Implementar una estrategia de uso y apropiación de tecnología de TIC (priorizando población vulnerable)</t>
  </si>
  <si>
    <t xml:space="preserve">FIRMA:______________________________
</t>
  </si>
  <si>
    <r>
      <rPr>
        <b/>
        <sz val="11"/>
        <rFont val="Arial"/>
        <family val="2"/>
      </rPr>
      <t>Objetivo:</t>
    </r>
    <r>
      <rPr>
        <sz val="11"/>
        <rFont val="Arial"/>
        <family val="2"/>
      </rPr>
      <t xml:space="preserve"> Aumentar los niveles de uso y apropiación de las TIC en el municipio de Ibagué</t>
    </r>
  </si>
  <si>
    <t>Promocionar y difundir la oferta de servicios.</t>
  </si>
  <si>
    <t xml:space="preserve"> Implementar la estrategia de uso y apropiación a tecnología de TIC a 100 personas en situación de discapacidad (Cód KPT 2302061)</t>
  </si>
  <si>
    <t>Mantener la operación de los centros de acceso comunitario.</t>
  </si>
  <si>
    <t>Número de centro de acceso comunitario funcionando</t>
  </si>
  <si>
    <t>Mantener en operación 9 puntos vive digitales y Vivelab (Cód KPT 2301024)</t>
  </si>
  <si>
    <t xml:space="preserve">Número de zonas en operación </t>
  </si>
  <si>
    <t>Mantener e instalar la conectividad en 150 puntos de internet gratuito en la zona urbana y rural</t>
  </si>
  <si>
    <r>
      <rPr>
        <b/>
        <sz val="12"/>
        <rFont val="Arial"/>
        <family val="2"/>
      </rPr>
      <t>FIRMA:______________________________</t>
    </r>
    <r>
      <rPr>
        <sz val="12"/>
        <rFont val="Arial"/>
        <family val="2"/>
      </rPr>
      <t xml:space="preserve">
</t>
    </r>
  </si>
  <si>
    <t xml:space="preserve">Fortalecer a la población rural en temas de apropiación de TIC e innovación para mejorar la eficiencia de sus entornos productivos, sociales, económicos y educativos </t>
  </si>
  <si>
    <t>Promocionar y difundir la oferta de servicios</t>
  </si>
  <si>
    <t>Promover el uso y acceso de internet fortaleciendo entornos productivos y mejorando la calidad de vida de las familias</t>
  </si>
  <si>
    <r>
      <t xml:space="preserve">Fecha: </t>
    </r>
    <r>
      <rPr>
        <sz val="16"/>
        <rFont val="Arial"/>
        <family val="2"/>
      </rPr>
      <t>31/08/2017</t>
    </r>
  </si>
  <si>
    <r>
      <rPr>
        <b/>
        <sz val="12"/>
        <rFont val="Arial"/>
        <family val="2"/>
      </rPr>
      <t xml:space="preserve">SECRETARÍA / ENTIDAD: </t>
    </r>
    <r>
      <rPr>
        <sz val="12"/>
        <rFont val="Arial"/>
        <family val="2"/>
      </rPr>
      <t xml:space="preserve">  Secretarias de las TIC</t>
    </r>
  </si>
  <si>
    <r>
      <t xml:space="preserve">DIMENSION:  </t>
    </r>
    <r>
      <rPr>
        <sz val="12"/>
        <rFont val="Arial"/>
        <family val="2"/>
      </rPr>
      <t>IBAGUÉ NUESTRO COMPROMISO INSTITUCIONAL</t>
    </r>
  </si>
  <si>
    <r>
      <rPr>
        <b/>
        <sz val="10"/>
        <rFont val="Arial"/>
        <family val="2"/>
      </rPr>
      <t>Objetivo:</t>
    </r>
    <r>
      <rPr>
        <sz val="10"/>
        <rFont val="Arial"/>
        <family val="2"/>
      </rPr>
      <t xml:space="preserve"> Fortalecer la infraestructura tecnológica para el uso y apropiación de las TIC en la Alcaldía de Ibagué.</t>
    </r>
  </si>
  <si>
    <r>
      <t xml:space="preserve">POLITICA SECTORIAL:  </t>
    </r>
    <r>
      <rPr>
        <sz val="12"/>
        <rFont val="Arial"/>
        <family val="2"/>
      </rPr>
      <t>FORTALECIMIENTO INSTITUCIONAL</t>
    </r>
  </si>
  <si>
    <r>
      <t xml:space="preserve">PROGRAMA: </t>
    </r>
    <r>
      <rPr>
        <sz val="12"/>
        <rFont val="Arial"/>
        <family val="2"/>
      </rPr>
      <t>FORTALECIMIENTO DE LA GESTIÓN Y DIRECCIÓN DE LA ADMINISTRACIÓN PÚBLICA TERRITORIAL (Código KPT: 4599)</t>
    </r>
  </si>
  <si>
    <r>
      <t xml:space="preserve">NOMBRE  DEL PROYECTO POAI:  </t>
    </r>
    <r>
      <rPr>
        <sz val="12"/>
        <rFont val="Arial"/>
        <family val="2"/>
      </rPr>
      <t>Fortalecimiento de la infraestructura tecnológica para el uso y apropiación de las TIC en la Alcaldía de Ibagué</t>
    </r>
  </si>
  <si>
    <r>
      <t>DEPENDENCIA / GRUPO:</t>
    </r>
    <r>
      <rPr>
        <sz val="12"/>
        <rFont val="Arial"/>
        <family val="2"/>
      </rPr>
      <t xml:space="preserve"> Gestión de Infraestructura Tecnologica</t>
    </r>
  </si>
  <si>
    <r>
      <t>CODIGO BPPIM:</t>
    </r>
    <r>
      <rPr>
        <sz val="12"/>
        <rFont val="Arial"/>
        <family val="2"/>
      </rPr>
      <t xml:space="preserve">  2020730010035</t>
    </r>
  </si>
  <si>
    <r>
      <t>PROG</t>
    </r>
    <r>
      <rPr>
        <b/>
        <sz val="12"/>
        <rFont val="Arial"/>
        <family val="2"/>
      </rPr>
      <t xml:space="preserve">  EJEC</t>
    </r>
  </si>
  <si>
    <t xml:space="preserve">Prestar servicios de mano de obra calificada </t>
  </si>
  <si>
    <t>TOTAL  PLAN  DE  ACCION</t>
  </si>
  <si>
    <t>Infraestructura TIC implementada en 70%</t>
  </si>
  <si>
    <t xml:space="preserve">
FIRMA:_____________________________________
</t>
  </si>
  <si>
    <r>
      <t xml:space="preserve">Objetivo: </t>
    </r>
    <r>
      <rPr>
        <sz val="10"/>
        <rFont val="Arial"/>
        <family val="2"/>
      </rPr>
      <t>Fortalecer la infraestructura tecnológica para el uso y apropiación de las TIC en la Alcaldía de Ibagué.</t>
    </r>
  </si>
  <si>
    <t>Diseñar una estrategia para el manejo de residuos de aparatos eléctricos y electrónicos (RAEE)</t>
  </si>
  <si>
    <t xml:space="preserve">
FIRMA:______________________________________
</t>
  </si>
  <si>
    <r>
      <t xml:space="preserve">PROGRAMA:  </t>
    </r>
    <r>
      <rPr>
        <sz val="12"/>
        <rFont val="Arial"/>
        <family val="2"/>
      </rPr>
      <t>FORTALECIMIENTO DE LA GESTIÓN Y DIRECCIÓN DE LA ADMINISTRACIÓN PÚBLICA TERRITORIAL</t>
    </r>
  </si>
  <si>
    <r>
      <t xml:space="preserve">NOMBRE  DEL PROYECTO POAI:  </t>
    </r>
    <r>
      <rPr>
        <sz val="12"/>
        <rFont val="Arial"/>
        <family val="2"/>
      </rPr>
      <t>Fortalecimiento de la infraestructura tecnologica para el uso y apropiacion de las TIC en la Alcaldia de Ibague</t>
    </r>
  </si>
  <si>
    <t xml:space="preserve">FUENTES DE FINANCIACION </t>
  </si>
  <si>
    <t>Servicios de correo electrónico institucional</t>
  </si>
  <si>
    <t>Servicios de conectividad y datos para las sedes de la Administración  Municipal.</t>
  </si>
  <si>
    <t>Mejorar la funcionalidad del Software de los sistemas de información</t>
  </si>
  <si>
    <t>Servicios tecnológicos implementados y optimizados en un 83%</t>
  </si>
  <si>
    <t xml:space="preserve">
FIRMA:_______________________________________
</t>
  </si>
  <si>
    <r>
      <rPr>
        <b/>
        <sz val="10"/>
        <rFont val="Arial"/>
        <family val="2"/>
      </rPr>
      <t xml:space="preserve">Objetivo: </t>
    </r>
    <r>
      <rPr>
        <sz val="10"/>
        <rFont val="Arial"/>
        <family val="2"/>
      </rPr>
      <t>Fortalecer la infraestructura tecnológica para el uso y apropiación de las TIC en la Alcaldía de Ibagué.</t>
    </r>
  </si>
  <si>
    <t>Implementar buenas prácticas para fortalecer la seguridad de los servicios en la nube, ICLOUD, administración de bases de datos, y otras.</t>
  </si>
  <si>
    <t xml:space="preserve">Numero de servicios de seguridad Fortalecidos </t>
  </si>
  <si>
    <t xml:space="preserve">Numero de Procesos Mejorados </t>
  </si>
  <si>
    <t>Implementar 6 Soluciones tecnológicas para la gestión de procesos</t>
  </si>
  <si>
    <r>
      <rPr>
        <b/>
        <sz val="10"/>
        <rFont val="Arial"/>
        <family val="2"/>
      </rPr>
      <t xml:space="preserve">Objetivo: </t>
    </r>
    <r>
      <rPr>
        <sz val="10"/>
        <rFont val="Arial"/>
        <family val="2"/>
      </rPr>
      <t xml:space="preserve"> Fortalecer la infraestructura tecnológica para el uso y apropiación de las TIC en la Alcaldía de Ibagué.</t>
    </r>
  </si>
  <si>
    <t>Realizar de manera periodica campañas de concientización y sensibilización en temas de seguridad y privacidad de la información.</t>
  </si>
  <si>
    <r>
      <rPr>
        <b/>
        <sz val="10"/>
        <rFont val="Arial"/>
        <family val="2"/>
      </rPr>
      <t>META DE RESULTADO:</t>
    </r>
    <r>
      <rPr>
        <sz val="10"/>
        <rFont val="Arial"/>
        <family val="2"/>
      </rPr>
      <t xml:space="preserve"> Aumentar en 4 puntos El indice de Seguridad Digital</t>
    </r>
  </si>
  <si>
    <t xml:space="preserve">Implementar el modelo de seguridad y privacidad de la información </t>
  </si>
  <si>
    <t xml:space="preserve">
FIRMA:_______________________________________
</t>
  </si>
  <si>
    <t>Prototipar productos y servicios con el fin de promover la apropiación y uso los datos abiertos.</t>
  </si>
  <si>
    <t xml:space="preserve">Numero de productos y/o servicios promovidos </t>
  </si>
  <si>
    <r>
      <rPr>
        <b/>
        <sz val="10"/>
        <rFont val="Arial"/>
        <family val="2"/>
      </rPr>
      <t>META DE RESULTADO:</t>
    </r>
    <r>
      <rPr>
        <sz val="10"/>
        <rFont val="Arial"/>
        <family val="2"/>
      </rPr>
      <t xml:space="preserve"> Aumentar al 91% el índice de Gobierno Digital en el habilitador de empoderamiento de los ciudadanos mediante un estado abierto</t>
    </r>
  </si>
  <si>
    <t>Publicar ejercicios de uso y aprovechamiento de dato abiertos</t>
  </si>
  <si>
    <t>Numero de ejercicios de uso y aprovechamiento de datos abiertos publicados</t>
  </si>
  <si>
    <t>Definir enlaces y administradores de Datos abiertos.</t>
  </si>
  <si>
    <t>Publicar y actualizar conjunto de datos abiertos</t>
  </si>
  <si>
    <t>Numero de conjunto de datos abiertos nuevos y/o actualizados</t>
  </si>
  <si>
    <r>
      <rPr>
        <b/>
        <sz val="10"/>
        <rFont val="Arial"/>
        <family val="2"/>
      </rPr>
      <t>META DE RESULTADO:</t>
    </r>
    <r>
      <rPr>
        <sz val="10"/>
        <rFont val="Arial"/>
        <family val="2"/>
      </rPr>
      <t xml:space="preserve"> Aumentar al 85% el índice de Gobierno Digital en el habilitador de tramites y servicios</t>
    </r>
  </si>
  <si>
    <t>Mantener el índice de cumplimiento de TIC para la sociedad (trámites y servicios en línea, PQR, servicios centrados en el usuario) al 85%</t>
  </si>
  <si>
    <t>Realizar el diagnóstico, análisis, desarrollo e implementación de procesos automatizados</t>
  </si>
  <si>
    <t xml:space="preserve">Numero de procesos automatizados </t>
  </si>
  <si>
    <t>Automatizar 12 nuevos trámites y/o servicios</t>
  </si>
  <si>
    <t>Prestar servicios para el desarrollo y/o implementación de APP</t>
  </si>
  <si>
    <t xml:space="preserve">Numero de APP desarrolladas </t>
  </si>
  <si>
    <t>Implementacion de APP (Aplicaciones) para el fortalecimiento de actividades en la alcaldia de ibague y para la ciudadania</t>
  </si>
  <si>
    <t>Numero de APP (Aplicaciones) implementadas</t>
  </si>
  <si>
    <t>PRESUPUESTO DEFINITIVO</t>
  </si>
  <si>
    <t>TOTAL COMPROMISO</t>
  </si>
  <si>
    <t>Realizar el diagnóstico, análisis, desarrollo e implementación de servicios centrados al usuario</t>
  </si>
  <si>
    <t>Realizar la interventoría técnica</t>
  </si>
  <si>
    <t xml:space="preserve">Número de interventorias realizadas </t>
  </si>
  <si>
    <t>Fortalecer técnica o financieramente a proyectos o iniciativas encaminadas en ciencia, tecnología e innovación</t>
  </si>
  <si>
    <t>Prestar el servicio de conectividda en las zonas WIFI</t>
  </si>
  <si>
    <t>Número de Proyectos promovidos</t>
  </si>
  <si>
    <t>Numero de estrategias aplicadas</t>
  </si>
  <si>
    <t>% de ejecución plan de sensibilización y capacitación</t>
  </si>
  <si>
    <t>Promover en los colaboradores de la entidad el cumplimiento de uss responsabildades como consumidores de apratos eléctricos y electrónicos</t>
  </si>
  <si>
    <t xml:space="preserve">Realizar ejercicios de apropiación en TIC e innovación en zona rural. </t>
  </si>
  <si>
    <r>
      <t xml:space="preserve">META DE RESULTADO No. </t>
    </r>
    <r>
      <rPr>
        <sz val="10"/>
        <rFont val="Arial MT"/>
      </rPr>
      <t>Aumentar el Número de iniciativas de transformación digital</t>
    </r>
  </si>
  <si>
    <r>
      <t xml:space="preserve">META DE RESULTADO No.  </t>
    </r>
    <r>
      <rPr>
        <sz val="10"/>
        <rFont val="Arial MT"/>
      </rPr>
      <t>Aumentar el Número de iniciativas de transformación digital</t>
    </r>
  </si>
  <si>
    <t>Número de proyectos o iniciativas ejecutados</t>
  </si>
  <si>
    <t>Estrategia implementada</t>
  </si>
  <si>
    <r>
      <rPr>
        <b/>
        <sz val="10"/>
        <rFont val="Arial MT"/>
      </rPr>
      <t>META DE RESULTADO No.</t>
    </r>
    <r>
      <rPr>
        <sz val="10"/>
        <rFont val="Arial MT"/>
      </rPr>
      <t xml:space="preserve"> Aumentar el índice de grado de la preparación para participar y beneficiarse de las tecnologías de la información y las comunicaciones</t>
    </r>
  </si>
  <si>
    <t>Personas beneficiadas</t>
  </si>
  <si>
    <t>Personas en situación de discapacidad capacitadas en TIC</t>
  </si>
  <si>
    <t>Puntos Vive Digital Plus, Tradicional y Vivelab en operación</t>
  </si>
  <si>
    <r>
      <rPr>
        <b/>
        <sz val="10"/>
        <rFont val="Arial MT"/>
      </rPr>
      <t xml:space="preserve">META DE RESULTADO No. </t>
    </r>
    <r>
      <rPr>
        <sz val="10"/>
        <rFont val="Arial MT"/>
      </rPr>
      <t>Ampliar la conectividad a internet gratuito WIFI en sector urbano y rural de la ciudad de Ibagué</t>
    </r>
  </si>
  <si>
    <t>Número de puntos de internet mantenidos e instalados</t>
  </si>
  <si>
    <t>Ejercicios de apropiación en TIC e innovación en zona rural</t>
  </si>
  <si>
    <r>
      <t>META DE RESULTADO No.</t>
    </r>
    <r>
      <rPr>
        <sz val="10"/>
        <rFont val="Arial MT"/>
      </rPr>
      <t xml:space="preserve"> Aumentar el índice de grado de la preparación para participar y beneficiarse de las tecnologías de la información y las comunicaciones</t>
    </r>
  </si>
  <si>
    <t>Porcentaje de conexión a internet promovidas</t>
  </si>
  <si>
    <r>
      <rPr>
        <b/>
        <sz val="10"/>
        <rFont val="Arial MT"/>
      </rPr>
      <t xml:space="preserve">META DE RESULTADO No. </t>
    </r>
    <r>
      <rPr>
        <sz val="10"/>
        <rFont val="Arial MT"/>
      </rPr>
      <t>Aumentar el índice de grado de la preparación para participar y beneficiarse de las tecnologías de la información y las comunicaciones</t>
    </r>
  </si>
  <si>
    <r>
      <rPr>
        <b/>
        <sz val="10"/>
        <rFont val="Arial"/>
        <family val="2"/>
      </rPr>
      <t xml:space="preserve">META DE RESULTADO No. 1: </t>
    </r>
    <r>
      <rPr>
        <sz val="10"/>
        <rFont val="Arial"/>
        <family val="2"/>
      </rPr>
      <t>Aumentar en 3,6% el índice de gobierno digital en el habilitador de Arquitectura Empresarial</t>
    </r>
  </si>
  <si>
    <t>META DE RESULTADO No. 2: Aumentar en 3,6% el índice de gobierno digital en el habilitador de Arquitectura Empresarial</t>
  </si>
  <si>
    <t>Infraestructura tecnológica actualizada</t>
  </si>
  <si>
    <t>Estrategias para el manejo de residuos de aparatos eléctricos y electrónicos (RAEE</t>
  </si>
  <si>
    <t>Aumentar en 3,6% el índice de gobierno digital en el habilitador de Arquitectura Empresarial</t>
  </si>
  <si>
    <t>Porcentaje de Implementación del portafolio de servicios tecnológicos</t>
  </si>
  <si>
    <t>Productos digitales desarrollados</t>
  </si>
  <si>
    <t>Aumentar en 4 puntos el índice de Seguridad Digital</t>
  </si>
  <si>
    <t>Porcentaje de implementación del Modelo de Seguridad y Privacidad de la Información</t>
  </si>
  <si>
    <t>Índice de cumplimiento TIC para la sociedad</t>
  </si>
  <si>
    <t>Número de trámites y/o servicios automatizados</t>
  </si>
  <si>
    <t>Numero de capacitaciones al cluster</t>
  </si>
  <si>
    <t>Número de personas atendidas</t>
  </si>
  <si>
    <t>Numero capacitaciones realizadas</t>
  </si>
  <si>
    <t>porcentaje de servicios difundidos</t>
  </si>
  <si>
    <t>Numero de recurso tecnologico adquirido</t>
  </si>
  <si>
    <t>Porcentaje de solicitudes de Soporte técnico atendido</t>
  </si>
  <si>
    <t>Numero de Cuentas de Correo institucionales creadas</t>
  </si>
  <si>
    <t>numero de sedes Admon Central con internet</t>
  </si>
  <si>
    <t>Porcentaje de tickets  atendidos</t>
  </si>
  <si>
    <t>Numero de enlaces de datos abiertos definidos</t>
  </si>
  <si>
    <r>
      <t xml:space="preserve">Numero de tramites y servicios centrados en el usuario </t>
    </r>
    <r>
      <rPr>
        <b/>
        <sz val="9"/>
        <rFont val="Arial"/>
        <family val="2"/>
      </rPr>
      <t>Racionalizados</t>
    </r>
  </si>
  <si>
    <r>
      <t>CODIGO PRESUPUESTAL: 218320202008</t>
    </r>
    <r>
      <rPr>
        <sz val="12"/>
        <rFont val="Arial"/>
        <family val="2"/>
      </rPr>
      <t xml:space="preserve"> Servicios prestados a las empresas y servicios de producción  y</t>
    </r>
    <r>
      <rPr>
        <b/>
        <sz val="12"/>
        <rFont val="Arial"/>
        <family val="2"/>
      </rPr>
      <t xml:space="preserve"> 2183201010030302</t>
    </r>
    <r>
      <rPr>
        <sz val="12"/>
        <rFont val="Arial"/>
        <family val="2"/>
      </rPr>
      <t xml:space="preserve"> Maquinaria de informática y sus partes, piezas y accesorios</t>
    </r>
  </si>
  <si>
    <r>
      <t>CODIGO PRESUPUESTAL: 218320202009</t>
    </r>
    <r>
      <rPr>
        <sz val="12"/>
        <rFont val="Arial"/>
        <family val="2"/>
      </rPr>
      <t xml:space="preserve"> Servicios para la comunidad, sociales y personales</t>
    </r>
  </si>
  <si>
    <r>
      <t xml:space="preserve">CODIGO PRESUPUESTAL: 218320202008 </t>
    </r>
    <r>
      <rPr>
        <sz val="12"/>
        <rFont val="Arial"/>
        <family val="2"/>
      </rPr>
      <t xml:space="preserve">Servicios prestados a las empresas y servicios de producción </t>
    </r>
  </si>
  <si>
    <r>
      <t xml:space="preserve">CODIGO PRESUPUESTAL: 218320202008 </t>
    </r>
    <r>
      <rPr>
        <sz val="12"/>
        <rFont val="Arial"/>
        <family val="2"/>
      </rPr>
      <t xml:space="preserve">Servicios prestados a las empresas y servicios de producción  y </t>
    </r>
    <r>
      <rPr>
        <b/>
        <sz val="12"/>
        <rFont val="Arial"/>
        <family val="2"/>
      </rPr>
      <t>218320202009</t>
    </r>
    <r>
      <rPr>
        <sz val="12"/>
        <rFont val="Arial"/>
        <family val="2"/>
      </rPr>
      <t xml:space="preserve"> Servicios para la comunidad, sociales y personales</t>
    </r>
  </si>
  <si>
    <r>
      <t xml:space="preserve">CODIGO PRESUPUESTAL: 218320202008 </t>
    </r>
    <r>
      <rPr>
        <sz val="12"/>
        <rFont val="Arial"/>
        <family val="2"/>
      </rPr>
      <t>Servicios prestados a las empresas y servicios de producción</t>
    </r>
  </si>
  <si>
    <r>
      <t>PRESUPUESTO: 218320202009</t>
    </r>
    <r>
      <rPr>
        <sz val="12"/>
        <rFont val="Arial MT"/>
      </rPr>
      <t xml:space="preserve">  Servicios para la comunidad, sociales y personales</t>
    </r>
  </si>
  <si>
    <r>
      <t>PRESUPUESTO: 218320202009</t>
    </r>
    <r>
      <rPr>
        <sz val="12"/>
        <rFont val="Arial MT"/>
      </rPr>
      <t xml:space="preserve"> Servicios para la comunidad, sociales y personales</t>
    </r>
  </si>
  <si>
    <r>
      <t>PRESUPUESTO:218320202009</t>
    </r>
    <r>
      <rPr>
        <sz val="12"/>
        <rFont val="Arial MT"/>
      </rPr>
      <t xml:space="preserve"> Servicios para la comunidad, sociales y personales</t>
    </r>
  </si>
  <si>
    <r>
      <t>PRESUPUESTO:218320202009</t>
    </r>
    <r>
      <rPr>
        <sz val="12"/>
        <rFont val="Arial MT"/>
      </rPr>
      <t xml:space="preserve">  Servicios para la comunidad, sociales y personales</t>
    </r>
  </si>
  <si>
    <r>
      <t xml:space="preserve">PRESUPUESTO: 218320202009 </t>
    </r>
    <r>
      <rPr>
        <sz val="12"/>
        <rFont val="Arial MT"/>
      </rPr>
      <t>Servicios para la comunidad, sociales y personales</t>
    </r>
  </si>
  <si>
    <r>
      <t xml:space="preserve">PRESUPUESTO: 218320202008 </t>
    </r>
    <r>
      <rPr>
        <sz val="12"/>
        <rFont val="Arial MT"/>
      </rPr>
      <t>Servicios prestados a las empresas y servicios de producción</t>
    </r>
    <r>
      <rPr>
        <b/>
        <sz val="12"/>
        <rFont val="Arial MT"/>
      </rPr>
      <t xml:space="preserve">  Y 218320202009 </t>
    </r>
    <r>
      <rPr>
        <sz val="12"/>
        <rFont val="Arial MT"/>
      </rPr>
      <t>Servicios para la comunidad, sociales y personales</t>
    </r>
    <r>
      <rPr>
        <b/>
        <sz val="12"/>
        <rFont val="Arial MT"/>
      </rPr>
      <t xml:space="preserve"> y 2183201010030302 </t>
    </r>
    <r>
      <rPr>
        <sz val="12"/>
        <rFont val="Arial MT"/>
      </rPr>
      <t>Maquinaria de informática y sus partes, piezas y accesorios</t>
    </r>
  </si>
  <si>
    <r>
      <t xml:space="preserve">PRESUPUESTO 218320202008 </t>
    </r>
    <r>
      <rPr>
        <sz val="12"/>
        <rFont val="Arial MT"/>
      </rPr>
      <t xml:space="preserve">Servicios prestados a las empresas y servicios de producción  </t>
    </r>
    <r>
      <rPr>
        <b/>
        <sz val="12"/>
        <rFont val="Arial MT"/>
      </rPr>
      <t xml:space="preserve">Y 218320202009 </t>
    </r>
    <r>
      <rPr>
        <sz val="12"/>
        <rFont val="Arial MT"/>
      </rPr>
      <t>Servicios para la comunidad, sociales y personales</t>
    </r>
  </si>
  <si>
    <r>
      <t xml:space="preserve">PRESUPUESTO:  218320202009 </t>
    </r>
    <r>
      <rPr>
        <sz val="12"/>
        <rFont val="Arial MT"/>
      </rPr>
      <t>Servicios para la comunidad, sociales y personales</t>
    </r>
  </si>
  <si>
    <r>
      <rPr>
        <b/>
        <sz val="12"/>
        <rFont val="Arial"/>
        <family val="2"/>
      </rPr>
      <t>FECHA DE PROGRAMACION:</t>
    </r>
    <r>
      <rPr>
        <sz val="12"/>
        <rFont val="Arial"/>
        <family val="2"/>
      </rPr>
      <t xml:space="preserve"> 01/01/2023</t>
    </r>
  </si>
  <si>
    <t>NOMBRE: CLAUDIA G. RENGIFO PARRA</t>
  </si>
  <si>
    <r>
      <rPr>
        <b/>
        <sz val="12"/>
        <rFont val="Arial"/>
        <family val="2"/>
      </rPr>
      <t>FECHA DE PROGRAMACION</t>
    </r>
    <r>
      <rPr>
        <sz val="12"/>
        <rFont val="Arial"/>
        <family val="2"/>
      </rPr>
      <t>: 01/01/2023</t>
    </r>
  </si>
  <si>
    <r>
      <rPr>
        <b/>
        <sz val="12"/>
        <rFont val="Arial"/>
        <family val="2"/>
      </rPr>
      <t xml:space="preserve">FECHA DE PROGRAMACION: </t>
    </r>
    <r>
      <rPr>
        <sz val="12"/>
        <rFont val="Arial"/>
        <family val="2"/>
      </rPr>
      <t>01/01/2023</t>
    </r>
  </si>
  <si>
    <t>TIC-06 PRESTACIÓN DE SERVICIOS PROFESIONALES EN MATERIA DE SOPORTE Y DESARROLLO DE SOFTWARE EN EL MARCO DEL PROYECTO DE FORTALECIMIENTO DE LA INFRAESTRUCTURA TECNOLOGICA PARA EL USO Y APROPIACION DE LAS TIC EN LA ALCALDIA DE IBAGUE. (D6)</t>
  </si>
  <si>
    <t>TIC-01 PRESTACIÓN DE SERVICIOS PROFESIONALES PARA DESARROLLAR ACTIVIDADES RELACIONADAS CON EL PROYECTO DE FORTALECIMIENTO DE LA INFRAESTRUCTURA TECNOLOGICA PARA EL USO Y APROPIACION DE LAS TIC EN LA ALCALDIA DE IBAGUE. (D1)</t>
  </si>
  <si>
    <t>102 - 118</t>
  </si>
  <si>
    <t>TIC-12 PRESTACIÓN DE SERVICIOS DE APOYO A LA GESTION EN EL MARCO DEL PROYECTO DE FORTALECIMIENTO DE LA INFRAESTRUCTURA TECNOLOGICA PARA EL USO Y APROPIACION DE LAS TIC EN LA ALCALDIA DE IBAGUE. (T2)</t>
  </si>
  <si>
    <t>TIC-22 RENOVACION DE LICENCIAS DISPOSITIVOS FORTINET EN EL MARCO DEL PROYECTO DE FORTALECIMIENTO DE LA INFRAESTRUCTURA TECNOLOGICA PARA EL USO Y APROPIACION DE LAS TIC EN LA ALCALDIA DE IBAGUE.</t>
  </si>
  <si>
    <t>102 - 118 - 350</t>
  </si>
  <si>
    <t>TIC-15 PRESTACIÓN DE SERVICIOS PROFESIONALES, PARA DESARROLLAR ACTIVIDADES RELACIONADAS CON LOS PROCESOS ADMINISTRATIVOS Y CONTRACTUALES ADELANTADOS EN LA SECRETARÍA EN EL MARCO DEL PROYECTO DE FORTALECIMIENTO DE LA INFRAESTRUCTURA TECNOLOGICA PARA EL USO Y APROPIACION DE LAS TIC EN LA ALCALDIA DE IBAGUE. (AB1)</t>
  </si>
  <si>
    <t>TIC-09 PRESTACIÓN DE SERVICIOS PROFESIONALES EN MATERIA DE SOPORTE Y DESARROLLO DE SOFTWARE EN EL MARCO DEL PROYECTO DE FORTALECIMIENTO DE LA INFRAESTRUCTURA TECNOLOGICA PARA EL USO Y APROPIACION DE LAS TIC EN LA ALCALDIA DE IBAGUE. (D9)</t>
  </si>
  <si>
    <t>TIC-17 PRESTACION DE SERVICIOS PROFESIONALES PARA BRINDAR SOPORTE EN EL DESARROLLO, GESTIÓN Y SEGUIMIENTO DE LAS ACTIVIDADES REQUERIDAS EN LA SECRETARÍA DE LAS TIC EN EL MARCO DEL PROYECTO DE FORTALECIMIENTO DE LA INFRAESTRUCTURA TECNOLOGICA PARA EL USO Y APROPIACION DE LAS TIC EN LA ALCALDIA DE IBAGUE. (ADM1)</t>
  </si>
  <si>
    <t>Ejecutar capacitaciones con énfasis en Industria 4.0, comercio Electrónico, economía naranja, Marketing Digital, para los empresarios de la ciudad de Ibagué.</t>
  </si>
  <si>
    <t>TIC-42 PRESTACIÓN DE SERVICIOS PROFESIONALES PARA FORTALECER LOS FINES Y METAS QUE SE ENCUENTRAN A CARGO DE LA SECRETARIA DE LAS TIC EN EL MARCO DEL PROYECTO DE FORTALECIMIENTO  Y APOYO AL FOMENTO DEL DESARROLLO DE APLICACIONES, SOFTWARE, CONTENIDOS DIGITALES, INDUSTRIA 4.0 Y MOBILIARIO INTELIGENTE PARA LA CIUDAD DE IBAGUÉ. (A4)</t>
  </si>
  <si>
    <t>TIC-18 PRESTACION DE SERVICIOS DE APOYO A LA GESTION PARA DESARROLLAR ACTIVIDADES RELACIONADAS CON EL PROYECTO DE FORTALECIMIENTO  Y APOYO AL FOMENTO DEL DESARROLLO DE APLICACIONES, SOFTWARE, CONTENIDOS DIGITALES, INDUSTRIA 4.0 Y MOBILIARIO INTELIGENTE PARA LA CIUDAD DE IBAGUÉ. (A1)</t>
  </si>
  <si>
    <t>TIC-29 PRESTACIÓN DE SERVICIOS PROFESIONALES PARA REALIZAR APOYO ADMINISTRATIVO Y OPERATIVO DE LOS PUNTOS VIVE DIGITAL EN EL MARCO DEL PROYECTO DE FORTALECIMIENTO, USO Y APROPIACION DE LAS  TIC PARA EL DESARROLLO RURAL Y URBANO EN EL MUNICIPIO DE  IBAGUE. (PVD6).</t>
  </si>
  <si>
    <t>TIC-32 PRESTACIÓN DE SERVICIOS PROFESIONALES PARA REALIZAR APOYO ADMINISTRATIVO Y OPERATIVO DE LOS PUNTOS VIVE DIGITAL EN EL MARCO DEL PROYECTO DE FORTALECIMIENTO, USO Y APROPIACION DE LAS  TIC PARA EL DESARROLLO RURAL Y URBANO EN EL MUNICIPIO DE  IBAGUE. (PVD9).</t>
  </si>
  <si>
    <t>129 - 214 - 349</t>
  </si>
  <si>
    <t>TIC-35 PRESTACIÓN DE SERVICIOS PROFESIONALES PARA  EL FORTALECIMIENTO, USO Y APROPIACION DE HERRAMIENTAS TECNOLOGICAS  PARA EL DESARROLLO RURAL Y URBANO EN EL MUNICIPIO DE IBAGUÉ. (FUA2)</t>
  </si>
  <si>
    <t>TIC-36 PRESTACIÓN DE SERVICIOS PROFESIONALES PARA  EL FORTALECIMIENTO, USO Y APROPIACION DE HERRAMIENTAS TECNOLOGICAS  PARA EL DESARROLLO RURAL Y URBANO EN EL MUNICIPIO DE IBAGUÉ. (FUA3).</t>
  </si>
  <si>
    <t>TIC-34 PRESTACIÓN DE SERVICIOS DE APOYO A LA GESTION PARA  EL FORTALECIMIENTO, USO Y APROPIACION DE HERRAMIENTAS TECNOLOGICAS  PARA EL DESARROLLO RURAL Y URBANO EN EL MUNICIPIO DE IBAGUÉ. (FUA1).</t>
  </si>
  <si>
    <t>216 - 348</t>
  </si>
  <si>
    <t>TIC-43 PRESTACIÓN DE SERVICIOS PROFESIONALES PARA DESARROLLAR ACTIVIDADES RELACIONADAS CON EL PROYECTO DE FORTALECIMIENTO  Y APOYO AL FOMENTO DEL DESARROLLO DE APLICACIONES, SOFTWARE, CONTENIDOS DIGITALES, INDUSTRIA 4.0 Y MOBILIARIO INTELIGENTE PARA LA CIUDAD DE IBAGUÉ. (I1)</t>
  </si>
  <si>
    <t>444 - 445</t>
  </si>
  <si>
    <t>ADICION 1 Y PRORROGA 2  CTO-2420-2022</t>
  </si>
  <si>
    <t>Realizar eventos de promoción de la oferta TIC en zonas WIFI</t>
  </si>
  <si>
    <t>TIC-14 PRESTACIÓN DE SERVICIOS PROFESIONALES PARA DESARROLLAR ACTIVIDADES RELACIONADAS CON EL PROYECTO DE FORTALECIMIENTO DE LA INFRAESTRUCTURA TECNOLOGICA PARA EL USO Y APROPIACION DE LAS TIC EN LA ALCALDIA DE IBAGUÉ (T4)</t>
  </si>
  <si>
    <t xml:space="preserve">444 - 445 </t>
  </si>
  <si>
    <t>TIC-40 PRESTACIÓN DE SERVICIOS DE APOYO A LA GESTION PARA DESARROLLAR ACTIVIDADES EN EL MARCO DEL PROYECTO DE FORTALECIMIENTO  Y APOYO AL FOMENTO DEL DESARROLLO DE APLICACIONES, SOFTWARE, CONTENIDOS DIGITALES, INDUSTRIA 4.0 Y MOBILIARIO INTELIGENTE PARA LA CIUDAD DE IBAGUÉ. (A2)</t>
  </si>
  <si>
    <t>CONTRATAR EL SERVICIO DE CUENTAS DE CORREO ELECTRÓNICO PARA LA ALCALDÍA MUNICIPAL DE IBAGUÉ; BAJO EL DOMINIO IBAGUE.GOV.CO</t>
  </si>
  <si>
    <t>TIC-51 PRESTACIÓN DE SERVICIOS PROFESIONALES PARA EL FORTALECIMIENTO, USO Y APROPIACION DE HERRAMIENTAS TECNOLOGICAS PARA EL DESARROLLO RURAL Y URBANO EN EL MUNICIPIO DE IBAGUÉ. (FUA4).</t>
  </si>
  <si>
    <t>TIC-20 CONTRATAR LA PRESTACION DE SERVICIOS DE CONECTIVIDAD E INTERNET PARA LAS DIFERENTES DEPENDENCIAS EN EL MARCO DEL PROYECTO DE FORTALECIMIENTO DE LA INFRAESTRUCTURA TECNOLOGICA PARA EL USO Y APROPIACION DE LAS TIC EN LA ALCALDIA DE IBAGUE.</t>
  </si>
  <si>
    <t>Mejorar la funcionalidad  para la gestión de los procesos y  los sistemas de información. (Coadyuvar en labores administrativas)</t>
  </si>
  <si>
    <t>Adquisición de Software para el mejoramiento  y soporte de la infraestructura tecnológica.</t>
  </si>
  <si>
    <t>Ejecutar estrategias para la transformación digital y el desarrollo de  Software, Economía Naranja, Industria 4.0 con ideas que tengan creatividad + Innovación en empoderamiento de  las mujeres en el sector TIC.</t>
  </si>
  <si>
    <t>144 - 1138 - 1305 - 1456 - 1507</t>
  </si>
  <si>
    <t>102 - 103 - 118 - 145 - 350 - 355 - 443 -1229</t>
  </si>
  <si>
    <t>376 - 1229</t>
  </si>
  <si>
    <t>TIC-21 CONTRATAR EL SERVICIO DE ALMACENAMIENTO DE DATOS (NUBE) EN EL MARCO DEL PROYECTO DE FORTALECIMIENTO DE LA INFRAESTRUCTURA TECNOLOGICA PARA EL USO Y APROPIACION DE LAS TIC EN LA ALCALDIA DE IBAGUE.</t>
  </si>
  <si>
    <t>Definir y gestionar los controles y mecanismos para alcanzar los niveles requeridos de seguridad, privacidad y trazabilidad de los componentes de información.</t>
  </si>
  <si>
    <t>TIC-23 PRESTACIÓN DE SERVICIOS PROFESIONALES PARA REALIZAR APOYO ADMINISTRATIVO Y OPERATIVO DE LOS PUNTOS VIVE DIGITAL -  VIVELAB  EN EL MARCO DEL PROYECTO DE FORTALECIMIENTO, USO Y APROPIACION DE LAS  TIC PARA EL DESARROLLO RURAL Y URBANO EN EL MUNICIPIO DE  IBAGUÉ</t>
  </si>
  <si>
    <t>113 - 129 + 143 - 214 - 349 - 1304 - 1488</t>
  </si>
  <si>
    <t>TIC-37.. PRESTACIÓN DE SERVICIOS PROFESIONALES, PARA DESARROLLAR ACTIVIDADES RELACIONADAS CON LOS PROCESOS ADMINISTRATIVOS Y CONTRACTUALES ADELANTADOS EN LA SECRETARÍA EN EL MARCO DEL PROYECTO DE FORTALECIMIENTO, USO Y APROPIACION DE L9 TIC PARA EL DESARROLLO RURAL Y URBANO EN EL MUNICIPIO DE IBAGUE</t>
  </si>
  <si>
    <t>TIC-46 AUNAR ESFUERZOS TECNICOS, ADMINISTRATIVOS Y FINANCIEROS CON EL FIN DE CONTRIBUIR A IMPLEMENTAR ESTRATEGIAS DE APOYO, APROPIACIÓN Y FORTALECIMIENTO DE LA PARTICIPACIÓN CIUDADANA EN TECNOLOGÍA E INNOVACIÓN EN EL MARCO DE LA EJECUCION DE LOS PROYECTOS QUE SE ADELANTAN POR PARTE DE LA SECRETARIA DE LAS TIC</t>
  </si>
  <si>
    <t>FECHA DE  SEGUIMIENTO :30/06/2023</t>
  </si>
  <si>
    <r>
      <t xml:space="preserve">Observación: </t>
    </r>
    <r>
      <rPr>
        <sz val="10"/>
        <rFont val="Arial MT"/>
      </rPr>
      <t>1817 personas impactadas de los diferentes grupos poblacionales del municipio de Ibagué, a quienes se les realizaron diferentes procesos de formación, apropiación de las TIC u oferta institucional. 174 de las personas impactadas con Oferta Institucional de la Secretaría de las TIC indican que son Vulnerables o Víctimas</t>
    </r>
  </si>
  <si>
    <t xml:space="preserve">
FIRMA:______________________________</t>
  </si>
  <si>
    <r>
      <t xml:space="preserve">Observación: </t>
    </r>
    <r>
      <rPr>
        <sz val="10"/>
        <rFont val="Arial MT"/>
      </rPr>
      <t>42 personas impactadas en situación de discapacidad del municipio de Ibagué, a quienes se les realizaron diferentes procesos de formación o apropiación de las TIC</t>
    </r>
  </si>
  <si>
    <t>FIRMA:______________________________</t>
  </si>
  <si>
    <r>
      <t xml:space="preserve">Observación
Actividad 1: </t>
    </r>
    <r>
      <rPr>
        <sz val="10"/>
        <rFont val="Arial MT"/>
      </rPr>
      <t>La Alcaldía de Ibagué, desde la secretaría de las Tic, para la vigencia 2023, en cumplimiento al Plan de Desarrollo “Ibagué Vibra 2020-2023”, desarrolla estrategias para mantener la operación de 9 puntos vive digitales que se encuentra ubicados en los diferentes puntos de la Ciudad de Ibagué, con el objeto de facilitar el uso y apropiación de las TIC en la comunidad del municipio de Ibagué. Para mantener en operación los 9 puntos vive digitales, se cuenta con personal con perfil de Administradores,  para realizar el proceso de formación a través de la ejecución de los ciclos virtuales o presenciales de capacitación y registrar la información correspondiente de las capacitaciones, charlas y talleres brindados en el punto Vive Digital o VIVELAB. Los puntos viven digitales y VIVELAB son un espacio especializado en contenidos digitales enfocados en programas de capacitación técnica y emprendimiento. Actualmente 1018 personas de diferentes grupos poblacionales han aprovechado y apropiado los Puntos Vive Digitales y VIVELAB realizando cursos virtuales y presenciales</t>
    </r>
    <r>
      <rPr>
        <b/>
        <sz val="10"/>
        <rFont val="Arial MT"/>
      </rPr>
      <t xml:space="preserve">
Actividad 2: </t>
    </r>
    <r>
      <rPr>
        <sz val="10"/>
        <rFont val="Arial MT"/>
      </rPr>
      <t>La Alcaldía ha desarrollado actividades de adecuación a los Puntos Vive Digitales, realizando Aseo, Mantenimiento Locativo y Mantenimiento correctivo y preventivo de software, lo anterior para conservar los Centros Digitales en óptimas condiciones, con el objeto de garantizar un buen servicio a la comunidad de Ibagué</t>
    </r>
  </si>
  <si>
    <t>Número de eventos</t>
  </si>
  <si>
    <r>
      <t xml:space="preserve">Observación:
Actividad 1: </t>
    </r>
    <r>
      <rPr>
        <sz val="10"/>
        <rFont val="Arial MT"/>
      </rPr>
      <t xml:space="preserve">La Alcaldía de Ibagué Administración Municipal "Ibagué Vibra", mediante la Secretaría de las TIC, con el presupuesto de la vigencia 2023, invierte $998.000.000 al contrato 2420 del 2022, adjudicado con la empresa UNION TEMPORAL TIC 2022, con el propósito mantener 280 puntos de internet gratuito activos durante los primeros meses del año 2023.
</t>
    </r>
    <r>
      <rPr>
        <b/>
        <sz val="10"/>
        <rFont val="Arial MT"/>
      </rPr>
      <t xml:space="preserve">Actividad 2: Charlas virtuales
Fundamentos básicos en tecnologías de la información Configuración de dispositivos inteligentes Configuración redes inalámbricas
Manejo de correo electrónico Manejo de redes sociales Venta de productos y servicios a través de internet 
Herramientas (almacenamiento en la nube, videoconferencias, compartir recursos, calendario, entre otros). Manejo básico suites ofimáticas libres
</t>
    </r>
    <r>
      <rPr>
        <sz val="10"/>
        <rFont val="Arial MT"/>
      </rPr>
      <t xml:space="preserve"> •	https://www.facebook.com/100064849593996/posts/pfbid02Xvxg3ccRaTPvbeCjh9afsDk7S8DHWLD4QTkYmdFdujd1ZbwERdHiwNz4XStTVA9kl/
•	https://www.facebook.com/100064849593996/posts/pfbid02hNefgTtP2pT5SqsarscKc8cWGm23mrNDnAgmsc3rn6KMTfSp9KVhwfPwgTy5Zgjzl/?mibextid=re2LRg
•	https://ibague.gov.co/portal/seccion/noticias/index.php?idnt=13934#gsc.tab=0
•	https://www.facebook.com/100064849593996/posts/pfbid0mHGK5dhVsKx568pH8p5wTv89VTBW9sPiZdG6QoS5i6K8nKg8pohfMQNs8tvwr18Dl/
•	https://www.facebook.com/100064849593996/posts/pfbid0PjaHxDBk444PiPzB1EAMLDz66naQMNJ7zr8sKBYXZpFWBJ4Vn4iUDAFXs8e5iyVJl/
•	https://ibague.gov.co/portal/seccion/noticias/index.php?idnt=13938#gsc.tab=0
•	https://twitter.com/Alcaldiaibague/status/1612899223934230528?t=YgLG6B-SGoqPyiYIe_jevw&amp;s=19
•	https://twitter.com/Alcaldiaibague/status/1613262217331220501?t=VsaXcv1qBdXcPTCTXyPoRw&amp;s=19
•	https://www.facebook.com/100064849593996/posts/pfbid0Lv6BwTpqAGXfhpDwSZycCjLGPUJHFNf73i9eLrKivh2QdJPij89mrWtJ2U2J8k2jl/?mibextid=re2LRg</t>
    </r>
  </si>
  <si>
    <r>
      <t xml:space="preserve">Observación: </t>
    </r>
    <r>
      <rPr>
        <sz val="10"/>
        <rFont val="Arial MT"/>
      </rPr>
      <t>La secretaría de las TIC tiene como objetivo en buscar mecanismos mediante 19 ejercicios para que los habitantes del sector rural, mejore sus entornos económicos, comercializar producto y capacitarse haciendo uso de los recursos tecnológicos y apropiación de los mismos. Por lo anterior se ha impactado a 401 personas mediante capacitaciones.</t>
    </r>
  </si>
  <si>
    <r>
      <t xml:space="preserve">Observación: </t>
    </r>
    <r>
      <rPr>
        <sz val="10"/>
        <rFont val="Arial MT"/>
      </rPr>
      <t>Mediante una charla durante la ciclovía el día domingo 5 de marzo de 2023, la secretaría de las TIC , mediante gestiones ha realizado la estrategia para explicarle a la comunidad las nuevas metodologías de transporte, buscando la toma de conciencia de la ciudadanía de Ibagué con el objetivo innovar, cambiar estilos de vida, cuidando el medio ambiente, haciendo uso de las bicicletas, el transporte masivo, uso de automóviles eléctricos la charla fue recibida por 36 personas que participaban en la Ciclovía.</t>
    </r>
  </si>
  <si>
    <r>
      <t xml:space="preserve">Observación: </t>
    </r>
    <r>
      <rPr>
        <sz val="10"/>
        <rFont val="Arial MT"/>
      </rPr>
      <t xml:space="preserve">La Alcaldía de Ibagué, mediante la Secretaría de las TIC ha realizado mantenimiento y embellecimiento a los 4 mobiliarios urbanos así mismo se tiene en cuenta que dichos mobiliarios cuenta con los siguientes beneficios para la comunidad.
-	Internet Gratuito y de Calidad
-	Puntos de Carga para dispositivos electrónicos
-	Medición de Calidad del Aire y Ruido
-	Implementación de energías limpias
https://www.instagram.com/reel/CosWcelgcaH/?igshid=MWMzM2Q4ZmE= 
https://www.ibague.gov.co/portal/seccion/noticias/index.php?idnt=14118#gsc.tab=0 
https://twitter.com/Alcaldiaibague/status/1624098026296946710?s=20&amp;t=lHflcPevyxfbsufy4ITbcA 
https://www.ibague.gov.co/portal/seccion/noticias/index.php?idnt=14099#gsc.tab=0 
https://ibague.gov.co/portal/seccion/noticias/index.php?idnt=14272#gsc.tab=0 
Así mismo se cuenta con una plataforma OIT configurada para el análisis de datos recepcionados de Medición de Calidad del Aire y Ruido. El aplicativo refleja las mediciones (pormenorizar proveedor, capacidad y demás características). </t>
    </r>
  </si>
  <si>
    <r>
      <t xml:space="preserve">Observación: </t>
    </r>
    <r>
      <rPr>
        <sz val="10"/>
        <rFont val="Arial MT"/>
      </rPr>
      <t>La Alcaldía de Ibagué, mediante la Secretaría de las TIC, mediante gestiones ha realizado actividades de sensibilización, promoción, fortalecimiento y aprovechamiento de las TIC, de la siguiente forma 
CAPACITACIÓN	Mujer Emprende TIC - Comercio por Redes Sociales
LUGAR  Zonas Industrial el Papayo
CANTIDAD  47
El objetivo es empoderamiento de las TIC para el género femenino que conlleva a mejorar sus condiciones económicas, culturales y sociales.</t>
    </r>
  </si>
  <si>
    <r>
      <t xml:space="preserve">Observación: </t>
    </r>
    <r>
      <rPr>
        <sz val="10"/>
        <rFont val="Arial MT"/>
      </rPr>
      <t>La Administración “Ibagué Vibra”, mediante la Secretaría de las TIC realiza la estrategia de capacitación y entrega de página virtual totalmente gratis a empresarios interesados de la ciudad de Ibagué.
Plan Digitalización Kolau: 97 emprendedores capacitados
LinkTree Configuración Chip NFC: 3 emprendedores capacitados
Plan Digitalización de Mipyme: La Secretaría de las TIC gestiona con Danny Sánchez Mora CEO &amp; Fundador de KOLAU un apoyo para los empresarios o emprendedores adquieran página web gratuita para empresas o emprendedores.</t>
    </r>
  </si>
  <si>
    <r>
      <t xml:space="preserve">Observación: </t>
    </r>
    <r>
      <rPr>
        <sz val="10"/>
        <rFont val="Arial"/>
        <family val="2"/>
      </rPr>
      <t xml:space="preserve">La Alcaldía de Ibagué, mediante la secretaría de las TIC, realiza ejercicios de apropiación del conjunto de dato abierto “Sensores Arboles Solares _ Municipio de Ibagué”. La información reposa en la plataforma OIT configurada para el análisis de datos recepcionados de Medición de Calidad del Aire y Ruido. Mediante la Secretaría de las TIC se desarrolla un Mapeo Georreferencial de los Árboles Solares, así mismo, se puede encontrar la ubicación y estado de los sensores. http://pisamiv2.ibague.gov.co/arbol_solar </t>
    </r>
  </si>
  <si>
    <r>
      <t xml:space="preserve">Observación: </t>
    </r>
    <r>
      <rPr>
        <sz val="10"/>
        <rFont val="Arial"/>
        <family val="2"/>
      </rPr>
      <t xml:space="preserve">La Alcaldía de Ibagué, mediante la secretaría de las TIC lidera el Comité de TIC de la Administración Municipal, el cual tiene como objeto recibir todas las solicitudes o inquietudes en todo lo relacionado con Tecnología de la Información y Comunicación, donde incluye aplicaciones móviles, actualización de plataformas, renovación de parque computacional, actualización de datos etc, 
En vista que la Secretaría de las TIC cuenta con una plataforma donde centra los datos de los sensores de Cada uno de los mobiliarios urbanos, tales como Temperatura, Polución, Humedad, CO2 y Ruido, Información se encuentra publicada en www.datos.gov.co "Datos Sensores Arboles Solares _ Municipio de Ibagué"..
</t>
    </r>
    <r>
      <rPr>
        <b/>
        <sz val="10"/>
        <rFont val="Arial"/>
        <family val="2"/>
      </rPr>
      <t xml:space="preserve">Datos Abiertos Nuevos
</t>
    </r>
    <r>
      <rPr>
        <sz val="10"/>
        <rFont val="Arial"/>
        <family val="2"/>
      </rPr>
      <t>-	Sensores Arboles Solares _ Municipio de Ibagué</t>
    </r>
  </si>
  <si>
    <r>
      <t xml:space="preserve">Observación
</t>
    </r>
    <r>
      <rPr>
        <sz val="10"/>
        <rFont val="Arial"/>
        <family val="2"/>
      </rPr>
      <t>La Alcaldía de Ibagué, a través de las Secretaría de las TIC, desarrolla estrategias en los sistemas de información para lograr fortalecer la relación entre el Estado y el Ciudadano, para ello se tiene en cuenta el entrono digital mediante el portal www.ibague.gov.co, de tal forma que sea confiable y transparente para el ciudadano.
•	Datos Públicos: https://ibague.gov.co/portal/seccion/contenido/index.php?type=3&amp;cnt=119
•	Trasparencia https://ibague.gov.co/portal/seccion/contenido/index.php?type=4&amp;cnt=4
•	Ejercicios de Rendición de Cuentas https://ibague.gov.co/portal/seccion/contenido/index.php?type=2&amp;cnt=60
•	Servicio de atención al ciudadano
o	Radicación PQRS
o	http://pisami.ibague.gov.co/app/PISAMI/modulos/administrativa/gestiondocum ental/maestros/radicacion_pqr_publica/index_act.php
o	Chat de soporte en línea www.ibague.gov.co
•	Participación ciudadana
o	Convocatorias https://ibague.gov.co/portal/seccion/contenido/index.php?type=2&amp;cnt=42
o	Encuestas https://ibague.gov.co/portal/seccion/contenido/index.php?type=2&amp;cnt=66
o	Preguntas Frecuentes https://ibague.gov.co/portal/seccion/contenido/index.php?type=3&amp;cnt=29
o	Encuesta de Satisfacción de Usuario en los Puntos Vive Digitales
https://ibague.gov.co/portal/seccion/contenido/index.php?type=2&amp;cnt=66#gsc.tab=0
Así mismo se busca mejorar el conocimiento, uso y aprovechamiento de las TIC, por parte de los ciudadanos y grupos de interés que interactúan con las entidades públicas, para lograr la participación del ciudadano y la satisfacción de necesidades, se desarrollan estrategias digitales tales como.
•	Trámites y Servicios: En el portal de la alcaldía se tiene habilitado los trámites y servicios	en	el	siguiente	link https://ibague.gov.co/portal/seccion/tramites/index.php, de igual forma en la vigencia 2021 se han realizado ajustes a los siguientes trámites
o	Pago de impuestos de predial: http://pisamiv2.ibague.gov.co/predial/tramite/tipofactura
o	Pago de Impuesto de industria y comercio: http://pisami.ibague.gov.co/app/PISAMI/modulos/hacienda/industriaycomercio
o	/formatos/autoliquidacion/index.php
o	Ampliación de plazos y beneficios para la ciudadanía: https://www.ibague.gov.co/portal/seccion/noticias/index.php?idnt=9340
o	Se hicieron nuevos desarrollos y ajustes al módulo de matrícula en línea optimizando el servicio a la comunidad estudiantil. http://www.cupoescolaribague.gov.co/#/tramites/educacion/inicio
o	Micrositio Asuntos Religiosos https://ibague.gov.co/portal/seccion/contenido/index.php?type=3&amp;cnt=182
o	Recaudo Tasa Pro Deporte
o	Compra y pago de Estampillas por PSE
•	Formación Virtual https://ibagueaprendetic.ibague.gov.co/
•	Normatividad https://ibague.gov.co/portal/seccion/normatividad/index.php
•	Aplicaciones Móviles
o	Agenda Vibra
o	Pagos Ibagué Vibra
o	Mapa Georreferencial Zonas Vibra
o	Mapa Georreferencial Árboles Solares
o	Ibagué Musical
o	Riesgos
o	Reporte Huecos</t>
    </r>
  </si>
  <si>
    <r>
      <t xml:space="preserve">Observación:
</t>
    </r>
    <r>
      <rPr>
        <sz val="10"/>
        <rFont val="Arial"/>
        <family val="2"/>
      </rPr>
      <t>La Secretaría de las TIC, apoya a los procesos internos de la Alcaldía de Ibagué, realizando desarrollos tecnológicos para facilitar los procesos internos. Por tal motivo se implementa el desarrollo del servicio en línea para la compra y pago de Estampillas por PSE, necesarias para legalizar contratos en la Alcaldía de Ibagué. https://ibague.gov.co/portal/seccion/noticias/index.php?idnt=14162#gsc.tab=0 
Esto beneficia a todas las personas que prestan servicios a la Alcaldía de Ibagué, como proveedores, empresarios, y contratistas que trabajan por sacar adelante los proyectos estratégicos que hacen que Ibagué evolucione. Esta estrategia de interoperabilidad entre el proveedor, banco y Alcaldía incentiva la transparencia y agilidad de los procesos mediante el pago totalmente en línea de las estampillas electrónicas.</t>
    </r>
  </si>
  <si>
    <r>
      <t xml:space="preserve">Observiación:
</t>
    </r>
    <r>
      <rPr>
        <sz val="10"/>
        <rFont val="Arial"/>
        <family val="2"/>
      </rPr>
      <t xml:space="preserve">La Secretaría de las TIC desarrolla la Aplicación móvil de PQRS con el objetivo de brindar a la comunidad de Ibagué alternativas tecnológicas para radicar documentación . 
Actualmente la aplicación se encuentra en el Play Store para celulares con sistema operativo Android 
https://play.google.com/store/apps/details?id=com.radicacionpqr.alcaldiadeibague </t>
    </r>
  </si>
  <si>
    <t>Formular e implementar soluciones amigables con el medio ambiente para la movilidad sostenible.</t>
  </si>
  <si>
    <t>Numero de estrategias implementadas</t>
  </si>
  <si>
    <t>Ejecutar proyecto o iniciativa tecnológica que tenga como objetivo mobiliario urbano sostenible.</t>
  </si>
  <si>
    <t>Número de proyectos o iniciativas como Mobiliario</t>
  </si>
  <si>
    <t>Apoyo a proyectos o iniciativas con enfoque a Ciudad inteligente con soluciones auto sostenibles, energias limpias y automatización de procesos</t>
  </si>
  <si>
    <t>Número de proyectos o inicicaivas Apoyados</t>
  </si>
  <si>
    <t>Observaciones: Observaciones: Tickets del módulo de soporte atendidos con corte al 30/06/2023: 671
Mediante contrato 211 de 2023, se renovó la licencia del fortinet</t>
  </si>
  <si>
    <r>
      <t xml:space="preserve">OBSERVACIONES: </t>
    </r>
    <r>
      <rPr>
        <sz val="10"/>
        <rFont val="Arial"/>
        <family val="2"/>
      </rPr>
      <t xml:space="preserve"> • Acta 01 DEL 15/05/2023 de entrega de tóner al Almacén para disposición final por intermedio del aliado estratégico. 
* Disposición final de residuos tecnológicos y de conectividad incluidas en las obligaciones del Contrato de Media Commerce</t>
    </r>
  </si>
  <si>
    <t>Mediante contrato 798 del 22/03/2023 suscrito con XERTICA COLOMBIA SAS, se adquirió el servicio de 253 cuentas de correo electrónico con el dominio ibague.gov.co.
Mediante la ejecución de los contratos 102, 103, 118, 119, 145,  350, 355,443,1229 de prestación de servicios profesionales para el fortalecimiento en materia de soporte y desarrollo de software se han atendido 918 tickets de mantenimiento de software con corte al 30/06/2023 
Mediante Contrato 1166 del 31/03/2022, para la prestación de servicios de conectividad e internet para las sedes de la administración municipal de Ibagué-Tolima,     garantizado la continuidad del servicio de conectividad (internet y datos) 24/7 para 36 Sedes de la Entidad</t>
  </si>
  <si>
    <t>Solución Tecnológica implementada: Desarrollo e implementación del servicio en línea para la compra y pago de Estampillas por PSE, necesarias para legalizar contratos en la Alcaldía de Ibagué.</t>
  </si>
  <si>
    <t>TOTAL PROYECTADO 2023</t>
  </si>
  <si>
    <t>TOAL EJECUTADO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</si>
</sst>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quot;$&quot;\ * #,##0.00_ ;_ &quot;$&quot;\ * \-#,##0.00_ ;_ &quot;$&quot;\ * &quot;-&quot;??_ ;_ @_ "/>
    <numFmt numFmtId="166" formatCode="0.0%"/>
    <numFmt numFmtId="167" formatCode="#,##0.0_);\(#,##0.0\)"/>
    <numFmt numFmtId="168" formatCode="_ &quot;$&quot;\ * #,##0_ ;_ &quot;$&quot;\ * \-#,##0_ ;_ &quot;$&quot;\ * &quot;-&quot;??_ ;_ @_ "/>
    <numFmt numFmtId="169" formatCode="_ * #,##0.00_ ;_ * \-#,##0.00_ ;_ * &quot;-&quot;??_ ;_ @_ "/>
    <numFmt numFmtId="170" formatCode="#,###\ &quot;COP&quot;"/>
    <numFmt numFmtId="171" formatCode="#,##0.00\ \€"/>
    <numFmt numFmtId="172" formatCode="&quot;$&quot;\ \ \ #,##0,\ ;[Red]\(#,##0,,\);\-\ "/>
    <numFmt numFmtId="173" formatCode="_-* #,##0_-;\-* #,##0_-;_-* &quot;-&quot;??_-;_-@_-"/>
    <numFmt numFmtId="174" formatCode="[$$-240A]\ #,##0"/>
    <numFmt numFmtId="175" formatCode="_-&quot;$&quot;\ * #,##0_-;\-&quot;$&quot;\ * #,##0_-;_-&quot;$&quot;\ * &quot;-&quot;??_-;_-@_-"/>
    <numFmt numFmtId="176" formatCode="#,##0.000_);\(#,##0.000\)"/>
    <numFmt numFmtId="177" formatCode="\$#,##0_-"/>
  </numFmts>
  <fonts count="48">
    <font>
      <sz val="11"/>
      <color theme="1"/>
      <name val="Calibri"/>
      <family val="2"/>
      <scheme val="minor"/>
    </font>
    <font>
      <sz val="10"/>
      <name val="Arial"/>
      <family val="2"/>
    </font>
    <font>
      <sz val="12"/>
      <name val="Arial"/>
      <family val="2"/>
    </font>
    <font>
      <sz val="12"/>
      <name val="Arial MT"/>
    </font>
    <font>
      <b/>
      <sz val="12"/>
      <name val="Arial"/>
      <family val="2"/>
    </font>
    <font>
      <sz val="16"/>
      <name val="Arial"/>
      <family val="2"/>
    </font>
    <font>
      <b/>
      <sz val="16"/>
      <name val="Arial"/>
      <family val="2"/>
    </font>
    <font>
      <sz val="11"/>
      <color theme="1"/>
      <name val="Calibri"/>
      <family val="2"/>
      <scheme val="minor"/>
    </font>
    <font>
      <b/>
      <sz val="10"/>
      <name val="Arial"/>
      <family val="2"/>
    </font>
    <font>
      <sz val="10"/>
      <color theme="1"/>
      <name val="Arial"/>
      <family val="2"/>
    </font>
    <font>
      <b/>
      <sz val="11"/>
      <name val="Arial"/>
      <family val="2"/>
    </font>
    <font>
      <sz val="11"/>
      <name val="Arial"/>
      <family val="2"/>
    </font>
    <font>
      <sz val="8"/>
      <name val="Arial"/>
      <family val="2"/>
    </font>
    <font>
      <b/>
      <sz val="12"/>
      <name val="Arial MT"/>
    </font>
    <font>
      <sz val="10"/>
      <name val="Arial MT"/>
    </font>
    <font>
      <b/>
      <u/>
      <sz val="12"/>
      <name val="Arial MT"/>
    </font>
    <font>
      <b/>
      <sz val="11"/>
      <name val="Arial MT"/>
    </font>
    <font>
      <sz val="8"/>
      <name val="Arial MT"/>
    </font>
    <font>
      <b/>
      <sz val="8"/>
      <name val="Arial MT"/>
    </font>
    <font>
      <b/>
      <sz val="8"/>
      <name val="Arial"/>
      <family val="2"/>
    </font>
    <font>
      <b/>
      <sz val="10"/>
      <name val="Arial MT"/>
    </font>
    <font>
      <sz val="12"/>
      <color theme="1"/>
      <name val="Calibri"/>
      <family val="2"/>
      <scheme val="minor"/>
    </font>
    <font>
      <sz val="10"/>
      <color theme="1"/>
      <name val="Verdana"/>
      <family val="2"/>
    </font>
    <font>
      <b/>
      <sz val="10"/>
      <color theme="1"/>
      <name val="Verdana"/>
      <family val="2"/>
    </font>
    <font>
      <b/>
      <sz val="14"/>
      <color theme="1"/>
      <name val="Verdana"/>
      <family val="2"/>
    </font>
    <font>
      <b/>
      <u/>
      <sz val="12"/>
      <name val="Arial"/>
      <family val="2"/>
    </font>
    <font>
      <sz val="12"/>
      <color theme="1"/>
      <name val="Arial"/>
      <family val="2"/>
    </font>
    <font>
      <b/>
      <sz val="12"/>
      <color theme="1"/>
      <name val="Arial"/>
      <family val="2"/>
    </font>
    <font>
      <sz val="7"/>
      <name val="Arial"/>
      <family val="2"/>
    </font>
    <font>
      <sz val="9"/>
      <name val="Arial"/>
      <family val="2"/>
    </font>
    <font>
      <sz val="12"/>
      <color theme="1"/>
      <name val="Arial MT"/>
    </font>
    <font>
      <b/>
      <sz val="9"/>
      <name val="Arial"/>
      <family val="2"/>
    </font>
    <font>
      <sz val="11"/>
      <name val="Calibri"/>
      <family val="2"/>
      <scheme val="minor"/>
    </font>
    <font>
      <sz val="11"/>
      <color theme="1"/>
      <name val="Arial MT"/>
    </font>
    <font>
      <sz val="8"/>
      <color theme="1"/>
      <name val="Arial MT"/>
    </font>
    <font>
      <sz val="8"/>
      <color rgb="FF000000"/>
      <name val="Verdana"/>
      <family val="2"/>
    </font>
    <font>
      <sz val="8"/>
      <color rgb="FFFF0000"/>
      <name val="Arial"/>
      <family val="2"/>
    </font>
    <font>
      <sz val="7"/>
      <color rgb="FFFF0000"/>
      <name val="Arial"/>
      <family val="2"/>
    </font>
    <font>
      <b/>
      <sz val="9"/>
      <name val="Arial MT"/>
    </font>
    <font>
      <sz val="9"/>
      <name val="Arial MT"/>
    </font>
    <font>
      <sz val="8"/>
      <name val="Arial Narrow"/>
      <family val="2"/>
    </font>
    <font>
      <sz val="11"/>
      <color theme="1"/>
      <name val="Arial"/>
      <family val="2"/>
    </font>
    <font>
      <sz val="8"/>
      <color theme="1"/>
      <name val="Calibri"/>
      <family val="2"/>
      <scheme val="minor"/>
    </font>
    <font>
      <sz val="10"/>
      <color theme="1"/>
      <name val="Arial MT"/>
    </font>
    <font>
      <b/>
      <sz val="10"/>
      <color theme="1"/>
      <name val="Arial"/>
      <family val="2"/>
    </font>
    <font>
      <sz val="9"/>
      <color theme="1"/>
      <name val="Arial Narrow"/>
      <family val="2"/>
    </font>
    <font>
      <b/>
      <i/>
      <sz val="14"/>
      <name val="Arial"/>
      <family val="2"/>
    </font>
    <font>
      <sz val="6"/>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s>
  <borders count="6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auto="1"/>
      </left>
      <right/>
      <top style="thin">
        <color auto="1"/>
      </top>
      <bottom/>
      <diagonal/>
    </border>
    <border>
      <left style="medium">
        <color auto="1"/>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right style="medium">
        <color indexed="64"/>
      </right>
      <top style="thin">
        <color indexed="64"/>
      </top>
      <bottom style="medium">
        <color indexed="64"/>
      </bottom>
      <diagonal/>
    </border>
    <border>
      <left style="dotted">
        <color rgb="FF0070C0"/>
      </left>
      <right style="dotted">
        <color rgb="FF0070C0"/>
      </right>
      <top style="dotted">
        <color rgb="FF0070C0"/>
      </top>
      <bottom style="dotted">
        <color rgb="FF0070C0"/>
      </bottom>
      <diagonal/>
    </border>
    <border>
      <left style="medium">
        <color auto="1"/>
      </left>
      <right style="thin">
        <color indexed="64"/>
      </right>
      <top/>
      <bottom style="medium">
        <color indexed="64"/>
      </bottom>
      <diagonal/>
    </border>
    <border>
      <left/>
      <right style="dotted">
        <color rgb="FF0070C0"/>
      </right>
      <top style="dotted">
        <color rgb="FF0070C0"/>
      </top>
      <bottom style="dotted">
        <color rgb="FF0070C0"/>
      </bottom>
      <diagonal/>
    </border>
  </borders>
  <cellStyleXfs count="39">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9" fontId="7" fillId="0" borderId="0" applyFont="0" applyFill="0" applyBorder="0" applyAlignment="0" applyProtection="0"/>
    <xf numFmtId="0" fontId="21" fillId="0" borderId="0"/>
    <xf numFmtId="164" fontId="7" fillId="0" borderId="0" applyFont="0" applyFill="0" applyBorder="0" applyAlignment="0" applyProtection="0"/>
    <xf numFmtId="43" fontId="7" fillId="0" borderId="0" applyFont="0" applyFill="0" applyBorder="0" applyAlignment="0" applyProtection="0"/>
    <xf numFmtId="0" fontId="9" fillId="0" borderId="0"/>
    <xf numFmtId="42" fontId="9" fillId="0" borderId="0" applyFont="0" applyFill="0" applyBorder="0" applyAlignment="0" applyProtection="0"/>
    <xf numFmtId="9" fontId="9" fillId="0" borderId="0" applyFont="0" applyFill="0" applyBorder="0" applyAlignment="0" applyProtection="0"/>
    <xf numFmtId="170"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24" fillId="2" borderId="1" applyNumberFormat="0" applyProtection="0">
      <alignment horizontal="left" vertical="center"/>
    </xf>
    <xf numFmtId="0" fontId="23" fillId="3" borderId="0" applyNumberFormat="0" applyBorder="0" applyProtection="0">
      <alignment horizontal="center" vertical="center"/>
    </xf>
    <xf numFmtId="0" fontId="23" fillId="4" borderId="0" applyNumberFormat="0" applyBorder="0" applyProtection="0">
      <alignment horizontal="center" vertical="center"/>
    </xf>
    <xf numFmtId="0" fontId="23" fillId="2" borderId="0" applyNumberFormat="0" applyBorder="0" applyProtection="0">
      <alignment horizontal="center" vertical="center" wrapText="1"/>
    </xf>
    <xf numFmtId="0" fontId="23" fillId="2" borderId="0" applyNumberFormat="0" applyBorder="0" applyProtection="0">
      <alignment horizontal="right" vertical="center" wrapText="1"/>
    </xf>
    <xf numFmtId="0" fontId="23" fillId="5" borderId="0" applyNumberFormat="0" applyBorder="0" applyProtection="0">
      <alignment horizontal="center" vertical="center" wrapText="1"/>
    </xf>
    <xf numFmtId="0" fontId="22" fillId="5" borderId="0" applyNumberFormat="0" applyBorder="0" applyProtection="0">
      <alignment horizontal="right" vertical="center" wrapText="1"/>
    </xf>
    <xf numFmtId="49" fontId="22" fillId="0" borderId="0" applyFill="0" applyBorder="0" applyProtection="0">
      <alignment horizontal="left" vertical="center"/>
    </xf>
    <xf numFmtId="0" fontId="23" fillId="0" borderId="0" applyNumberFormat="0" applyFill="0" applyBorder="0" applyProtection="0">
      <alignment horizontal="left" vertical="center"/>
    </xf>
    <xf numFmtId="0" fontId="23" fillId="0" borderId="0" applyNumberFormat="0" applyFill="0" applyBorder="0" applyProtection="0">
      <alignment horizontal="right" vertical="center"/>
    </xf>
    <xf numFmtId="171" fontId="22" fillId="0" borderId="0" applyFill="0" applyBorder="0" applyProtection="0">
      <alignment horizontal="right" vertical="center"/>
    </xf>
    <xf numFmtId="14" fontId="22" fillId="0" borderId="0" applyFill="0" applyBorder="0" applyProtection="0">
      <alignment horizontal="right" vertical="center"/>
    </xf>
    <xf numFmtId="22" fontId="22" fillId="0" borderId="0" applyFill="0" applyBorder="0" applyProtection="0">
      <alignment horizontal="right" vertical="center"/>
    </xf>
    <xf numFmtId="3" fontId="22" fillId="0" borderId="0" applyFill="0" applyBorder="0" applyProtection="0">
      <alignment horizontal="right" vertical="center"/>
    </xf>
    <xf numFmtId="4" fontId="22" fillId="0" borderId="0" applyFill="0" applyBorder="0" applyProtection="0">
      <alignment horizontal="right" vertical="center"/>
    </xf>
    <xf numFmtId="0" fontId="22" fillId="0" borderId="1" applyNumberFormat="0" applyFill="0" applyProtection="0">
      <alignment horizontal="left" vertical="center"/>
    </xf>
    <xf numFmtId="171" fontId="22" fillId="0" borderId="1" applyFill="0" applyProtection="0">
      <alignment horizontal="right" vertical="center"/>
    </xf>
    <xf numFmtId="3" fontId="22" fillId="0" borderId="1" applyFill="0" applyProtection="0">
      <alignment horizontal="right" vertical="center"/>
    </xf>
    <xf numFmtId="4" fontId="22" fillId="0" borderId="1" applyFill="0" applyProtection="0">
      <alignment horizontal="right" vertical="center"/>
    </xf>
    <xf numFmtId="0" fontId="9" fillId="0" borderId="1" applyNumberFormat="0" applyFont="0" applyFill="0" applyAlignment="0" applyProtection="0"/>
    <xf numFmtId="41"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cellStyleXfs>
  <cellXfs count="734">
    <xf numFmtId="0" fontId="0" fillId="0" borderId="0" xfId="0"/>
    <xf numFmtId="173" fontId="0" fillId="0" borderId="0" xfId="8" applyNumberFormat="1" applyFont="1" applyFill="1"/>
    <xf numFmtId="0" fontId="11" fillId="0" borderId="0" xfId="0" applyFont="1"/>
    <xf numFmtId="0" fontId="32" fillId="0" borderId="0" xfId="0" applyFont="1"/>
    <xf numFmtId="164" fontId="11" fillId="0" borderId="0" xfId="0" applyNumberFormat="1" applyFont="1"/>
    <xf numFmtId="0" fontId="11" fillId="0" borderId="0" xfId="0" applyFont="1" applyAlignment="1">
      <alignment horizontal="center" vertical="center"/>
    </xf>
    <xf numFmtId="173" fontId="11" fillId="0" borderId="0" xfId="8" applyNumberFormat="1" applyFont="1" applyFill="1"/>
    <xf numFmtId="10" fontId="11" fillId="0" borderId="0" xfId="5" applyNumberFormat="1" applyFont="1" applyFill="1"/>
    <xf numFmtId="173" fontId="11" fillId="0" borderId="0" xfId="0" applyNumberFormat="1" applyFont="1"/>
    <xf numFmtId="10" fontId="11" fillId="0" borderId="0" xfId="0" applyNumberFormat="1" applyFont="1"/>
    <xf numFmtId="0" fontId="11" fillId="0" borderId="0" xfId="0" applyFont="1" applyAlignment="1">
      <alignment horizontal="left"/>
    </xf>
    <xf numFmtId="0" fontId="4" fillId="0" borderId="0" xfId="0" applyFont="1" applyAlignment="1">
      <alignment horizontal="center" vertical="center"/>
    </xf>
    <xf numFmtId="173" fontId="0" fillId="0" borderId="0" xfId="8" applyNumberFormat="1" applyFont="1" applyFill="1" applyBorder="1"/>
    <xf numFmtId="42" fontId="11" fillId="0" borderId="0" xfId="0" applyNumberFormat="1" applyFont="1"/>
    <xf numFmtId="175" fontId="11" fillId="0" borderId="0" xfId="0" applyNumberFormat="1" applyFont="1"/>
    <xf numFmtId="9" fontId="0" fillId="0" borderId="0" xfId="5" applyFont="1" applyFill="1"/>
    <xf numFmtId="174" fontId="0" fillId="0" borderId="0" xfId="0" applyNumberFormat="1"/>
    <xf numFmtId="172" fontId="0" fillId="0" borderId="0" xfId="0" applyNumberFormat="1"/>
    <xf numFmtId="168" fontId="0" fillId="0" borderId="0" xfId="0" applyNumberFormat="1"/>
    <xf numFmtId="0" fontId="10" fillId="0" borderId="53" xfId="0" applyFont="1" applyBorder="1"/>
    <xf numFmtId="3" fontId="0" fillId="0" borderId="0" xfId="0" applyNumberFormat="1"/>
    <xf numFmtId="0" fontId="10" fillId="0" borderId="44" xfId="0" applyFont="1" applyBorder="1"/>
    <xf numFmtId="3" fontId="35" fillId="0" borderId="0" xfId="0" applyNumberFormat="1" applyFont="1" applyAlignment="1">
      <alignment horizontal="right" vertical="center" wrapText="1"/>
    </xf>
    <xf numFmtId="175" fontId="0" fillId="0" borderId="0" xfId="0" applyNumberFormat="1"/>
    <xf numFmtId="177" fontId="0" fillId="0" borderId="0" xfId="0" applyNumberFormat="1"/>
    <xf numFmtId="0" fontId="2" fillId="6" borderId="15" xfId="0" applyFont="1" applyFill="1" applyBorder="1"/>
    <xf numFmtId="2" fontId="4" fillId="6" borderId="11" xfId="0" applyNumberFormat="1" applyFont="1" applyFill="1" applyBorder="1" applyAlignment="1">
      <alignment horizontal="center" vertical="center"/>
    </xf>
    <xf numFmtId="2" fontId="4" fillId="6" borderId="26" xfId="0" applyNumberFormat="1" applyFont="1" applyFill="1" applyBorder="1" applyAlignment="1">
      <alignment horizontal="center" vertical="center"/>
    </xf>
    <xf numFmtId="0" fontId="32" fillId="6" borderId="1" xfId="0" applyFont="1" applyFill="1" applyBorder="1" applyAlignment="1">
      <alignment horizontal="center" vertical="center"/>
    </xf>
    <xf numFmtId="0" fontId="4" fillId="6" borderId="20" xfId="0" applyFont="1" applyFill="1" applyBorder="1" applyAlignment="1">
      <alignment horizontal="center" vertical="center"/>
    </xf>
    <xf numFmtId="10" fontId="4" fillId="6" borderId="20" xfId="5" applyNumberFormat="1"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1" xfId="0" applyFont="1" applyFill="1" applyBorder="1" applyAlignment="1">
      <alignment horizontal="center" vertical="center" wrapText="1"/>
    </xf>
    <xf numFmtId="42" fontId="26" fillId="6" borderId="1" xfId="7" applyNumberFormat="1" applyFont="1" applyFill="1" applyBorder="1" applyAlignment="1">
      <alignment horizontal="left" vertical="center" wrapText="1"/>
    </xf>
    <xf numFmtId="42" fontId="2" fillId="6" borderId="1" xfId="0" applyNumberFormat="1" applyFont="1" applyFill="1" applyBorder="1" applyAlignment="1">
      <alignment horizontal="center" vertical="center"/>
    </xf>
    <xf numFmtId="42" fontId="4" fillId="6"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wrapText="1"/>
    </xf>
    <xf numFmtId="42" fontId="4" fillId="6" borderId="1" xfId="7" applyNumberFormat="1" applyFont="1" applyFill="1" applyBorder="1" applyAlignment="1">
      <alignment horizontal="left" vertical="center" wrapText="1"/>
    </xf>
    <xf numFmtId="167" fontId="4" fillId="6" borderId="15" xfId="0" applyNumberFormat="1" applyFont="1" applyFill="1" applyBorder="1" applyAlignment="1">
      <alignment vertical="center"/>
    </xf>
    <xf numFmtId="167" fontId="2" fillId="6" borderId="1" xfId="0" applyNumberFormat="1" applyFont="1" applyFill="1" applyBorder="1" applyAlignment="1">
      <alignment vertical="top"/>
    </xf>
    <xf numFmtId="0" fontId="8" fillId="6" borderId="1" xfId="0" applyFont="1" applyFill="1" applyBorder="1" applyAlignment="1">
      <alignment horizontal="center" vertical="center"/>
    </xf>
    <xf numFmtId="0" fontId="8" fillId="6" borderId="0" xfId="0" applyFont="1" applyFill="1" applyAlignment="1">
      <alignment horizontal="left" vertical="center" wrapText="1"/>
    </xf>
    <xf numFmtId="0" fontId="2" fillId="6" borderId="0" xfId="0" applyFont="1" applyFill="1" applyAlignment="1">
      <alignment horizontal="center" vertical="center" wrapText="1"/>
    </xf>
    <xf numFmtId="1" fontId="1" fillId="6" borderId="14" xfId="0" applyNumberFormat="1" applyFont="1" applyFill="1" applyBorder="1" applyAlignment="1">
      <alignment horizontal="center" vertical="center" wrapText="1"/>
    </xf>
    <xf numFmtId="164" fontId="1" fillId="6" borderId="40" xfId="7" applyFont="1" applyFill="1" applyBorder="1" applyAlignment="1" applyProtection="1">
      <alignment horizontal="center" vertical="center" wrapText="1"/>
    </xf>
    <xf numFmtId="0" fontId="4" fillId="6" borderId="1" xfId="0" applyFont="1" applyFill="1" applyBorder="1" applyAlignment="1">
      <alignment horizontal="center" vertical="center"/>
    </xf>
    <xf numFmtId="10" fontId="4" fillId="6" borderId="26" xfId="5" applyNumberFormat="1" applyFont="1" applyFill="1" applyBorder="1" applyAlignment="1">
      <alignment horizontal="center" vertical="center"/>
    </xf>
    <xf numFmtId="0" fontId="4" fillId="6" borderId="15" xfId="0" applyFont="1" applyFill="1" applyBorder="1" applyAlignment="1">
      <alignment horizontal="center" vertical="center"/>
    </xf>
    <xf numFmtId="0" fontId="2" fillId="6" borderId="1" xfId="0" applyFont="1" applyFill="1" applyBorder="1" applyAlignment="1">
      <alignment horizontal="center" vertical="center" wrapText="1"/>
    </xf>
    <xf numFmtId="42" fontId="2" fillId="6" borderId="1" xfId="7" applyNumberFormat="1" applyFont="1" applyFill="1" applyBorder="1" applyAlignment="1">
      <alignment horizontal="left" vertical="center" wrapText="1"/>
    </xf>
    <xf numFmtId="0" fontId="2" fillId="6" borderId="1" xfId="0" applyFont="1" applyFill="1" applyBorder="1" applyAlignment="1">
      <alignment horizontal="center" vertical="center"/>
    </xf>
    <xf numFmtId="14" fontId="2" fillId="6" borderId="15" xfId="0" applyNumberFormat="1" applyFont="1" applyFill="1" applyBorder="1" applyAlignment="1">
      <alignment horizontal="center" vertical="center"/>
    </xf>
    <xf numFmtId="0" fontId="12" fillId="6" borderId="1" xfId="0" applyFont="1" applyFill="1" applyBorder="1" applyAlignment="1">
      <alignment horizontal="center" vertical="center" wrapText="1"/>
    </xf>
    <xf numFmtId="42" fontId="4" fillId="6" borderId="20" xfId="7" applyNumberFormat="1" applyFont="1" applyFill="1" applyBorder="1" applyAlignment="1">
      <alignment horizontal="left" vertical="center" wrapText="1"/>
    </xf>
    <xf numFmtId="42" fontId="2" fillId="6" borderId="20" xfId="0" applyNumberFormat="1" applyFont="1" applyFill="1" applyBorder="1" applyAlignment="1">
      <alignment horizontal="center" vertical="center"/>
    </xf>
    <xf numFmtId="14" fontId="2" fillId="6" borderId="19" xfId="0" applyNumberFormat="1" applyFont="1" applyFill="1" applyBorder="1" applyAlignment="1">
      <alignment horizontal="center" vertical="center"/>
    </xf>
    <xf numFmtId="167" fontId="4" fillId="6" borderId="37" xfId="0" applyNumberFormat="1" applyFont="1" applyFill="1" applyBorder="1" applyAlignment="1">
      <alignment vertical="center"/>
    </xf>
    <xf numFmtId="167" fontId="2" fillId="6" borderId="17" xfId="0" applyNumberFormat="1" applyFont="1" applyFill="1" applyBorder="1" applyAlignment="1">
      <alignment vertical="top"/>
    </xf>
    <xf numFmtId="0" fontId="8" fillId="6" borderId="0" xfId="0" applyFont="1" applyFill="1" applyAlignment="1">
      <alignment horizontal="justify" vertical="top" wrapText="1"/>
    </xf>
    <xf numFmtId="1" fontId="11" fillId="6" borderId="1" xfId="0" applyNumberFormat="1" applyFont="1" applyFill="1" applyBorder="1" applyAlignment="1">
      <alignment horizontal="center" vertical="center" wrapText="1"/>
    </xf>
    <xf numFmtId="164" fontId="2" fillId="6" borderId="1" xfId="7" applyFont="1" applyFill="1" applyBorder="1" applyAlignment="1">
      <alignment horizontal="center" vertical="center"/>
    </xf>
    <xf numFmtId="0" fontId="11" fillId="6" borderId="0" xfId="0" applyFont="1" applyFill="1"/>
    <xf numFmtId="0" fontId="11" fillId="6" borderId="0" xfId="0" applyFont="1" applyFill="1" applyAlignment="1">
      <alignment horizontal="center" vertical="center"/>
    </xf>
    <xf numFmtId="0" fontId="1" fillId="6" borderId="14" xfId="0" applyFont="1" applyFill="1" applyBorder="1" applyAlignment="1">
      <alignment horizontal="center" vertical="center" wrapText="1"/>
    </xf>
    <xf numFmtId="164" fontId="11" fillId="6" borderId="40" xfId="7" applyFont="1" applyFill="1" applyBorder="1" applyAlignment="1" applyProtection="1">
      <alignment horizontal="center" vertical="center" wrapText="1"/>
    </xf>
    <xf numFmtId="10" fontId="4" fillId="6" borderId="1" xfId="5" applyNumberFormat="1" applyFont="1" applyFill="1" applyBorder="1" applyAlignment="1">
      <alignment horizontal="center" vertical="center"/>
    </xf>
    <xf numFmtId="175" fontId="11" fillId="6" borderId="1" xfId="38" applyNumberFormat="1" applyFont="1" applyFill="1" applyBorder="1" applyAlignment="1">
      <alignment horizontal="center" vertical="center" wrapText="1"/>
    </xf>
    <xf numFmtId="164" fontId="2" fillId="6" borderId="1" xfId="7" applyFont="1" applyFill="1" applyBorder="1" applyAlignment="1" applyProtection="1">
      <alignment vertical="center"/>
    </xf>
    <xf numFmtId="14" fontId="2" fillId="6" borderId="11" xfId="0" applyNumberFormat="1" applyFont="1" applyFill="1" applyBorder="1" applyAlignment="1">
      <alignment horizontal="center" vertical="center"/>
    </xf>
    <xf numFmtId="42" fontId="10" fillId="6" borderId="1" xfId="7" applyNumberFormat="1" applyFont="1" applyFill="1" applyBorder="1" applyAlignment="1">
      <alignment horizontal="left" vertical="center" wrapText="1"/>
    </xf>
    <xf numFmtId="175" fontId="10" fillId="6" borderId="1" xfId="38" applyNumberFormat="1" applyFont="1" applyFill="1" applyBorder="1" applyAlignment="1">
      <alignment horizontal="center" vertical="center" wrapText="1"/>
    </xf>
    <xf numFmtId="0" fontId="1" fillId="6" borderId="37" xfId="0" applyFont="1" applyFill="1" applyBorder="1" applyAlignment="1">
      <alignment vertical="center" wrapText="1"/>
    </xf>
    <xf numFmtId="0" fontId="1" fillId="6" borderId="10" xfId="0" applyFont="1" applyFill="1" applyBorder="1" applyAlignment="1">
      <alignment horizontal="center" vertical="center"/>
    </xf>
    <xf numFmtId="166" fontId="1" fillId="6" borderId="10" xfId="0" applyNumberFormat="1" applyFont="1" applyFill="1" applyBorder="1" applyAlignment="1">
      <alignment horizontal="center" vertical="center"/>
    </xf>
    <xf numFmtId="166" fontId="4" fillId="6" borderId="1" xfId="0" applyNumberFormat="1" applyFont="1" applyFill="1" applyBorder="1" applyAlignment="1">
      <alignment vertical="top"/>
    </xf>
    <xf numFmtId="166" fontId="4" fillId="6" borderId="26" xfId="0" applyNumberFormat="1" applyFont="1" applyFill="1" applyBorder="1" applyAlignment="1">
      <alignment vertical="top"/>
    </xf>
    <xf numFmtId="0" fontId="1" fillId="6" borderId="1" xfId="0" applyFont="1" applyFill="1" applyBorder="1" applyAlignment="1">
      <alignment horizontal="center" vertical="center"/>
    </xf>
    <xf numFmtId="0" fontId="4" fillId="6" borderId="13" xfId="0" applyFont="1" applyFill="1" applyBorder="1" applyAlignment="1">
      <alignment vertical="center"/>
    </xf>
    <xf numFmtId="0" fontId="4" fillId="6" borderId="12" xfId="0" applyFont="1" applyFill="1" applyBorder="1" applyAlignment="1">
      <alignment vertical="center"/>
    </xf>
    <xf numFmtId="0" fontId="4" fillId="6" borderId="27" xfId="0" applyFont="1" applyFill="1" applyBorder="1" applyAlignment="1">
      <alignment vertical="center"/>
    </xf>
    <xf numFmtId="0" fontId="1" fillId="6" borderId="14" xfId="0" applyFont="1" applyFill="1" applyBorder="1" applyAlignment="1">
      <alignment horizontal="left" vertical="center" wrapText="1"/>
    </xf>
    <xf numFmtId="175" fontId="2" fillId="6" borderId="1" xfId="38" applyNumberFormat="1" applyFont="1" applyFill="1" applyBorder="1" applyAlignment="1">
      <alignment horizontal="left" vertical="center" wrapText="1"/>
    </xf>
    <xf numFmtId="175" fontId="4" fillId="6" borderId="1" xfId="38" applyNumberFormat="1" applyFont="1" applyFill="1" applyBorder="1" applyAlignment="1">
      <alignment horizontal="left" vertical="center" wrapText="1"/>
    </xf>
    <xf numFmtId="1" fontId="2" fillId="6" borderId="1" xfId="0" applyNumberFormat="1" applyFont="1" applyFill="1" applyBorder="1" applyAlignment="1">
      <alignment horizontal="center" vertical="center" wrapText="1"/>
    </xf>
    <xf numFmtId="0" fontId="8" fillId="6" borderId="0" xfId="0" applyFont="1" applyFill="1" applyAlignment="1">
      <alignment horizontal="justify" vertical="center" wrapText="1"/>
    </xf>
    <xf numFmtId="0" fontId="4" fillId="6" borderId="0" xfId="0" applyFont="1" applyFill="1" applyAlignment="1">
      <alignment horizontal="left"/>
    </xf>
    <xf numFmtId="10" fontId="2" fillId="6" borderId="1" xfId="5" applyNumberFormat="1" applyFont="1" applyFill="1" applyBorder="1" applyAlignment="1" applyProtection="1">
      <alignment vertical="top"/>
    </xf>
    <xf numFmtId="175" fontId="2" fillId="6" borderId="1" xfId="38" applyNumberFormat="1" applyFont="1" applyFill="1" applyBorder="1" applyAlignment="1">
      <alignment horizontal="center" vertical="center" wrapText="1"/>
    </xf>
    <xf numFmtId="9" fontId="2" fillId="6" borderId="1" xfId="5" applyFont="1" applyFill="1" applyBorder="1" applyAlignment="1" applyProtection="1">
      <alignment vertical="top"/>
    </xf>
    <xf numFmtId="0" fontId="4" fillId="6" borderId="0" xfId="0" applyFont="1" applyFill="1" applyAlignment="1">
      <alignment horizontal="center" vertical="center"/>
    </xf>
    <xf numFmtId="175" fontId="0" fillId="6" borderId="0" xfId="38" applyNumberFormat="1" applyFont="1" applyFill="1" applyAlignment="1">
      <alignment horizontal="left" vertical="center"/>
    </xf>
    <xf numFmtId="175" fontId="11" fillId="6" borderId="0" xfId="0" applyNumberFormat="1" applyFont="1" applyFill="1"/>
    <xf numFmtId="0" fontId="0" fillId="6" borderId="0" xfId="0" applyFill="1"/>
    <xf numFmtId="0" fontId="10" fillId="6" borderId="53" xfId="0" applyFont="1" applyFill="1" applyBorder="1" applyAlignment="1">
      <alignment vertical="center"/>
    </xf>
    <xf numFmtId="0" fontId="10" fillId="6" borderId="44" xfId="0" applyFont="1" applyFill="1" applyBorder="1" applyAlignment="1">
      <alignment vertical="center"/>
    </xf>
    <xf numFmtId="3" fontId="0" fillId="6" borderId="0" xfId="0" applyNumberFormat="1" applyFill="1"/>
    <xf numFmtId="164" fontId="11" fillId="6" borderId="0" xfId="0" applyNumberFormat="1" applyFont="1" applyFill="1"/>
    <xf numFmtId="2" fontId="13" fillId="6" borderId="1" xfId="0" applyNumberFormat="1" applyFont="1" applyFill="1" applyBorder="1" applyAlignment="1">
      <alignment horizontal="center" vertical="center"/>
    </xf>
    <xf numFmtId="2" fontId="13" fillId="6" borderId="26" xfId="0" applyNumberFormat="1" applyFont="1" applyFill="1" applyBorder="1" applyAlignment="1">
      <alignment horizontal="center" vertical="center"/>
    </xf>
    <xf numFmtId="1" fontId="12" fillId="6" borderId="1" xfId="0" applyNumberFormat="1" applyFont="1" applyFill="1" applyBorder="1" applyAlignment="1">
      <alignment horizontal="center" vertical="center" wrapText="1"/>
    </xf>
    <xf numFmtId="174" fontId="11" fillId="6" borderId="26" xfId="0" applyNumberFormat="1" applyFont="1" applyFill="1" applyBorder="1" applyAlignment="1">
      <alignment horizontal="right" vertical="center" wrapText="1"/>
    </xf>
    <xf numFmtId="174" fontId="29" fillId="6" borderId="26" xfId="0" applyNumberFormat="1" applyFont="1" applyFill="1" applyBorder="1" applyAlignment="1">
      <alignment horizontal="right" vertical="center" wrapText="1"/>
    </xf>
    <xf numFmtId="0" fontId="13" fillId="6" borderId="1" xfId="0" applyFont="1" applyFill="1" applyBorder="1" applyAlignment="1">
      <alignment horizontal="center" vertical="center"/>
    </xf>
    <xf numFmtId="0" fontId="20" fillId="6" borderId="1" xfId="0" applyFont="1" applyFill="1" applyBorder="1" applyAlignment="1">
      <alignment horizontal="center" vertical="center"/>
    </xf>
    <xf numFmtId="10" fontId="20" fillId="6" borderId="1" xfId="5"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173" fontId="26" fillId="6" borderId="1" xfId="8" applyNumberFormat="1" applyFont="1" applyFill="1" applyBorder="1" applyAlignment="1">
      <alignment horizontal="left" vertical="center" wrapText="1"/>
    </xf>
    <xf numFmtId="0" fontId="3" fillId="6" borderId="1" xfId="0" applyFont="1" applyFill="1" applyBorder="1" applyAlignment="1">
      <alignment horizontal="center" vertical="center" wrapText="1"/>
    </xf>
    <xf numFmtId="175" fontId="27" fillId="6" borderId="1" xfId="7" applyNumberFormat="1" applyFont="1" applyFill="1" applyBorder="1" applyAlignment="1">
      <alignment horizontal="left" vertical="center" wrapText="1"/>
    </xf>
    <xf numFmtId="0" fontId="3" fillId="6" borderId="20" xfId="0" applyFont="1" applyFill="1" applyBorder="1" applyAlignment="1">
      <alignment horizontal="center" vertical="center" wrapText="1"/>
    </xf>
    <xf numFmtId="167" fontId="13" fillId="6" borderId="33" xfId="0" applyNumberFormat="1" applyFont="1" applyFill="1" applyBorder="1" applyAlignment="1">
      <alignment vertical="center"/>
    </xf>
    <xf numFmtId="176" fontId="3" fillId="6" borderId="34" xfId="0" applyNumberFormat="1" applyFont="1" applyFill="1" applyBorder="1" applyAlignment="1">
      <alignment vertical="top"/>
    </xf>
    <xf numFmtId="173" fontId="20" fillId="6" borderId="1" xfId="8" applyNumberFormat="1" applyFont="1" applyFill="1" applyBorder="1" applyAlignment="1" applyProtection="1">
      <alignment horizontal="center" vertical="center"/>
    </xf>
    <xf numFmtId="0" fontId="13" fillId="6" borderId="1" xfId="0" applyFont="1" applyFill="1" applyBorder="1" applyAlignment="1">
      <alignment horizontal="center" vertical="center" wrapText="1"/>
    </xf>
    <xf numFmtId="0" fontId="13" fillId="6" borderId="20" xfId="0" applyFont="1" applyFill="1" applyBorder="1" applyAlignment="1">
      <alignment horizontal="center" vertical="center" wrapText="1"/>
    </xf>
    <xf numFmtId="167" fontId="3" fillId="6" borderId="34" xfId="0" applyNumberFormat="1" applyFont="1" applyFill="1" applyBorder="1" applyAlignment="1">
      <alignment vertical="top"/>
    </xf>
    <xf numFmtId="1" fontId="20" fillId="6" borderId="1" xfId="8" applyNumberFormat="1" applyFont="1" applyFill="1" applyBorder="1" applyAlignment="1" applyProtection="1">
      <alignment horizontal="center" vertical="center"/>
    </xf>
    <xf numFmtId="0" fontId="20" fillId="6" borderId="0" xfId="0" applyFont="1" applyFill="1" applyAlignment="1">
      <alignment horizontal="left" vertical="center" wrapText="1"/>
    </xf>
    <xf numFmtId="166" fontId="2" fillId="6" borderId="0" xfId="0" applyNumberFormat="1" applyFont="1" applyFill="1" applyAlignment="1">
      <alignment horizontal="center" vertical="center" wrapText="1"/>
    </xf>
    <xf numFmtId="2" fontId="13" fillId="6" borderId="11" xfId="0" applyNumberFormat="1" applyFont="1" applyFill="1" applyBorder="1" applyAlignment="1">
      <alignment horizontal="center" vertical="center"/>
    </xf>
    <xf numFmtId="1" fontId="1" fillId="6" borderId="11" xfId="0" applyNumberFormat="1" applyFont="1" applyFill="1" applyBorder="1" applyAlignment="1">
      <alignment horizontal="center" vertical="center" wrapText="1"/>
    </xf>
    <xf numFmtId="174" fontId="11" fillId="6" borderId="26"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74" fontId="11" fillId="6" borderId="1" xfId="0" applyNumberFormat="1" applyFont="1" applyFill="1" applyBorder="1" applyAlignment="1">
      <alignment horizontal="center" vertical="center" wrapText="1"/>
    </xf>
    <xf numFmtId="173" fontId="26" fillId="6" borderId="1" xfId="8" applyNumberFormat="1" applyFont="1" applyFill="1" applyBorder="1" applyAlignment="1" applyProtection="1">
      <alignment vertical="center" wrapText="1"/>
    </xf>
    <xf numFmtId="175" fontId="26" fillId="6" borderId="1" xfId="38" applyNumberFormat="1" applyFont="1" applyFill="1" applyBorder="1" applyAlignment="1">
      <alignment horizontal="left" vertical="center" wrapText="1"/>
    </xf>
    <xf numFmtId="42" fontId="27" fillId="6" borderId="1" xfId="7" applyNumberFormat="1" applyFont="1" applyFill="1" applyBorder="1" applyAlignment="1">
      <alignment horizontal="left" vertical="center" wrapText="1"/>
    </xf>
    <xf numFmtId="1" fontId="41" fillId="6" borderId="1" xfId="0" applyNumberFormat="1" applyFont="1" applyFill="1" applyBorder="1" applyAlignment="1">
      <alignment horizontal="center" vertical="center" wrapText="1"/>
    </xf>
    <xf numFmtId="174" fontId="41" fillId="6" borderId="26" xfId="0" applyNumberFormat="1" applyFont="1" applyFill="1" applyBorder="1" applyAlignment="1">
      <alignment horizontal="right" vertical="center" wrapText="1"/>
    </xf>
    <xf numFmtId="42" fontId="30" fillId="6" borderId="1" xfId="0" applyNumberFormat="1" applyFont="1" applyFill="1" applyBorder="1" applyAlignment="1">
      <alignment horizontal="center" vertical="center" wrapText="1"/>
    </xf>
    <xf numFmtId="166" fontId="2" fillId="6" borderId="0" xfId="0" applyNumberFormat="1" applyFont="1" applyFill="1" applyAlignment="1">
      <alignment horizontal="left" wrapText="1"/>
    </xf>
    <xf numFmtId="173" fontId="20" fillId="6" borderId="0" xfId="0" applyNumberFormat="1" applyFont="1" applyFill="1" applyAlignment="1">
      <alignment horizontal="left" vertical="center" wrapText="1"/>
    </xf>
    <xf numFmtId="173" fontId="20" fillId="6" borderId="0" xfId="8" applyNumberFormat="1" applyFont="1" applyFill="1" applyBorder="1" applyAlignment="1">
      <alignment horizontal="left" vertical="center" wrapText="1"/>
    </xf>
    <xf numFmtId="174" fontId="2" fillId="6" borderId="26" xfId="0" applyNumberFormat="1" applyFont="1" applyFill="1" applyBorder="1" applyAlignment="1">
      <alignment horizontal="right" vertical="center" wrapText="1"/>
    </xf>
    <xf numFmtId="9" fontId="26" fillId="6" borderId="1" xfId="5" applyFont="1" applyFill="1" applyBorder="1" applyAlignment="1">
      <alignment horizontal="center" vertical="center" wrapText="1"/>
    </xf>
    <xf numFmtId="2" fontId="26" fillId="6" borderId="1" xfId="0" applyNumberFormat="1" applyFont="1" applyFill="1" applyBorder="1" applyAlignment="1">
      <alignment vertical="center" wrapText="1"/>
    </xf>
    <xf numFmtId="9" fontId="13" fillId="6" borderId="1" xfId="0" applyNumberFormat="1" applyFont="1" applyFill="1" applyBorder="1" applyAlignment="1">
      <alignment horizontal="center" vertical="center" wrapText="1"/>
    </xf>
    <xf numFmtId="9" fontId="20" fillId="6" borderId="1" xfId="5" applyFont="1" applyFill="1" applyBorder="1" applyAlignment="1" applyProtection="1">
      <alignment horizontal="center" vertical="center"/>
    </xf>
    <xf numFmtId="175" fontId="11" fillId="6" borderId="26" xfId="38" applyNumberFormat="1" applyFont="1" applyFill="1" applyBorder="1" applyAlignment="1" applyProtection="1">
      <alignment horizontal="right" vertical="center" wrapText="1"/>
    </xf>
    <xf numFmtId="44" fontId="1" fillId="6" borderId="26" xfId="38" applyFont="1" applyFill="1" applyBorder="1" applyAlignment="1">
      <alignment horizontal="right" vertical="center" wrapText="1"/>
    </xf>
    <xf numFmtId="3" fontId="12" fillId="6" borderId="26" xfId="0" applyNumberFormat="1" applyFont="1" applyFill="1" applyBorder="1" applyAlignment="1">
      <alignment horizontal="right" vertical="center" wrapText="1"/>
    </xf>
    <xf numFmtId="1" fontId="3" fillId="6" borderId="1" xfId="0" applyNumberFormat="1" applyFont="1" applyFill="1" applyBorder="1" applyAlignment="1">
      <alignment horizontal="center" vertical="center" wrapText="1"/>
    </xf>
    <xf numFmtId="42" fontId="3" fillId="6" borderId="1" xfId="0" applyNumberFormat="1" applyFont="1" applyFill="1" applyBorder="1" applyAlignment="1">
      <alignment horizontal="center" vertical="center" wrapText="1"/>
    </xf>
    <xf numFmtId="3" fontId="13" fillId="6" borderId="1" xfId="0" applyNumberFormat="1" applyFont="1" applyFill="1" applyBorder="1" applyAlignment="1">
      <alignment horizontal="center" vertical="center" wrapText="1"/>
    </xf>
    <xf numFmtId="9" fontId="3" fillId="6" borderId="26" xfId="5" applyFont="1" applyFill="1" applyBorder="1" applyAlignment="1" applyProtection="1">
      <alignment vertical="center" wrapText="1"/>
    </xf>
    <xf numFmtId="3" fontId="13" fillId="6" borderId="20" xfId="0" applyNumberFormat="1" applyFont="1" applyFill="1" applyBorder="1" applyAlignment="1">
      <alignment horizontal="center" vertical="center" wrapText="1"/>
    </xf>
    <xf numFmtId="42" fontId="27" fillId="6" borderId="20" xfId="7" applyNumberFormat="1" applyFont="1" applyFill="1" applyBorder="1" applyAlignment="1">
      <alignment horizontal="left" vertical="center" wrapText="1"/>
    </xf>
    <xf numFmtId="14" fontId="2" fillId="6" borderId="20" xfId="0" applyNumberFormat="1" applyFont="1" applyFill="1" applyBorder="1" applyAlignment="1">
      <alignment horizontal="center" vertical="center"/>
    </xf>
    <xf numFmtId="14" fontId="2" fillId="6" borderId="20" xfId="0" applyNumberFormat="1" applyFont="1" applyFill="1" applyBorder="1" applyAlignment="1">
      <alignment horizontal="center" vertical="center" wrapText="1"/>
    </xf>
    <xf numFmtId="9" fontId="3" fillId="6" borderId="36" xfId="5" applyFont="1" applyFill="1" applyBorder="1" applyAlignment="1" applyProtection="1">
      <alignment vertical="center" wrapText="1"/>
    </xf>
    <xf numFmtId="167" fontId="13" fillId="6" borderId="16" xfId="0" applyNumberFormat="1" applyFont="1" applyFill="1" applyBorder="1" applyAlignment="1">
      <alignment horizontal="center" vertical="center"/>
    </xf>
    <xf numFmtId="167" fontId="3" fillId="6" borderId="10" xfId="0" applyNumberFormat="1" applyFont="1" applyFill="1" applyBorder="1" applyAlignment="1">
      <alignment vertical="top"/>
    </xf>
    <xf numFmtId="0" fontId="19" fillId="6" borderId="1" xfId="0" applyFont="1" applyFill="1" applyBorder="1" applyAlignment="1">
      <alignment horizontal="center" vertical="center"/>
    </xf>
    <xf numFmtId="1" fontId="18" fillId="6" borderId="1" xfId="0" applyNumberFormat="1" applyFont="1" applyFill="1" applyBorder="1" applyAlignment="1">
      <alignment horizontal="center" vertical="center"/>
    </xf>
    <xf numFmtId="0" fontId="14" fillId="6" borderId="0" xfId="0" applyFont="1" applyFill="1" applyAlignment="1">
      <alignment horizontal="left" vertical="center" wrapText="1"/>
    </xf>
    <xf numFmtId="175" fontId="1" fillId="6" borderId="26" xfId="38" applyNumberFormat="1" applyFont="1" applyFill="1" applyBorder="1" applyAlignment="1" applyProtection="1">
      <alignment horizontal="right" vertical="center" wrapText="1"/>
    </xf>
    <xf numFmtId="175" fontId="29" fillId="6" borderId="26" xfId="38" applyNumberFormat="1" applyFont="1" applyFill="1" applyBorder="1" applyAlignment="1" applyProtection="1">
      <alignment horizontal="right" vertical="center" wrapText="1"/>
    </xf>
    <xf numFmtId="1" fontId="20" fillId="6" borderId="1" xfId="0" applyNumberFormat="1" applyFont="1" applyFill="1" applyBorder="1" applyAlignment="1">
      <alignment horizontal="center" vertical="center"/>
    </xf>
    <xf numFmtId="2" fontId="13" fillId="6" borderId="20" xfId="0" applyNumberFormat="1" applyFont="1" applyFill="1" applyBorder="1" applyAlignment="1">
      <alignment horizontal="center" vertical="center" wrapText="1"/>
    </xf>
    <xf numFmtId="0" fontId="20" fillId="6" borderId="52" xfId="0" applyFont="1" applyFill="1" applyBorder="1" applyAlignment="1">
      <alignment horizontal="left" vertical="center" wrapText="1"/>
    </xf>
    <xf numFmtId="0" fontId="14" fillId="6" borderId="8" xfId="0" applyFont="1" applyFill="1" applyBorder="1" applyAlignment="1">
      <alignment horizontal="left" vertical="center" wrapText="1"/>
    </xf>
    <xf numFmtId="166" fontId="2" fillId="6" borderId="9" xfId="0" applyNumberFormat="1" applyFont="1" applyFill="1" applyBorder="1" applyAlignment="1">
      <alignment horizontal="left" wrapText="1"/>
    </xf>
    <xf numFmtId="166" fontId="2" fillId="6" borderId="22" xfId="0" applyNumberFormat="1" applyFont="1" applyFill="1" applyBorder="1" applyAlignment="1">
      <alignment horizontal="left" wrapText="1"/>
    </xf>
    <xf numFmtId="175" fontId="11" fillId="6" borderId="1" xfId="38" applyNumberFormat="1" applyFont="1" applyFill="1" applyBorder="1" applyAlignment="1" applyProtection="1">
      <alignment horizontal="right" vertical="center" wrapText="1"/>
    </xf>
    <xf numFmtId="3" fontId="11" fillId="6" borderId="26" xfId="0" applyNumberFormat="1" applyFont="1" applyFill="1" applyBorder="1" applyAlignment="1">
      <alignment horizontal="right" vertical="center" wrapText="1"/>
    </xf>
    <xf numFmtId="1" fontId="36" fillId="6" borderId="1" xfId="0" applyNumberFormat="1" applyFont="1" applyFill="1" applyBorder="1" applyAlignment="1">
      <alignment horizontal="center" vertical="center" wrapText="1"/>
    </xf>
    <xf numFmtId="2" fontId="2" fillId="6" borderId="1" xfId="0" applyNumberFormat="1" applyFont="1" applyFill="1" applyBorder="1" applyAlignment="1">
      <alignment vertical="center" wrapText="1"/>
    </xf>
    <xf numFmtId="2" fontId="3" fillId="6" borderId="1" xfId="5" applyNumberFormat="1" applyFont="1" applyFill="1" applyBorder="1" applyAlignment="1" applyProtection="1">
      <alignment vertical="center" wrapText="1"/>
    </xf>
    <xf numFmtId="2" fontId="13" fillId="6" borderId="1" xfId="0" applyNumberFormat="1" applyFont="1" applyFill="1" applyBorder="1" applyAlignment="1">
      <alignment vertical="center" wrapText="1"/>
    </xf>
    <xf numFmtId="2" fontId="2" fillId="6" borderId="20" xfId="0" applyNumberFormat="1" applyFont="1" applyFill="1" applyBorder="1" applyAlignment="1">
      <alignment vertical="center" wrapText="1"/>
    </xf>
    <xf numFmtId="0" fontId="10" fillId="6" borderId="53" xfId="0" applyFont="1" applyFill="1" applyBorder="1"/>
    <xf numFmtId="9" fontId="0" fillId="6" borderId="0" xfId="5" applyFont="1" applyFill="1"/>
    <xf numFmtId="41" fontId="0" fillId="6" borderId="0" xfId="37" applyFont="1" applyFill="1"/>
    <xf numFmtId="0" fontId="10" fillId="6" borderId="44" xfId="0" applyFont="1" applyFill="1" applyBorder="1"/>
    <xf numFmtId="175" fontId="0" fillId="6" borderId="0" xfId="0" applyNumberFormat="1" applyFill="1"/>
    <xf numFmtId="172" fontId="0" fillId="6" borderId="0" xfId="0" applyNumberFormat="1" applyFill="1"/>
    <xf numFmtId="173" fontId="0" fillId="6" borderId="0" xfId="8" applyNumberFormat="1" applyFont="1" applyFill="1"/>
    <xf numFmtId="173" fontId="0" fillId="6" borderId="0" xfId="0" applyNumberFormat="1" applyFill="1"/>
    <xf numFmtId="166" fontId="26" fillId="6" borderId="1" xfId="5" applyNumberFormat="1" applyFont="1" applyFill="1" applyBorder="1" applyAlignment="1">
      <alignment horizontal="center" vertical="center" wrapText="1"/>
    </xf>
    <xf numFmtId="166" fontId="13" fillId="6" borderId="20" xfId="5" applyNumberFormat="1" applyFont="1" applyFill="1" applyBorder="1" applyAlignment="1">
      <alignment horizontal="center" vertical="center" wrapText="1"/>
    </xf>
    <xf numFmtId="166" fontId="20" fillId="6" borderId="1" xfId="5" applyNumberFormat="1" applyFont="1" applyFill="1" applyBorder="1" applyAlignment="1" applyProtection="1">
      <alignment horizontal="center" vertical="center"/>
    </xf>
    <xf numFmtId="1" fontId="11" fillId="6" borderId="11" xfId="0" applyNumberFormat="1" applyFont="1" applyFill="1" applyBorder="1" applyAlignment="1">
      <alignment horizontal="center" vertical="center" wrapText="1"/>
    </xf>
    <xf numFmtId="1" fontId="42" fillId="0" borderId="60" xfId="38" applyNumberFormat="1" applyFont="1" applyFill="1" applyBorder="1" applyAlignment="1">
      <alignment horizontal="center" vertical="center" wrapText="1"/>
    </xf>
    <xf numFmtId="1" fontId="42" fillId="0" borderId="58" xfId="0" applyNumberFormat="1" applyFont="1" applyBorder="1" applyAlignment="1">
      <alignment horizontal="center" vertical="center"/>
    </xf>
    <xf numFmtId="0" fontId="8" fillId="6" borderId="53" xfId="7" applyNumberFormat="1" applyFont="1" applyFill="1" applyBorder="1" applyAlignment="1">
      <alignment horizontal="center" vertical="center" wrapText="1"/>
    </xf>
    <xf numFmtId="0" fontId="8" fillId="6" borderId="54" xfId="7" applyNumberFormat="1" applyFont="1" applyFill="1" applyBorder="1" applyAlignment="1">
      <alignment horizontal="center" vertical="center" wrapText="1"/>
    </xf>
    <xf numFmtId="175" fontId="46" fillId="6" borderId="44" xfId="7" applyNumberFormat="1" applyFont="1" applyFill="1" applyBorder="1" applyAlignment="1">
      <alignment vertical="center" wrapText="1"/>
    </xf>
    <xf numFmtId="175" fontId="46" fillId="6" borderId="25" xfId="7" applyNumberFormat="1" applyFont="1" applyFill="1" applyBorder="1" applyAlignment="1">
      <alignment vertical="center" wrapText="1"/>
    </xf>
    <xf numFmtId="9" fontId="8" fillId="6" borderId="1" xfId="5" applyFont="1" applyFill="1" applyBorder="1" applyAlignment="1" applyProtection="1">
      <alignment horizontal="center" vertical="center"/>
    </xf>
    <xf numFmtId="9" fontId="4" fillId="6" borderId="1"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73" fontId="2" fillId="6" borderId="1" xfId="8" applyNumberFormat="1" applyFont="1" applyFill="1" applyBorder="1" applyAlignment="1">
      <alignment horizontal="center" vertical="center" wrapText="1"/>
    </xf>
    <xf numFmtId="0" fontId="2" fillId="6" borderId="1" xfId="5" applyNumberFormat="1" applyFont="1" applyFill="1" applyBorder="1" applyAlignment="1">
      <alignment horizontal="right" vertical="center" wrapText="1"/>
    </xf>
    <xf numFmtId="9" fontId="2" fillId="6" borderId="1" xfId="5" applyFont="1" applyFill="1" applyBorder="1" applyAlignment="1">
      <alignment horizontal="right" vertical="center" wrapText="1"/>
    </xf>
    <xf numFmtId="9" fontId="2" fillId="0" borderId="1" xfId="5" applyFont="1" applyFill="1" applyBorder="1" applyAlignment="1">
      <alignment horizontal="right" vertical="center" wrapText="1"/>
    </xf>
    <xf numFmtId="9" fontId="4" fillId="6" borderId="1" xfId="5" applyFont="1" applyFill="1" applyBorder="1" applyAlignment="1">
      <alignment horizontal="center" vertical="center" wrapText="1"/>
    </xf>
    <xf numFmtId="9" fontId="4" fillId="6" borderId="20" xfId="5" applyFont="1" applyFill="1" applyBorder="1" applyAlignment="1">
      <alignment horizontal="center" vertical="center" wrapText="1"/>
    </xf>
    <xf numFmtId="1" fontId="2" fillId="6" borderId="1" xfId="8" applyNumberFormat="1" applyFont="1" applyFill="1" applyBorder="1" applyAlignment="1">
      <alignment horizontal="center" vertical="center" wrapText="1"/>
    </xf>
    <xf numFmtId="1" fontId="2" fillId="0" borderId="1" xfId="8" applyNumberFormat="1" applyFont="1" applyFill="1" applyBorder="1" applyAlignment="1">
      <alignment horizontal="center" vertical="center" wrapText="1"/>
    </xf>
    <xf numFmtId="1" fontId="1" fillId="0" borderId="1" xfId="5" applyNumberFormat="1" applyFont="1" applyFill="1" applyBorder="1" applyAlignment="1" applyProtection="1">
      <alignment horizontal="center" vertical="center"/>
    </xf>
    <xf numFmtId="37" fontId="1" fillId="6" borderId="1" xfId="0" applyNumberFormat="1" applyFont="1" applyFill="1" applyBorder="1" applyAlignment="1">
      <alignment horizontal="center" vertical="center"/>
    </xf>
    <xf numFmtId="166" fontId="2" fillId="6" borderId="1" xfId="5" applyNumberFormat="1" applyFont="1" applyFill="1" applyBorder="1" applyAlignment="1">
      <alignment horizontal="center" vertical="center" wrapText="1"/>
    </xf>
    <xf numFmtId="9" fontId="2" fillId="0" borderId="1" xfId="5" applyFont="1" applyFill="1" applyBorder="1" applyAlignment="1">
      <alignment horizontal="center" vertical="center" wrapText="1"/>
    </xf>
    <xf numFmtId="166" fontId="4" fillId="6" borderId="1" xfId="5" applyNumberFormat="1" applyFont="1" applyFill="1" applyBorder="1" applyAlignment="1">
      <alignment horizontal="center" vertical="center" wrapText="1"/>
    </xf>
    <xf numFmtId="166" fontId="1" fillId="6" borderId="1" xfId="5" applyNumberFormat="1" applyFont="1" applyFill="1" applyBorder="1" applyAlignment="1" applyProtection="1">
      <alignment horizontal="center" vertical="center"/>
    </xf>
    <xf numFmtId="0" fontId="26" fillId="6" borderId="1" xfId="0" applyFont="1" applyFill="1" applyBorder="1" applyAlignment="1">
      <alignment horizontal="center" vertical="center" wrapText="1"/>
    </xf>
    <xf numFmtId="1" fontId="26" fillId="6" borderId="1" xfId="8" applyNumberFormat="1" applyFont="1" applyFill="1" applyBorder="1" applyAlignment="1">
      <alignment horizontal="center" vertical="center" wrapText="1"/>
    </xf>
    <xf numFmtId="1" fontId="13" fillId="6" borderId="20" xfId="0" applyNumberFormat="1" applyFont="1" applyFill="1" applyBorder="1" applyAlignment="1">
      <alignment horizontal="center" vertical="center" wrapText="1"/>
    </xf>
    <xf numFmtId="1" fontId="2" fillId="6" borderId="1" xfId="5" applyNumberFormat="1" applyFont="1" applyFill="1" applyBorder="1" applyAlignment="1">
      <alignment horizontal="center" vertical="center" wrapText="1"/>
    </xf>
    <xf numFmtId="1" fontId="1" fillId="6" borderId="1" xfId="5" applyNumberFormat="1" applyFont="1" applyFill="1" applyBorder="1" applyAlignment="1" applyProtection="1">
      <alignment horizontal="center" vertical="center"/>
    </xf>
    <xf numFmtId="1" fontId="11" fillId="6" borderId="14" xfId="0" applyNumberFormat="1" applyFont="1" applyFill="1" applyBorder="1" applyAlignment="1">
      <alignment horizontal="center" vertical="center" wrapText="1"/>
    </xf>
    <xf numFmtId="164" fontId="1" fillId="6" borderId="26" xfId="7" applyFont="1" applyFill="1" applyBorder="1" applyAlignment="1" applyProtection="1">
      <alignment horizontal="center" vertical="center" wrapText="1"/>
    </xf>
    <xf numFmtId="9" fontId="13" fillId="6" borderId="1" xfId="5" applyFont="1" applyFill="1" applyBorder="1" applyAlignment="1">
      <alignment vertical="center" wrapText="1"/>
    </xf>
    <xf numFmtId="9" fontId="13" fillId="6" borderId="20" xfId="5" applyFont="1" applyFill="1" applyBorder="1" applyAlignment="1">
      <alignment vertical="center" wrapText="1"/>
    </xf>
    <xf numFmtId="9" fontId="3" fillId="6" borderId="1" xfId="5" applyFont="1" applyFill="1" applyBorder="1" applyAlignment="1">
      <alignment vertical="center"/>
    </xf>
    <xf numFmtId="9" fontId="3" fillId="6" borderId="26" xfId="5" applyFont="1" applyFill="1" applyBorder="1" applyAlignment="1">
      <alignment vertical="center"/>
    </xf>
    <xf numFmtId="42" fontId="26" fillId="6" borderId="20" xfId="7" applyNumberFormat="1" applyFont="1" applyFill="1" applyBorder="1" applyAlignment="1">
      <alignment horizontal="left" vertical="center" wrapText="1"/>
    </xf>
    <xf numFmtId="42" fontId="3" fillId="6" borderId="20" xfId="0" applyNumberFormat="1" applyFont="1" applyFill="1" applyBorder="1" applyAlignment="1">
      <alignment horizontal="center" vertical="center" wrapText="1"/>
    </xf>
    <xf numFmtId="3" fontId="13" fillId="6" borderId="13" xfId="0" applyNumberFormat="1" applyFont="1" applyFill="1" applyBorder="1" applyAlignment="1">
      <alignment horizontal="center" vertical="center" wrapText="1"/>
    </xf>
    <xf numFmtId="42" fontId="26" fillId="6" borderId="11" xfId="7" applyNumberFormat="1" applyFont="1" applyFill="1" applyBorder="1" applyAlignment="1">
      <alignment horizontal="left" vertical="center" wrapText="1"/>
    </xf>
    <xf numFmtId="42" fontId="27" fillId="6" borderId="14" xfId="7" applyNumberFormat="1" applyFont="1" applyFill="1" applyBorder="1" applyAlignment="1">
      <alignment horizontal="left" vertical="center" wrapText="1"/>
    </xf>
    <xf numFmtId="42" fontId="27" fillId="6" borderId="31" xfId="7" applyNumberFormat="1" applyFont="1" applyFill="1" applyBorder="1" applyAlignment="1">
      <alignment horizontal="left" vertical="center" wrapText="1"/>
    </xf>
    <xf numFmtId="1" fontId="13" fillId="6" borderId="1" xfId="0" applyNumberFormat="1" applyFont="1" applyFill="1" applyBorder="1" applyAlignment="1">
      <alignment horizontal="center" vertical="center" wrapText="1"/>
    </xf>
    <xf numFmtId="0" fontId="2" fillId="6" borderId="20" xfId="0" applyFont="1" applyFill="1" applyBorder="1" applyAlignment="1">
      <alignment horizontal="center" vertical="center"/>
    </xf>
    <xf numFmtId="1" fontId="42" fillId="0" borderId="60" xfId="0" applyNumberFormat="1" applyFont="1" applyBorder="1" applyAlignment="1">
      <alignment horizontal="center" vertical="center" wrapText="1"/>
    </xf>
    <xf numFmtId="1" fontId="11" fillId="6" borderId="8" xfId="0" applyNumberFormat="1" applyFont="1" applyFill="1" applyBorder="1" applyAlignment="1">
      <alignment horizontal="center" vertical="center" wrapText="1"/>
    </xf>
    <xf numFmtId="164" fontId="2" fillId="6" borderId="20" xfId="7" applyFont="1" applyFill="1" applyBorder="1" applyAlignment="1">
      <alignment horizontal="center" vertical="center"/>
    </xf>
    <xf numFmtId="0" fontId="9" fillId="6" borderId="0" xfId="0" applyFont="1" applyFill="1" applyAlignment="1">
      <alignment horizontal="justify" vertical="top" wrapText="1"/>
    </xf>
    <xf numFmtId="175" fontId="11" fillId="6" borderId="40" xfId="38" applyNumberFormat="1" applyFont="1" applyFill="1" applyBorder="1" applyAlignment="1">
      <alignment horizontal="center" vertical="center" wrapText="1"/>
    </xf>
    <xf numFmtId="2" fontId="4" fillId="6" borderId="40" xfId="0" applyNumberFormat="1" applyFont="1" applyFill="1" applyBorder="1" applyAlignment="1">
      <alignment horizontal="center" vertical="center"/>
    </xf>
    <xf numFmtId="164" fontId="1" fillId="6" borderId="38" xfId="7" applyFont="1" applyFill="1" applyBorder="1" applyAlignment="1" applyProtection="1">
      <alignment horizontal="left" vertical="center" wrapText="1"/>
    </xf>
    <xf numFmtId="43" fontId="11" fillId="6" borderId="0" xfId="8" applyFont="1" applyFill="1"/>
    <xf numFmtId="43" fontId="0" fillId="6" borderId="0" xfId="8" applyFont="1" applyFill="1"/>
    <xf numFmtId="175" fontId="1" fillId="6" borderId="26" xfId="38" applyNumberFormat="1" applyFont="1" applyFill="1" applyBorder="1" applyAlignment="1">
      <alignment horizontal="right" vertical="center" wrapText="1"/>
    </xf>
    <xf numFmtId="173" fontId="26" fillId="6" borderId="1" xfId="8" applyNumberFormat="1" applyFont="1" applyFill="1" applyBorder="1" applyAlignment="1">
      <alignment horizontal="right" vertical="center" wrapText="1"/>
    </xf>
    <xf numFmtId="173" fontId="27" fillId="6" borderId="20" xfId="8" applyNumberFormat="1" applyFont="1" applyFill="1" applyBorder="1" applyAlignment="1">
      <alignment horizontal="left" vertical="center" wrapText="1"/>
    </xf>
    <xf numFmtId="173" fontId="26" fillId="6" borderId="1" xfId="8" applyNumberFormat="1" applyFont="1" applyFill="1" applyBorder="1" applyAlignment="1">
      <alignment horizontal="center" vertical="center" wrapText="1"/>
    </xf>
    <xf numFmtId="173" fontId="27" fillId="6" borderId="1" xfId="8" applyNumberFormat="1" applyFont="1" applyFill="1" applyBorder="1" applyAlignment="1">
      <alignment horizontal="left" vertical="center" wrapText="1"/>
    </xf>
    <xf numFmtId="42" fontId="11" fillId="6" borderId="0" xfId="0" applyNumberFormat="1" applyFont="1" applyFill="1"/>
    <xf numFmtId="173" fontId="30" fillId="6" borderId="1" xfId="0" applyNumberFormat="1" applyFont="1" applyFill="1" applyBorder="1" applyAlignment="1">
      <alignment horizontal="center" vertical="center" wrapText="1"/>
    </xf>
    <xf numFmtId="173" fontId="27" fillId="6" borderId="1" xfId="8" applyNumberFormat="1" applyFont="1" applyFill="1" applyBorder="1" applyAlignment="1">
      <alignment horizontal="center" vertical="center" wrapText="1"/>
    </xf>
    <xf numFmtId="1" fontId="30" fillId="6" borderId="1" xfId="0" applyNumberFormat="1" applyFont="1" applyFill="1" applyBorder="1" applyAlignment="1">
      <alignment horizontal="center" vertical="center" wrapText="1"/>
    </xf>
    <xf numFmtId="41" fontId="2" fillId="6" borderId="1" xfId="37" applyFont="1" applyFill="1" applyBorder="1" applyAlignment="1">
      <alignment vertical="center" wrapText="1"/>
    </xf>
    <xf numFmtId="173" fontId="27" fillId="0" borderId="20" xfId="8" applyNumberFormat="1" applyFont="1" applyFill="1" applyBorder="1" applyAlignment="1">
      <alignment horizontal="left" vertical="center" wrapText="1"/>
    </xf>
    <xf numFmtId="42" fontId="4" fillId="0" borderId="1" xfId="7" applyNumberFormat="1" applyFont="1" applyFill="1" applyBorder="1" applyAlignment="1">
      <alignment horizontal="left" vertical="center" wrapText="1"/>
    </xf>
    <xf numFmtId="0" fontId="0" fillId="6" borderId="18" xfId="0" applyFill="1" applyBorder="1" applyAlignment="1">
      <alignment horizontal="left" vertical="center" wrapText="1"/>
    </xf>
    <xf numFmtId="0" fontId="0" fillId="6" borderId="16" xfId="0" applyFill="1" applyBorder="1" applyAlignment="1">
      <alignment horizontal="left" vertical="center" wrapText="1"/>
    </xf>
    <xf numFmtId="0" fontId="34" fillId="6" borderId="1" xfId="0" applyFont="1" applyFill="1" applyBorder="1" applyAlignment="1">
      <alignment horizontal="center" vertical="center" wrapText="1" shrinkToFit="1"/>
    </xf>
    <xf numFmtId="0" fontId="4" fillId="6" borderId="1" xfId="0" applyFont="1" applyFill="1" applyBorder="1" applyAlignment="1">
      <alignment horizontal="left" vertical="center"/>
    </xf>
    <xf numFmtId="0" fontId="4" fillId="6" borderId="26" xfId="0" applyFont="1" applyFill="1" applyBorder="1" applyAlignment="1">
      <alignment horizontal="left" vertical="center"/>
    </xf>
    <xf numFmtId="166" fontId="4" fillId="6" borderId="7" xfId="0" applyNumberFormat="1" applyFont="1" applyFill="1" applyBorder="1" applyAlignment="1">
      <alignment horizontal="left" wrapText="1"/>
    </xf>
    <xf numFmtId="166" fontId="4" fillId="6" borderId="6" xfId="0" applyNumberFormat="1" applyFont="1" applyFill="1" applyBorder="1" applyAlignment="1">
      <alignment horizontal="left" wrapText="1"/>
    </xf>
    <xf numFmtId="166" fontId="4" fillId="6" borderId="21" xfId="0" applyNumberFormat="1" applyFont="1" applyFill="1" applyBorder="1" applyAlignment="1">
      <alignment horizontal="left" wrapText="1"/>
    </xf>
    <xf numFmtId="166" fontId="4" fillId="6" borderId="23" xfId="0" applyNumberFormat="1" applyFont="1" applyFill="1" applyBorder="1" applyAlignment="1">
      <alignment horizontal="left" wrapText="1"/>
    </xf>
    <xf numFmtId="166" fontId="4" fillId="6" borderId="24" xfId="0" applyNumberFormat="1" applyFont="1" applyFill="1" applyBorder="1" applyAlignment="1">
      <alignment horizontal="left" wrapText="1"/>
    </xf>
    <xf numFmtId="166" fontId="4" fillId="6" borderId="25" xfId="0" applyNumberFormat="1" applyFont="1" applyFill="1" applyBorder="1" applyAlignment="1">
      <alignment horizontal="left" wrapText="1"/>
    </xf>
    <xf numFmtId="9" fontId="3" fillId="6" borderId="40" xfId="5" applyFont="1" applyFill="1" applyBorder="1" applyAlignment="1">
      <alignment horizontal="center" vertical="center"/>
    </xf>
    <xf numFmtId="9" fontId="3" fillId="6" borderId="39" xfId="5" applyFont="1" applyFill="1" applyBorder="1" applyAlignment="1">
      <alignment horizontal="center" vertical="center"/>
    </xf>
    <xf numFmtId="0" fontId="5" fillId="6" borderId="34" xfId="1" applyFont="1" applyFill="1" applyBorder="1" applyAlignment="1">
      <alignment horizontal="center"/>
    </xf>
    <xf numFmtId="0" fontId="5" fillId="6" borderId="35" xfId="1" applyFont="1" applyFill="1" applyBorder="1" applyAlignment="1">
      <alignment horizontal="center"/>
    </xf>
    <xf numFmtId="0" fontId="5" fillId="6" borderId="1" xfId="1" applyFont="1" applyFill="1" applyBorder="1" applyAlignment="1">
      <alignment horizontal="center"/>
    </xf>
    <xf numFmtId="0" fontId="5" fillId="6" borderId="26" xfId="1" applyFont="1" applyFill="1" applyBorder="1" applyAlignment="1">
      <alignment horizontal="center"/>
    </xf>
    <xf numFmtId="0" fontId="13" fillId="6" borderId="43"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33" xfId="0" applyFont="1" applyFill="1" applyBorder="1" applyAlignment="1">
      <alignment horizontal="center" vertical="center"/>
    </xf>
    <xf numFmtId="0" fontId="13" fillId="6" borderId="15" xfId="0" applyFont="1" applyFill="1" applyBorder="1" applyAlignment="1">
      <alignment horizontal="center" vertical="center"/>
    </xf>
    <xf numFmtId="0" fontId="15" fillId="6" borderId="34"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20" fillId="6" borderId="34" xfId="0" applyFont="1" applyFill="1" applyBorder="1" applyAlignment="1">
      <alignment horizontal="center" vertical="center" wrapText="1" shrinkToFit="1"/>
    </xf>
    <xf numFmtId="0" fontId="20" fillId="6" borderId="1" xfId="0" applyFont="1" applyFill="1" applyBorder="1" applyAlignment="1">
      <alignment horizontal="center" vertical="center" wrapText="1" shrinkToFi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175" fontId="10" fillId="6" borderId="24" xfId="38" applyNumberFormat="1" applyFont="1" applyFill="1" applyBorder="1" applyAlignment="1">
      <alignment horizontal="center"/>
    </xf>
    <xf numFmtId="175" fontId="10" fillId="6" borderId="25" xfId="38" applyNumberFormat="1" applyFont="1" applyFill="1" applyBorder="1" applyAlignment="1">
      <alignment horizontal="center"/>
    </xf>
    <xf numFmtId="0" fontId="0" fillId="6" borderId="51" xfId="0" applyFill="1" applyBorder="1" applyAlignment="1">
      <alignment horizontal="center"/>
    </xf>
    <xf numFmtId="0" fontId="0" fillId="6" borderId="12" xfId="0" applyFill="1" applyBorder="1" applyAlignment="1">
      <alignment horizontal="center"/>
    </xf>
    <xf numFmtId="0" fontId="0" fillId="6" borderId="27" xfId="0" applyFill="1" applyBorder="1" applyAlignment="1">
      <alignment horizontal="center"/>
    </xf>
    <xf numFmtId="0" fontId="4" fillId="6" borderId="13" xfId="0" applyFont="1" applyFill="1" applyBorder="1" applyAlignment="1">
      <alignment horizontal="left"/>
    </xf>
    <xf numFmtId="0" fontId="4" fillId="6" borderId="12" xfId="0" applyFont="1" applyFill="1" applyBorder="1" applyAlignment="1">
      <alignment horizontal="left"/>
    </xf>
    <xf numFmtId="0" fontId="4" fillId="6" borderId="27" xfId="0" applyFont="1" applyFill="1" applyBorder="1" applyAlignment="1">
      <alignment horizontal="left"/>
    </xf>
    <xf numFmtId="0" fontId="3" fillId="6" borderId="5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27" xfId="0" applyFont="1" applyFill="1" applyBorder="1" applyAlignment="1">
      <alignment horizontal="left" vertical="center" wrapText="1"/>
    </xf>
    <xf numFmtId="0" fontId="3" fillId="6" borderId="15" xfId="0" applyFont="1" applyFill="1" applyBorder="1" applyAlignment="1">
      <alignment horizontal="left" vertical="center"/>
    </xf>
    <xf numFmtId="0" fontId="3" fillId="6" borderId="1" xfId="0" applyFont="1" applyFill="1" applyBorder="1" applyAlignment="1">
      <alignment horizontal="left" vertical="center"/>
    </xf>
    <xf numFmtId="0" fontId="8"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8" xfId="0" applyFont="1" applyFill="1" applyBorder="1" applyAlignment="1">
      <alignment horizontal="center" vertical="center" wrapText="1"/>
    </xf>
    <xf numFmtId="2" fontId="13" fillId="6" borderId="1" xfId="0" applyNumberFormat="1" applyFont="1" applyFill="1" applyBorder="1" applyAlignment="1">
      <alignment horizontal="center" vertical="center" wrapText="1"/>
    </xf>
    <xf numFmtId="2" fontId="13" fillId="6" borderId="26" xfId="0" applyNumberFormat="1" applyFont="1" applyFill="1" applyBorder="1" applyAlignment="1">
      <alignment horizontal="center" vertical="center" wrapText="1"/>
    </xf>
    <xf numFmtId="2" fontId="13" fillId="6" borderId="1" xfId="0" applyNumberFormat="1" applyFont="1" applyFill="1" applyBorder="1" applyAlignment="1">
      <alignment horizontal="center" vertical="center"/>
    </xf>
    <xf numFmtId="0" fontId="13" fillId="6" borderId="34" xfId="0" applyFont="1" applyFill="1" applyBorder="1" applyAlignment="1">
      <alignment horizontal="center"/>
    </xf>
    <xf numFmtId="0" fontId="13" fillId="6" borderId="35" xfId="0" applyFont="1" applyFill="1" applyBorder="1" applyAlignment="1">
      <alignment horizontal="center"/>
    </xf>
    <xf numFmtId="0" fontId="13" fillId="6" borderId="26" xfId="0" applyFont="1" applyFill="1" applyBorder="1" applyAlignment="1">
      <alignment horizontal="center" vertical="center"/>
    </xf>
    <xf numFmtId="0" fontId="3" fillId="6" borderId="15"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15" xfId="0" applyFont="1" applyFill="1" applyBorder="1" applyAlignment="1">
      <alignment horizontal="left"/>
    </xf>
    <xf numFmtId="0" fontId="3" fillId="6" borderId="1" xfId="0" applyFont="1" applyFill="1" applyBorder="1" applyAlignment="1">
      <alignment horizontal="left"/>
    </xf>
    <xf numFmtId="0" fontId="3" fillId="6" borderId="26" xfId="0" applyFont="1" applyFill="1" applyBorder="1" applyAlignment="1">
      <alignment horizontal="left"/>
    </xf>
    <xf numFmtId="0" fontId="13" fillId="6" borderId="43"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20" fillId="6" borderId="15"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20" fillId="6" borderId="55" xfId="0" applyFont="1" applyFill="1" applyBorder="1" applyAlignment="1">
      <alignment horizontal="left" vertical="top" wrapText="1"/>
    </xf>
    <xf numFmtId="0" fontId="14" fillId="6" borderId="28" xfId="0" applyFont="1" applyFill="1" applyBorder="1" applyAlignment="1">
      <alignment horizontal="left" vertical="top" wrapText="1"/>
    </xf>
    <xf numFmtId="0" fontId="14" fillId="6" borderId="29" xfId="0" applyFont="1" applyFill="1" applyBorder="1" applyAlignment="1">
      <alignment horizontal="left" vertical="top" wrapText="1"/>
    </xf>
    <xf numFmtId="0" fontId="5" fillId="6" borderId="33" xfId="1" applyFont="1" applyFill="1" applyBorder="1" applyAlignment="1">
      <alignment horizontal="center"/>
    </xf>
    <xf numFmtId="0" fontId="5" fillId="6" borderId="15" xfId="1" applyFont="1" applyFill="1" applyBorder="1" applyAlignment="1">
      <alignment horizontal="center"/>
    </xf>
    <xf numFmtId="0" fontId="5" fillId="6" borderId="34" xfId="1" applyFont="1" applyFill="1" applyBorder="1" applyAlignment="1">
      <alignment horizontal="center" vertical="center"/>
    </xf>
    <xf numFmtId="0" fontId="5" fillId="6" borderId="1" xfId="1" applyFont="1" applyFill="1" applyBorder="1" applyAlignment="1">
      <alignment horizontal="center" vertical="center"/>
    </xf>
    <xf numFmtId="0" fontId="6" fillId="6" borderId="34" xfId="1" applyFont="1" applyFill="1" applyBorder="1" applyAlignment="1">
      <alignment horizontal="left"/>
    </xf>
    <xf numFmtId="0" fontId="6" fillId="6" borderId="1" xfId="1" applyFont="1" applyFill="1" applyBorder="1" applyAlignment="1">
      <alignment horizontal="left"/>
    </xf>
    <xf numFmtId="0" fontId="6" fillId="6" borderId="10" xfId="1" applyFont="1" applyFill="1" applyBorder="1" applyAlignment="1">
      <alignment horizontal="left"/>
    </xf>
    <xf numFmtId="0" fontId="17" fillId="6" borderId="1" xfId="0" applyFont="1" applyFill="1" applyBorder="1" applyAlignment="1">
      <alignment horizontal="center" vertical="center" wrapText="1" shrinkToFit="1"/>
    </xf>
    <xf numFmtId="9" fontId="3" fillId="6" borderId="14" xfId="5" applyFont="1" applyFill="1" applyBorder="1" applyAlignment="1">
      <alignment horizontal="center" vertical="center"/>
    </xf>
    <xf numFmtId="9" fontId="3" fillId="6" borderId="10" xfId="5" applyFont="1" applyFill="1" applyBorder="1" applyAlignment="1">
      <alignment horizontal="center" vertical="center"/>
    </xf>
    <xf numFmtId="0" fontId="13" fillId="6" borderId="15"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7" fillId="6" borderId="20" xfId="0" applyFont="1" applyFill="1" applyBorder="1" applyAlignment="1">
      <alignment horizontal="center" vertical="center" wrapText="1" shrinkToFit="1"/>
    </xf>
    <xf numFmtId="9" fontId="13" fillId="6" borderId="1" xfId="5" applyFont="1" applyFill="1" applyBorder="1" applyAlignment="1">
      <alignment horizontal="center" vertical="center" wrapText="1"/>
    </xf>
    <xf numFmtId="9" fontId="13" fillId="6" borderId="20" xfId="5" applyFont="1" applyFill="1" applyBorder="1" applyAlignment="1">
      <alignment horizontal="center" vertical="center" wrapText="1"/>
    </xf>
    <xf numFmtId="0" fontId="4" fillId="6" borderId="10" xfId="0" applyFont="1" applyFill="1" applyBorder="1" applyAlignment="1">
      <alignment horizontal="center" vertical="center"/>
    </xf>
    <xf numFmtId="167" fontId="13" fillId="6" borderId="10" xfId="0" applyNumberFormat="1" applyFont="1" applyFill="1" applyBorder="1" applyAlignment="1">
      <alignment horizontal="center" vertical="center"/>
    </xf>
    <xf numFmtId="2" fontId="13" fillId="6" borderId="10" xfId="0" applyNumberFormat="1" applyFont="1" applyFill="1" applyBorder="1" applyAlignment="1">
      <alignment horizontal="left" vertical="center"/>
    </xf>
    <xf numFmtId="2" fontId="13" fillId="6" borderId="39" xfId="0" applyNumberFormat="1" applyFont="1" applyFill="1" applyBorder="1" applyAlignment="1">
      <alignment horizontal="left" vertical="center"/>
    </xf>
    <xf numFmtId="9" fontId="3" fillId="6" borderId="40" xfId="5" applyFont="1" applyFill="1" applyBorder="1" applyAlignment="1" applyProtection="1">
      <alignment horizontal="center" vertical="center" wrapText="1"/>
    </xf>
    <xf numFmtId="9" fontId="3" fillId="6" borderId="32" xfId="5" applyFont="1" applyFill="1" applyBorder="1" applyAlignment="1" applyProtection="1">
      <alignment horizontal="center" vertical="center" wrapText="1"/>
    </xf>
    <xf numFmtId="0" fontId="3" fillId="6" borderId="11" xfId="0" applyFont="1" applyFill="1" applyBorder="1" applyAlignment="1">
      <alignment horizontal="left" vertical="center" wrapText="1"/>
    </xf>
    <xf numFmtId="2" fontId="28" fillId="6" borderId="1" xfId="0" applyNumberFormat="1" applyFont="1" applyFill="1" applyBorder="1" applyAlignment="1">
      <alignment horizontal="center" vertical="center" wrapText="1"/>
    </xf>
    <xf numFmtId="2" fontId="28" fillId="6" borderId="7" xfId="0" applyNumberFormat="1" applyFont="1" applyFill="1" applyBorder="1" applyAlignment="1">
      <alignment horizontal="center" vertical="center" wrapText="1"/>
    </xf>
    <xf numFmtId="2" fontId="28" fillId="6" borderId="6" xfId="0" applyNumberFormat="1" applyFont="1" applyFill="1" applyBorder="1" applyAlignment="1">
      <alignment horizontal="center" vertical="center" wrapText="1"/>
    </xf>
    <xf numFmtId="2" fontId="28" fillId="6" borderId="5" xfId="0" applyNumberFormat="1" applyFont="1" applyFill="1" applyBorder="1" applyAlignment="1">
      <alignment horizontal="center" vertical="center" wrapText="1"/>
    </xf>
    <xf numFmtId="2" fontId="28" fillId="6" borderId="4" xfId="0" applyNumberFormat="1" applyFont="1" applyFill="1" applyBorder="1" applyAlignment="1">
      <alignment horizontal="center" vertical="center" wrapText="1"/>
    </xf>
    <xf numFmtId="2" fontId="28" fillId="6" borderId="3" xfId="0" applyNumberFormat="1" applyFont="1" applyFill="1" applyBorder="1" applyAlignment="1">
      <alignment horizontal="center" vertical="center" wrapText="1"/>
    </xf>
    <xf numFmtId="2" fontId="28" fillId="6" borderId="2" xfId="0" applyNumberFormat="1" applyFont="1" applyFill="1" applyBorder="1" applyAlignment="1">
      <alignment horizontal="center" vertical="center" wrapText="1"/>
    </xf>
    <xf numFmtId="1" fontId="2" fillId="6" borderId="14" xfId="0" applyNumberFormat="1" applyFont="1" applyFill="1" applyBorder="1" applyAlignment="1">
      <alignment horizontal="center" vertical="center" wrapText="1"/>
    </xf>
    <xf numFmtId="1" fontId="2" fillId="6" borderId="10" xfId="0" applyNumberFormat="1" applyFont="1" applyFill="1" applyBorder="1" applyAlignment="1">
      <alignment horizontal="center" vertical="center" wrapText="1"/>
    </xf>
    <xf numFmtId="175" fontId="11" fillId="6" borderId="40" xfId="38" applyNumberFormat="1" applyFont="1" applyFill="1" applyBorder="1" applyAlignment="1" applyProtection="1">
      <alignment horizontal="center" vertical="center" wrapText="1"/>
    </xf>
    <xf numFmtId="175" fontId="11" fillId="6" borderId="39" xfId="38" applyNumberFormat="1" applyFont="1" applyFill="1" applyBorder="1" applyAlignment="1" applyProtection="1">
      <alignment horizontal="center" vertical="center" wrapText="1"/>
    </xf>
    <xf numFmtId="0" fontId="13" fillId="6" borderId="56"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2" xfId="0" applyFont="1" applyFill="1" applyBorder="1" applyAlignment="1">
      <alignment horizontal="left" vertical="center" wrapText="1"/>
    </xf>
    <xf numFmtId="1" fontId="11" fillId="6" borderId="14" xfId="0" applyNumberFormat="1"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20" fillId="6" borderId="44" xfId="0" applyFont="1" applyFill="1" applyBorder="1" applyAlignment="1">
      <alignment horizontal="left" vertical="top" wrapText="1"/>
    </xf>
    <xf numFmtId="0" fontId="14" fillId="6" borderId="24" xfId="0" applyFont="1" applyFill="1" applyBorder="1" applyAlignment="1">
      <alignment horizontal="left" vertical="top" wrapText="1"/>
    </xf>
    <xf numFmtId="0" fontId="14" fillId="6" borderId="30" xfId="0" applyFont="1" applyFill="1" applyBorder="1" applyAlignment="1">
      <alignment horizontal="left" vertical="top" wrapText="1"/>
    </xf>
    <xf numFmtId="9" fontId="13" fillId="6" borderId="10" xfId="5" applyFont="1" applyFill="1" applyBorder="1" applyAlignment="1">
      <alignment horizontal="center" vertical="center" wrapText="1"/>
    </xf>
    <xf numFmtId="0" fontId="3" fillId="6" borderId="40" xfId="5" applyNumberFormat="1" applyFont="1" applyFill="1" applyBorder="1" applyAlignment="1">
      <alignment horizontal="center" vertical="center"/>
    </xf>
    <xf numFmtId="0" fontId="16" fillId="6" borderId="34" xfId="0" applyFont="1" applyFill="1" applyBorder="1" applyAlignment="1">
      <alignment horizontal="center" vertical="center" wrapText="1" shrinkToFit="1"/>
    </xf>
    <xf numFmtId="0" fontId="16" fillId="6" borderId="1" xfId="0" applyFont="1" applyFill="1" applyBorder="1" applyAlignment="1">
      <alignment horizontal="center" vertical="center" wrapText="1" shrinkToFit="1"/>
    </xf>
    <xf numFmtId="2" fontId="28" fillId="6" borderId="1" xfId="0" applyNumberFormat="1" applyFont="1" applyFill="1" applyBorder="1" applyAlignment="1">
      <alignment horizontal="left" vertical="center" wrapText="1"/>
    </xf>
    <xf numFmtId="2" fontId="37" fillId="6" borderId="13" xfId="0" applyNumberFormat="1" applyFont="1" applyFill="1" applyBorder="1" applyAlignment="1">
      <alignment horizontal="left" vertical="center" wrapText="1"/>
    </xf>
    <xf numFmtId="2" fontId="37" fillId="6" borderId="12" xfId="0" applyNumberFormat="1" applyFont="1" applyFill="1" applyBorder="1" applyAlignment="1">
      <alignment horizontal="left" vertical="center" wrapText="1"/>
    </xf>
    <xf numFmtId="2" fontId="37" fillId="6" borderId="11" xfId="0" applyNumberFormat="1" applyFont="1" applyFill="1" applyBorder="1" applyAlignment="1">
      <alignment horizontal="left" vertical="center" wrapText="1"/>
    </xf>
    <xf numFmtId="2" fontId="47" fillId="6" borderId="1" xfId="0" applyNumberFormat="1" applyFont="1" applyFill="1" applyBorder="1" applyAlignment="1">
      <alignment horizontal="center" vertical="center" wrapText="1"/>
    </xf>
    <xf numFmtId="2" fontId="47" fillId="6" borderId="7" xfId="0" applyNumberFormat="1" applyFont="1" applyFill="1" applyBorder="1" applyAlignment="1">
      <alignment horizontal="center" vertical="center" wrapText="1"/>
    </xf>
    <xf numFmtId="2" fontId="47" fillId="6" borderId="6" xfId="0" applyNumberFormat="1" applyFont="1" applyFill="1" applyBorder="1" applyAlignment="1">
      <alignment horizontal="center" vertical="center" wrapText="1"/>
    </xf>
    <xf numFmtId="2" fontId="47" fillId="6" borderId="5" xfId="0" applyNumberFormat="1" applyFont="1" applyFill="1" applyBorder="1" applyAlignment="1">
      <alignment horizontal="center" vertical="center" wrapText="1"/>
    </xf>
    <xf numFmtId="2" fontId="47" fillId="6" borderId="4" xfId="0" applyNumberFormat="1" applyFont="1" applyFill="1" applyBorder="1" applyAlignment="1">
      <alignment horizontal="center" vertical="center" wrapText="1"/>
    </xf>
    <xf numFmtId="2" fontId="47" fillId="6" borderId="3" xfId="0" applyNumberFormat="1" applyFont="1" applyFill="1" applyBorder="1" applyAlignment="1">
      <alignment horizontal="center" vertical="center" wrapText="1"/>
    </xf>
    <xf numFmtId="2" fontId="47" fillId="6" borderId="2" xfId="0" applyNumberFormat="1" applyFont="1" applyFill="1" applyBorder="1" applyAlignment="1">
      <alignment horizontal="center" vertical="center" wrapText="1"/>
    </xf>
    <xf numFmtId="167" fontId="13" fillId="6" borderId="10" xfId="0" applyNumberFormat="1" applyFont="1" applyFill="1" applyBorder="1" applyAlignment="1">
      <alignment horizontal="center" vertical="top"/>
    </xf>
    <xf numFmtId="0" fontId="20" fillId="6" borderId="1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8" fillId="6" borderId="44" xfId="0" applyFont="1" applyFill="1" applyBorder="1" applyAlignment="1">
      <alignment horizontal="left" vertical="top" wrapText="1"/>
    </xf>
    <xf numFmtId="0" fontId="39" fillId="6" borderId="24" xfId="0" applyFont="1" applyFill="1" applyBorder="1" applyAlignment="1">
      <alignment horizontal="left" vertical="top" wrapText="1"/>
    </xf>
    <xf numFmtId="0" fontId="39" fillId="6" borderId="30" xfId="0" applyFont="1" applyFill="1" applyBorder="1" applyAlignment="1">
      <alignment horizontal="left" vertical="top" wrapText="1"/>
    </xf>
    <xf numFmtId="175" fontId="10" fillId="6" borderId="45" xfId="0" applyNumberFormat="1" applyFont="1" applyFill="1" applyBorder="1" applyAlignment="1">
      <alignment horizontal="center"/>
    </xf>
    <xf numFmtId="175" fontId="10" fillId="6" borderId="54" xfId="0" applyNumberFormat="1" applyFont="1" applyFill="1" applyBorder="1" applyAlignment="1">
      <alignment horizontal="center"/>
    </xf>
    <xf numFmtId="0" fontId="3" fillId="6" borderId="13" xfId="0" applyFont="1" applyFill="1" applyBorder="1" applyAlignment="1">
      <alignment horizontal="left" vertical="center"/>
    </xf>
    <xf numFmtId="0" fontId="3" fillId="6" borderId="13" xfId="0" applyFont="1" applyFill="1" applyBorder="1" applyAlignment="1">
      <alignment horizontal="left" vertical="center" wrapText="1"/>
    </xf>
    <xf numFmtId="2" fontId="12" fillId="6" borderId="1" xfId="0" applyNumberFormat="1" applyFont="1" applyFill="1" applyBorder="1" applyAlignment="1">
      <alignment horizontal="center" vertical="center" wrapText="1"/>
    </xf>
    <xf numFmtId="2" fontId="40" fillId="6" borderId="1" xfId="0" applyNumberFormat="1" applyFont="1" applyFill="1" applyBorder="1" applyAlignment="1">
      <alignment horizontal="center" vertical="center" wrapText="1"/>
    </xf>
    <xf numFmtId="0" fontId="20" fillId="6" borderId="44" xfId="0" applyFont="1" applyFill="1" applyBorder="1" applyAlignment="1">
      <alignment horizontal="left" vertical="center" wrapText="1"/>
    </xf>
    <xf numFmtId="0" fontId="14" fillId="6" borderId="24" xfId="0" applyFont="1" applyFill="1" applyBorder="1" applyAlignment="1">
      <alignment horizontal="left" vertical="center" wrapText="1"/>
    </xf>
    <xf numFmtId="0" fontId="14" fillId="6" borderId="30" xfId="0" applyFont="1" applyFill="1" applyBorder="1" applyAlignment="1">
      <alignment horizontal="left" vertical="center" wrapText="1"/>
    </xf>
    <xf numFmtId="0" fontId="13" fillId="6" borderId="7" xfId="0" applyFont="1" applyFill="1" applyBorder="1" applyAlignment="1">
      <alignment horizontal="left" vertical="center" wrapText="1"/>
    </xf>
    <xf numFmtId="174" fontId="29" fillId="6" borderId="40" xfId="0" applyNumberFormat="1" applyFont="1" applyFill="1" applyBorder="1" applyAlignment="1">
      <alignment horizontal="right" vertical="center" wrapText="1"/>
    </xf>
    <xf numFmtId="174" fontId="29" fillId="6" borderId="39" xfId="0" applyNumberFormat="1" applyFont="1" applyFill="1" applyBorder="1" applyAlignment="1">
      <alignment horizontal="right" vertical="center" wrapText="1"/>
    </xf>
    <xf numFmtId="0" fontId="26" fillId="6" borderId="18" xfId="0" applyFont="1" applyFill="1" applyBorder="1" applyAlignment="1">
      <alignment horizontal="left" vertical="center" wrapText="1"/>
    </xf>
    <xf numFmtId="0" fontId="26" fillId="6" borderId="16" xfId="0" applyFont="1" applyFill="1" applyBorder="1" applyAlignment="1">
      <alignment horizontal="left" vertical="center" wrapText="1"/>
    </xf>
    <xf numFmtId="9" fontId="30" fillId="6" borderId="14" xfId="5" applyFont="1" applyFill="1" applyBorder="1" applyAlignment="1">
      <alignment horizontal="center" vertical="center"/>
    </xf>
    <xf numFmtId="9" fontId="30" fillId="6" borderId="10" xfId="5" applyFont="1" applyFill="1" applyBorder="1" applyAlignment="1">
      <alignment horizontal="center" vertical="center"/>
    </xf>
    <xf numFmtId="9" fontId="30" fillId="6" borderId="40" xfId="0" applyNumberFormat="1" applyFont="1" applyFill="1" applyBorder="1" applyAlignment="1">
      <alignment horizontal="center" vertical="center" wrapText="1"/>
    </xf>
    <xf numFmtId="0" fontId="30" fillId="6" borderId="39" xfId="0" applyFont="1" applyFill="1" applyBorder="1" applyAlignment="1">
      <alignment horizontal="center" vertical="center" wrapText="1"/>
    </xf>
    <xf numFmtId="0" fontId="3" fillId="6" borderId="18" xfId="0" applyFont="1" applyFill="1" applyBorder="1" applyAlignment="1">
      <alignment horizontal="left" vertical="center"/>
    </xf>
    <xf numFmtId="0" fontId="3" fillId="6" borderId="14" xfId="0" applyFont="1" applyFill="1" applyBorder="1" applyAlignment="1">
      <alignment horizontal="left" vertical="center"/>
    </xf>
    <xf numFmtId="0" fontId="13" fillId="6" borderId="44"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57" xfId="0" applyFont="1" applyFill="1" applyBorder="1" applyAlignment="1">
      <alignment horizontal="center" vertical="center" wrapText="1"/>
    </xf>
    <xf numFmtId="2" fontId="41" fillId="6" borderId="1" xfId="0" applyNumberFormat="1" applyFont="1" applyFill="1" applyBorder="1" applyAlignment="1">
      <alignment horizontal="left"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8" xfId="0" applyFont="1" applyFill="1" applyBorder="1" applyAlignment="1">
      <alignment horizontal="center" vertical="center" wrapText="1"/>
    </xf>
    <xf numFmtId="0" fontId="20" fillId="6" borderId="43" xfId="0" applyFont="1" applyFill="1" applyBorder="1" applyAlignment="1">
      <alignment horizontal="left" vertical="top" wrapText="1"/>
    </xf>
    <xf numFmtId="0" fontId="20" fillId="6" borderId="6" xfId="0" applyFont="1" applyFill="1" applyBorder="1" applyAlignment="1">
      <alignment horizontal="left" vertical="top" wrapText="1"/>
    </xf>
    <xf numFmtId="0" fontId="20" fillId="6" borderId="5" xfId="0" applyFont="1" applyFill="1" applyBorder="1" applyAlignment="1">
      <alignment horizontal="left" vertical="top" wrapText="1"/>
    </xf>
    <xf numFmtId="0" fontId="20" fillId="6" borderId="24" xfId="0" applyFont="1" applyFill="1" applyBorder="1" applyAlignment="1">
      <alignment horizontal="left" vertical="top" wrapText="1"/>
    </xf>
    <xf numFmtId="0" fontId="20" fillId="6" borderId="30" xfId="0" applyFont="1" applyFill="1" applyBorder="1" applyAlignment="1">
      <alignment horizontal="left" vertical="top" wrapText="1"/>
    </xf>
    <xf numFmtId="0" fontId="43" fillId="6" borderId="1" xfId="0" applyFont="1" applyFill="1" applyBorder="1" applyAlignment="1">
      <alignment horizontal="center" vertical="center" wrapText="1" shrinkToFit="1"/>
    </xf>
    <xf numFmtId="0" fontId="13" fillId="6" borderId="18"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33" fillId="6" borderId="14" xfId="0" applyFont="1" applyFill="1" applyBorder="1" applyAlignment="1">
      <alignment horizontal="center" vertical="center" wrapText="1" shrinkToFit="1"/>
    </xf>
    <xf numFmtId="0" fontId="33" fillId="6" borderId="31" xfId="0" applyFont="1" applyFill="1" applyBorder="1" applyAlignment="1">
      <alignment horizontal="center" vertical="center" wrapText="1" shrinkToFit="1"/>
    </xf>
    <xf numFmtId="9" fontId="3" fillId="6" borderId="31" xfId="5" applyFont="1" applyFill="1" applyBorder="1" applyAlignment="1">
      <alignment horizontal="center" vertical="center"/>
    </xf>
    <xf numFmtId="166" fontId="2" fillId="6" borderId="6" xfId="0" applyNumberFormat="1" applyFont="1" applyFill="1" applyBorder="1" applyAlignment="1">
      <alignment horizontal="left" wrapText="1"/>
    </xf>
    <xf numFmtId="166" fontId="2" fillId="6" borderId="21" xfId="0" applyNumberFormat="1" applyFont="1" applyFill="1" applyBorder="1" applyAlignment="1">
      <alignment horizontal="left" wrapText="1"/>
    </xf>
    <xf numFmtId="166" fontId="2" fillId="6" borderId="0" xfId="0" applyNumberFormat="1" applyFont="1" applyFill="1" applyAlignment="1">
      <alignment horizontal="left" wrapText="1"/>
    </xf>
    <xf numFmtId="166" fontId="2" fillId="6" borderId="22" xfId="0" applyNumberFormat="1" applyFont="1" applyFill="1" applyBorder="1" applyAlignment="1">
      <alignment horizontal="left" wrapText="1"/>
    </xf>
    <xf numFmtId="166" fontId="2" fillId="6" borderId="24" xfId="0" applyNumberFormat="1" applyFont="1" applyFill="1" applyBorder="1" applyAlignment="1">
      <alignment horizontal="left" wrapText="1"/>
    </xf>
    <xf numFmtId="166" fontId="2" fillId="6" borderId="25" xfId="0" applyNumberFormat="1" applyFont="1" applyFill="1" applyBorder="1" applyAlignment="1">
      <alignment horizontal="left" wrapText="1"/>
    </xf>
    <xf numFmtId="175" fontId="10" fillId="0" borderId="45" xfId="0" applyNumberFormat="1" applyFont="1" applyBorder="1" applyAlignment="1">
      <alignment horizontal="center"/>
    </xf>
    <xf numFmtId="175" fontId="10" fillId="0" borderId="54" xfId="0" applyNumberFormat="1" applyFont="1" applyBorder="1" applyAlignment="1">
      <alignment horizontal="center"/>
    </xf>
    <xf numFmtId="175" fontId="10" fillId="0" borderId="24" xfId="38" applyNumberFormat="1" applyFont="1" applyFill="1" applyBorder="1" applyAlignment="1">
      <alignment horizontal="center"/>
    </xf>
    <xf numFmtId="175" fontId="10" fillId="0" borderId="25" xfId="38" applyNumberFormat="1" applyFont="1" applyFill="1" applyBorder="1" applyAlignment="1">
      <alignment horizontal="center"/>
    </xf>
    <xf numFmtId="0" fontId="4" fillId="6" borderId="34" xfId="0" applyFont="1" applyFill="1" applyBorder="1" applyAlignment="1">
      <alignment horizontal="center" vertical="center"/>
    </xf>
    <xf numFmtId="167" fontId="13" fillId="6" borderId="34" xfId="0" applyNumberFormat="1" applyFont="1" applyFill="1" applyBorder="1" applyAlignment="1">
      <alignment horizontal="center" vertical="top"/>
    </xf>
    <xf numFmtId="2" fontId="13" fillId="6" borderId="34" xfId="0" applyNumberFormat="1" applyFont="1" applyFill="1" applyBorder="1" applyAlignment="1">
      <alignment horizontal="left" vertical="center"/>
    </xf>
    <xf numFmtId="2" fontId="13" fillId="6" borderId="35" xfId="0" applyNumberFormat="1" applyFont="1" applyFill="1" applyBorder="1" applyAlignment="1">
      <alignment horizontal="left" vertical="center"/>
    </xf>
    <xf numFmtId="0" fontId="1" fillId="6" borderId="7"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2" xfId="0" applyFont="1" applyFill="1" applyBorder="1" applyAlignment="1">
      <alignment horizontal="left" vertical="center" wrapText="1"/>
    </xf>
    <xf numFmtId="0" fontId="20" fillId="6" borderId="43" xfId="0" applyFont="1" applyFill="1" applyBorder="1" applyAlignment="1">
      <alignment horizontal="left" vertical="center" wrapText="1"/>
    </xf>
    <xf numFmtId="0" fontId="20" fillId="6" borderId="6"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24" xfId="0" applyFont="1" applyFill="1" applyBorder="1" applyAlignment="1">
      <alignment horizontal="left" vertical="center" wrapText="1"/>
    </xf>
    <xf numFmtId="0" fontId="20" fillId="6" borderId="30" xfId="0" applyFont="1" applyFill="1" applyBorder="1" applyAlignment="1">
      <alignment horizontal="left" vertical="center" wrapText="1"/>
    </xf>
    <xf numFmtId="9" fontId="30" fillId="6" borderId="40" xfId="5" applyFont="1" applyFill="1" applyBorder="1" applyAlignment="1" applyProtection="1">
      <alignment horizontal="center" vertical="center" wrapText="1"/>
    </xf>
    <xf numFmtId="9" fontId="30" fillId="6" borderId="39" xfId="5" applyFont="1" applyFill="1" applyBorder="1" applyAlignment="1" applyProtection="1">
      <alignment horizontal="center" vertical="center" wrapText="1"/>
    </xf>
    <xf numFmtId="0" fontId="33" fillId="6" borderId="1" xfId="0" applyFont="1" applyFill="1" applyBorder="1" applyAlignment="1">
      <alignment horizontal="center" vertical="center" wrapText="1" shrinkToFit="1"/>
    </xf>
    <xf numFmtId="173" fontId="0" fillId="0" borderId="24" xfId="8" applyNumberFormat="1" applyFont="1" applyFill="1" applyBorder="1" applyAlignment="1">
      <alignment horizontal="center"/>
    </xf>
    <xf numFmtId="0" fontId="13" fillId="6" borderId="15" xfId="0" applyFont="1" applyFill="1" applyBorder="1" applyAlignment="1">
      <alignment horizontal="left" vertical="center" wrapText="1"/>
    </xf>
    <xf numFmtId="0" fontId="13" fillId="6" borderId="1" xfId="0" applyFont="1" applyFill="1" applyBorder="1" applyAlignment="1">
      <alignment horizontal="left" vertical="center" wrapText="1"/>
    </xf>
    <xf numFmtId="166" fontId="4" fillId="6" borderId="0" xfId="0" applyNumberFormat="1" applyFont="1" applyFill="1" applyAlignment="1">
      <alignment horizontal="left" wrapText="1"/>
    </xf>
    <xf numFmtId="166" fontId="4" fillId="6" borderId="22" xfId="0" applyNumberFormat="1" applyFont="1" applyFill="1" applyBorder="1" applyAlignment="1">
      <alignment horizontal="left" wrapText="1"/>
    </xf>
    <xf numFmtId="0" fontId="11" fillId="6" borderId="1" xfId="0" applyFont="1" applyFill="1" applyBorder="1" applyAlignment="1">
      <alignment horizontal="center" vertical="center" wrapText="1"/>
    </xf>
    <xf numFmtId="0" fontId="3" fillId="6" borderId="7" xfId="0" applyFont="1" applyFill="1" applyBorder="1" applyAlignment="1">
      <alignment horizontal="left" vertical="center"/>
    </xf>
    <xf numFmtId="1" fontId="12" fillId="6" borderId="14" xfId="0" applyNumberFormat="1" applyFont="1" applyFill="1" applyBorder="1" applyAlignment="1">
      <alignment horizontal="center" vertical="center" wrapText="1"/>
    </xf>
    <xf numFmtId="1" fontId="12" fillId="6" borderId="10" xfId="0" applyNumberFormat="1" applyFont="1" applyFill="1" applyBorder="1" applyAlignment="1">
      <alignment horizontal="center" vertical="center" wrapText="1"/>
    </xf>
    <xf numFmtId="174" fontId="11" fillId="6" borderId="40" xfId="0" applyNumberFormat="1" applyFont="1" applyFill="1" applyBorder="1" applyAlignment="1">
      <alignment horizontal="center" vertical="center" wrapText="1"/>
    </xf>
    <xf numFmtId="174" fontId="11" fillId="6" borderId="39" xfId="0" applyNumberFormat="1" applyFont="1" applyFill="1" applyBorder="1" applyAlignment="1">
      <alignment horizontal="center" vertical="center" wrapText="1"/>
    </xf>
    <xf numFmtId="2" fontId="13" fillId="6" borderId="11" xfId="0" applyNumberFormat="1" applyFont="1" applyFill="1" applyBorder="1" applyAlignment="1">
      <alignment horizontal="center" vertical="center" wrapText="1"/>
    </xf>
    <xf numFmtId="0" fontId="1" fillId="6" borderId="1" xfId="0" applyFont="1" applyFill="1" applyBorder="1" applyAlignment="1">
      <alignment horizontal="left" vertical="center" wrapText="1"/>
    </xf>
    <xf numFmtId="2" fontId="47" fillId="6" borderId="1" xfId="0" applyNumberFormat="1" applyFont="1" applyFill="1" applyBorder="1" applyAlignment="1">
      <alignment horizontal="left" vertical="center" wrapText="1"/>
    </xf>
    <xf numFmtId="0" fontId="13" fillId="6" borderId="52"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8" xfId="0" applyFont="1" applyFill="1" applyBorder="1" applyAlignment="1">
      <alignment horizontal="left" vertical="center" wrapText="1"/>
    </xf>
    <xf numFmtId="0" fontId="26" fillId="6" borderId="15" xfId="0" applyFont="1" applyFill="1" applyBorder="1" applyAlignment="1">
      <alignment horizontal="left" vertical="center" wrapText="1"/>
    </xf>
    <xf numFmtId="0" fontId="45" fillId="6" borderId="1" xfId="0" applyFont="1" applyFill="1" applyBorder="1" applyAlignment="1">
      <alignment horizontal="center" vertical="center" wrapText="1" shrinkToFit="1"/>
    </xf>
    <xf numFmtId="0" fontId="13" fillId="6" borderId="55" xfId="0" applyFont="1" applyFill="1" applyBorder="1" applyAlignment="1">
      <alignment horizontal="center" vertical="center" wrapText="1"/>
    </xf>
    <xf numFmtId="2" fontId="28" fillId="6" borderId="9" xfId="0" applyNumberFormat="1" applyFont="1" applyFill="1" applyBorder="1" applyAlignment="1">
      <alignment horizontal="center" vertical="center" wrapText="1"/>
    </xf>
    <xf numFmtId="2" fontId="28" fillId="6" borderId="0" xfId="0" applyNumberFormat="1" applyFont="1" applyFill="1" applyAlignment="1">
      <alignment horizontal="center" vertical="center" wrapText="1"/>
    </xf>
    <xf numFmtId="2" fontId="28" fillId="6" borderId="8" xfId="0" applyNumberFormat="1" applyFont="1" applyFill="1" applyBorder="1" applyAlignment="1">
      <alignment horizontal="center" vertical="center" wrapText="1"/>
    </xf>
    <xf numFmtId="1" fontId="2" fillId="6" borderId="17" xfId="0" applyNumberFormat="1" applyFont="1" applyFill="1" applyBorder="1" applyAlignment="1">
      <alignment horizontal="center" vertical="center" wrapText="1"/>
    </xf>
    <xf numFmtId="174" fontId="11" fillId="6" borderId="38"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9" fontId="4" fillId="6" borderId="1" xfId="5" applyFont="1" applyFill="1" applyBorder="1" applyAlignment="1">
      <alignment horizontal="center" vertical="center"/>
    </xf>
    <xf numFmtId="0" fontId="4" fillId="6" borderId="51" xfId="0" applyFont="1" applyFill="1" applyBorder="1" applyAlignment="1">
      <alignment horizontal="left" vertical="center"/>
    </xf>
    <xf numFmtId="0" fontId="4" fillId="6" borderId="12" xfId="0" applyFont="1" applyFill="1" applyBorder="1" applyAlignment="1">
      <alignment horizontal="left" vertical="center"/>
    </xf>
    <xf numFmtId="0" fontId="4" fillId="6" borderId="11" xfId="0" applyFont="1" applyFill="1" applyBorder="1" applyAlignment="1">
      <alignment horizontal="left" vertical="center"/>
    </xf>
    <xf numFmtId="0" fontId="1" fillId="6" borderId="18"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7"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47"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8" fillId="6" borderId="49"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0" xfId="0" applyFont="1" applyFill="1" applyBorder="1" applyAlignment="1">
      <alignment horizontal="center" vertical="center"/>
    </xf>
    <xf numFmtId="37" fontId="8" fillId="6" borderId="47" xfId="0" applyNumberFormat="1" applyFont="1" applyFill="1" applyBorder="1" applyAlignment="1">
      <alignment horizontal="center" vertical="center"/>
    </xf>
    <xf numFmtId="37" fontId="8" fillId="6" borderId="9" xfId="0" applyNumberFormat="1" applyFont="1" applyFill="1" applyBorder="1" applyAlignment="1">
      <alignment horizontal="center" vertical="center"/>
    </xf>
    <xf numFmtId="37" fontId="8" fillId="6" borderId="4" xfId="0" applyNumberFormat="1" applyFont="1" applyFill="1" applyBorder="1" applyAlignment="1">
      <alignment horizontal="center" vertical="center"/>
    </xf>
    <xf numFmtId="0" fontId="8" fillId="6" borderId="14" xfId="0" applyFont="1" applyFill="1" applyBorder="1" applyAlignment="1">
      <alignment horizontal="center" vertical="center"/>
    </xf>
    <xf numFmtId="167" fontId="4" fillId="6" borderId="17" xfId="0" applyNumberFormat="1" applyFont="1" applyFill="1" applyBorder="1" applyAlignment="1">
      <alignment horizontal="center" vertical="top"/>
    </xf>
    <xf numFmtId="0" fontId="1" fillId="6" borderId="46" xfId="0" applyFont="1" applyFill="1" applyBorder="1" applyAlignment="1">
      <alignment horizontal="left" vertical="center" wrapText="1"/>
    </xf>
    <xf numFmtId="0" fontId="1" fillId="6" borderId="37" xfId="0" applyFont="1" applyFill="1" applyBorder="1" applyAlignment="1">
      <alignment horizontal="left" vertical="center" wrapText="1"/>
    </xf>
    <xf numFmtId="9" fontId="4" fillId="6" borderId="26" xfId="5" applyFont="1" applyFill="1" applyBorder="1" applyAlignment="1">
      <alignment horizontal="center" vertical="center"/>
    </xf>
    <xf numFmtId="9" fontId="2" fillId="6" borderId="40" xfId="5" applyFont="1" applyFill="1" applyBorder="1" applyAlignment="1">
      <alignment horizontal="center" vertical="center" wrapText="1"/>
    </xf>
    <xf numFmtId="9" fontId="2" fillId="6" borderId="39" xfId="5" applyFont="1" applyFill="1" applyBorder="1" applyAlignment="1">
      <alignment horizontal="center" vertical="center" wrapText="1"/>
    </xf>
    <xf numFmtId="9" fontId="2" fillId="6" borderId="14" xfId="5" applyFont="1" applyFill="1" applyBorder="1" applyAlignment="1">
      <alignment horizontal="center" vertical="center" wrapText="1"/>
    </xf>
    <xf numFmtId="9" fontId="2" fillId="6" borderId="10" xfId="5" applyFont="1" applyFill="1" applyBorder="1" applyAlignment="1">
      <alignment horizontal="center" vertical="center" wrapText="1"/>
    </xf>
    <xf numFmtId="0" fontId="11" fillId="6" borderId="51" xfId="0" applyFont="1" applyFill="1" applyBorder="1" applyAlignment="1">
      <alignment horizontal="center"/>
    </xf>
    <xf numFmtId="0" fontId="11" fillId="6" borderId="12" xfId="0" applyFont="1" applyFill="1" applyBorder="1" applyAlignment="1">
      <alignment horizontal="center"/>
    </xf>
    <xf numFmtId="0" fontId="11" fillId="6" borderId="27" xfId="0" applyFont="1" applyFill="1" applyBorder="1" applyAlignment="1">
      <alignment horizontal="center"/>
    </xf>
    <xf numFmtId="0" fontId="2" fillId="6" borderId="15" xfId="0" applyFont="1" applyFill="1" applyBorder="1" applyAlignment="1">
      <alignment horizontal="left"/>
    </xf>
    <xf numFmtId="0" fontId="2" fillId="6" borderId="1" xfId="0" applyFont="1" applyFill="1" applyBorder="1" applyAlignment="1">
      <alignment horizontal="left"/>
    </xf>
    <xf numFmtId="0" fontId="2" fillId="6" borderId="26" xfId="0" applyFont="1" applyFill="1" applyBorder="1" applyAlignment="1">
      <alignment horizontal="left"/>
    </xf>
    <xf numFmtId="2" fontId="4" fillId="6" borderId="11" xfId="0" applyNumberFormat="1"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2" fontId="4" fillId="6" borderId="26" xfId="0" applyNumberFormat="1" applyFont="1" applyFill="1" applyBorder="1" applyAlignment="1">
      <alignment horizontal="center" vertical="center" wrapText="1"/>
    </xf>
    <xf numFmtId="2" fontId="4" fillId="6" borderId="1" xfId="0" applyNumberFormat="1" applyFont="1" applyFill="1" applyBorder="1" applyAlignment="1">
      <alignment horizontal="center" vertical="center"/>
    </xf>
    <xf numFmtId="0" fontId="4" fillId="6" borderId="5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11" xfId="0" applyFont="1" applyFill="1" applyBorder="1" applyAlignment="1">
      <alignment horizontal="left" vertical="center" wrapText="1"/>
    </xf>
    <xf numFmtId="2" fontId="1" fillId="6" borderId="1" xfId="0" applyNumberFormat="1" applyFont="1" applyFill="1" applyBorder="1" applyAlignment="1">
      <alignment horizontal="center" vertical="center" wrapText="1"/>
    </xf>
    <xf numFmtId="1" fontId="47" fillId="6" borderId="1" xfId="0" applyNumberFormat="1" applyFont="1" applyFill="1" applyBorder="1" applyAlignment="1">
      <alignment horizontal="center" vertical="center" wrapText="1"/>
    </xf>
    <xf numFmtId="164" fontId="1" fillId="6" borderId="40" xfId="7" applyFont="1" applyFill="1" applyBorder="1" applyAlignment="1" applyProtection="1">
      <alignment horizontal="center" vertical="center" wrapText="1"/>
    </xf>
    <xf numFmtId="164" fontId="1" fillId="6" borderId="39" xfId="7" applyFont="1" applyFill="1" applyBorder="1" applyAlignment="1" applyProtection="1">
      <alignment horizontal="center" vertical="center" wrapText="1"/>
    </xf>
    <xf numFmtId="1" fontId="11" fillId="6" borderId="11" xfId="0" applyNumberFormat="1"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1" fillId="6" borderId="34" xfId="0" applyFont="1" applyFill="1" applyBorder="1" applyAlignment="1">
      <alignment horizontal="center" vertical="center" wrapText="1" shrinkToFit="1"/>
    </xf>
    <xf numFmtId="0" fontId="31" fillId="6" borderId="1" xfId="0" applyFont="1" applyFill="1" applyBorder="1" applyAlignment="1">
      <alignment horizontal="center" vertical="center" wrapText="1" shrinkToFit="1"/>
    </xf>
    <xf numFmtId="0" fontId="4" fillId="6" borderId="34" xfId="0" applyFont="1" applyFill="1" applyBorder="1" applyAlignment="1">
      <alignment horizontal="center"/>
    </xf>
    <xf numFmtId="0" fontId="4" fillId="6" borderId="35" xfId="0" applyFont="1" applyFill="1" applyBorder="1" applyAlignment="1">
      <alignment horizontal="center"/>
    </xf>
    <xf numFmtId="0" fontId="2" fillId="6" borderId="7" xfId="0" applyFont="1" applyFill="1" applyBorder="1" applyAlignment="1">
      <alignment horizontal="left" wrapText="1"/>
    </xf>
    <xf numFmtId="0" fontId="2" fillId="6" borderId="6" xfId="0" applyFont="1" applyFill="1" applyBorder="1" applyAlignment="1">
      <alignment horizontal="left" wrapText="1"/>
    </xf>
    <xf numFmtId="0" fontId="2" fillId="6" borderId="21" xfId="0" applyFont="1" applyFill="1" applyBorder="1" applyAlignment="1">
      <alignment horizontal="left" wrapText="1"/>
    </xf>
    <xf numFmtId="0" fontId="2" fillId="6" borderId="23" xfId="0" applyFont="1" applyFill="1" applyBorder="1" applyAlignment="1">
      <alignment horizontal="left" wrapText="1"/>
    </xf>
    <xf numFmtId="0" fontId="2" fillId="6" borderId="24" xfId="0" applyFont="1" applyFill="1" applyBorder="1" applyAlignment="1">
      <alignment horizontal="left" wrapText="1"/>
    </xf>
    <xf numFmtId="0" fontId="2" fillId="6" borderId="25" xfId="0" applyFont="1" applyFill="1" applyBorder="1" applyAlignment="1">
      <alignment horizontal="left" wrapText="1"/>
    </xf>
    <xf numFmtId="0" fontId="4" fillId="6" borderId="15" xfId="0" applyFont="1" applyFill="1" applyBorder="1" applyAlignment="1">
      <alignment horizontal="left" vertical="center"/>
    </xf>
    <xf numFmtId="0" fontId="2" fillId="6" borderId="1" xfId="0" applyFont="1" applyFill="1" applyBorder="1" applyAlignment="1">
      <alignment horizontal="left" vertical="center"/>
    </xf>
    <xf numFmtId="0" fontId="4" fillId="6" borderId="43"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52"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8" xfId="0" applyFont="1" applyFill="1" applyBorder="1" applyAlignment="1">
      <alignment horizontal="left" vertical="center" wrapText="1"/>
    </xf>
    <xf numFmtId="0" fontId="8" fillId="6" borderId="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8"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2" fillId="6" borderId="18" xfId="0" applyFont="1" applyFill="1" applyBorder="1" applyAlignment="1">
      <alignment horizontal="left" vertical="center" wrapText="1"/>
    </xf>
    <xf numFmtId="0" fontId="2" fillId="6" borderId="37" xfId="0" applyFont="1" applyFill="1" applyBorder="1" applyAlignment="1">
      <alignment horizontal="left" vertical="center" wrapText="1"/>
    </xf>
    <xf numFmtId="0" fontId="4" fillId="6" borderId="26" xfId="0" applyFont="1" applyFill="1" applyBorder="1" applyAlignment="1">
      <alignment horizontal="center" vertical="center"/>
    </xf>
    <xf numFmtId="0" fontId="2" fillId="6" borderId="15" xfId="0" applyFont="1" applyFill="1" applyBorder="1" applyAlignment="1">
      <alignment horizontal="left" vertical="center" wrapText="1"/>
    </xf>
    <xf numFmtId="0" fontId="4" fillId="6" borderId="35" xfId="0" applyFont="1" applyFill="1" applyBorder="1" applyAlignment="1">
      <alignment horizontal="center" vertical="center" wrapText="1"/>
    </xf>
    <xf numFmtId="0" fontId="4" fillId="6" borderId="26" xfId="0" applyFont="1" applyFill="1" applyBorder="1" applyAlignment="1">
      <alignment horizontal="center" vertical="center" wrapText="1"/>
    </xf>
    <xf numFmtId="9" fontId="2" fillId="6" borderId="14" xfId="0" applyNumberFormat="1" applyFont="1" applyFill="1" applyBorder="1" applyAlignment="1">
      <alignment horizontal="center" vertical="center" wrapText="1"/>
    </xf>
    <xf numFmtId="9" fontId="2" fillId="6" borderId="10" xfId="0" applyNumberFormat="1" applyFont="1" applyFill="1" applyBorder="1" applyAlignment="1">
      <alignment horizontal="center" vertical="center" wrapText="1"/>
    </xf>
    <xf numFmtId="0" fontId="2" fillId="6" borderId="9" xfId="0" applyFont="1" applyFill="1" applyBorder="1" applyAlignment="1">
      <alignment horizontal="left" wrapText="1"/>
    </xf>
    <xf numFmtId="0" fontId="2" fillId="6" borderId="0" xfId="0" applyFont="1" applyFill="1" applyAlignment="1">
      <alignment horizontal="left" wrapText="1"/>
    </xf>
    <xf numFmtId="0" fontId="2" fillId="6" borderId="22" xfId="0" applyFont="1" applyFill="1" applyBorder="1" applyAlignment="1">
      <alignment horizontal="left" wrapText="1"/>
    </xf>
    <xf numFmtId="164" fontId="1" fillId="6" borderId="26" xfId="7" applyFont="1" applyFill="1" applyBorder="1" applyAlignment="1" applyProtection="1">
      <alignment horizontal="center" vertical="center" wrapText="1"/>
    </xf>
    <xf numFmtId="0" fontId="4" fillId="6" borderId="10" xfId="0" applyFont="1" applyFill="1" applyBorder="1" applyAlignment="1">
      <alignment horizontal="center" vertical="center" wrapText="1"/>
    </xf>
    <xf numFmtId="0" fontId="4" fillId="6" borderId="33" xfId="0" applyFont="1" applyFill="1" applyBorder="1" applyAlignment="1">
      <alignment horizontal="center" vertical="center"/>
    </xf>
    <xf numFmtId="0" fontId="4" fillId="6" borderId="15" xfId="0" applyFont="1" applyFill="1" applyBorder="1" applyAlignment="1">
      <alignment horizontal="center" vertical="center"/>
    </xf>
    <xf numFmtId="167" fontId="4" fillId="6" borderId="1" xfId="0" applyNumberFormat="1" applyFont="1" applyFill="1" applyBorder="1" applyAlignment="1">
      <alignment horizontal="center" vertical="top"/>
    </xf>
    <xf numFmtId="2" fontId="4" fillId="6" borderId="1" xfId="0" applyNumberFormat="1" applyFont="1" applyFill="1" applyBorder="1" applyAlignment="1">
      <alignment horizontal="left" vertical="center"/>
    </xf>
    <xf numFmtId="2" fontId="4" fillId="6" borderId="26" xfId="0" applyNumberFormat="1" applyFont="1" applyFill="1" applyBorder="1" applyAlignment="1">
      <alignment horizontal="left" vertical="center"/>
    </xf>
    <xf numFmtId="0" fontId="1" fillId="6" borderId="1" xfId="0" applyFont="1" applyFill="1" applyBorder="1" applyAlignment="1">
      <alignment vertical="center" wrapText="1"/>
    </xf>
    <xf numFmtId="0" fontId="1" fillId="6" borderId="15" xfId="0" applyFont="1" applyFill="1" applyBorder="1" applyAlignment="1">
      <alignment horizontal="justify" vertical="top" wrapText="1"/>
    </xf>
    <xf numFmtId="0" fontId="1" fillId="6" borderId="1" xfId="0" applyFont="1" applyFill="1" applyBorder="1" applyAlignment="1">
      <alignment horizontal="justify" vertical="top" wrapText="1"/>
    </xf>
    <xf numFmtId="0" fontId="1" fillId="6" borderId="19" xfId="0" applyFont="1" applyFill="1" applyBorder="1" applyAlignment="1">
      <alignment horizontal="justify" vertical="top" wrapText="1"/>
    </xf>
    <xf numFmtId="0" fontId="1" fillId="6" borderId="20" xfId="0" applyFont="1" applyFill="1" applyBorder="1" applyAlignment="1">
      <alignment horizontal="justify" vertical="top" wrapText="1"/>
    </xf>
    <xf numFmtId="0" fontId="4" fillId="6" borderId="9" xfId="0" applyFont="1" applyFill="1" applyBorder="1" applyAlignment="1">
      <alignment horizontal="left" wrapText="1"/>
    </xf>
    <xf numFmtId="0" fontId="4" fillId="6" borderId="0" xfId="0" applyFont="1" applyFill="1" applyAlignment="1">
      <alignment horizontal="left"/>
    </xf>
    <xf numFmtId="0" fontId="4" fillId="6" borderId="22" xfId="0" applyFont="1" applyFill="1" applyBorder="1" applyAlignment="1">
      <alignment horizontal="left"/>
    </xf>
    <xf numFmtId="0" fontId="4" fillId="6" borderId="9" xfId="0" applyFont="1" applyFill="1" applyBorder="1" applyAlignment="1">
      <alignment horizontal="left"/>
    </xf>
    <xf numFmtId="0" fontId="4" fillId="6" borderId="23" xfId="0" applyFont="1" applyFill="1" applyBorder="1" applyAlignment="1">
      <alignment horizontal="left"/>
    </xf>
    <xf numFmtId="0" fontId="4" fillId="6" borderId="24" xfId="0" applyFont="1" applyFill="1" applyBorder="1" applyAlignment="1">
      <alignment horizontal="left"/>
    </xf>
    <xf numFmtId="0" fontId="4" fillId="6" borderId="25" xfId="0" applyFont="1" applyFill="1" applyBorder="1" applyAlignment="1">
      <alignment horizontal="left"/>
    </xf>
    <xf numFmtId="0" fontId="1" fillId="6" borderId="7" xfId="0" applyFont="1" applyFill="1" applyBorder="1" applyAlignment="1">
      <alignment vertical="center" wrapText="1"/>
    </xf>
    <xf numFmtId="0" fontId="1" fillId="6" borderId="6" xfId="0" applyFont="1" applyFill="1" applyBorder="1" applyAlignment="1">
      <alignment vertical="center" wrapText="1"/>
    </xf>
    <xf numFmtId="0" fontId="1" fillId="6" borderId="5" xfId="0" applyFont="1" applyFill="1" applyBorder="1" applyAlignment="1">
      <alignment vertical="center" wrapText="1"/>
    </xf>
    <xf numFmtId="0" fontId="1" fillId="6" borderId="4" xfId="0" applyFont="1" applyFill="1" applyBorder="1" applyAlignment="1">
      <alignment vertical="center" wrapText="1"/>
    </xf>
    <xf numFmtId="0" fontId="1" fillId="6" borderId="3" xfId="0" applyFont="1" applyFill="1" applyBorder="1" applyAlignment="1">
      <alignment vertical="center" wrapText="1"/>
    </xf>
    <xf numFmtId="0" fontId="1" fillId="6" borderId="2" xfId="0" applyFont="1" applyFill="1" applyBorder="1" applyAlignment="1">
      <alignment vertical="center" wrapText="1"/>
    </xf>
    <xf numFmtId="175" fontId="10" fillId="6" borderId="45" xfId="0" applyNumberFormat="1" applyFont="1" applyFill="1" applyBorder="1" applyAlignment="1">
      <alignment horizontal="center" vertical="center"/>
    </xf>
    <xf numFmtId="175" fontId="10" fillId="6" borderId="54" xfId="0" applyNumberFormat="1" applyFont="1" applyFill="1" applyBorder="1" applyAlignment="1">
      <alignment horizontal="center" vertical="center"/>
    </xf>
    <xf numFmtId="1" fontId="28" fillId="6" borderId="14" xfId="0" applyNumberFormat="1" applyFont="1" applyFill="1" applyBorder="1" applyAlignment="1">
      <alignment horizontal="left" vertical="center" wrapText="1"/>
    </xf>
    <xf numFmtId="1" fontId="1" fillId="6" borderId="1" xfId="0" applyNumberFormat="1" applyFont="1" applyFill="1" applyBorder="1" applyAlignment="1">
      <alignment horizontal="center" vertical="center" wrapText="1"/>
    </xf>
    <xf numFmtId="164" fontId="9" fillId="6" borderId="26" xfId="7" applyFont="1" applyFill="1" applyBorder="1" applyAlignment="1" applyProtection="1">
      <alignment horizontal="center" vertical="center" wrapText="1"/>
    </xf>
    <xf numFmtId="0" fontId="2" fillId="6" borderId="15" xfId="0" applyFont="1" applyFill="1" applyBorder="1" applyAlignment="1">
      <alignment vertical="center" wrapText="1"/>
    </xf>
    <xf numFmtId="0" fontId="12" fillId="6" borderId="1" xfId="0" applyFont="1" applyFill="1" applyBorder="1" applyAlignment="1">
      <alignment horizontal="center" vertical="center" wrapText="1"/>
    </xf>
    <xf numFmtId="42" fontId="10" fillId="6" borderId="24" xfId="0" applyNumberFormat="1" applyFont="1" applyFill="1" applyBorder="1" applyAlignment="1">
      <alignment horizontal="center" vertical="center"/>
    </xf>
    <xf numFmtId="42" fontId="10" fillId="6" borderId="25" xfId="0" applyNumberFormat="1" applyFont="1" applyFill="1" applyBorder="1" applyAlignment="1">
      <alignment horizontal="center" vertical="center"/>
    </xf>
    <xf numFmtId="0" fontId="29" fillId="6" borderId="1"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4" fillId="6" borderId="9" xfId="0" applyFont="1" applyFill="1" applyBorder="1" applyAlignment="1">
      <alignment wrapText="1"/>
    </xf>
    <xf numFmtId="0" fontId="4" fillId="6" borderId="0" xfId="0" applyFont="1" applyFill="1"/>
    <xf numFmtId="0" fontId="4" fillId="6" borderId="22" xfId="0" applyFont="1" applyFill="1" applyBorder="1"/>
    <xf numFmtId="0" fontId="4" fillId="6" borderId="9" xfId="0" applyFont="1" applyFill="1" applyBorder="1"/>
    <xf numFmtId="0" fontId="4" fillId="6" borderId="23" xfId="0" applyFont="1" applyFill="1" applyBorder="1"/>
    <xf numFmtId="0" fontId="4" fillId="6" borderId="24" xfId="0" applyFont="1" applyFill="1" applyBorder="1"/>
    <xf numFmtId="0" fontId="4" fillId="6" borderId="25" xfId="0" applyFont="1" applyFill="1" applyBorder="1"/>
    <xf numFmtId="0" fontId="8" fillId="6" borderId="15" xfId="0" applyFont="1" applyFill="1" applyBorder="1" applyAlignment="1">
      <alignment horizontal="justify" vertical="top" wrapText="1"/>
    </xf>
    <xf numFmtId="0" fontId="8" fillId="6" borderId="1" xfId="0" applyFont="1" applyFill="1" applyBorder="1" applyAlignment="1">
      <alignment horizontal="justify" vertical="top" wrapText="1"/>
    </xf>
    <xf numFmtId="0" fontId="8" fillId="6" borderId="19" xfId="0" applyFont="1" applyFill="1" applyBorder="1" applyAlignment="1">
      <alignment horizontal="justify" vertical="top" wrapText="1"/>
    </xf>
    <xf numFmtId="0" fontId="8" fillId="6" borderId="20" xfId="0" applyFont="1" applyFill="1" applyBorder="1" applyAlignment="1">
      <alignment horizontal="justify" vertical="top" wrapText="1"/>
    </xf>
    <xf numFmtId="0" fontId="25" fillId="6" borderId="34" xfId="0" applyFont="1" applyFill="1" applyBorder="1" applyAlignment="1">
      <alignment horizontal="center" vertical="center" wrapText="1"/>
    </xf>
    <xf numFmtId="0" fontId="44" fillId="6" borderId="15" xfId="0" applyFont="1" applyFill="1" applyBorder="1" applyAlignment="1">
      <alignment horizontal="justify" vertical="top" wrapText="1"/>
    </xf>
    <xf numFmtId="0" fontId="9" fillId="6" borderId="1" xfId="0" applyFont="1" applyFill="1" applyBorder="1" applyAlignment="1">
      <alignment horizontal="justify" vertical="top" wrapText="1"/>
    </xf>
    <xf numFmtId="0" fontId="9" fillId="6" borderId="19" xfId="0" applyFont="1" applyFill="1" applyBorder="1" applyAlignment="1">
      <alignment horizontal="justify" vertical="top" wrapText="1"/>
    </xf>
    <xf numFmtId="0" fontId="9" fillId="6" borderId="20" xfId="0" applyFont="1" applyFill="1" applyBorder="1" applyAlignment="1">
      <alignment horizontal="justify" vertical="top" wrapText="1"/>
    </xf>
    <xf numFmtId="0" fontId="2" fillId="6" borderId="40" xfId="0" applyFont="1" applyFill="1" applyBorder="1" applyAlignment="1">
      <alignment horizontal="center"/>
    </xf>
    <xf numFmtId="0" fontId="2" fillId="6" borderId="39" xfId="0" applyFont="1" applyFill="1" applyBorder="1" applyAlignment="1">
      <alignment horizontal="center"/>
    </xf>
    <xf numFmtId="0" fontId="2" fillId="6" borderId="14" xfId="5" applyNumberFormat="1" applyFont="1" applyFill="1" applyBorder="1" applyAlignment="1">
      <alignment horizontal="center" vertical="center" wrapText="1"/>
    </xf>
    <xf numFmtId="0" fontId="8" fillId="6" borderId="15" xfId="0" applyFont="1" applyFill="1" applyBorder="1" applyAlignment="1">
      <alignment horizontal="justify" vertical="center" wrapText="1"/>
    </xf>
    <xf numFmtId="0" fontId="8" fillId="6" borderId="1" xfId="0" applyFont="1" applyFill="1" applyBorder="1" applyAlignment="1">
      <alignment horizontal="justify" vertical="center" wrapText="1"/>
    </xf>
    <xf numFmtId="0" fontId="8" fillId="6" borderId="19" xfId="0" applyFont="1" applyFill="1" applyBorder="1" applyAlignment="1">
      <alignment horizontal="justify" vertical="center" wrapText="1"/>
    </xf>
    <xf numFmtId="0" fontId="8" fillId="6" borderId="20" xfId="0" applyFont="1" applyFill="1" applyBorder="1" applyAlignment="1">
      <alignment horizontal="justify" vertical="center" wrapText="1"/>
    </xf>
    <xf numFmtId="1" fontId="47" fillId="6" borderId="1" xfId="0" applyNumberFormat="1" applyFont="1" applyFill="1" applyBorder="1" applyAlignment="1">
      <alignment horizontal="left" vertical="center" wrapText="1"/>
    </xf>
    <xf numFmtId="1" fontId="28" fillId="6" borderId="1" xfId="0" applyNumberFormat="1" applyFont="1" applyFill="1" applyBorder="1" applyAlignment="1">
      <alignment horizontal="left" vertical="center" wrapText="1"/>
    </xf>
    <xf numFmtId="0" fontId="2" fillId="6" borderId="1" xfId="0" applyFont="1" applyFill="1" applyBorder="1" applyAlignment="1">
      <alignment horizontal="center" vertical="center" wrapText="1"/>
    </xf>
    <xf numFmtId="1" fontId="28" fillId="6" borderId="13" xfId="0" applyNumberFormat="1" applyFont="1" applyFill="1" applyBorder="1" applyAlignment="1">
      <alignment horizontal="center" vertical="center" wrapText="1"/>
    </xf>
    <xf numFmtId="1" fontId="28" fillId="6" borderId="12" xfId="0" applyNumberFormat="1" applyFont="1" applyFill="1" applyBorder="1" applyAlignment="1">
      <alignment horizontal="center" vertical="center" wrapText="1"/>
    </xf>
    <xf numFmtId="1" fontId="28" fillId="6" borderId="1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 fillId="6" borderId="49"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10" xfId="0" applyFont="1" applyFill="1" applyBorder="1" applyAlignment="1">
      <alignment horizontal="center" vertical="center"/>
    </xf>
    <xf numFmtId="9" fontId="1" fillId="0" borderId="47" xfId="5" applyFont="1" applyFill="1" applyBorder="1" applyAlignment="1" applyProtection="1">
      <alignment horizontal="center" vertical="center"/>
    </xf>
    <xf numFmtId="9" fontId="1" fillId="0" borderId="9" xfId="5" applyFont="1" applyFill="1" applyBorder="1" applyAlignment="1" applyProtection="1">
      <alignment horizontal="center" vertical="center"/>
    </xf>
    <xf numFmtId="9" fontId="1" fillId="0" borderId="4" xfId="5" applyFont="1" applyFill="1" applyBorder="1" applyAlignment="1" applyProtection="1">
      <alignment horizontal="center" vertical="center"/>
    </xf>
    <xf numFmtId="0" fontId="4" fillId="6" borderId="41" xfId="0" applyFont="1" applyFill="1" applyBorder="1" applyAlignment="1">
      <alignment horizontal="left" vertical="center"/>
    </xf>
    <xf numFmtId="0" fontId="4" fillId="6" borderId="42" xfId="0" applyFont="1" applyFill="1" applyBorder="1" applyAlignment="1">
      <alignment horizontal="left" vertical="center"/>
    </xf>
    <xf numFmtId="0" fontId="4" fillId="6" borderId="50" xfId="0" applyFont="1" applyFill="1" applyBorder="1" applyAlignment="1">
      <alignment horizontal="left" vertical="center"/>
    </xf>
    <xf numFmtId="0" fontId="4" fillId="6" borderId="16" xfId="0" applyFont="1" applyFill="1" applyBorder="1" applyAlignment="1">
      <alignment horizontal="center" vertical="center"/>
    </xf>
    <xf numFmtId="0" fontId="25" fillId="6" borderId="10" xfId="0" applyFont="1" applyFill="1" applyBorder="1" applyAlignment="1">
      <alignment horizontal="center" vertical="center" wrapText="1"/>
    </xf>
    <xf numFmtId="0" fontId="4" fillId="6" borderId="43" xfId="0" applyFont="1" applyFill="1" applyBorder="1" applyAlignment="1">
      <alignment horizontal="left" vertical="center"/>
    </xf>
    <xf numFmtId="0" fontId="4" fillId="6" borderId="6" xfId="0" applyFont="1" applyFill="1" applyBorder="1" applyAlignment="1">
      <alignment horizontal="left" vertical="center"/>
    </xf>
    <xf numFmtId="0" fontId="4" fillId="6" borderId="5" xfId="0" applyFont="1" applyFill="1" applyBorder="1" applyAlignment="1">
      <alignment horizontal="left" vertical="center"/>
    </xf>
    <xf numFmtId="164" fontId="11" fillId="6" borderId="40" xfId="7" applyFont="1" applyFill="1" applyBorder="1" applyAlignment="1" applyProtection="1">
      <alignment horizontal="center" vertical="center" wrapText="1"/>
    </xf>
    <xf numFmtId="164" fontId="11" fillId="6" borderId="39" xfId="7" applyFont="1" applyFill="1" applyBorder="1" applyAlignment="1" applyProtection="1">
      <alignment horizontal="center" vertical="center" wrapText="1"/>
    </xf>
    <xf numFmtId="0" fontId="4" fillId="6" borderId="14" xfId="0" applyFont="1" applyFill="1" applyBorder="1" applyAlignment="1">
      <alignment horizontal="center" vertical="center" wrapText="1"/>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wrapText="1"/>
    </xf>
    <xf numFmtId="9" fontId="1" fillId="0" borderId="7" xfId="5" applyFont="1" applyFill="1" applyBorder="1" applyAlignment="1" applyProtection="1">
      <alignment horizontal="center" vertical="center"/>
    </xf>
    <xf numFmtId="0" fontId="1" fillId="6" borderId="43" xfId="0" applyFont="1" applyFill="1" applyBorder="1" applyAlignment="1">
      <alignment horizontal="justify" vertical="top" wrapText="1"/>
    </xf>
    <xf numFmtId="0" fontId="1" fillId="6" borderId="6" xfId="0" applyFont="1" applyFill="1" applyBorder="1" applyAlignment="1">
      <alignment horizontal="justify" vertical="top" wrapText="1"/>
    </xf>
    <xf numFmtId="0" fontId="1" fillId="6" borderId="44" xfId="0" applyFont="1" applyFill="1" applyBorder="1" applyAlignment="1">
      <alignment horizontal="justify" vertical="top" wrapText="1"/>
    </xf>
    <xf numFmtId="0" fontId="1" fillId="6" borderId="24" xfId="0" applyFont="1" applyFill="1" applyBorder="1" applyAlignment="1">
      <alignment horizontal="justify" vertical="top" wrapText="1"/>
    </xf>
    <xf numFmtId="0" fontId="4" fillId="6" borderId="33"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1" fillId="6" borderId="14" xfId="0" applyFont="1" applyFill="1" applyBorder="1" applyAlignment="1">
      <alignment horizontal="center" vertical="center"/>
    </xf>
    <xf numFmtId="0" fontId="8" fillId="6" borderId="55" xfId="0" applyFont="1" applyFill="1" applyBorder="1" applyAlignment="1">
      <alignment horizontal="left" vertical="center" wrapText="1"/>
    </xf>
    <xf numFmtId="0" fontId="1" fillId="6" borderId="28"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6" borderId="11" xfId="0" applyFont="1" applyFill="1" applyBorder="1" applyAlignment="1">
      <alignment horizontal="center" vertical="center" wrapText="1"/>
    </xf>
    <xf numFmtId="49" fontId="1" fillId="6" borderId="11" xfId="0" applyNumberFormat="1" applyFont="1" applyFill="1" applyBorder="1" applyAlignment="1">
      <alignment horizontal="center" vertical="center" wrapText="1"/>
    </xf>
    <xf numFmtId="164" fontId="2" fillId="6" borderId="26" xfId="7" applyFont="1" applyFill="1" applyBorder="1" applyAlignment="1" applyProtection="1">
      <alignment horizontal="center" vertical="center" wrapText="1"/>
    </xf>
    <xf numFmtId="0" fontId="4" fillId="6" borderId="44"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32" fillId="6" borderId="14" xfId="0" applyFont="1" applyFill="1" applyBorder="1" applyAlignment="1">
      <alignment horizontal="center" vertical="center" wrapText="1"/>
    </xf>
    <xf numFmtId="0" fontId="32" fillId="6" borderId="10" xfId="0" applyFont="1" applyFill="1" applyBorder="1" applyAlignment="1">
      <alignment horizontal="center" vertical="center" wrapText="1"/>
    </xf>
    <xf numFmtId="1" fontId="47" fillId="6" borderId="7" xfId="0" applyNumberFormat="1" applyFont="1" applyFill="1" applyBorder="1" applyAlignment="1">
      <alignment horizontal="center" vertical="center" wrapText="1"/>
    </xf>
    <xf numFmtId="1" fontId="47" fillId="6" borderId="6" xfId="0" applyNumberFormat="1" applyFont="1" applyFill="1" applyBorder="1" applyAlignment="1">
      <alignment horizontal="center" vertical="center" wrapText="1"/>
    </xf>
    <xf numFmtId="1" fontId="47" fillId="6" borderId="5" xfId="0" applyNumberFormat="1" applyFont="1" applyFill="1" applyBorder="1" applyAlignment="1">
      <alignment horizontal="center" vertical="center" wrapText="1"/>
    </xf>
    <xf numFmtId="1" fontId="47" fillId="6" borderId="4" xfId="0" applyNumberFormat="1" applyFont="1" applyFill="1" applyBorder="1" applyAlignment="1">
      <alignment horizontal="center" vertical="center" wrapText="1"/>
    </xf>
    <xf numFmtId="1" fontId="47" fillId="6" borderId="3" xfId="0" applyNumberFormat="1" applyFont="1" applyFill="1" applyBorder="1" applyAlignment="1">
      <alignment horizontal="center" vertical="center" wrapText="1"/>
    </xf>
    <xf numFmtId="1" fontId="47" fillId="6" borderId="2" xfId="0" applyNumberFormat="1" applyFont="1" applyFill="1" applyBorder="1" applyAlignment="1">
      <alignment horizontal="center" vertical="center" wrapText="1"/>
    </xf>
    <xf numFmtId="0" fontId="20" fillId="6" borderId="20" xfId="0" applyFont="1" applyFill="1" applyBorder="1" applyAlignment="1">
      <alignment horizontal="center" vertical="center" wrapText="1" shrinkToFit="1"/>
    </xf>
    <xf numFmtId="0" fontId="4" fillId="6" borderId="36" xfId="0" applyFont="1" applyFill="1" applyBorder="1" applyAlignment="1">
      <alignment horizontal="center" vertical="center"/>
    </xf>
    <xf numFmtId="0" fontId="2" fillId="6" borderId="16" xfId="0" applyFont="1" applyFill="1" applyBorder="1" applyAlignment="1">
      <alignment horizontal="left" vertical="center" wrapText="1"/>
    </xf>
    <xf numFmtId="0" fontId="29" fillId="6" borderId="14" xfId="0" applyFont="1" applyFill="1" applyBorder="1" applyAlignment="1">
      <alignment horizontal="center" vertical="center" wrapText="1"/>
    </xf>
    <xf numFmtId="0" fontId="29" fillId="6" borderId="10" xfId="0" applyFont="1" applyFill="1" applyBorder="1" applyAlignment="1">
      <alignment horizontal="center" vertical="center" wrapText="1"/>
    </xf>
    <xf numFmtId="1" fontId="47" fillId="6" borderId="13" xfId="0" applyNumberFormat="1" applyFont="1" applyFill="1" applyBorder="1" applyAlignment="1">
      <alignment horizontal="center" vertical="center" wrapText="1"/>
    </xf>
    <xf numFmtId="1" fontId="47" fillId="6" borderId="12" xfId="0" applyNumberFormat="1" applyFont="1" applyFill="1" applyBorder="1" applyAlignment="1">
      <alignment horizontal="center" vertical="center" wrapText="1"/>
    </xf>
    <xf numFmtId="1" fontId="47" fillId="6" borderId="11" xfId="0" applyNumberFormat="1" applyFont="1" applyFill="1" applyBorder="1" applyAlignment="1">
      <alignment horizontal="center" vertical="center" wrapText="1"/>
    </xf>
    <xf numFmtId="175" fontId="11" fillId="6" borderId="40" xfId="38" applyNumberFormat="1" applyFont="1" applyFill="1" applyBorder="1" applyAlignment="1">
      <alignment horizontal="center" vertical="center" wrapText="1"/>
    </xf>
    <xf numFmtId="175" fontId="11" fillId="6" borderId="39" xfId="38" applyNumberFormat="1" applyFont="1" applyFill="1" applyBorder="1" applyAlignment="1">
      <alignment horizontal="center" vertical="center" wrapText="1"/>
    </xf>
    <xf numFmtId="9" fontId="2" fillId="6" borderId="31" xfId="0" applyNumberFormat="1" applyFont="1" applyFill="1" applyBorder="1" applyAlignment="1">
      <alignment horizontal="center" vertical="center" wrapText="1"/>
    </xf>
    <xf numFmtId="9" fontId="2" fillId="6" borderId="31" xfId="5" applyFont="1" applyFill="1" applyBorder="1" applyAlignment="1">
      <alignment horizontal="center" vertical="center" wrapText="1"/>
    </xf>
    <xf numFmtId="0" fontId="4" fillId="6" borderId="17" xfId="0" applyFont="1" applyFill="1" applyBorder="1" applyAlignment="1">
      <alignment horizontal="center" vertical="center"/>
    </xf>
    <xf numFmtId="2" fontId="4" fillId="6" borderId="17" xfId="0" applyNumberFormat="1" applyFont="1" applyFill="1" applyBorder="1" applyAlignment="1">
      <alignment horizontal="left" vertical="center"/>
    </xf>
    <xf numFmtId="2" fontId="4" fillId="6" borderId="38" xfId="0" applyNumberFormat="1" applyFont="1" applyFill="1" applyBorder="1" applyAlignment="1">
      <alignment horizontal="left" vertical="center"/>
    </xf>
    <xf numFmtId="0" fontId="8" fillId="6" borderId="43" xfId="0" applyFont="1" applyFill="1" applyBorder="1" applyAlignment="1">
      <alignment horizontal="justify" vertical="top" wrapText="1"/>
    </xf>
    <xf numFmtId="0" fontId="8" fillId="6" borderId="6" xfId="0" applyFont="1" applyFill="1" applyBorder="1" applyAlignment="1">
      <alignment horizontal="justify" vertical="top" wrapText="1"/>
    </xf>
    <xf numFmtId="0" fontId="8" fillId="6" borderId="44" xfId="0" applyFont="1" applyFill="1" applyBorder="1" applyAlignment="1">
      <alignment horizontal="justify" vertical="top" wrapText="1"/>
    </xf>
    <xf numFmtId="0" fontId="8" fillId="6" borderId="24" xfId="0" applyFont="1" applyFill="1" applyBorder="1" applyAlignment="1">
      <alignment horizontal="justify" vertical="top" wrapText="1"/>
    </xf>
    <xf numFmtId="0" fontId="2" fillId="6" borderId="32" xfId="0" applyFont="1" applyFill="1" applyBorder="1" applyAlignment="1">
      <alignment horizontal="center"/>
    </xf>
    <xf numFmtId="0" fontId="10" fillId="6" borderId="10" xfId="0" applyFont="1" applyFill="1" applyBorder="1" applyAlignment="1">
      <alignment horizontal="center" vertical="center" wrapText="1" shrinkToFit="1"/>
    </xf>
    <xf numFmtId="0" fontId="10" fillId="6" borderId="1" xfId="0" applyFont="1" applyFill="1" applyBorder="1" applyAlignment="1">
      <alignment horizontal="center" vertical="center" wrapText="1" shrinkToFit="1"/>
    </xf>
    <xf numFmtId="0" fontId="1" fillId="6" borderId="47" xfId="0" applyFont="1" applyFill="1" applyBorder="1" applyAlignment="1">
      <alignment horizontal="left" vertical="center" wrapText="1"/>
    </xf>
    <xf numFmtId="0" fontId="1" fillId="6" borderId="45" xfId="0" applyFont="1" applyFill="1" applyBorder="1" applyAlignment="1">
      <alignment horizontal="left" vertical="center" wrapText="1"/>
    </xf>
    <xf numFmtId="0" fontId="1" fillId="6" borderId="4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1" fillId="6" borderId="0" xfId="0" applyFont="1" applyFill="1" applyAlignment="1">
      <alignment horizontal="left" vertical="center" wrapText="1"/>
    </xf>
    <xf numFmtId="0" fontId="1" fillId="6" borderId="8" xfId="0" applyFont="1" applyFill="1" applyBorder="1" applyAlignment="1">
      <alignment horizontal="left" vertical="center" wrapText="1"/>
    </xf>
    <xf numFmtId="0" fontId="4" fillId="6" borderId="10" xfId="0" applyFont="1" applyFill="1" applyBorder="1" applyAlignment="1">
      <alignment horizontal="center"/>
    </xf>
    <xf numFmtId="0" fontId="4" fillId="6" borderId="39" xfId="0" applyFont="1" applyFill="1" applyBorder="1" applyAlignment="1">
      <alignment horizontal="center"/>
    </xf>
    <xf numFmtId="1" fontId="47" fillId="6" borderId="14" xfId="0" applyNumberFormat="1"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31" xfId="0"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37" fontId="8" fillId="6" borderId="7" xfId="0" applyNumberFormat="1" applyFont="1" applyFill="1" applyBorder="1" applyAlignment="1">
      <alignment horizontal="center" vertical="center"/>
    </xf>
    <xf numFmtId="1" fontId="12" fillId="6" borderId="7" xfId="0" applyNumberFormat="1" applyFont="1" applyFill="1" applyBorder="1" applyAlignment="1">
      <alignment horizontal="center" vertical="center" wrapText="1"/>
    </xf>
    <xf numFmtId="1" fontId="12" fillId="6" borderId="6" xfId="0" applyNumberFormat="1" applyFont="1" applyFill="1" applyBorder="1" applyAlignment="1">
      <alignment horizontal="center" vertical="center" wrapText="1"/>
    </xf>
    <xf numFmtId="1" fontId="12" fillId="6" borderId="5" xfId="0" applyNumberFormat="1" applyFont="1" applyFill="1" applyBorder="1" applyAlignment="1">
      <alignment horizontal="center" vertical="center" wrapText="1"/>
    </xf>
    <xf numFmtId="1" fontId="20" fillId="0" borderId="1" xfId="8" applyNumberFormat="1" applyFont="1" applyFill="1" applyBorder="1" applyAlignment="1" applyProtection="1">
      <alignment horizontal="center" vertical="center"/>
    </xf>
    <xf numFmtId="0" fontId="1" fillId="0" borderId="47"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8" xfId="0" applyFont="1" applyFill="1" applyBorder="1" applyAlignment="1">
      <alignment horizontal="center" vertical="center" wrapText="1"/>
    </xf>
    <xf numFmtId="42" fontId="4" fillId="0" borderId="20" xfId="7" applyNumberFormat="1" applyFont="1" applyFill="1" applyBorder="1" applyAlignment="1">
      <alignment horizontal="left" vertical="center" wrapText="1"/>
    </xf>
    <xf numFmtId="0" fontId="1" fillId="0" borderId="7" xfId="0" applyFont="1" applyFill="1" applyBorder="1" applyAlignment="1">
      <alignment vertical="center" wrapText="1"/>
    </xf>
    <xf numFmtId="0" fontId="1" fillId="0" borderId="6" xfId="0" applyFont="1" applyFill="1" applyBorder="1" applyAlignment="1">
      <alignment vertical="center" wrapText="1"/>
    </xf>
    <xf numFmtId="0" fontId="1" fillId="0" borderId="5" xfId="0" applyFont="1" applyFill="1" applyBorder="1" applyAlignment="1">
      <alignment vertical="center" wrapText="1"/>
    </xf>
    <xf numFmtId="0" fontId="1" fillId="0" borderId="4" xfId="0"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42" fontId="10" fillId="0" borderId="1" xfId="7" applyNumberFormat="1" applyFont="1" applyFill="1" applyBorder="1" applyAlignment="1">
      <alignment horizontal="left" vertical="center" wrapText="1"/>
    </xf>
    <xf numFmtId="166" fontId="4" fillId="0" borderId="1" xfId="5" applyNumberFormat="1" applyFont="1" applyFill="1" applyBorder="1" applyAlignment="1">
      <alignment horizontal="center" vertical="center" wrapText="1"/>
    </xf>
  </cellXfs>
  <cellStyles count="39">
    <cellStyle name="BodyStyle" xfId="23"/>
    <cellStyle name="BodyStyleBold" xfId="24"/>
    <cellStyle name="BodyStyleBoldRight" xfId="25"/>
    <cellStyle name="BodyStyleWithBorder" xfId="31"/>
    <cellStyle name="BorderThinBlack" xfId="35"/>
    <cellStyle name="Comma" xfId="14"/>
    <cellStyle name="Comma [0]" xfId="15"/>
    <cellStyle name="Currency" xfId="12"/>
    <cellStyle name="Currency [0]" xfId="13"/>
    <cellStyle name="DateStyle" xfId="27"/>
    <cellStyle name="DateTimeStyle" xfId="28"/>
    <cellStyle name="Decimal" xfId="30"/>
    <cellStyle name="DecimalWithBorder" xfId="34"/>
    <cellStyle name="EuroCurrency" xfId="26"/>
    <cellStyle name="EuroCurrencyWithBorder" xfId="32"/>
    <cellStyle name="HeaderStyle" xfId="17"/>
    <cellStyle name="HeaderSubTop" xfId="21"/>
    <cellStyle name="HeaderSubTopNoBold" xfId="22"/>
    <cellStyle name="HeaderTopBuyer" xfId="18"/>
    <cellStyle name="HeaderTopStyle" xfId="19"/>
    <cellStyle name="HeaderTopStyleAlignRight" xfId="20"/>
    <cellStyle name="MainTitle" xfId="16"/>
    <cellStyle name="Millares" xfId="8" builtinId="3"/>
    <cellStyle name="Millares [0]" xfId="37" builtinId="6"/>
    <cellStyle name="Millares [0] 2" xfId="36"/>
    <cellStyle name="Millares 2" xfId="4"/>
    <cellStyle name="Moneda" xfId="38" builtinId="4"/>
    <cellStyle name="Moneda [0]" xfId="7" builtinId="7"/>
    <cellStyle name="Moneda [0] 2" xfId="10"/>
    <cellStyle name="Moneda 2" xfId="3"/>
    <cellStyle name="Normal" xfId="0" builtinId="0"/>
    <cellStyle name="Normal 2" xfId="1"/>
    <cellStyle name="Normal 3" xfId="6"/>
    <cellStyle name="Normal 4" xfId="9"/>
    <cellStyle name="Numeric" xfId="29"/>
    <cellStyle name="NumericWithBorder" xfId="33"/>
    <cellStyle name="Percent" xfId="11"/>
    <cellStyle name="Porcentaje" xfId="5" builtinId="5"/>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3.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14" Type="http://schemas.microsoft.com/office/2017/10/relationships/person" Target="persons/person.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465138</xdr:colOff>
      <xdr:row>0</xdr:row>
      <xdr:rowOff>103783</xdr:rowOff>
    </xdr:from>
    <xdr:to>
      <xdr:col>13</xdr:col>
      <xdr:colOff>491926</xdr:colOff>
      <xdr:row>3</xdr:row>
      <xdr:rowOff>152186</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76438" y="103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0</xdr:row>
          <xdr:rowOff>85725</xdr:rowOff>
        </xdr:from>
        <xdr:to>
          <xdr:col>0</xdr:col>
          <xdr:colOff>3171825</xdr:colOff>
          <xdr:row>3</xdr:row>
          <xdr:rowOff>142875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29</xdr:row>
      <xdr:rowOff>103783</xdr:rowOff>
    </xdr:from>
    <xdr:to>
      <xdr:col>13</xdr:col>
      <xdr:colOff>491926</xdr:colOff>
      <xdr:row>32</xdr:row>
      <xdr:rowOff>152186</xdr:rowOff>
    </xdr:to>
    <xdr:pic>
      <xdr:nvPicPr>
        <xdr:cNvPr id="9" name="Imagen 8" descr="CAPITAL">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838100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123825</xdr:colOff>
          <xdr:row>29</xdr:row>
          <xdr:rowOff>85725</xdr:rowOff>
        </xdr:from>
        <xdr:to>
          <xdr:col>0</xdr:col>
          <xdr:colOff>3076575</xdr:colOff>
          <xdr:row>32</xdr:row>
          <xdr:rowOff>76200</xdr:rowOff>
        </xdr:to>
        <xdr:sp macro="" textlink="">
          <xdr:nvSpPr>
            <xdr:cNvPr id="23576" name="Object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138</xdr:row>
      <xdr:rowOff>103783</xdr:rowOff>
    </xdr:from>
    <xdr:to>
      <xdr:col>13</xdr:col>
      <xdr:colOff>491926</xdr:colOff>
      <xdr:row>141</xdr:row>
      <xdr:rowOff>152186</xdr:rowOff>
    </xdr:to>
    <xdr:pic>
      <xdr:nvPicPr>
        <xdr:cNvPr id="10" name="Imagen 9" descr="CAPITAL">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4938613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114300</xdr:colOff>
          <xdr:row>138</xdr:row>
          <xdr:rowOff>123825</xdr:rowOff>
        </xdr:from>
        <xdr:to>
          <xdr:col>0</xdr:col>
          <xdr:colOff>3067050</xdr:colOff>
          <xdr:row>141</xdr:row>
          <xdr:rowOff>114300</xdr:rowOff>
        </xdr:to>
        <xdr:sp macro="" textlink="">
          <xdr:nvSpPr>
            <xdr:cNvPr id="23577" name="Object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56</xdr:row>
      <xdr:rowOff>103783</xdr:rowOff>
    </xdr:from>
    <xdr:to>
      <xdr:col>13</xdr:col>
      <xdr:colOff>491926</xdr:colOff>
      <xdr:row>59</xdr:row>
      <xdr:rowOff>152186</xdr:rowOff>
    </xdr:to>
    <xdr:pic>
      <xdr:nvPicPr>
        <xdr:cNvPr id="12" name="Imagen 11" descr="CAPITAL">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1893470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56</xdr:row>
          <xdr:rowOff>171450</xdr:rowOff>
        </xdr:from>
        <xdr:to>
          <xdr:col>0</xdr:col>
          <xdr:colOff>2971800</xdr:colOff>
          <xdr:row>59</xdr:row>
          <xdr:rowOff>104775</xdr:rowOff>
        </xdr:to>
        <xdr:sp macro="" textlink="">
          <xdr:nvSpPr>
            <xdr:cNvPr id="23578" name="Object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83</xdr:row>
      <xdr:rowOff>103783</xdr:rowOff>
    </xdr:from>
    <xdr:to>
      <xdr:col>13</xdr:col>
      <xdr:colOff>491926</xdr:colOff>
      <xdr:row>86</xdr:row>
      <xdr:rowOff>152186</xdr:rowOff>
    </xdr:to>
    <xdr:pic>
      <xdr:nvPicPr>
        <xdr:cNvPr id="14" name="Imagen 13" descr="CAPITAL">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2803108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83</xdr:row>
          <xdr:rowOff>171450</xdr:rowOff>
        </xdr:from>
        <xdr:to>
          <xdr:col>0</xdr:col>
          <xdr:colOff>3114675</xdr:colOff>
          <xdr:row>86</xdr:row>
          <xdr:rowOff>152400</xdr:rowOff>
        </xdr:to>
        <xdr:sp macro="" textlink="">
          <xdr:nvSpPr>
            <xdr:cNvPr id="23579" name="Object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110</xdr:row>
      <xdr:rowOff>103783</xdr:rowOff>
    </xdr:from>
    <xdr:to>
      <xdr:col>13</xdr:col>
      <xdr:colOff>491926</xdr:colOff>
      <xdr:row>113</xdr:row>
      <xdr:rowOff>152186</xdr:rowOff>
    </xdr:to>
    <xdr:pic>
      <xdr:nvPicPr>
        <xdr:cNvPr id="16" name="Imagen 15" descr="CAPITAL">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3708935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110</xdr:row>
          <xdr:rowOff>95250</xdr:rowOff>
        </xdr:from>
        <xdr:to>
          <xdr:col>0</xdr:col>
          <xdr:colOff>3171825</xdr:colOff>
          <xdr:row>113</xdr:row>
          <xdr:rowOff>85725</xdr:rowOff>
        </xdr:to>
        <xdr:sp macro="" textlink="">
          <xdr:nvSpPr>
            <xdr:cNvPr id="23580" name="Object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171</xdr:row>
      <xdr:rowOff>103783</xdr:rowOff>
    </xdr:from>
    <xdr:to>
      <xdr:col>13</xdr:col>
      <xdr:colOff>491926</xdr:colOff>
      <xdr:row>174</xdr:row>
      <xdr:rowOff>152186</xdr:rowOff>
    </xdr:to>
    <xdr:pic>
      <xdr:nvPicPr>
        <xdr:cNvPr id="18" name="Imagen 17" descr="CAPITAL">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6235918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247650</xdr:colOff>
          <xdr:row>171</xdr:row>
          <xdr:rowOff>114300</xdr:rowOff>
        </xdr:from>
        <xdr:to>
          <xdr:col>0</xdr:col>
          <xdr:colOff>3200400</xdr:colOff>
          <xdr:row>174</xdr:row>
          <xdr:rowOff>104775</xdr:rowOff>
        </xdr:to>
        <xdr:sp macro="" textlink="">
          <xdr:nvSpPr>
            <xdr:cNvPr id="23581" name="Object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642938</xdr:colOff>
      <xdr:row>0</xdr:row>
      <xdr:rowOff>14883</xdr:rowOff>
    </xdr:from>
    <xdr:to>
      <xdr:col>13</xdr:col>
      <xdr:colOff>669726</xdr:colOff>
      <xdr:row>3</xdr:row>
      <xdr:rowOff>63286</xdr:rowOff>
    </xdr:to>
    <xdr:pic>
      <xdr:nvPicPr>
        <xdr:cNvPr id="2" name="Imagen 1"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6938" y="14883"/>
          <a:ext cx="788788" cy="61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85725</xdr:rowOff>
        </xdr:from>
        <xdr:to>
          <xdr:col>0</xdr:col>
          <xdr:colOff>2952750</xdr:colOff>
          <xdr:row>3</xdr:row>
          <xdr:rowOff>142875</xdr:rowOff>
        </xdr:to>
        <xdr:sp macro="" textlink="">
          <xdr:nvSpPr>
            <xdr:cNvPr id="24583" name="Object 7" hidden="1">
              <a:extLst>
                <a:ext uri="{63B3BB69-23CF-44E3-9099-C40C66FF867C}">
                  <a14:compatExt spid="_x0000_s2458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29</xdr:row>
      <xdr:rowOff>14883</xdr:rowOff>
    </xdr:from>
    <xdr:to>
      <xdr:col>13</xdr:col>
      <xdr:colOff>669726</xdr:colOff>
      <xdr:row>32</xdr:row>
      <xdr:rowOff>63286</xdr:rowOff>
    </xdr:to>
    <xdr:pic>
      <xdr:nvPicPr>
        <xdr:cNvPr id="6" name="Imagen 5" descr="CAPITAL">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0038" y="148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29</xdr:row>
          <xdr:rowOff>85725</xdr:rowOff>
        </xdr:from>
        <xdr:to>
          <xdr:col>0</xdr:col>
          <xdr:colOff>2952750</xdr:colOff>
          <xdr:row>32</xdr:row>
          <xdr:rowOff>142875</xdr:rowOff>
        </xdr:to>
        <xdr:sp macro="" textlink="">
          <xdr:nvSpPr>
            <xdr:cNvPr id="24593" name="Object 17" hidden="1">
              <a:extLst>
                <a:ext uri="{63B3BB69-23CF-44E3-9099-C40C66FF867C}">
                  <a14:compatExt spid="_x0000_s24593"/>
                </a:ext>
                <a:ext uri="{FF2B5EF4-FFF2-40B4-BE49-F238E27FC236}">
                  <a16:creationId xmlns:a16="http://schemas.microsoft.com/office/drawing/2014/main" id="{00000000-0008-0000-0100-000011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59</xdr:row>
      <xdr:rowOff>14883</xdr:rowOff>
    </xdr:from>
    <xdr:to>
      <xdr:col>13</xdr:col>
      <xdr:colOff>669726</xdr:colOff>
      <xdr:row>62</xdr:row>
      <xdr:rowOff>63286</xdr:rowOff>
    </xdr:to>
    <xdr:pic>
      <xdr:nvPicPr>
        <xdr:cNvPr id="8" name="Imagen 7" descr="CAPITAL">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0038" y="11914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59</xdr:row>
          <xdr:rowOff>85725</xdr:rowOff>
        </xdr:from>
        <xdr:to>
          <xdr:col>0</xdr:col>
          <xdr:colOff>2952750</xdr:colOff>
          <xdr:row>62</xdr:row>
          <xdr:rowOff>142875</xdr:rowOff>
        </xdr:to>
        <xdr:sp macro="" textlink="">
          <xdr:nvSpPr>
            <xdr:cNvPr id="24594" name="Object 18" hidden="1">
              <a:extLst>
                <a:ext uri="{63B3BB69-23CF-44E3-9099-C40C66FF867C}">
                  <a14:compatExt spid="_x0000_s24594"/>
                </a:ext>
                <a:ext uri="{FF2B5EF4-FFF2-40B4-BE49-F238E27FC236}">
                  <a16:creationId xmlns:a16="http://schemas.microsoft.com/office/drawing/2014/main" id="{00000000-0008-0000-0100-000012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122</xdr:row>
      <xdr:rowOff>0</xdr:rowOff>
    </xdr:from>
    <xdr:to>
      <xdr:col>13</xdr:col>
      <xdr:colOff>669726</xdr:colOff>
      <xdr:row>122</xdr:row>
      <xdr:rowOff>0</xdr:rowOff>
    </xdr:to>
    <xdr:pic>
      <xdr:nvPicPr>
        <xdr:cNvPr id="10" name="Imagen 9" descr="CAPITAL">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6219" y="50065781"/>
          <a:ext cx="96738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124</xdr:row>
          <xdr:rowOff>0</xdr:rowOff>
        </xdr:from>
        <xdr:to>
          <xdr:col>0</xdr:col>
          <xdr:colOff>2952750</xdr:colOff>
          <xdr:row>124</xdr:row>
          <xdr:rowOff>0</xdr:rowOff>
        </xdr:to>
        <xdr:sp macro="" textlink="">
          <xdr:nvSpPr>
            <xdr:cNvPr id="24595" name="Object 19" hidden="1">
              <a:extLst>
                <a:ext uri="{63B3BB69-23CF-44E3-9099-C40C66FF867C}">
                  <a14:compatExt spid="_x0000_s24595"/>
                </a:ext>
                <a:ext uri="{FF2B5EF4-FFF2-40B4-BE49-F238E27FC236}">
                  <a16:creationId xmlns:a16="http://schemas.microsoft.com/office/drawing/2014/main" id="{00000000-0008-0000-0100-000013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151</xdr:row>
      <xdr:rowOff>0</xdr:rowOff>
    </xdr:from>
    <xdr:to>
      <xdr:col>13</xdr:col>
      <xdr:colOff>669726</xdr:colOff>
      <xdr:row>151</xdr:row>
      <xdr:rowOff>0</xdr:rowOff>
    </xdr:to>
    <xdr:pic>
      <xdr:nvPicPr>
        <xdr:cNvPr id="12" name="Imagen 11" descr="CAPITAL">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6219" y="50518219"/>
          <a:ext cx="96738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153</xdr:row>
          <xdr:rowOff>0</xdr:rowOff>
        </xdr:from>
        <xdr:to>
          <xdr:col>0</xdr:col>
          <xdr:colOff>2952750</xdr:colOff>
          <xdr:row>153</xdr:row>
          <xdr:rowOff>0</xdr:rowOff>
        </xdr:to>
        <xdr:sp macro="" textlink="">
          <xdr:nvSpPr>
            <xdr:cNvPr id="24596" name="Object 20" hidden="1">
              <a:extLst>
                <a:ext uri="{63B3BB69-23CF-44E3-9099-C40C66FF867C}">
                  <a14:compatExt spid="_x0000_s24596"/>
                </a:ext>
                <a:ext uri="{FF2B5EF4-FFF2-40B4-BE49-F238E27FC236}">
                  <a16:creationId xmlns:a16="http://schemas.microsoft.com/office/drawing/2014/main" id="{00000000-0008-0000-0100-000014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91</xdr:row>
      <xdr:rowOff>14883</xdr:rowOff>
    </xdr:from>
    <xdr:to>
      <xdr:col>13</xdr:col>
      <xdr:colOff>669726</xdr:colOff>
      <xdr:row>94</xdr:row>
      <xdr:rowOff>63286</xdr:rowOff>
    </xdr:to>
    <xdr:pic>
      <xdr:nvPicPr>
        <xdr:cNvPr id="14" name="Imagen 13" descr="CAPITAL">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60538" y="31472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91</xdr:row>
          <xdr:rowOff>85725</xdr:rowOff>
        </xdr:from>
        <xdr:to>
          <xdr:col>0</xdr:col>
          <xdr:colOff>2952750</xdr:colOff>
          <xdr:row>94</xdr:row>
          <xdr:rowOff>142875</xdr:rowOff>
        </xdr:to>
        <xdr:sp macro="" textlink="">
          <xdr:nvSpPr>
            <xdr:cNvPr id="24597" name="Object 21" hidden="1">
              <a:extLst>
                <a:ext uri="{63B3BB69-23CF-44E3-9099-C40C66FF867C}">
                  <a14:compatExt spid="_x0000_s24597"/>
                </a:ext>
                <a:ext uri="{FF2B5EF4-FFF2-40B4-BE49-F238E27FC236}">
                  <a16:creationId xmlns:a16="http://schemas.microsoft.com/office/drawing/2014/main" id="{00000000-0008-0000-0100-000015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122</xdr:row>
          <xdr:rowOff>85725</xdr:rowOff>
        </xdr:from>
        <xdr:to>
          <xdr:col>0</xdr:col>
          <xdr:colOff>2952750</xdr:colOff>
          <xdr:row>125</xdr:row>
          <xdr:rowOff>142875</xdr:rowOff>
        </xdr:to>
        <xdr:sp macro="" textlink="">
          <xdr:nvSpPr>
            <xdr:cNvPr id="24598" name="Object 22" hidden="1">
              <a:extLst>
                <a:ext uri="{63B3BB69-23CF-44E3-9099-C40C66FF867C}">
                  <a14:compatExt spid="_x0000_s24598"/>
                </a:ext>
                <a:ext uri="{FF2B5EF4-FFF2-40B4-BE49-F238E27FC236}">
                  <a16:creationId xmlns:a16="http://schemas.microsoft.com/office/drawing/2014/main" id="{00000000-0008-0000-0100-000016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151</xdr:row>
          <xdr:rowOff>85725</xdr:rowOff>
        </xdr:from>
        <xdr:to>
          <xdr:col>0</xdr:col>
          <xdr:colOff>2952750</xdr:colOff>
          <xdr:row>154</xdr:row>
          <xdr:rowOff>142875</xdr:rowOff>
        </xdr:to>
        <xdr:sp macro="" textlink="">
          <xdr:nvSpPr>
            <xdr:cNvPr id="24599" name="Object 23" hidden="1">
              <a:extLst>
                <a:ext uri="{63B3BB69-23CF-44E3-9099-C40C66FF867C}">
                  <a14:compatExt spid="_x0000_s2459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603250</xdr:colOff>
      <xdr:row>122</xdr:row>
      <xdr:rowOff>31750</xdr:rowOff>
    </xdr:from>
    <xdr:to>
      <xdr:col>13</xdr:col>
      <xdr:colOff>630038</xdr:colOff>
      <xdr:row>125</xdr:row>
      <xdr:rowOff>80153</xdr:rowOff>
    </xdr:to>
    <xdr:pic>
      <xdr:nvPicPr>
        <xdr:cNvPr id="7" name="Imagen 6" descr="CAPITAL">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0" y="42608500"/>
          <a:ext cx="968705"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666750</xdr:colOff>
      <xdr:row>151</xdr:row>
      <xdr:rowOff>95250</xdr:rowOff>
    </xdr:from>
    <xdr:to>
      <xdr:col>13</xdr:col>
      <xdr:colOff>693538</xdr:colOff>
      <xdr:row>154</xdr:row>
      <xdr:rowOff>143653</xdr:rowOff>
    </xdr:to>
    <xdr:pic>
      <xdr:nvPicPr>
        <xdr:cNvPr id="9" name="Imagen 8" descr="CAPITAL">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0" y="52853167"/>
          <a:ext cx="968705"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511969</xdr:colOff>
      <xdr:row>0</xdr:row>
      <xdr:rowOff>40283</xdr:rowOff>
    </xdr:from>
    <xdr:to>
      <xdr:col>13</xdr:col>
      <xdr:colOff>622101</xdr:colOff>
      <xdr:row>3</xdr:row>
      <xdr:rowOff>158050</xdr:rowOff>
    </xdr:to>
    <xdr:pic>
      <xdr:nvPicPr>
        <xdr:cNvPr id="11" name="Imagen 10" descr="CAPITAL">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402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47625</xdr:colOff>
          <xdr:row>0</xdr:row>
          <xdr:rowOff>152400</xdr:rowOff>
        </xdr:from>
        <xdr:to>
          <xdr:col>0</xdr:col>
          <xdr:colOff>2895600</xdr:colOff>
          <xdr:row>3</xdr:row>
          <xdr:rowOff>142875</xdr:rowOff>
        </xdr:to>
        <xdr:sp macro="" textlink="">
          <xdr:nvSpPr>
            <xdr:cNvPr id="6170" name="Object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499269</xdr:colOff>
      <xdr:row>28</xdr:row>
      <xdr:rowOff>65683</xdr:rowOff>
    </xdr:from>
    <xdr:to>
      <xdr:col>13</xdr:col>
      <xdr:colOff>609401</xdr:colOff>
      <xdr:row>31</xdr:row>
      <xdr:rowOff>183450</xdr:rowOff>
    </xdr:to>
    <xdr:pic>
      <xdr:nvPicPr>
        <xdr:cNvPr id="14" name="Imagen 13" descr="CAPITAL">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75669" y="84603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28</xdr:row>
          <xdr:rowOff>114300</xdr:rowOff>
        </xdr:from>
        <xdr:to>
          <xdr:col>0</xdr:col>
          <xdr:colOff>2914650</xdr:colOff>
          <xdr:row>31</xdr:row>
          <xdr:rowOff>104775</xdr:rowOff>
        </xdr:to>
        <xdr:sp macro="" textlink="">
          <xdr:nvSpPr>
            <xdr:cNvPr id="6178" name="Object 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60</xdr:row>
      <xdr:rowOff>78383</xdr:rowOff>
    </xdr:from>
    <xdr:to>
      <xdr:col>13</xdr:col>
      <xdr:colOff>622101</xdr:colOff>
      <xdr:row>63</xdr:row>
      <xdr:rowOff>196150</xdr:rowOff>
    </xdr:to>
    <xdr:pic>
      <xdr:nvPicPr>
        <xdr:cNvPr id="16" name="Imagen 15" descr="CAPITAL">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162835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60</xdr:row>
          <xdr:rowOff>114300</xdr:rowOff>
        </xdr:from>
        <xdr:to>
          <xdr:col>0</xdr:col>
          <xdr:colOff>2933700</xdr:colOff>
          <xdr:row>63</xdr:row>
          <xdr:rowOff>104775</xdr:rowOff>
        </xdr:to>
        <xdr:sp macro="" textlink="">
          <xdr:nvSpPr>
            <xdr:cNvPr id="6179" name="Object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98</xdr:row>
      <xdr:rowOff>78383</xdr:rowOff>
    </xdr:from>
    <xdr:to>
      <xdr:col>13</xdr:col>
      <xdr:colOff>622101</xdr:colOff>
      <xdr:row>101</xdr:row>
      <xdr:rowOff>196150</xdr:rowOff>
    </xdr:to>
    <xdr:pic>
      <xdr:nvPicPr>
        <xdr:cNvPr id="18" name="Imagen 17" descr="CAPITAL">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24386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98</xdr:row>
          <xdr:rowOff>123825</xdr:rowOff>
        </xdr:from>
        <xdr:to>
          <xdr:col>0</xdr:col>
          <xdr:colOff>2952750</xdr:colOff>
          <xdr:row>101</xdr:row>
          <xdr:rowOff>123825</xdr:rowOff>
        </xdr:to>
        <xdr:sp macro="" textlink="">
          <xdr:nvSpPr>
            <xdr:cNvPr id="6180" name="Object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249</xdr:row>
      <xdr:rowOff>78383</xdr:rowOff>
    </xdr:from>
    <xdr:to>
      <xdr:col>13</xdr:col>
      <xdr:colOff>622101</xdr:colOff>
      <xdr:row>252</xdr:row>
      <xdr:rowOff>196150</xdr:rowOff>
    </xdr:to>
    <xdr:pic>
      <xdr:nvPicPr>
        <xdr:cNvPr id="12" name="Imagen 11" descr="CAPITAL">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33657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249</xdr:row>
          <xdr:rowOff>114300</xdr:rowOff>
        </xdr:from>
        <xdr:to>
          <xdr:col>0</xdr:col>
          <xdr:colOff>2933700</xdr:colOff>
          <xdr:row>252</xdr:row>
          <xdr:rowOff>104775</xdr:rowOff>
        </xdr:to>
        <xdr:sp macro="" textlink="">
          <xdr:nvSpPr>
            <xdr:cNvPr id="6198" name="Object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280</xdr:row>
      <xdr:rowOff>78383</xdr:rowOff>
    </xdr:from>
    <xdr:to>
      <xdr:col>13</xdr:col>
      <xdr:colOff>622101</xdr:colOff>
      <xdr:row>283</xdr:row>
      <xdr:rowOff>196150</xdr:rowOff>
    </xdr:to>
    <xdr:pic>
      <xdr:nvPicPr>
        <xdr:cNvPr id="15" name="Imagen 14" descr="CAPITAL">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24386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280</xdr:row>
          <xdr:rowOff>123825</xdr:rowOff>
        </xdr:from>
        <xdr:to>
          <xdr:col>0</xdr:col>
          <xdr:colOff>2952750</xdr:colOff>
          <xdr:row>283</xdr:row>
          <xdr:rowOff>123825</xdr:rowOff>
        </xdr:to>
        <xdr:sp macro="" textlink="">
          <xdr:nvSpPr>
            <xdr:cNvPr id="6199" name="Object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218</xdr:row>
      <xdr:rowOff>78383</xdr:rowOff>
    </xdr:from>
    <xdr:to>
      <xdr:col>13</xdr:col>
      <xdr:colOff>622101</xdr:colOff>
      <xdr:row>221</xdr:row>
      <xdr:rowOff>196150</xdr:rowOff>
    </xdr:to>
    <xdr:pic>
      <xdr:nvPicPr>
        <xdr:cNvPr id="17" name="Imagen 16" descr="CAPITAL">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486304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218</xdr:row>
          <xdr:rowOff>123825</xdr:rowOff>
        </xdr:from>
        <xdr:to>
          <xdr:col>0</xdr:col>
          <xdr:colOff>2952750</xdr:colOff>
          <xdr:row>221</xdr:row>
          <xdr:rowOff>123825</xdr:rowOff>
        </xdr:to>
        <xdr:sp macro="" textlink="">
          <xdr:nvSpPr>
            <xdr:cNvPr id="6200" name="Object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131</xdr:row>
      <xdr:rowOff>78383</xdr:rowOff>
    </xdr:from>
    <xdr:to>
      <xdr:col>13</xdr:col>
      <xdr:colOff>622101</xdr:colOff>
      <xdr:row>134</xdr:row>
      <xdr:rowOff>196150</xdr:rowOff>
    </xdr:to>
    <xdr:pic>
      <xdr:nvPicPr>
        <xdr:cNvPr id="19" name="Imagen 18" descr="CAPITAL">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593873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131</xdr:row>
          <xdr:rowOff>123825</xdr:rowOff>
        </xdr:from>
        <xdr:to>
          <xdr:col>0</xdr:col>
          <xdr:colOff>2952750</xdr:colOff>
          <xdr:row>134</xdr:row>
          <xdr:rowOff>123825</xdr:rowOff>
        </xdr:to>
        <xdr:sp macro="" textlink="">
          <xdr:nvSpPr>
            <xdr:cNvPr id="6201" name="Object 57" hidden="1">
              <a:extLst>
                <a:ext uri="{63B3BB69-23CF-44E3-9099-C40C66FF867C}">
                  <a14:compatExt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189</xdr:row>
      <xdr:rowOff>78383</xdr:rowOff>
    </xdr:from>
    <xdr:to>
      <xdr:col>13</xdr:col>
      <xdr:colOff>622101</xdr:colOff>
      <xdr:row>192</xdr:row>
      <xdr:rowOff>196150</xdr:rowOff>
    </xdr:to>
    <xdr:pic>
      <xdr:nvPicPr>
        <xdr:cNvPr id="22" name="Imagen 21" descr="CAPITAL">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778658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189</xdr:row>
          <xdr:rowOff>123825</xdr:rowOff>
        </xdr:from>
        <xdr:to>
          <xdr:col>0</xdr:col>
          <xdr:colOff>2952750</xdr:colOff>
          <xdr:row>192</xdr:row>
          <xdr:rowOff>123825</xdr:rowOff>
        </xdr:to>
        <xdr:sp macro="" textlink="">
          <xdr:nvSpPr>
            <xdr:cNvPr id="6203" name="Object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161</xdr:row>
      <xdr:rowOff>78383</xdr:rowOff>
    </xdr:from>
    <xdr:to>
      <xdr:col>13</xdr:col>
      <xdr:colOff>622101</xdr:colOff>
      <xdr:row>164</xdr:row>
      <xdr:rowOff>196150</xdr:rowOff>
    </xdr:to>
    <xdr:pic>
      <xdr:nvPicPr>
        <xdr:cNvPr id="24" name="Imagen 23" descr="CAPITAL">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846095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161</xdr:row>
          <xdr:rowOff>123825</xdr:rowOff>
        </xdr:from>
        <xdr:to>
          <xdr:col>0</xdr:col>
          <xdr:colOff>2952750</xdr:colOff>
          <xdr:row>164</xdr:row>
          <xdr:rowOff>123825</xdr:rowOff>
        </xdr:to>
        <xdr:sp macro="" textlink="">
          <xdr:nvSpPr>
            <xdr:cNvPr id="6204" name="Object 60" hidden="1">
              <a:extLst>
                <a:ext uri="{63B3BB69-23CF-44E3-9099-C40C66FF867C}">
                  <a14:compatExt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oleObject" Target="../embeddings/oleObject7.bin"/><Relationship Id="rId5" Type="http://schemas.openxmlformats.org/officeDocument/2006/relationships/image" Target="../media/image1.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1.bin"/><Relationship Id="rId3" Type="http://schemas.openxmlformats.org/officeDocument/2006/relationships/vmlDrawing" Target="../drawings/vmlDrawing2.vml"/><Relationship Id="rId7" Type="http://schemas.openxmlformats.org/officeDocument/2006/relationships/oleObject" Target="../embeddings/oleObject10.bin"/><Relationship Id="rId12" Type="http://schemas.openxmlformats.org/officeDocument/2006/relationships/oleObject" Target="../embeddings/oleObject15.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9.bin"/><Relationship Id="rId11" Type="http://schemas.openxmlformats.org/officeDocument/2006/relationships/oleObject" Target="../embeddings/oleObject14.bin"/><Relationship Id="rId5" Type="http://schemas.openxmlformats.org/officeDocument/2006/relationships/image" Target="../media/image1.emf"/><Relationship Id="rId10" Type="http://schemas.openxmlformats.org/officeDocument/2006/relationships/oleObject" Target="../embeddings/oleObject13.bin"/><Relationship Id="rId4" Type="http://schemas.openxmlformats.org/officeDocument/2006/relationships/oleObject" Target="../embeddings/oleObject8.bin"/><Relationship Id="rId9" Type="http://schemas.openxmlformats.org/officeDocument/2006/relationships/oleObject" Target="../embeddings/oleObject12.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19.bin"/><Relationship Id="rId13" Type="http://schemas.openxmlformats.org/officeDocument/2006/relationships/oleObject" Target="../embeddings/oleObject24.bin"/><Relationship Id="rId3" Type="http://schemas.openxmlformats.org/officeDocument/2006/relationships/vmlDrawing" Target="../drawings/vmlDrawing3.vml"/><Relationship Id="rId7" Type="http://schemas.openxmlformats.org/officeDocument/2006/relationships/oleObject" Target="../embeddings/oleObject18.bin"/><Relationship Id="rId12" Type="http://schemas.openxmlformats.org/officeDocument/2006/relationships/oleObject" Target="../embeddings/oleObject23.bin"/><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17.bin"/><Relationship Id="rId11" Type="http://schemas.openxmlformats.org/officeDocument/2006/relationships/oleObject" Target="../embeddings/oleObject22.bin"/><Relationship Id="rId5" Type="http://schemas.openxmlformats.org/officeDocument/2006/relationships/image" Target="../media/image1.emf"/><Relationship Id="rId10" Type="http://schemas.openxmlformats.org/officeDocument/2006/relationships/oleObject" Target="../embeddings/oleObject21.bin"/><Relationship Id="rId4" Type="http://schemas.openxmlformats.org/officeDocument/2006/relationships/oleObject" Target="../embeddings/oleObject16.bin"/><Relationship Id="rId9" Type="http://schemas.openxmlformats.org/officeDocument/2006/relationships/oleObject" Target="../embeddings/oleObject20.bin"/><Relationship Id="rId14" Type="http://schemas.openxmlformats.org/officeDocument/2006/relationships/oleObject" Target="../embeddings/oleObject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09"/>
  <sheetViews>
    <sheetView showGridLines="0" zoomScale="80" zoomScaleNormal="80" zoomScaleSheetLayoutView="70" workbookViewId="0">
      <selection activeCell="N21" sqref="N21:N22"/>
    </sheetView>
  </sheetViews>
  <sheetFormatPr baseColWidth="10" defaultColWidth="11.42578125" defaultRowHeight="15" zeroHeight="1"/>
  <cols>
    <col min="1" max="1" width="51.7109375" customWidth="1"/>
    <col min="2" max="2" width="11.42578125" customWidth="1"/>
    <col min="3" max="3" width="14.140625" customWidth="1"/>
    <col min="4" max="4" width="15" bestFit="1" customWidth="1"/>
    <col min="5" max="6" width="18.140625" bestFit="1" customWidth="1"/>
    <col min="7" max="8" width="17.5703125" bestFit="1" customWidth="1"/>
    <col min="9" max="9" width="16" bestFit="1" customWidth="1"/>
    <col min="10" max="10" width="16.85546875" customWidth="1"/>
    <col min="11" max="11" width="17.140625" customWidth="1"/>
    <col min="12" max="12" width="12.7109375" customWidth="1"/>
    <col min="13" max="13" width="14.140625" customWidth="1"/>
    <col min="14" max="14" width="16.28515625" bestFit="1" customWidth="1"/>
    <col min="15" max="15" width="5.140625" customWidth="1"/>
    <col min="16" max="19" width="11.42578125" customWidth="1"/>
  </cols>
  <sheetData>
    <row r="1" spans="1:14" ht="20.25">
      <c r="A1" s="318"/>
      <c r="B1" s="320" t="s">
        <v>0</v>
      </c>
      <c r="C1" s="320"/>
      <c r="D1" s="320"/>
      <c r="E1" s="320"/>
      <c r="F1" s="320"/>
      <c r="G1" s="320"/>
      <c r="H1" s="320"/>
      <c r="I1" s="322" t="s">
        <v>1</v>
      </c>
      <c r="J1" s="322"/>
      <c r="K1" s="322"/>
      <c r="L1" s="322"/>
      <c r="M1" s="261"/>
      <c r="N1" s="262"/>
    </row>
    <row r="2" spans="1:14" ht="20.25">
      <c r="A2" s="319"/>
      <c r="B2" s="321"/>
      <c r="C2" s="321"/>
      <c r="D2" s="321"/>
      <c r="E2" s="321"/>
      <c r="F2" s="321"/>
      <c r="G2" s="321"/>
      <c r="H2" s="321"/>
      <c r="I2" s="323" t="s">
        <v>2</v>
      </c>
      <c r="J2" s="323"/>
      <c r="K2" s="323"/>
      <c r="L2" s="323"/>
      <c r="M2" s="263"/>
      <c r="N2" s="264"/>
    </row>
    <row r="3" spans="1:14" ht="20.25">
      <c r="A3" s="319"/>
      <c r="B3" s="321" t="s">
        <v>3</v>
      </c>
      <c r="C3" s="321"/>
      <c r="D3" s="321"/>
      <c r="E3" s="321"/>
      <c r="F3" s="321"/>
      <c r="G3" s="321"/>
      <c r="H3" s="321"/>
      <c r="I3" s="323" t="s">
        <v>4</v>
      </c>
      <c r="J3" s="323"/>
      <c r="K3" s="323"/>
      <c r="L3" s="323"/>
      <c r="M3" s="263"/>
      <c r="N3" s="264"/>
    </row>
    <row r="4" spans="1:14" ht="20.25">
      <c r="A4" s="319"/>
      <c r="B4" s="321"/>
      <c r="C4" s="321"/>
      <c r="D4" s="321"/>
      <c r="E4" s="321"/>
      <c r="F4" s="321"/>
      <c r="G4" s="321"/>
      <c r="H4" s="321"/>
      <c r="I4" s="323" t="s">
        <v>5</v>
      </c>
      <c r="J4" s="323"/>
      <c r="K4" s="323"/>
      <c r="L4" s="323"/>
      <c r="M4" s="263"/>
      <c r="N4" s="264"/>
    </row>
    <row r="5" spans="1:14">
      <c r="A5" s="283"/>
      <c r="B5" s="284"/>
      <c r="C5" s="284"/>
      <c r="D5" s="284"/>
      <c r="E5" s="284"/>
      <c r="F5" s="284"/>
      <c r="G5" s="284"/>
      <c r="H5" s="284"/>
      <c r="I5" s="284"/>
      <c r="J5" s="284"/>
      <c r="K5" s="284"/>
      <c r="L5" s="284"/>
      <c r="M5" s="284"/>
      <c r="N5" s="285"/>
    </row>
    <row r="6" spans="1:14" ht="15.75">
      <c r="A6" s="306" t="s">
        <v>6</v>
      </c>
      <c r="B6" s="307"/>
      <c r="C6" s="307"/>
      <c r="D6" s="307"/>
      <c r="E6" s="307"/>
      <c r="F6" s="307"/>
      <c r="G6" s="307"/>
      <c r="H6" s="307"/>
      <c r="I6" s="307"/>
      <c r="J6" s="307"/>
      <c r="K6" s="307"/>
      <c r="L6" s="307"/>
      <c r="M6" s="307"/>
      <c r="N6" s="308"/>
    </row>
    <row r="7" spans="1:14" ht="15.75">
      <c r="A7" s="25" t="s">
        <v>196</v>
      </c>
      <c r="B7" s="286" t="s">
        <v>241</v>
      </c>
      <c r="C7" s="287"/>
      <c r="D7" s="287"/>
      <c r="E7" s="287"/>
      <c r="F7" s="287"/>
      <c r="G7" s="287"/>
      <c r="H7" s="287"/>
      <c r="I7" s="287"/>
      <c r="J7" s="287"/>
      <c r="K7" s="287"/>
      <c r="L7" s="287"/>
      <c r="M7" s="287"/>
      <c r="N7" s="288"/>
    </row>
    <row r="8" spans="1:14" ht="15" customHeight="1">
      <c r="A8" s="289" t="s">
        <v>7</v>
      </c>
      <c r="B8" s="290"/>
      <c r="C8" s="290"/>
      <c r="D8" s="290"/>
      <c r="E8" s="290"/>
      <c r="F8" s="290"/>
      <c r="G8" s="290"/>
      <c r="H8" s="290"/>
      <c r="I8" s="290"/>
      <c r="J8" s="290"/>
      <c r="K8" s="290"/>
      <c r="L8" s="290"/>
      <c r="M8" s="290"/>
      <c r="N8" s="291"/>
    </row>
    <row r="9" spans="1:14" ht="15.75">
      <c r="A9" s="292" t="s">
        <v>8</v>
      </c>
      <c r="B9" s="293"/>
      <c r="C9" s="293"/>
      <c r="D9" s="293"/>
      <c r="E9" s="293"/>
      <c r="F9" s="293"/>
      <c r="G9" s="275" t="s">
        <v>9</v>
      </c>
      <c r="H9" s="276"/>
      <c r="I9" s="277"/>
      <c r="J9" s="298" t="s">
        <v>10</v>
      </c>
      <c r="K9" s="298"/>
      <c r="L9" s="298"/>
      <c r="M9" s="298"/>
      <c r="N9" s="299"/>
    </row>
    <row r="10" spans="1:14" ht="30" customHeight="1">
      <c r="A10" s="304" t="s">
        <v>11</v>
      </c>
      <c r="B10" s="305"/>
      <c r="C10" s="305"/>
      <c r="D10" s="305"/>
      <c r="E10" s="305"/>
      <c r="F10" s="305"/>
      <c r="G10" s="295"/>
      <c r="H10" s="296"/>
      <c r="I10" s="297"/>
      <c r="J10" s="98" t="s">
        <v>12</v>
      </c>
      <c r="K10" s="300" t="s">
        <v>13</v>
      </c>
      <c r="L10" s="300"/>
      <c r="M10" s="300"/>
      <c r="N10" s="99" t="s">
        <v>14</v>
      </c>
    </row>
    <row r="11" spans="1:14" ht="15" customHeight="1">
      <c r="A11" s="289" t="s">
        <v>15</v>
      </c>
      <c r="B11" s="290"/>
      <c r="C11" s="290"/>
      <c r="D11" s="290"/>
      <c r="E11" s="290"/>
      <c r="F11" s="339"/>
      <c r="G11" s="295"/>
      <c r="H11" s="296"/>
      <c r="I11" s="297"/>
      <c r="J11" s="347" t="s">
        <v>224</v>
      </c>
      <c r="K11" s="368" t="s">
        <v>219</v>
      </c>
      <c r="L11" s="369"/>
      <c r="M11" s="370"/>
      <c r="N11" s="349">
        <f>22250000+22250000</f>
        <v>44500000</v>
      </c>
    </row>
    <row r="12" spans="1:14" ht="15.75">
      <c r="A12" s="292" t="s">
        <v>16</v>
      </c>
      <c r="B12" s="293"/>
      <c r="C12" s="293"/>
      <c r="D12" s="293"/>
      <c r="E12" s="293"/>
      <c r="F12" s="293"/>
      <c r="G12" s="295"/>
      <c r="H12" s="296"/>
      <c r="I12" s="297"/>
      <c r="J12" s="348"/>
      <c r="K12" s="371"/>
      <c r="L12" s="372"/>
      <c r="M12" s="373"/>
      <c r="N12" s="350"/>
    </row>
    <row r="13" spans="1:14" ht="34.5" customHeight="1">
      <c r="A13" s="292" t="s">
        <v>17</v>
      </c>
      <c r="B13" s="293"/>
      <c r="C13" s="293"/>
      <c r="D13" s="293"/>
      <c r="E13" s="293"/>
      <c r="F13" s="293"/>
      <c r="G13" s="295"/>
      <c r="H13" s="296"/>
      <c r="I13" s="297"/>
      <c r="J13" s="84">
        <v>784</v>
      </c>
      <c r="K13" s="367" t="s">
        <v>225</v>
      </c>
      <c r="L13" s="367"/>
      <c r="M13" s="367"/>
      <c r="N13" s="141">
        <v>11445000</v>
      </c>
    </row>
    <row r="14" spans="1:14" ht="34.5" customHeight="1">
      <c r="A14" s="309" t="s">
        <v>188</v>
      </c>
      <c r="B14" s="310"/>
      <c r="C14" s="310"/>
      <c r="D14" s="310"/>
      <c r="E14" s="310"/>
      <c r="F14" s="311"/>
      <c r="G14" s="295"/>
      <c r="H14" s="296"/>
      <c r="I14" s="297"/>
      <c r="J14" s="84">
        <v>2062</v>
      </c>
      <c r="K14" s="340" t="s">
        <v>240</v>
      </c>
      <c r="L14" s="340"/>
      <c r="M14" s="340"/>
      <c r="N14" s="141">
        <v>37833333</v>
      </c>
    </row>
    <row r="15" spans="1:14" ht="16.5" thickBot="1">
      <c r="A15" s="265"/>
      <c r="B15" s="266"/>
      <c r="C15" s="266"/>
      <c r="D15" s="266"/>
      <c r="E15" s="266"/>
      <c r="F15" s="266"/>
      <c r="G15" s="266"/>
      <c r="H15" s="266"/>
      <c r="I15" s="266"/>
      <c r="J15" s="266"/>
      <c r="K15" s="266"/>
      <c r="L15" s="266"/>
      <c r="M15" s="266"/>
      <c r="N15" s="267"/>
    </row>
    <row r="16" spans="1:14" ht="15.75">
      <c r="A16" s="268" t="s">
        <v>18</v>
      </c>
      <c r="B16" s="270" t="s">
        <v>19</v>
      </c>
      <c r="C16" s="272" t="s">
        <v>20</v>
      </c>
      <c r="D16" s="272" t="s">
        <v>21</v>
      </c>
      <c r="E16" s="273" t="s">
        <v>22</v>
      </c>
      <c r="F16" s="272" t="s">
        <v>23</v>
      </c>
      <c r="G16" s="272"/>
      <c r="H16" s="272"/>
      <c r="I16" s="272"/>
      <c r="J16" s="272" t="s">
        <v>24</v>
      </c>
      <c r="K16" s="272"/>
      <c r="L16" s="301" t="s">
        <v>25</v>
      </c>
      <c r="M16" s="301"/>
      <c r="N16" s="302"/>
    </row>
    <row r="17" spans="1:14" ht="15" customHeight="1">
      <c r="A17" s="269"/>
      <c r="B17" s="271"/>
      <c r="C17" s="271"/>
      <c r="D17" s="271"/>
      <c r="E17" s="274"/>
      <c r="F17" s="271"/>
      <c r="G17" s="271"/>
      <c r="H17" s="271"/>
      <c r="I17" s="271"/>
      <c r="J17" s="271"/>
      <c r="K17" s="271"/>
      <c r="L17" s="271" t="s">
        <v>26</v>
      </c>
      <c r="M17" s="271" t="s">
        <v>27</v>
      </c>
      <c r="N17" s="303" t="s">
        <v>28</v>
      </c>
    </row>
    <row r="18" spans="1:14" ht="15.75">
      <c r="A18" s="269"/>
      <c r="B18" s="271"/>
      <c r="C18" s="271"/>
      <c r="D18" s="271"/>
      <c r="E18" s="274"/>
      <c r="F18" s="103" t="s">
        <v>29</v>
      </c>
      <c r="G18" s="104" t="s">
        <v>30</v>
      </c>
      <c r="H18" s="104" t="s">
        <v>31</v>
      </c>
      <c r="I18" s="105" t="s">
        <v>32</v>
      </c>
      <c r="J18" s="103" t="s">
        <v>33</v>
      </c>
      <c r="K18" s="106" t="s">
        <v>34</v>
      </c>
      <c r="L18" s="271"/>
      <c r="M18" s="271"/>
      <c r="N18" s="303"/>
    </row>
    <row r="19" spans="1:14" ht="27" customHeight="1">
      <c r="A19" s="248" t="s">
        <v>140</v>
      </c>
      <c r="B19" s="109" t="s">
        <v>35</v>
      </c>
      <c r="C19" s="325" t="s">
        <v>36</v>
      </c>
      <c r="D19" s="143">
        <v>3</v>
      </c>
      <c r="E19" s="237">
        <v>93778333</v>
      </c>
      <c r="F19" s="237">
        <f t="shared" ref="F19:F24" si="0">+E19</f>
        <v>93778333</v>
      </c>
      <c r="G19" s="144"/>
      <c r="H19" s="144"/>
      <c r="I19" s="144"/>
      <c r="J19" s="36">
        <v>44927</v>
      </c>
      <c r="K19" s="37">
        <v>45290</v>
      </c>
      <c r="L19" s="326">
        <f>+D20/D19</f>
        <v>0</v>
      </c>
      <c r="M19" s="326">
        <f>+E20/E19</f>
        <v>0.59656637317278827</v>
      </c>
      <c r="N19" s="259">
        <f>+L19*L19/M19</f>
        <v>0</v>
      </c>
    </row>
    <row r="20" spans="1:14" ht="27" customHeight="1">
      <c r="A20" s="249"/>
      <c r="B20" s="109" t="s">
        <v>37</v>
      </c>
      <c r="C20" s="325"/>
      <c r="D20" s="109"/>
      <c r="E20" s="237">
        <f>+N11+N13</f>
        <v>55945000</v>
      </c>
      <c r="F20" s="237">
        <f t="shared" si="0"/>
        <v>55945000</v>
      </c>
      <c r="G20" s="144"/>
      <c r="H20" s="144"/>
      <c r="I20" s="144"/>
      <c r="J20" s="36">
        <v>44927</v>
      </c>
      <c r="K20" s="37">
        <v>45290</v>
      </c>
      <c r="L20" s="327"/>
      <c r="M20" s="327"/>
      <c r="N20" s="260"/>
    </row>
    <row r="21" spans="1:14" ht="27" customHeight="1">
      <c r="A21" s="248" t="s">
        <v>263</v>
      </c>
      <c r="B21" s="107" t="s">
        <v>35</v>
      </c>
      <c r="C21" s="250" t="s">
        <v>264</v>
      </c>
      <c r="D21" s="244">
        <v>3</v>
      </c>
      <c r="E21" s="237">
        <v>37833333</v>
      </c>
      <c r="F21" s="237">
        <f t="shared" si="0"/>
        <v>37833333</v>
      </c>
      <c r="G21" s="144"/>
      <c r="H21" s="144"/>
      <c r="I21" s="144"/>
      <c r="J21" s="36"/>
      <c r="K21" s="37"/>
      <c r="L21" s="326">
        <f>+D22/D21</f>
        <v>0</v>
      </c>
      <c r="M21" s="326">
        <f>+E22/E21</f>
        <v>1</v>
      </c>
      <c r="N21" s="259">
        <f>+L21*L21/M21</f>
        <v>0</v>
      </c>
    </row>
    <row r="22" spans="1:14" ht="27" customHeight="1">
      <c r="A22" s="249"/>
      <c r="B22" s="107" t="s">
        <v>37</v>
      </c>
      <c r="C22" s="250"/>
      <c r="D22" s="107"/>
      <c r="E22" s="237">
        <f>+N14</f>
        <v>37833333</v>
      </c>
      <c r="F22" s="237">
        <f t="shared" si="0"/>
        <v>37833333</v>
      </c>
      <c r="G22" s="144"/>
      <c r="H22" s="144"/>
      <c r="I22" s="144"/>
      <c r="J22" s="36"/>
      <c r="K22" s="37"/>
      <c r="L22" s="327"/>
      <c r="M22" s="327"/>
      <c r="N22" s="260"/>
    </row>
    <row r="23" spans="1:14" ht="15.75">
      <c r="A23" s="328" t="s">
        <v>38</v>
      </c>
      <c r="B23" s="32" t="s">
        <v>35</v>
      </c>
      <c r="C23" s="325"/>
      <c r="D23" s="145">
        <v>3</v>
      </c>
      <c r="E23" s="243">
        <f>+E19+E21</f>
        <v>131611666</v>
      </c>
      <c r="F23" s="243">
        <f t="shared" si="0"/>
        <v>131611666</v>
      </c>
      <c r="G23" s="144"/>
      <c r="H23" s="144"/>
      <c r="I23" s="144"/>
      <c r="J23" s="36">
        <v>44927</v>
      </c>
      <c r="K23" s="37">
        <v>45290</v>
      </c>
      <c r="L23" s="331"/>
      <c r="M23" s="331"/>
      <c r="N23" s="337"/>
    </row>
    <row r="24" spans="1:14" ht="16.5" thickBot="1">
      <c r="A24" s="329"/>
      <c r="B24" s="31" t="s">
        <v>37</v>
      </c>
      <c r="C24" s="330"/>
      <c r="D24" s="147"/>
      <c r="E24" s="246">
        <f>+E20+E22</f>
        <v>93778333</v>
      </c>
      <c r="F24" s="246">
        <f t="shared" si="0"/>
        <v>93778333</v>
      </c>
      <c r="G24" s="220"/>
      <c r="H24" s="220"/>
      <c r="I24" s="220"/>
      <c r="J24" s="149">
        <v>44927</v>
      </c>
      <c r="K24" s="150">
        <v>45290</v>
      </c>
      <c r="L24" s="332"/>
      <c r="M24" s="332"/>
      <c r="N24" s="338"/>
    </row>
    <row r="25" spans="1:14" ht="15.75">
      <c r="A25" s="152" t="s">
        <v>39</v>
      </c>
      <c r="B25" s="333" t="s">
        <v>40</v>
      </c>
      <c r="C25" s="333"/>
      <c r="D25" s="333"/>
      <c r="E25" s="374" t="s">
        <v>41</v>
      </c>
      <c r="F25" s="374"/>
      <c r="G25" s="374"/>
      <c r="H25" s="374"/>
      <c r="I25" s="153"/>
      <c r="J25" s="335" t="s">
        <v>42</v>
      </c>
      <c r="K25" s="335"/>
      <c r="L25" s="335"/>
      <c r="M25" s="335"/>
      <c r="N25" s="336"/>
    </row>
    <row r="26" spans="1:14" ht="21" customHeight="1">
      <c r="A26" s="375" t="s">
        <v>147</v>
      </c>
      <c r="B26" s="377" t="s">
        <v>43</v>
      </c>
      <c r="C26" s="377"/>
      <c r="D26" s="377"/>
      <c r="E26" s="275" t="s">
        <v>44</v>
      </c>
      <c r="F26" s="276"/>
      <c r="G26" s="277"/>
      <c r="H26" s="154" t="s">
        <v>35</v>
      </c>
      <c r="I26" s="155">
        <f>+D23</f>
        <v>3</v>
      </c>
      <c r="J26" s="251" t="s">
        <v>197</v>
      </c>
      <c r="K26" s="251"/>
      <c r="L26" s="251"/>
      <c r="M26" s="251"/>
      <c r="N26" s="252"/>
    </row>
    <row r="27" spans="1:14" ht="21" customHeight="1">
      <c r="A27" s="376"/>
      <c r="B27" s="377"/>
      <c r="C27" s="377"/>
      <c r="D27" s="377"/>
      <c r="E27" s="278"/>
      <c r="F27" s="279"/>
      <c r="G27" s="280"/>
      <c r="H27" s="154" t="s">
        <v>37</v>
      </c>
      <c r="I27" s="155"/>
      <c r="J27" s="253" t="s">
        <v>45</v>
      </c>
      <c r="K27" s="254"/>
      <c r="L27" s="254"/>
      <c r="M27" s="254"/>
      <c r="N27" s="255"/>
    </row>
    <row r="28" spans="1:14" ht="15.75" thickBot="1">
      <c r="A28" s="378"/>
      <c r="B28" s="379"/>
      <c r="C28" s="379"/>
      <c r="D28" s="379"/>
      <c r="E28" s="379"/>
      <c r="F28" s="379"/>
      <c r="G28" s="379"/>
      <c r="H28" s="379"/>
      <c r="I28" s="380"/>
      <c r="J28" s="256"/>
      <c r="K28" s="257"/>
      <c r="L28" s="257"/>
      <c r="M28" s="257"/>
      <c r="N28" s="258"/>
    </row>
    <row r="29" spans="1:14" ht="15.75" thickBot="1">
      <c r="A29" s="119"/>
      <c r="B29" s="156"/>
      <c r="C29" s="156"/>
      <c r="D29" s="156"/>
      <c r="E29" s="156"/>
      <c r="F29" s="156"/>
      <c r="G29" s="156"/>
      <c r="H29" s="156"/>
      <c r="I29" s="156"/>
      <c r="J29" s="120"/>
      <c r="K29" s="120"/>
      <c r="L29" s="120"/>
      <c r="M29" s="120"/>
      <c r="N29" s="120"/>
    </row>
    <row r="30" spans="1:14" ht="20.25">
      <c r="A30" s="318"/>
      <c r="B30" s="320" t="s">
        <v>0</v>
      </c>
      <c r="C30" s="320"/>
      <c r="D30" s="320"/>
      <c r="E30" s="320"/>
      <c r="F30" s="320"/>
      <c r="G30" s="320"/>
      <c r="H30" s="320"/>
      <c r="I30" s="322" t="s">
        <v>1</v>
      </c>
      <c r="J30" s="322"/>
      <c r="K30" s="322"/>
      <c r="L30" s="322"/>
      <c r="M30" s="261"/>
      <c r="N30" s="262"/>
    </row>
    <row r="31" spans="1:14" ht="20.25">
      <c r="A31" s="319"/>
      <c r="B31" s="321"/>
      <c r="C31" s="321"/>
      <c r="D31" s="321"/>
      <c r="E31" s="321"/>
      <c r="F31" s="321"/>
      <c r="G31" s="321"/>
      <c r="H31" s="321"/>
      <c r="I31" s="323" t="s">
        <v>2</v>
      </c>
      <c r="J31" s="323"/>
      <c r="K31" s="323"/>
      <c r="L31" s="323"/>
      <c r="M31" s="263"/>
      <c r="N31" s="264"/>
    </row>
    <row r="32" spans="1:14" ht="20.25">
      <c r="A32" s="319"/>
      <c r="B32" s="321" t="s">
        <v>3</v>
      </c>
      <c r="C32" s="321"/>
      <c r="D32" s="321"/>
      <c r="E32" s="321"/>
      <c r="F32" s="321"/>
      <c r="G32" s="321"/>
      <c r="H32" s="321"/>
      <c r="I32" s="323" t="s">
        <v>4</v>
      </c>
      <c r="J32" s="323"/>
      <c r="K32" s="323"/>
      <c r="L32" s="323"/>
      <c r="M32" s="263"/>
      <c r="N32" s="264"/>
    </row>
    <row r="33" spans="1:14" ht="20.25">
      <c r="A33" s="319"/>
      <c r="B33" s="321"/>
      <c r="C33" s="321"/>
      <c r="D33" s="321"/>
      <c r="E33" s="321"/>
      <c r="F33" s="321"/>
      <c r="G33" s="321"/>
      <c r="H33" s="321"/>
      <c r="I33" s="323" t="s">
        <v>5</v>
      </c>
      <c r="J33" s="323"/>
      <c r="K33" s="323"/>
      <c r="L33" s="323"/>
      <c r="M33" s="263"/>
      <c r="N33" s="264"/>
    </row>
    <row r="34" spans="1:14">
      <c r="A34" s="283"/>
      <c r="B34" s="284"/>
      <c r="C34" s="284"/>
      <c r="D34" s="284"/>
      <c r="E34" s="284"/>
      <c r="F34" s="284"/>
      <c r="G34" s="284"/>
      <c r="H34" s="284"/>
      <c r="I34" s="284"/>
      <c r="J34" s="284"/>
      <c r="K34" s="284"/>
      <c r="L34" s="284"/>
      <c r="M34" s="284"/>
      <c r="N34" s="285"/>
    </row>
    <row r="35" spans="1:14" ht="15.75">
      <c r="A35" s="306" t="s">
        <v>6</v>
      </c>
      <c r="B35" s="307"/>
      <c r="C35" s="307"/>
      <c r="D35" s="307"/>
      <c r="E35" s="307"/>
      <c r="F35" s="307"/>
      <c r="G35" s="307"/>
      <c r="H35" s="307"/>
      <c r="I35" s="307"/>
      <c r="J35" s="307"/>
      <c r="K35" s="307"/>
      <c r="L35" s="307"/>
      <c r="M35" s="307"/>
      <c r="N35" s="308"/>
    </row>
    <row r="36" spans="1:14" ht="15.75">
      <c r="A36" s="25" t="s">
        <v>196</v>
      </c>
      <c r="B36" s="286" t="s">
        <v>241</v>
      </c>
      <c r="C36" s="287"/>
      <c r="D36" s="287"/>
      <c r="E36" s="287"/>
      <c r="F36" s="287"/>
      <c r="G36" s="287"/>
      <c r="H36" s="287"/>
      <c r="I36" s="287"/>
      <c r="J36" s="287"/>
      <c r="K36" s="287"/>
      <c r="L36" s="287"/>
      <c r="M36" s="287"/>
      <c r="N36" s="288"/>
    </row>
    <row r="37" spans="1:14">
      <c r="A37" s="289" t="s">
        <v>7</v>
      </c>
      <c r="B37" s="290"/>
      <c r="C37" s="290"/>
      <c r="D37" s="290"/>
      <c r="E37" s="290"/>
      <c r="F37" s="290"/>
      <c r="G37" s="290"/>
      <c r="H37" s="290"/>
      <c r="I37" s="290"/>
      <c r="J37" s="290"/>
      <c r="K37" s="290"/>
      <c r="L37" s="290"/>
      <c r="M37" s="290"/>
      <c r="N37" s="291"/>
    </row>
    <row r="38" spans="1:14" ht="15.75" customHeight="1">
      <c r="A38" s="292" t="s">
        <v>8</v>
      </c>
      <c r="B38" s="293"/>
      <c r="C38" s="293"/>
      <c r="D38" s="293"/>
      <c r="E38" s="293"/>
      <c r="F38" s="293"/>
      <c r="G38" s="275" t="s">
        <v>9</v>
      </c>
      <c r="H38" s="276"/>
      <c r="I38" s="277"/>
      <c r="J38" s="298" t="s">
        <v>10</v>
      </c>
      <c r="K38" s="298"/>
      <c r="L38" s="298"/>
      <c r="M38" s="298"/>
      <c r="N38" s="299"/>
    </row>
    <row r="39" spans="1:14" ht="36.75" customHeight="1">
      <c r="A39" s="304" t="s">
        <v>11</v>
      </c>
      <c r="B39" s="305"/>
      <c r="C39" s="305"/>
      <c r="D39" s="305"/>
      <c r="E39" s="305"/>
      <c r="F39" s="305"/>
      <c r="G39" s="295"/>
      <c r="H39" s="296"/>
      <c r="I39" s="297"/>
      <c r="J39" s="98" t="s">
        <v>12</v>
      </c>
      <c r="K39" s="300" t="s">
        <v>13</v>
      </c>
      <c r="L39" s="300"/>
      <c r="M39" s="300"/>
      <c r="N39" s="99" t="s">
        <v>14</v>
      </c>
    </row>
    <row r="40" spans="1:14" ht="45" customHeight="1">
      <c r="A40" s="289" t="s">
        <v>15</v>
      </c>
      <c r="B40" s="290"/>
      <c r="C40" s="290"/>
      <c r="D40" s="290"/>
      <c r="E40" s="290"/>
      <c r="F40" s="339"/>
      <c r="G40" s="295"/>
      <c r="H40" s="296"/>
      <c r="I40" s="297"/>
      <c r="J40" s="84">
        <v>2062</v>
      </c>
      <c r="K40" s="340" t="s">
        <v>240</v>
      </c>
      <c r="L40" s="340"/>
      <c r="M40" s="340"/>
      <c r="N40" s="157">
        <v>3833333</v>
      </c>
    </row>
    <row r="41" spans="1:14" ht="15.75">
      <c r="A41" s="292" t="s">
        <v>16</v>
      </c>
      <c r="B41" s="293"/>
      <c r="C41" s="293"/>
      <c r="D41" s="293"/>
      <c r="E41" s="293"/>
      <c r="F41" s="293"/>
      <c r="G41" s="295"/>
      <c r="H41" s="296"/>
      <c r="I41" s="297"/>
      <c r="J41" s="100"/>
      <c r="K41" s="363"/>
      <c r="L41" s="363"/>
      <c r="M41" s="363"/>
      <c r="N41" s="142"/>
    </row>
    <row r="42" spans="1:14" ht="15.75">
      <c r="A42" s="292" t="s">
        <v>17</v>
      </c>
      <c r="B42" s="293"/>
      <c r="C42" s="293"/>
      <c r="D42" s="293"/>
      <c r="E42" s="293"/>
      <c r="F42" s="293"/>
      <c r="G42" s="295"/>
      <c r="H42" s="296"/>
      <c r="I42" s="297"/>
      <c r="J42" s="100"/>
      <c r="K42" s="363"/>
      <c r="L42" s="363"/>
      <c r="M42" s="363"/>
      <c r="N42" s="142"/>
    </row>
    <row r="43" spans="1:14" ht="15.75">
      <c r="A43" s="309" t="s">
        <v>189</v>
      </c>
      <c r="B43" s="310"/>
      <c r="C43" s="310"/>
      <c r="D43" s="310"/>
      <c r="E43" s="310"/>
      <c r="F43" s="311"/>
      <c r="G43" s="295"/>
      <c r="H43" s="296"/>
      <c r="I43" s="297"/>
      <c r="J43" s="100"/>
      <c r="K43" s="363"/>
      <c r="L43" s="363"/>
      <c r="M43" s="363"/>
      <c r="N43" s="142"/>
    </row>
    <row r="44" spans="1:14" ht="16.5" thickBot="1">
      <c r="A44" s="265"/>
      <c r="B44" s="266"/>
      <c r="C44" s="266"/>
      <c r="D44" s="266"/>
      <c r="E44" s="266"/>
      <c r="F44" s="266"/>
      <c r="G44" s="266"/>
      <c r="H44" s="266"/>
      <c r="I44" s="266"/>
      <c r="J44" s="266"/>
      <c r="K44" s="266"/>
      <c r="L44" s="266"/>
      <c r="M44" s="266"/>
      <c r="N44" s="267"/>
    </row>
    <row r="45" spans="1:14" ht="15.75">
      <c r="A45" s="268" t="s">
        <v>18</v>
      </c>
      <c r="B45" s="270" t="s">
        <v>19</v>
      </c>
      <c r="C45" s="272" t="s">
        <v>20</v>
      </c>
      <c r="D45" s="272" t="s">
        <v>21</v>
      </c>
      <c r="E45" s="273" t="s">
        <v>22</v>
      </c>
      <c r="F45" s="272" t="s">
        <v>23</v>
      </c>
      <c r="G45" s="272"/>
      <c r="H45" s="272"/>
      <c r="I45" s="272"/>
      <c r="J45" s="272" t="s">
        <v>24</v>
      </c>
      <c r="K45" s="272"/>
      <c r="L45" s="301" t="s">
        <v>25</v>
      </c>
      <c r="M45" s="301"/>
      <c r="N45" s="302"/>
    </row>
    <row r="46" spans="1:14">
      <c r="A46" s="269"/>
      <c r="B46" s="271"/>
      <c r="C46" s="271"/>
      <c r="D46" s="271"/>
      <c r="E46" s="274"/>
      <c r="F46" s="271"/>
      <c r="G46" s="271"/>
      <c r="H46" s="271"/>
      <c r="I46" s="271"/>
      <c r="J46" s="271"/>
      <c r="K46" s="271"/>
      <c r="L46" s="271" t="s">
        <v>26</v>
      </c>
      <c r="M46" s="271" t="s">
        <v>27</v>
      </c>
      <c r="N46" s="303" t="s">
        <v>28</v>
      </c>
    </row>
    <row r="47" spans="1:14" ht="15.75">
      <c r="A47" s="269"/>
      <c r="B47" s="271"/>
      <c r="C47" s="271"/>
      <c r="D47" s="271"/>
      <c r="E47" s="274"/>
      <c r="F47" s="103" t="s">
        <v>29</v>
      </c>
      <c r="G47" s="104" t="s">
        <v>30</v>
      </c>
      <c r="H47" s="104" t="s">
        <v>31</v>
      </c>
      <c r="I47" s="105" t="s">
        <v>32</v>
      </c>
      <c r="J47" s="103" t="s">
        <v>33</v>
      </c>
      <c r="K47" s="106" t="s">
        <v>34</v>
      </c>
      <c r="L47" s="271"/>
      <c r="M47" s="271"/>
      <c r="N47" s="303"/>
    </row>
    <row r="48" spans="1:14" ht="19.5" customHeight="1">
      <c r="A48" s="248" t="s">
        <v>259</v>
      </c>
      <c r="B48" s="109" t="s">
        <v>35</v>
      </c>
      <c r="C48" s="325" t="s">
        <v>260</v>
      </c>
      <c r="D48" s="49">
        <v>1</v>
      </c>
      <c r="E48" s="33">
        <v>3833333</v>
      </c>
      <c r="F48" s="33">
        <f>+E48</f>
        <v>3833333</v>
      </c>
      <c r="G48" s="109"/>
      <c r="H48" s="109"/>
      <c r="I48" s="109"/>
      <c r="J48" s="36">
        <v>44927</v>
      </c>
      <c r="K48" s="37">
        <v>45290</v>
      </c>
      <c r="L48" s="217"/>
      <c r="M48" s="217"/>
      <c r="N48" s="218"/>
    </row>
    <row r="49" spans="1:14" ht="19.5" customHeight="1">
      <c r="A49" s="249"/>
      <c r="B49" s="109" t="s">
        <v>37</v>
      </c>
      <c r="C49" s="325"/>
      <c r="D49" s="49">
        <v>1</v>
      </c>
      <c r="E49" s="33">
        <f>+N40</f>
        <v>3833333</v>
      </c>
      <c r="F49" s="33">
        <f>+E49</f>
        <v>3833333</v>
      </c>
      <c r="G49" s="109"/>
      <c r="H49" s="109"/>
      <c r="I49" s="109"/>
      <c r="J49" s="36">
        <v>44927</v>
      </c>
      <c r="K49" s="37">
        <v>45290</v>
      </c>
      <c r="L49" s="217"/>
      <c r="M49" s="217"/>
      <c r="N49" s="218"/>
    </row>
    <row r="50" spans="1:14" ht="15.75">
      <c r="A50" s="328" t="s">
        <v>38</v>
      </c>
      <c r="B50" s="32" t="s">
        <v>35</v>
      </c>
      <c r="C50" s="325"/>
      <c r="D50" s="145">
        <v>1</v>
      </c>
      <c r="E50" s="128">
        <f>+E48</f>
        <v>3833333</v>
      </c>
      <c r="F50" s="128">
        <f>+E50</f>
        <v>3833333</v>
      </c>
      <c r="G50" s="109"/>
      <c r="H50" s="109"/>
      <c r="I50" s="109"/>
      <c r="J50" s="36">
        <v>44927</v>
      </c>
      <c r="K50" s="37">
        <v>45290</v>
      </c>
      <c r="L50" s="215"/>
      <c r="M50" s="215"/>
      <c r="N50" s="146"/>
    </row>
    <row r="51" spans="1:14" ht="16.5" thickBot="1">
      <c r="A51" s="329"/>
      <c r="B51" s="31" t="s">
        <v>37</v>
      </c>
      <c r="C51" s="330"/>
      <c r="D51" s="147">
        <f>+D49</f>
        <v>1</v>
      </c>
      <c r="E51" s="148">
        <f>+E49</f>
        <v>3833333</v>
      </c>
      <c r="F51" s="148">
        <f>+E51</f>
        <v>3833333</v>
      </c>
      <c r="G51" s="111"/>
      <c r="H51" s="111"/>
      <c r="I51" s="111"/>
      <c r="J51" s="149">
        <v>44927</v>
      </c>
      <c r="K51" s="150">
        <v>45290</v>
      </c>
      <c r="L51" s="216"/>
      <c r="M51" s="216"/>
      <c r="N51" s="151"/>
    </row>
    <row r="52" spans="1:14" ht="15.75">
      <c r="A52" s="152" t="s">
        <v>39</v>
      </c>
      <c r="B52" s="333" t="s">
        <v>40</v>
      </c>
      <c r="C52" s="333"/>
      <c r="D52" s="333"/>
      <c r="E52" s="374" t="s">
        <v>41</v>
      </c>
      <c r="F52" s="374"/>
      <c r="G52" s="374"/>
      <c r="H52" s="374"/>
      <c r="I52" s="153"/>
      <c r="J52" s="335" t="s">
        <v>42</v>
      </c>
      <c r="K52" s="335"/>
      <c r="L52" s="335"/>
      <c r="M52" s="335"/>
      <c r="N52" s="336"/>
    </row>
    <row r="53" spans="1:14" ht="27" customHeight="1">
      <c r="A53" s="312" t="s">
        <v>148</v>
      </c>
      <c r="B53" s="314" t="s">
        <v>46</v>
      </c>
      <c r="C53" s="314"/>
      <c r="D53" s="314"/>
      <c r="E53" s="275" t="s">
        <v>47</v>
      </c>
      <c r="F53" s="276"/>
      <c r="G53" s="277"/>
      <c r="H53" s="154" t="s">
        <v>35</v>
      </c>
      <c r="I53" s="155">
        <f>+D50</f>
        <v>1</v>
      </c>
      <c r="J53" s="251" t="s">
        <v>197</v>
      </c>
      <c r="K53" s="251"/>
      <c r="L53" s="251"/>
      <c r="M53" s="251"/>
      <c r="N53" s="252"/>
    </row>
    <row r="54" spans="1:14" ht="27" customHeight="1">
      <c r="A54" s="313"/>
      <c r="B54" s="314"/>
      <c r="C54" s="314"/>
      <c r="D54" s="314"/>
      <c r="E54" s="278"/>
      <c r="F54" s="279"/>
      <c r="G54" s="280"/>
      <c r="H54" s="154" t="s">
        <v>37</v>
      </c>
      <c r="I54" s="155">
        <f>+D51</f>
        <v>1</v>
      </c>
      <c r="J54" s="253" t="s">
        <v>45</v>
      </c>
      <c r="K54" s="254"/>
      <c r="L54" s="254"/>
      <c r="M54" s="254"/>
      <c r="N54" s="255"/>
    </row>
    <row r="55" spans="1:14" ht="51.75" customHeight="1" thickBot="1">
      <c r="A55" s="356" t="s">
        <v>250</v>
      </c>
      <c r="B55" s="357"/>
      <c r="C55" s="357"/>
      <c r="D55" s="357"/>
      <c r="E55" s="357"/>
      <c r="F55" s="357"/>
      <c r="G55" s="357"/>
      <c r="H55" s="357"/>
      <c r="I55" s="358"/>
      <c r="J55" s="256"/>
      <c r="K55" s="257"/>
      <c r="L55" s="257"/>
      <c r="M55" s="257"/>
      <c r="N55" s="258"/>
    </row>
    <row r="56" spans="1:14" ht="20.25" customHeight="1" thickBot="1">
      <c r="A56" s="119"/>
      <c r="B56" s="156"/>
      <c r="C56" s="156"/>
      <c r="D56" s="156"/>
      <c r="E56" s="156"/>
      <c r="F56" s="156"/>
      <c r="G56" s="156"/>
      <c r="H56" s="156"/>
      <c r="I56" s="156"/>
      <c r="J56" s="120"/>
      <c r="K56" s="120"/>
      <c r="L56" s="120"/>
      <c r="M56" s="120"/>
      <c r="N56" s="120"/>
    </row>
    <row r="57" spans="1:14" ht="20.25">
      <c r="A57" s="318"/>
      <c r="B57" s="320" t="s">
        <v>0</v>
      </c>
      <c r="C57" s="320"/>
      <c r="D57" s="320"/>
      <c r="E57" s="320"/>
      <c r="F57" s="320"/>
      <c r="G57" s="320"/>
      <c r="H57" s="320"/>
      <c r="I57" s="322" t="s">
        <v>1</v>
      </c>
      <c r="J57" s="322"/>
      <c r="K57" s="322"/>
      <c r="L57" s="322"/>
      <c r="M57" s="261"/>
      <c r="N57" s="262"/>
    </row>
    <row r="58" spans="1:14" ht="20.25">
      <c r="A58" s="319"/>
      <c r="B58" s="321"/>
      <c r="C58" s="321"/>
      <c r="D58" s="321"/>
      <c r="E58" s="321"/>
      <c r="F58" s="321"/>
      <c r="G58" s="321"/>
      <c r="H58" s="321"/>
      <c r="I58" s="323" t="s">
        <v>2</v>
      </c>
      <c r="J58" s="323"/>
      <c r="K58" s="323"/>
      <c r="L58" s="323"/>
      <c r="M58" s="263"/>
      <c r="N58" s="264"/>
    </row>
    <row r="59" spans="1:14" ht="20.25">
      <c r="A59" s="319"/>
      <c r="B59" s="321" t="s">
        <v>3</v>
      </c>
      <c r="C59" s="321"/>
      <c r="D59" s="321"/>
      <c r="E59" s="321"/>
      <c r="F59" s="321"/>
      <c r="G59" s="321"/>
      <c r="H59" s="321"/>
      <c r="I59" s="323" t="s">
        <v>4</v>
      </c>
      <c r="J59" s="323"/>
      <c r="K59" s="323"/>
      <c r="L59" s="323"/>
      <c r="M59" s="263"/>
      <c r="N59" s="264"/>
    </row>
    <row r="60" spans="1:14" ht="15.75" customHeight="1">
      <c r="A60" s="319"/>
      <c r="B60" s="321"/>
      <c r="C60" s="321"/>
      <c r="D60" s="321"/>
      <c r="E60" s="321"/>
      <c r="F60" s="321"/>
      <c r="G60" s="321"/>
      <c r="H60" s="321"/>
      <c r="I60" s="323" t="s">
        <v>5</v>
      </c>
      <c r="J60" s="323"/>
      <c r="K60" s="323"/>
      <c r="L60" s="323"/>
      <c r="M60" s="263"/>
      <c r="N60" s="264"/>
    </row>
    <row r="61" spans="1:14" ht="15" customHeight="1">
      <c r="A61" s="283"/>
      <c r="B61" s="284"/>
      <c r="C61" s="284"/>
      <c r="D61" s="284"/>
      <c r="E61" s="284"/>
      <c r="F61" s="284"/>
      <c r="G61" s="284"/>
      <c r="H61" s="284"/>
      <c r="I61" s="284"/>
      <c r="J61" s="284"/>
      <c r="K61" s="284"/>
      <c r="L61" s="284"/>
      <c r="M61" s="284"/>
      <c r="N61" s="285"/>
    </row>
    <row r="62" spans="1:14" ht="15.75">
      <c r="A62" s="306" t="s">
        <v>6</v>
      </c>
      <c r="B62" s="307"/>
      <c r="C62" s="307"/>
      <c r="D62" s="307"/>
      <c r="E62" s="307"/>
      <c r="F62" s="307"/>
      <c r="G62" s="307"/>
      <c r="H62" s="307"/>
      <c r="I62" s="307"/>
      <c r="J62" s="307"/>
      <c r="K62" s="307"/>
      <c r="L62" s="307"/>
      <c r="M62" s="307"/>
      <c r="N62" s="308"/>
    </row>
    <row r="63" spans="1:14" ht="15.75">
      <c r="A63" s="25" t="s">
        <v>198</v>
      </c>
      <c r="B63" s="286" t="s">
        <v>241</v>
      </c>
      <c r="C63" s="287"/>
      <c r="D63" s="287"/>
      <c r="E63" s="287"/>
      <c r="F63" s="287"/>
      <c r="G63" s="287"/>
      <c r="H63" s="287"/>
      <c r="I63" s="287"/>
      <c r="J63" s="287"/>
      <c r="K63" s="287"/>
      <c r="L63" s="287"/>
      <c r="M63" s="287"/>
      <c r="N63" s="288"/>
    </row>
    <row r="64" spans="1:14">
      <c r="A64" s="289" t="s">
        <v>7</v>
      </c>
      <c r="B64" s="290"/>
      <c r="C64" s="290"/>
      <c r="D64" s="290"/>
      <c r="E64" s="290"/>
      <c r="F64" s="290"/>
      <c r="G64" s="290"/>
      <c r="H64" s="290"/>
      <c r="I64" s="290"/>
      <c r="J64" s="290"/>
      <c r="K64" s="290"/>
      <c r="L64" s="290"/>
      <c r="M64" s="290"/>
      <c r="N64" s="291"/>
    </row>
    <row r="65" spans="1:14" ht="15.75">
      <c r="A65" s="292" t="s">
        <v>8</v>
      </c>
      <c r="B65" s="293"/>
      <c r="C65" s="293"/>
      <c r="D65" s="293"/>
      <c r="E65" s="293"/>
      <c r="F65" s="293"/>
      <c r="G65" s="275" t="s">
        <v>9</v>
      </c>
      <c r="H65" s="276"/>
      <c r="I65" s="277"/>
      <c r="J65" s="298" t="s">
        <v>10</v>
      </c>
      <c r="K65" s="298"/>
      <c r="L65" s="298"/>
      <c r="M65" s="298"/>
      <c r="N65" s="299"/>
    </row>
    <row r="66" spans="1:14" ht="43.5" customHeight="1">
      <c r="A66" s="304" t="s">
        <v>11</v>
      </c>
      <c r="B66" s="305"/>
      <c r="C66" s="305"/>
      <c r="D66" s="305"/>
      <c r="E66" s="305"/>
      <c r="F66" s="305"/>
      <c r="G66" s="295"/>
      <c r="H66" s="296"/>
      <c r="I66" s="297"/>
      <c r="J66" s="98" t="s">
        <v>12</v>
      </c>
      <c r="K66" s="300" t="s">
        <v>13</v>
      </c>
      <c r="L66" s="300"/>
      <c r="M66" s="300"/>
      <c r="N66" s="99" t="s">
        <v>14</v>
      </c>
    </row>
    <row r="67" spans="1:14" ht="34.5" customHeight="1">
      <c r="A67" s="289" t="s">
        <v>15</v>
      </c>
      <c r="B67" s="290"/>
      <c r="C67" s="290"/>
      <c r="D67" s="290"/>
      <c r="E67" s="290"/>
      <c r="F67" s="339"/>
      <c r="G67" s="295"/>
      <c r="H67" s="296"/>
      <c r="I67" s="297"/>
      <c r="J67" s="84">
        <v>2062</v>
      </c>
      <c r="K67" s="340" t="s">
        <v>240</v>
      </c>
      <c r="L67" s="340"/>
      <c r="M67" s="340"/>
      <c r="N67" s="158">
        <v>4833333</v>
      </c>
    </row>
    <row r="68" spans="1:14" ht="15.75">
      <c r="A68" s="292" t="s">
        <v>16</v>
      </c>
      <c r="B68" s="293"/>
      <c r="C68" s="293"/>
      <c r="D68" s="293"/>
      <c r="E68" s="293"/>
      <c r="F68" s="293"/>
      <c r="G68" s="295"/>
      <c r="H68" s="296"/>
      <c r="I68" s="297"/>
      <c r="J68" s="100"/>
      <c r="K68" s="363"/>
      <c r="L68" s="363"/>
      <c r="M68" s="363"/>
      <c r="N68" s="142"/>
    </row>
    <row r="69" spans="1:14" ht="15.75">
      <c r="A69" s="292" t="s">
        <v>17</v>
      </c>
      <c r="B69" s="293"/>
      <c r="C69" s="293"/>
      <c r="D69" s="293"/>
      <c r="E69" s="293"/>
      <c r="F69" s="293"/>
      <c r="G69" s="295"/>
      <c r="H69" s="296"/>
      <c r="I69" s="297"/>
      <c r="J69" s="100"/>
      <c r="K69" s="363"/>
      <c r="L69" s="363"/>
      <c r="M69" s="363"/>
      <c r="N69" s="142"/>
    </row>
    <row r="70" spans="1:14" ht="15.75">
      <c r="A70" s="309" t="s">
        <v>189</v>
      </c>
      <c r="B70" s="310"/>
      <c r="C70" s="310"/>
      <c r="D70" s="310"/>
      <c r="E70" s="310"/>
      <c r="F70" s="311"/>
      <c r="G70" s="295"/>
      <c r="H70" s="296"/>
      <c r="I70" s="297"/>
      <c r="J70" s="100"/>
      <c r="K70" s="363"/>
      <c r="L70" s="363"/>
      <c r="M70" s="363"/>
      <c r="N70" s="142"/>
    </row>
    <row r="71" spans="1:14" ht="16.5" thickBot="1">
      <c r="A71" s="265"/>
      <c r="B71" s="266"/>
      <c r="C71" s="266"/>
      <c r="D71" s="266"/>
      <c r="E71" s="266"/>
      <c r="F71" s="266"/>
      <c r="G71" s="266"/>
      <c r="H71" s="266"/>
      <c r="I71" s="266"/>
      <c r="J71" s="266"/>
      <c r="K71" s="266"/>
      <c r="L71" s="266"/>
      <c r="M71" s="266"/>
      <c r="N71" s="267"/>
    </row>
    <row r="72" spans="1:14" ht="15.75">
      <c r="A72" s="268" t="s">
        <v>18</v>
      </c>
      <c r="B72" s="270" t="s">
        <v>19</v>
      </c>
      <c r="C72" s="272" t="s">
        <v>20</v>
      </c>
      <c r="D72" s="272" t="s">
        <v>21</v>
      </c>
      <c r="E72" s="273" t="s">
        <v>22</v>
      </c>
      <c r="F72" s="272" t="s">
        <v>23</v>
      </c>
      <c r="G72" s="272"/>
      <c r="H72" s="272"/>
      <c r="I72" s="272"/>
      <c r="J72" s="272" t="s">
        <v>24</v>
      </c>
      <c r="K72" s="272"/>
      <c r="L72" s="301" t="s">
        <v>25</v>
      </c>
      <c r="M72" s="301"/>
      <c r="N72" s="302"/>
    </row>
    <row r="73" spans="1:14">
      <c r="A73" s="269"/>
      <c r="B73" s="271"/>
      <c r="C73" s="271"/>
      <c r="D73" s="271"/>
      <c r="E73" s="274"/>
      <c r="F73" s="271"/>
      <c r="G73" s="271"/>
      <c r="H73" s="271"/>
      <c r="I73" s="271"/>
      <c r="J73" s="271"/>
      <c r="K73" s="271"/>
      <c r="L73" s="271" t="s">
        <v>26</v>
      </c>
      <c r="M73" s="271" t="s">
        <v>27</v>
      </c>
      <c r="N73" s="303" t="s">
        <v>28</v>
      </c>
    </row>
    <row r="74" spans="1:14" ht="15.75">
      <c r="A74" s="269"/>
      <c r="B74" s="271"/>
      <c r="C74" s="271"/>
      <c r="D74" s="271"/>
      <c r="E74" s="274"/>
      <c r="F74" s="103" t="s">
        <v>29</v>
      </c>
      <c r="G74" s="104" t="s">
        <v>30</v>
      </c>
      <c r="H74" s="104" t="s">
        <v>31</v>
      </c>
      <c r="I74" s="105" t="s">
        <v>32</v>
      </c>
      <c r="J74" s="103" t="s">
        <v>33</v>
      </c>
      <c r="K74" s="106" t="s">
        <v>34</v>
      </c>
      <c r="L74" s="271"/>
      <c r="M74" s="271"/>
      <c r="N74" s="303"/>
    </row>
    <row r="75" spans="1:14" ht="24.75" customHeight="1">
      <c r="A75" s="248" t="s">
        <v>261</v>
      </c>
      <c r="B75" s="109" t="s">
        <v>35</v>
      </c>
      <c r="C75" s="325" t="s">
        <v>262</v>
      </c>
      <c r="D75" s="49">
        <v>1</v>
      </c>
      <c r="E75" s="33">
        <v>32476372.18951261</v>
      </c>
      <c r="F75" s="33">
        <f>+E75</f>
        <v>32476372.18951261</v>
      </c>
      <c r="G75" s="109"/>
      <c r="H75" s="109"/>
      <c r="I75" s="109"/>
      <c r="J75" s="36">
        <v>44927</v>
      </c>
      <c r="K75" s="37">
        <v>45290</v>
      </c>
      <c r="L75" s="326"/>
      <c r="M75" s="326"/>
      <c r="N75" s="259"/>
    </row>
    <row r="76" spans="1:14" ht="24.75" customHeight="1">
      <c r="A76" s="249"/>
      <c r="B76" s="109" t="s">
        <v>37</v>
      </c>
      <c r="C76" s="325"/>
      <c r="D76" s="49">
        <v>4</v>
      </c>
      <c r="E76" s="33">
        <f>+N67</f>
        <v>4833333</v>
      </c>
      <c r="F76" s="33">
        <f>+E76</f>
        <v>4833333</v>
      </c>
      <c r="G76" s="109"/>
      <c r="H76" s="109"/>
      <c r="I76" s="109"/>
      <c r="J76" s="36">
        <v>44927</v>
      </c>
      <c r="K76" s="37">
        <v>45290</v>
      </c>
      <c r="L76" s="327"/>
      <c r="M76" s="327"/>
      <c r="N76" s="260"/>
    </row>
    <row r="77" spans="1:14" ht="15.75">
      <c r="A77" s="328" t="s">
        <v>38</v>
      </c>
      <c r="B77" s="32" t="s">
        <v>35</v>
      </c>
      <c r="C77" s="325"/>
      <c r="D77" s="145">
        <v>1</v>
      </c>
      <c r="E77" s="128">
        <f>+E75</f>
        <v>32476372.18951261</v>
      </c>
      <c r="F77" s="128">
        <f>+E77</f>
        <v>32476372.18951261</v>
      </c>
      <c r="G77" s="109"/>
      <c r="H77" s="109"/>
      <c r="I77" s="109"/>
      <c r="J77" s="36">
        <v>44927</v>
      </c>
      <c r="K77" s="37">
        <v>45290</v>
      </c>
      <c r="L77" s="331"/>
      <c r="M77" s="331"/>
      <c r="N77" s="337"/>
    </row>
    <row r="78" spans="1:14" ht="16.5" thickBot="1">
      <c r="A78" s="329"/>
      <c r="B78" s="31" t="s">
        <v>37</v>
      </c>
      <c r="C78" s="330"/>
      <c r="D78" s="147">
        <f>+D76</f>
        <v>4</v>
      </c>
      <c r="E78" s="148">
        <f>+E76</f>
        <v>4833333</v>
      </c>
      <c r="F78" s="148">
        <f>+F76</f>
        <v>4833333</v>
      </c>
      <c r="G78" s="111"/>
      <c r="H78" s="111"/>
      <c r="I78" s="111"/>
      <c r="J78" s="149">
        <v>44927</v>
      </c>
      <c r="K78" s="150">
        <v>45290</v>
      </c>
      <c r="L78" s="332"/>
      <c r="M78" s="332"/>
      <c r="N78" s="338"/>
    </row>
    <row r="79" spans="1:14" ht="15.75">
      <c r="A79" s="152" t="s">
        <v>39</v>
      </c>
      <c r="B79" s="333" t="s">
        <v>40</v>
      </c>
      <c r="C79" s="333"/>
      <c r="D79" s="333"/>
      <c r="E79" s="334" t="s">
        <v>41</v>
      </c>
      <c r="F79" s="334"/>
      <c r="G79" s="334"/>
      <c r="H79" s="334"/>
      <c r="I79" s="153"/>
      <c r="J79" s="335" t="s">
        <v>42</v>
      </c>
      <c r="K79" s="335"/>
      <c r="L79" s="335"/>
      <c r="M79" s="335"/>
      <c r="N79" s="336"/>
    </row>
    <row r="80" spans="1:14" ht="30" customHeight="1">
      <c r="A80" s="312" t="s">
        <v>148</v>
      </c>
      <c r="B80" s="314" t="s">
        <v>48</v>
      </c>
      <c r="C80" s="314"/>
      <c r="D80" s="314"/>
      <c r="E80" s="275" t="s">
        <v>149</v>
      </c>
      <c r="F80" s="276"/>
      <c r="G80" s="277"/>
      <c r="H80" s="154" t="s">
        <v>35</v>
      </c>
      <c r="I80" s="159">
        <f>+D77</f>
        <v>1</v>
      </c>
      <c r="J80" s="251" t="s">
        <v>197</v>
      </c>
      <c r="K80" s="251"/>
      <c r="L80" s="251"/>
      <c r="M80" s="251"/>
      <c r="N80" s="252"/>
    </row>
    <row r="81" spans="1:14" ht="30" customHeight="1">
      <c r="A81" s="313"/>
      <c r="B81" s="314"/>
      <c r="C81" s="314"/>
      <c r="D81" s="314"/>
      <c r="E81" s="278"/>
      <c r="F81" s="279"/>
      <c r="G81" s="280"/>
      <c r="H81" s="154" t="s">
        <v>37</v>
      </c>
      <c r="I81" s="159">
        <f>+D78</f>
        <v>4</v>
      </c>
      <c r="J81" s="253" t="s">
        <v>45</v>
      </c>
      <c r="K81" s="254"/>
      <c r="L81" s="254"/>
      <c r="M81" s="254"/>
      <c r="N81" s="255"/>
    </row>
    <row r="82" spans="1:14" ht="192.75" customHeight="1" thickBot="1">
      <c r="A82" s="387" t="s">
        <v>251</v>
      </c>
      <c r="B82" s="388"/>
      <c r="C82" s="388"/>
      <c r="D82" s="388"/>
      <c r="E82" s="388"/>
      <c r="F82" s="388"/>
      <c r="G82" s="388"/>
      <c r="H82" s="388"/>
      <c r="I82" s="389"/>
      <c r="J82" s="256"/>
      <c r="K82" s="257"/>
      <c r="L82" s="257"/>
      <c r="M82" s="257"/>
      <c r="N82" s="258"/>
    </row>
    <row r="83" spans="1:14" ht="20.25" customHeight="1" thickBot="1">
      <c r="A83" s="119"/>
      <c r="B83" s="156"/>
      <c r="C83" s="156"/>
      <c r="D83" s="156"/>
      <c r="E83" s="156"/>
      <c r="F83" s="156"/>
      <c r="G83" s="156"/>
      <c r="H83" s="156"/>
      <c r="I83" s="156"/>
      <c r="J83" s="120"/>
      <c r="K83" s="120"/>
      <c r="L83" s="120"/>
      <c r="M83" s="120"/>
      <c r="N83" s="120"/>
    </row>
    <row r="84" spans="1:14" ht="20.25">
      <c r="A84" s="318"/>
      <c r="B84" s="320" t="s">
        <v>0</v>
      </c>
      <c r="C84" s="320"/>
      <c r="D84" s="320"/>
      <c r="E84" s="320"/>
      <c r="F84" s="320"/>
      <c r="G84" s="320"/>
      <c r="H84" s="320"/>
      <c r="I84" s="322" t="s">
        <v>1</v>
      </c>
      <c r="J84" s="322"/>
      <c r="K84" s="322"/>
      <c r="L84" s="322"/>
      <c r="M84" s="261"/>
      <c r="N84" s="262"/>
    </row>
    <row r="85" spans="1:14" ht="20.25">
      <c r="A85" s="319"/>
      <c r="B85" s="321"/>
      <c r="C85" s="321"/>
      <c r="D85" s="321"/>
      <c r="E85" s="321"/>
      <c r="F85" s="321"/>
      <c r="G85" s="321"/>
      <c r="H85" s="321"/>
      <c r="I85" s="323" t="s">
        <v>2</v>
      </c>
      <c r="J85" s="323"/>
      <c r="K85" s="323"/>
      <c r="L85" s="323"/>
      <c r="M85" s="263"/>
      <c r="N85" s="264"/>
    </row>
    <row r="86" spans="1:14" ht="20.25">
      <c r="A86" s="319"/>
      <c r="B86" s="321" t="s">
        <v>3</v>
      </c>
      <c r="C86" s="321"/>
      <c r="D86" s="321"/>
      <c r="E86" s="321"/>
      <c r="F86" s="321"/>
      <c r="G86" s="321"/>
      <c r="H86" s="321"/>
      <c r="I86" s="323" t="s">
        <v>4</v>
      </c>
      <c r="J86" s="323"/>
      <c r="K86" s="323"/>
      <c r="L86" s="323"/>
      <c r="M86" s="263"/>
      <c r="N86" s="264"/>
    </row>
    <row r="87" spans="1:14" ht="20.25">
      <c r="A87" s="319"/>
      <c r="B87" s="321"/>
      <c r="C87" s="321"/>
      <c r="D87" s="321"/>
      <c r="E87" s="321"/>
      <c r="F87" s="321"/>
      <c r="G87" s="321"/>
      <c r="H87" s="321"/>
      <c r="I87" s="323" t="s">
        <v>5</v>
      </c>
      <c r="J87" s="323"/>
      <c r="K87" s="323"/>
      <c r="L87" s="323"/>
      <c r="M87" s="263"/>
      <c r="N87" s="264"/>
    </row>
    <row r="88" spans="1:14">
      <c r="A88" s="283"/>
      <c r="B88" s="284"/>
      <c r="C88" s="284"/>
      <c r="D88" s="284"/>
      <c r="E88" s="284"/>
      <c r="F88" s="284"/>
      <c r="G88" s="284"/>
      <c r="H88" s="284"/>
      <c r="I88" s="284"/>
      <c r="J88" s="284"/>
      <c r="K88" s="284"/>
      <c r="L88" s="284"/>
      <c r="M88" s="284"/>
      <c r="N88" s="285"/>
    </row>
    <row r="89" spans="1:14" ht="15.75">
      <c r="A89" s="306" t="s">
        <v>6</v>
      </c>
      <c r="B89" s="307"/>
      <c r="C89" s="307"/>
      <c r="D89" s="307"/>
      <c r="E89" s="307"/>
      <c r="F89" s="307"/>
      <c r="G89" s="307"/>
      <c r="H89" s="307"/>
      <c r="I89" s="307"/>
      <c r="J89" s="307"/>
      <c r="K89" s="307"/>
      <c r="L89" s="307"/>
      <c r="M89" s="307"/>
      <c r="N89" s="308"/>
    </row>
    <row r="90" spans="1:14" ht="15.75">
      <c r="A90" s="25" t="s">
        <v>198</v>
      </c>
      <c r="B90" s="286" t="s">
        <v>241</v>
      </c>
      <c r="C90" s="287"/>
      <c r="D90" s="287"/>
      <c r="E90" s="287"/>
      <c r="F90" s="287"/>
      <c r="G90" s="287"/>
      <c r="H90" s="287"/>
      <c r="I90" s="287"/>
      <c r="J90" s="287"/>
      <c r="K90" s="287"/>
      <c r="L90" s="287"/>
      <c r="M90" s="287"/>
      <c r="N90" s="288"/>
    </row>
    <row r="91" spans="1:14">
      <c r="A91" s="289" t="s">
        <v>7</v>
      </c>
      <c r="B91" s="290"/>
      <c r="C91" s="290"/>
      <c r="D91" s="290"/>
      <c r="E91" s="290"/>
      <c r="F91" s="290"/>
      <c r="G91" s="290"/>
      <c r="H91" s="290"/>
      <c r="I91" s="290"/>
      <c r="J91" s="290"/>
      <c r="K91" s="290"/>
      <c r="L91" s="290"/>
      <c r="M91" s="290"/>
      <c r="N91" s="291"/>
    </row>
    <row r="92" spans="1:14" ht="15.75">
      <c r="A92" s="292" t="s">
        <v>8</v>
      </c>
      <c r="B92" s="293"/>
      <c r="C92" s="293"/>
      <c r="D92" s="293"/>
      <c r="E92" s="293"/>
      <c r="F92" s="293"/>
      <c r="G92" s="294" t="s">
        <v>49</v>
      </c>
      <c r="H92" s="276"/>
      <c r="I92" s="277"/>
      <c r="J92" s="298" t="s">
        <v>10</v>
      </c>
      <c r="K92" s="298"/>
      <c r="L92" s="298"/>
      <c r="M92" s="298"/>
      <c r="N92" s="299"/>
    </row>
    <row r="93" spans="1:14" ht="36.75" customHeight="1">
      <c r="A93" s="304" t="s">
        <v>11</v>
      </c>
      <c r="B93" s="305"/>
      <c r="C93" s="305"/>
      <c r="D93" s="305"/>
      <c r="E93" s="305"/>
      <c r="F93" s="305"/>
      <c r="G93" s="295"/>
      <c r="H93" s="296"/>
      <c r="I93" s="297"/>
      <c r="J93" s="98" t="s">
        <v>12</v>
      </c>
      <c r="K93" s="300" t="s">
        <v>13</v>
      </c>
      <c r="L93" s="300"/>
      <c r="M93" s="300"/>
      <c r="N93" s="99" t="s">
        <v>14</v>
      </c>
    </row>
    <row r="94" spans="1:14" ht="39.75" customHeight="1">
      <c r="A94" s="289" t="s">
        <v>15</v>
      </c>
      <c r="B94" s="290"/>
      <c r="C94" s="290"/>
      <c r="D94" s="290"/>
      <c r="E94" s="290"/>
      <c r="F94" s="339"/>
      <c r="G94" s="295"/>
      <c r="H94" s="296"/>
      <c r="I94" s="297"/>
      <c r="J94" s="84" t="s">
        <v>220</v>
      </c>
      <c r="K94" s="363" t="s">
        <v>219</v>
      </c>
      <c r="L94" s="363"/>
      <c r="M94" s="363"/>
      <c r="N94" s="236">
        <f>7500000+7500000</f>
        <v>15000000</v>
      </c>
    </row>
    <row r="95" spans="1:14" ht="15.75">
      <c r="A95" s="292" t="s">
        <v>16</v>
      </c>
      <c r="B95" s="293"/>
      <c r="C95" s="293"/>
      <c r="D95" s="293"/>
      <c r="E95" s="293"/>
      <c r="F95" s="293"/>
      <c r="G95" s="295"/>
      <c r="H95" s="296"/>
      <c r="I95" s="297"/>
      <c r="J95" s="100"/>
      <c r="K95" s="363"/>
      <c r="L95" s="363"/>
      <c r="M95" s="363"/>
      <c r="N95" s="142"/>
    </row>
    <row r="96" spans="1:14" ht="15.75">
      <c r="A96" s="292" t="s">
        <v>17</v>
      </c>
      <c r="B96" s="293"/>
      <c r="C96" s="293"/>
      <c r="D96" s="293"/>
      <c r="E96" s="293"/>
      <c r="F96" s="293"/>
      <c r="G96" s="295"/>
      <c r="H96" s="296"/>
      <c r="I96" s="297"/>
      <c r="J96" s="100"/>
      <c r="K96" s="363"/>
      <c r="L96" s="363"/>
      <c r="M96" s="363"/>
      <c r="N96" s="142"/>
    </row>
    <row r="97" spans="1:14" ht="27.75" customHeight="1">
      <c r="A97" s="309" t="s">
        <v>189</v>
      </c>
      <c r="B97" s="310"/>
      <c r="C97" s="310"/>
      <c r="D97" s="310"/>
      <c r="E97" s="310"/>
      <c r="F97" s="311"/>
      <c r="G97" s="295"/>
      <c r="H97" s="296"/>
      <c r="I97" s="297"/>
      <c r="J97" s="100"/>
      <c r="K97" s="363"/>
      <c r="L97" s="363"/>
      <c r="M97" s="363"/>
      <c r="N97" s="142"/>
    </row>
    <row r="98" spans="1:14" ht="16.5" thickBot="1">
      <c r="A98" s="265"/>
      <c r="B98" s="266"/>
      <c r="C98" s="266"/>
      <c r="D98" s="266"/>
      <c r="E98" s="266"/>
      <c r="F98" s="266"/>
      <c r="G98" s="266"/>
      <c r="H98" s="266"/>
      <c r="I98" s="266"/>
      <c r="J98" s="266"/>
      <c r="K98" s="266"/>
      <c r="L98" s="266"/>
      <c r="M98" s="266"/>
      <c r="N98" s="267"/>
    </row>
    <row r="99" spans="1:14" ht="15.75">
      <c r="A99" s="268" t="s">
        <v>18</v>
      </c>
      <c r="B99" s="270" t="s">
        <v>19</v>
      </c>
      <c r="C99" s="272" t="s">
        <v>20</v>
      </c>
      <c r="D99" s="272" t="s">
        <v>21</v>
      </c>
      <c r="E99" s="361" t="s">
        <v>22</v>
      </c>
      <c r="F99" s="272" t="s">
        <v>23</v>
      </c>
      <c r="G99" s="272"/>
      <c r="H99" s="272"/>
      <c r="I99" s="272"/>
      <c r="J99" s="272" t="s">
        <v>24</v>
      </c>
      <c r="K99" s="272"/>
      <c r="L99" s="301" t="s">
        <v>25</v>
      </c>
      <c r="M99" s="301"/>
      <c r="N99" s="302"/>
    </row>
    <row r="100" spans="1:14">
      <c r="A100" s="269"/>
      <c r="B100" s="271"/>
      <c r="C100" s="271"/>
      <c r="D100" s="271"/>
      <c r="E100" s="362"/>
      <c r="F100" s="271"/>
      <c r="G100" s="271"/>
      <c r="H100" s="271"/>
      <c r="I100" s="271"/>
      <c r="J100" s="271"/>
      <c r="K100" s="271"/>
      <c r="L100" s="271" t="s">
        <v>26</v>
      </c>
      <c r="M100" s="271" t="s">
        <v>27</v>
      </c>
      <c r="N100" s="303" t="s">
        <v>28</v>
      </c>
    </row>
    <row r="101" spans="1:14" ht="33" customHeight="1">
      <c r="A101" s="269"/>
      <c r="B101" s="271"/>
      <c r="C101" s="271"/>
      <c r="D101" s="271"/>
      <c r="E101" s="362"/>
      <c r="F101" s="103" t="s">
        <v>29</v>
      </c>
      <c r="G101" s="104" t="s">
        <v>30</v>
      </c>
      <c r="H101" s="104" t="s">
        <v>31</v>
      </c>
      <c r="I101" s="105" t="s">
        <v>32</v>
      </c>
      <c r="J101" s="103" t="s">
        <v>33</v>
      </c>
      <c r="K101" s="106" t="s">
        <v>34</v>
      </c>
      <c r="L101" s="271"/>
      <c r="M101" s="271"/>
      <c r="N101" s="303"/>
    </row>
    <row r="102" spans="1:14" ht="43.5" customHeight="1">
      <c r="A102" s="248" t="s">
        <v>231</v>
      </c>
      <c r="B102" s="109" t="s">
        <v>35</v>
      </c>
      <c r="C102" s="325" t="s">
        <v>50</v>
      </c>
      <c r="D102" s="245">
        <v>1</v>
      </c>
      <c r="E102" s="33">
        <v>27000000</v>
      </c>
      <c r="F102" s="33">
        <f>+E102</f>
        <v>27000000</v>
      </c>
      <c r="G102" s="33"/>
      <c r="H102" s="33"/>
      <c r="I102" s="33"/>
      <c r="J102" s="36">
        <v>44927</v>
      </c>
      <c r="K102" s="37">
        <v>45290</v>
      </c>
      <c r="L102" s="331"/>
      <c r="M102" s="326"/>
      <c r="N102" s="360"/>
    </row>
    <row r="103" spans="1:14" ht="43.5" customHeight="1">
      <c r="A103" s="249"/>
      <c r="B103" s="109" t="s">
        <v>37</v>
      </c>
      <c r="C103" s="325"/>
      <c r="D103" s="245">
        <v>1</v>
      </c>
      <c r="E103" s="33">
        <f>+N94</f>
        <v>15000000</v>
      </c>
      <c r="F103" s="33">
        <f>+E103</f>
        <v>15000000</v>
      </c>
      <c r="G103" s="33"/>
      <c r="H103" s="33"/>
      <c r="I103" s="33"/>
      <c r="J103" s="36">
        <v>44927</v>
      </c>
      <c r="K103" s="37">
        <v>45290</v>
      </c>
      <c r="L103" s="331"/>
      <c r="M103" s="327"/>
      <c r="N103" s="260"/>
    </row>
    <row r="104" spans="1:14" ht="15.75">
      <c r="A104" s="328" t="s">
        <v>38</v>
      </c>
      <c r="B104" s="32" t="s">
        <v>35</v>
      </c>
      <c r="C104" s="325"/>
      <c r="D104" s="225">
        <v>1</v>
      </c>
      <c r="E104" s="128">
        <f>+E102</f>
        <v>27000000</v>
      </c>
      <c r="F104" s="128">
        <f>+E104</f>
        <v>27000000</v>
      </c>
      <c r="G104" s="33"/>
      <c r="H104" s="33"/>
      <c r="I104" s="33"/>
      <c r="J104" s="36">
        <v>44927</v>
      </c>
      <c r="K104" s="37">
        <v>45290</v>
      </c>
      <c r="L104" s="359"/>
      <c r="M104" s="331"/>
      <c r="N104" s="337"/>
    </row>
    <row r="105" spans="1:14" ht="16.5" thickBot="1">
      <c r="A105" s="329"/>
      <c r="B105" s="31" t="s">
        <v>37</v>
      </c>
      <c r="C105" s="330"/>
      <c r="D105" s="160"/>
      <c r="E105" s="148">
        <f>+E103</f>
        <v>15000000</v>
      </c>
      <c r="F105" s="148">
        <f>+E105</f>
        <v>15000000</v>
      </c>
      <c r="G105" s="219"/>
      <c r="H105" s="219"/>
      <c r="I105" s="219"/>
      <c r="J105" s="149">
        <v>44927</v>
      </c>
      <c r="K105" s="150">
        <v>45290</v>
      </c>
      <c r="L105" s="332"/>
      <c r="M105" s="332"/>
      <c r="N105" s="338"/>
    </row>
    <row r="106" spans="1:14" ht="15.75">
      <c r="A106" s="152" t="s">
        <v>39</v>
      </c>
      <c r="B106" s="333" t="s">
        <v>40</v>
      </c>
      <c r="C106" s="333"/>
      <c r="D106" s="333"/>
      <c r="E106" s="334" t="s">
        <v>41</v>
      </c>
      <c r="F106" s="334"/>
      <c r="G106" s="334"/>
      <c r="H106" s="334"/>
      <c r="I106" s="153"/>
      <c r="J106" s="335" t="s">
        <v>42</v>
      </c>
      <c r="K106" s="335"/>
      <c r="L106" s="335"/>
      <c r="M106" s="335"/>
      <c r="N106" s="336"/>
    </row>
    <row r="107" spans="1:14" ht="27.75" customHeight="1">
      <c r="A107" s="312" t="s">
        <v>148</v>
      </c>
      <c r="B107" s="314" t="s">
        <v>51</v>
      </c>
      <c r="C107" s="314"/>
      <c r="D107" s="314"/>
      <c r="E107" s="275" t="s">
        <v>52</v>
      </c>
      <c r="F107" s="276"/>
      <c r="G107" s="277"/>
      <c r="H107" s="41" t="s">
        <v>35</v>
      </c>
      <c r="I107" s="159">
        <f>+D104</f>
        <v>1</v>
      </c>
      <c r="J107" s="251" t="s">
        <v>197</v>
      </c>
      <c r="K107" s="251"/>
      <c r="L107" s="251"/>
      <c r="M107" s="251"/>
      <c r="N107" s="252"/>
    </row>
    <row r="108" spans="1:14" ht="27.75" customHeight="1">
      <c r="A108" s="313"/>
      <c r="B108" s="314"/>
      <c r="C108" s="314"/>
      <c r="D108" s="314"/>
      <c r="E108" s="278"/>
      <c r="F108" s="279"/>
      <c r="G108" s="280"/>
      <c r="H108" s="41" t="s">
        <v>37</v>
      </c>
      <c r="I108" s="159">
        <v>1</v>
      </c>
      <c r="J108" s="253" t="s">
        <v>45</v>
      </c>
      <c r="K108" s="254"/>
      <c r="L108" s="254"/>
      <c r="M108" s="254"/>
      <c r="N108" s="255"/>
    </row>
    <row r="109" spans="1:14" ht="87.75" customHeight="1" thickBot="1">
      <c r="A109" s="356" t="s">
        <v>252</v>
      </c>
      <c r="B109" s="357"/>
      <c r="C109" s="357"/>
      <c r="D109" s="357"/>
      <c r="E109" s="357"/>
      <c r="F109" s="357"/>
      <c r="G109" s="357"/>
      <c r="H109" s="357"/>
      <c r="I109" s="358"/>
      <c r="J109" s="256"/>
      <c r="K109" s="257"/>
      <c r="L109" s="257"/>
      <c r="M109" s="257"/>
      <c r="N109" s="258"/>
    </row>
    <row r="110" spans="1:14" ht="37.5" customHeight="1" thickBot="1">
      <c r="A110" s="161"/>
      <c r="B110" s="156"/>
      <c r="C110" s="156"/>
      <c r="D110" s="156"/>
      <c r="E110" s="156"/>
      <c r="F110" s="156"/>
      <c r="G110" s="156"/>
      <c r="H110" s="156"/>
      <c r="I110" s="162"/>
      <c r="J110" s="163"/>
      <c r="K110" s="132"/>
      <c r="L110" s="132"/>
      <c r="M110" s="132"/>
      <c r="N110" s="164"/>
    </row>
    <row r="111" spans="1:14" ht="20.25">
      <c r="A111" s="318"/>
      <c r="B111" s="320" t="s">
        <v>0</v>
      </c>
      <c r="C111" s="320"/>
      <c r="D111" s="320"/>
      <c r="E111" s="320"/>
      <c r="F111" s="320"/>
      <c r="G111" s="320"/>
      <c r="H111" s="320"/>
      <c r="I111" s="322" t="s">
        <v>1</v>
      </c>
      <c r="J111" s="322"/>
      <c r="K111" s="322"/>
      <c r="L111" s="322"/>
      <c r="M111" s="261"/>
      <c r="N111" s="262"/>
    </row>
    <row r="112" spans="1:14" ht="20.25">
      <c r="A112" s="319"/>
      <c r="B112" s="321"/>
      <c r="C112" s="321"/>
      <c r="D112" s="321"/>
      <c r="E112" s="321"/>
      <c r="F112" s="321"/>
      <c r="G112" s="321"/>
      <c r="H112" s="321"/>
      <c r="I112" s="323" t="s">
        <v>2</v>
      </c>
      <c r="J112" s="323"/>
      <c r="K112" s="323"/>
      <c r="L112" s="323"/>
      <c r="M112" s="263"/>
      <c r="N112" s="264"/>
    </row>
    <row r="113" spans="1:14" ht="20.25">
      <c r="A113" s="319"/>
      <c r="B113" s="321" t="s">
        <v>3</v>
      </c>
      <c r="C113" s="321"/>
      <c r="D113" s="321"/>
      <c r="E113" s="321"/>
      <c r="F113" s="321"/>
      <c r="G113" s="321"/>
      <c r="H113" s="321"/>
      <c r="I113" s="323" t="s">
        <v>4</v>
      </c>
      <c r="J113" s="323"/>
      <c r="K113" s="323"/>
      <c r="L113" s="323"/>
      <c r="M113" s="263"/>
      <c r="N113" s="264"/>
    </row>
    <row r="114" spans="1:14" ht="20.25">
      <c r="A114" s="319"/>
      <c r="B114" s="321"/>
      <c r="C114" s="321"/>
      <c r="D114" s="321"/>
      <c r="E114" s="321"/>
      <c r="F114" s="321"/>
      <c r="G114" s="321"/>
      <c r="H114" s="321"/>
      <c r="I114" s="323" t="s">
        <v>5</v>
      </c>
      <c r="J114" s="323"/>
      <c r="K114" s="323"/>
      <c r="L114" s="323"/>
      <c r="M114" s="263"/>
      <c r="N114" s="264"/>
    </row>
    <row r="115" spans="1:14">
      <c r="A115" s="283"/>
      <c r="B115" s="284"/>
      <c r="C115" s="284"/>
      <c r="D115" s="284"/>
      <c r="E115" s="284"/>
      <c r="F115" s="284"/>
      <c r="G115" s="284"/>
      <c r="H115" s="284"/>
      <c r="I115" s="284"/>
      <c r="J115" s="284"/>
      <c r="K115" s="284"/>
      <c r="L115" s="284"/>
      <c r="M115" s="284"/>
      <c r="N115" s="285"/>
    </row>
    <row r="116" spans="1:14" ht="15.75">
      <c r="A116" s="306" t="s">
        <v>6</v>
      </c>
      <c r="B116" s="307"/>
      <c r="C116" s="307"/>
      <c r="D116" s="307"/>
      <c r="E116" s="307"/>
      <c r="F116" s="307"/>
      <c r="G116" s="307"/>
      <c r="H116" s="307"/>
      <c r="I116" s="307"/>
      <c r="J116" s="307"/>
      <c r="K116" s="307"/>
      <c r="L116" s="307"/>
      <c r="M116" s="307"/>
      <c r="N116" s="308"/>
    </row>
    <row r="117" spans="1:14" ht="15.75">
      <c r="A117" s="25" t="s">
        <v>196</v>
      </c>
      <c r="B117" s="286" t="s">
        <v>241</v>
      </c>
      <c r="C117" s="287"/>
      <c r="D117" s="287"/>
      <c r="E117" s="287"/>
      <c r="F117" s="287"/>
      <c r="G117" s="287"/>
      <c r="H117" s="287"/>
      <c r="I117" s="287"/>
      <c r="J117" s="287"/>
      <c r="K117" s="287"/>
      <c r="L117" s="287"/>
      <c r="M117" s="287"/>
      <c r="N117" s="288"/>
    </row>
    <row r="118" spans="1:14">
      <c r="A118" s="289" t="s">
        <v>7</v>
      </c>
      <c r="B118" s="290"/>
      <c r="C118" s="290"/>
      <c r="D118" s="290"/>
      <c r="E118" s="290"/>
      <c r="F118" s="290"/>
      <c r="G118" s="290"/>
      <c r="H118" s="290"/>
      <c r="I118" s="290"/>
      <c r="J118" s="290"/>
      <c r="K118" s="290"/>
      <c r="L118" s="290"/>
      <c r="M118" s="290"/>
      <c r="N118" s="291"/>
    </row>
    <row r="119" spans="1:14" ht="15.75">
      <c r="A119" s="292" t="s">
        <v>8</v>
      </c>
      <c r="B119" s="293"/>
      <c r="C119" s="293"/>
      <c r="D119" s="293"/>
      <c r="E119" s="293"/>
      <c r="F119" s="293"/>
      <c r="G119" s="294" t="s">
        <v>49</v>
      </c>
      <c r="H119" s="276"/>
      <c r="I119" s="277"/>
      <c r="J119" s="298" t="s">
        <v>10</v>
      </c>
      <c r="K119" s="298"/>
      <c r="L119" s="298"/>
      <c r="M119" s="298"/>
      <c r="N119" s="299"/>
    </row>
    <row r="120" spans="1:14" ht="40.5" customHeight="1">
      <c r="A120" s="304" t="s">
        <v>11</v>
      </c>
      <c r="B120" s="305"/>
      <c r="C120" s="305"/>
      <c r="D120" s="305"/>
      <c r="E120" s="305"/>
      <c r="F120" s="305"/>
      <c r="G120" s="295"/>
      <c r="H120" s="296"/>
      <c r="I120" s="297"/>
      <c r="J120" s="98" t="s">
        <v>12</v>
      </c>
      <c r="K120" s="300" t="s">
        <v>13</v>
      </c>
      <c r="L120" s="300"/>
      <c r="M120" s="300"/>
      <c r="N120" s="99" t="s">
        <v>14</v>
      </c>
    </row>
    <row r="121" spans="1:14" ht="31.5" customHeight="1">
      <c r="A121" s="289" t="s">
        <v>15</v>
      </c>
      <c r="B121" s="290"/>
      <c r="C121" s="290"/>
      <c r="D121" s="290"/>
      <c r="E121" s="290"/>
      <c r="F121" s="339"/>
      <c r="G121" s="295"/>
      <c r="H121" s="296"/>
      <c r="I121" s="297"/>
      <c r="J121" s="347">
        <v>104</v>
      </c>
      <c r="K121" s="341" t="s">
        <v>210</v>
      </c>
      <c r="L121" s="342"/>
      <c r="M121" s="343"/>
      <c r="N121" s="349">
        <v>18739000</v>
      </c>
    </row>
    <row r="122" spans="1:14" ht="21.75" customHeight="1">
      <c r="A122" s="292" t="s">
        <v>16</v>
      </c>
      <c r="B122" s="293"/>
      <c r="C122" s="293"/>
      <c r="D122" s="293"/>
      <c r="E122" s="293"/>
      <c r="F122" s="293"/>
      <c r="G122" s="295"/>
      <c r="H122" s="296"/>
      <c r="I122" s="297"/>
      <c r="J122" s="348"/>
      <c r="K122" s="344"/>
      <c r="L122" s="345"/>
      <c r="M122" s="346"/>
      <c r="N122" s="350"/>
    </row>
    <row r="123" spans="1:14" ht="15.75" customHeight="1">
      <c r="A123" s="292" t="s">
        <v>17</v>
      </c>
      <c r="B123" s="293"/>
      <c r="C123" s="293"/>
      <c r="D123" s="293"/>
      <c r="E123" s="293"/>
      <c r="F123" s="293"/>
      <c r="G123" s="295"/>
      <c r="H123" s="296"/>
      <c r="I123" s="297"/>
      <c r="J123" s="354">
        <v>213</v>
      </c>
      <c r="K123" s="341" t="s">
        <v>211</v>
      </c>
      <c r="L123" s="342"/>
      <c r="M123" s="343"/>
      <c r="N123" s="349">
        <v>12271000</v>
      </c>
    </row>
    <row r="124" spans="1:14">
      <c r="A124" s="309" t="s">
        <v>189</v>
      </c>
      <c r="B124" s="310"/>
      <c r="C124" s="310"/>
      <c r="D124" s="310"/>
      <c r="E124" s="310"/>
      <c r="F124" s="311"/>
      <c r="G124" s="295"/>
      <c r="H124" s="296"/>
      <c r="I124" s="297"/>
      <c r="J124" s="355"/>
      <c r="K124" s="344"/>
      <c r="L124" s="345"/>
      <c r="M124" s="346"/>
      <c r="N124" s="350"/>
    </row>
    <row r="125" spans="1:14" ht="51" customHeight="1">
      <c r="A125" s="351"/>
      <c r="B125" s="352"/>
      <c r="C125" s="352"/>
      <c r="D125" s="352"/>
      <c r="E125" s="352"/>
      <c r="F125" s="353"/>
      <c r="G125" s="295"/>
      <c r="H125" s="296"/>
      <c r="I125" s="297"/>
      <c r="J125" s="84">
        <v>2062</v>
      </c>
      <c r="K125" s="340" t="s">
        <v>240</v>
      </c>
      <c r="L125" s="340"/>
      <c r="M125" s="340"/>
      <c r="N125" s="140">
        <v>8666666</v>
      </c>
    </row>
    <row r="126" spans="1:14" ht="16.5" thickBot="1">
      <c r="A126" s="265"/>
      <c r="B126" s="266"/>
      <c r="C126" s="266"/>
      <c r="D126" s="266"/>
      <c r="E126" s="266"/>
      <c r="F126" s="266"/>
      <c r="G126" s="266"/>
      <c r="H126" s="266"/>
      <c r="I126" s="266"/>
      <c r="J126" s="266"/>
      <c r="K126" s="266"/>
      <c r="L126" s="266"/>
      <c r="M126" s="266"/>
      <c r="N126" s="267"/>
    </row>
    <row r="127" spans="1:14" ht="15.75">
      <c r="A127" s="268" t="s">
        <v>18</v>
      </c>
      <c r="B127" s="270" t="s">
        <v>19</v>
      </c>
      <c r="C127" s="272" t="s">
        <v>20</v>
      </c>
      <c r="D127" s="272" t="s">
        <v>21</v>
      </c>
      <c r="E127" s="273" t="s">
        <v>22</v>
      </c>
      <c r="F127" s="272" t="s">
        <v>23</v>
      </c>
      <c r="G127" s="272"/>
      <c r="H127" s="272"/>
      <c r="I127" s="272"/>
      <c r="J127" s="272" t="s">
        <v>24</v>
      </c>
      <c r="K127" s="272"/>
      <c r="L127" s="301" t="s">
        <v>25</v>
      </c>
      <c r="M127" s="301"/>
      <c r="N127" s="302"/>
    </row>
    <row r="128" spans="1:14" ht="27.75" customHeight="1">
      <c r="A128" s="269"/>
      <c r="B128" s="271"/>
      <c r="C128" s="271"/>
      <c r="D128" s="271"/>
      <c r="E128" s="274"/>
      <c r="F128" s="271"/>
      <c r="G128" s="271"/>
      <c r="H128" s="271"/>
      <c r="I128" s="271"/>
      <c r="J128" s="271"/>
      <c r="K128" s="271"/>
      <c r="L128" s="271" t="s">
        <v>26</v>
      </c>
      <c r="M128" s="271" t="s">
        <v>27</v>
      </c>
      <c r="N128" s="303" t="s">
        <v>28</v>
      </c>
    </row>
    <row r="129" spans="1:14" ht="15.75">
      <c r="A129" s="269"/>
      <c r="B129" s="271"/>
      <c r="C129" s="271"/>
      <c r="D129" s="271"/>
      <c r="E129" s="274"/>
      <c r="F129" s="103" t="s">
        <v>29</v>
      </c>
      <c r="G129" s="104" t="s">
        <v>30</v>
      </c>
      <c r="H129" s="104" t="s">
        <v>31</v>
      </c>
      <c r="I129" s="105" t="s">
        <v>32</v>
      </c>
      <c r="J129" s="103" t="s">
        <v>33</v>
      </c>
      <c r="K129" s="106" t="s">
        <v>34</v>
      </c>
      <c r="L129" s="271"/>
      <c r="M129" s="271"/>
      <c r="N129" s="303"/>
    </row>
    <row r="130" spans="1:14" ht="33" customHeight="1">
      <c r="A130" s="248" t="s">
        <v>209</v>
      </c>
      <c r="B130" s="109" t="s">
        <v>35</v>
      </c>
      <c r="C130" s="325" t="s">
        <v>53</v>
      </c>
      <c r="D130" s="49">
        <v>100</v>
      </c>
      <c r="E130" s="239">
        <v>72735295.134487301</v>
      </c>
      <c r="F130" s="108">
        <f>+E130</f>
        <v>72735295.134487301</v>
      </c>
      <c r="G130" s="109"/>
      <c r="H130" s="109"/>
      <c r="I130" s="109"/>
      <c r="J130" s="36">
        <v>44927</v>
      </c>
      <c r="K130" s="37">
        <v>45290</v>
      </c>
      <c r="L130" s="326"/>
      <c r="M130" s="326"/>
      <c r="N130" s="259"/>
    </row>
    <row r="131" spans="1:14" ht="33" customHeight="1">
      <c r="A131" s="249"/>
      <c r="B131" s="109" t="s">
        <v>37</v>
      </c>
      <c r="C131" s="325"/>
      <c r="D131" s="49">
        <v>100</v>
      </c>
      <c r="E131" s="108">
        <f>+N121+N123+N125</f>
        <v>39676666</v>
      </c>
      <c r="F131" s="108">
        <f>+E131</f>
        <v>39676666</v>
      </c>
      <c r="G131" s="109"/>
      <c r="H131" s="109"/>
      <c r="I131" s="109"/>
      <c r="J131" s="36">
        <v>44927</v>
      </c>
      <c r="K131" s="37">
        <v>45290</v>
      </c>
      <c r="L131" s="327"/>
      <c r="M131" s="327"/>
      <c r="N131" s="260"/>
    </row>
    <row r="132" spans="1:14" ht="15.75">
      <c r="A132" s="328" t="s">
        <v>38</v>
      </c>
      <c r="B132" s="32" t="s">
        <v>35</v>
      </c>
      <c r="C132" s="325"/>
      <c r="D132" s="145">
        <v>100</v>
      </c>
      <c r="E132" s="240">
        <f>+E130</f>
        <v>72735295.134487301</v>
      </c>
      <c r="F132" s="240">
        <f>+E132</f>
        <v>72735295.134487301</v>
      </c>
      <c r="G132" s="109"/>
      <c r="H132" s="109"/>
      <c r="I132" s="109"/>
      <c r="J132" s="36">
        <v>44927</v>
      </c>
      <c r="K132" s="37">
        <v>45290</v>
      </c>
      <c r="L132" s="331"/>
      <c r="M132" s="331"/>
      <c r="N132" s="337"/>
    </row>
    <row r="133" spans="1:14" ht="16.5" thickBot="1">
      <c r="A133" s="329"/>
      <c r="B133" s="31" t="s">
        <v>37</v>
      </c>
      <c r="C133" s="330"/>
      <c r="D133" s="147">
        <f>+D131</f>
        <v>100</v>
      </c>
      <c r="E133" s="238">
        <f>+E131</f>
        <v>39676666</v>
      </c>
      <c r="F133" s="238">
        <f>+E133</f>
        <v>39676666</v>
      </c>
      <c r="G133" s="111"/>
      <c r="H133" s="111"/>
      <c r="I133" s="111"/>
      <c r="J133" s="149">
        <v>44927</v>
      </c>
      <c r="K133" s="150">
        <v>45290</v>
      </c>
      <c r="L133" s="332"/>
      <c r="M133" s="332"/>
      <c r="N133" s="338"/>
    </row>
    <row r="134" spans="1:14" ht="15.75">
      <c r="A134" s="152" t="s">
        <v>39</v>
      </c>
      <c r="B134" s="333" t="s">
        <v>40</v>
      </c>
      <c r="C134" s="333"/>
      <c r="D134" s="333"/>
      <c r="E134" s="334" t="s">
        <v>41</v>
      </c>
      <c r="F134" s="334"/>
      <c r="G134" s="334"/>
      <c r="H134" s="334"/>
      <c r="I134" s="153"/>
      <c r="J134" s="335" t="s">
        <v>42</v>
      </c>
      <c r="K134" s="335"/>
      <c r="L134" s="335"/>
      <c r="M134" s="335"/>
      <c r="N134" s="336"/>
    </row>
    <row r="135" spans="1:14" ht="26.25" customHeight="1">
      <c r="A135" s="312" t="s">
        <v>148</v>
      </c>
      <c r="B135" s="314" t="s">
        <v>54</v>
      </c>
      <c r="C135" s="314"/>
      <c r="D135" s="314"/>
      <c r="E135" s="275" t="s">
        <v>55</v>
      </c>
      <c r="F135" s="276"/>
      <c r="G135" s="277"/>
      <c r="H135" s="41" t="s">
        <v>35</v>
      </c>
      <c r="I135" s="159">
        <f>+D132</f>
        <v>100</v>
      </c>
      <c r="J135" s="251" t="s">
        <v>197</v>
      </c>
      <c r="K135" s="251"/>
      <c r="L135" s="251"/>
      <c r="M135" s="251"/>
      <c r="N135" s="252"/>
    </row>
    <row r="136" spans="1:14" ht="26.25" customHeight="1">
      <c r="A136" s="313"/>
      <c r="B136" s="314"/>
      <c r="C136" s="314"/>
      <c r="D136" s="314"/>
      <c r="E136" s="278"/>
      <c r="F136" s="279"/>
      <c r="G136" s="280"/>
      <c r="H136" s="41" t="s">
        <v>37</v>
      </c>
      <c r="I136" s="159">
        <f>+D133</f>
        <v>100</v>
      </c>
      <c r="J136" s="253" t="s">
        <v>45</v>
      </c>
      <c r="K136" s="254"/>
      <c r="L136" s="254"/>
      <c r="M136" s="254"/>
      <c r="N136" s="255"/>
    </row>
    <row r="137" spans="1:14" ht="86.25" customHeight="1" thickBot="1">
      <c r="A137" s="315" t="s">
        <v>253</v>
      </c>
      <c r="B137" s="316"/>
      <c r="C137" s="316"/>
      <c r="D137" s="316"/>
      <c r="E137" s="316"/>
      <c r="F137" s="316"/>
      <c r="G137" s="316"/>
      <c r="H137" s="316"/>
      <c r="I137" s="317"/>
      <c r="J137" s="256"/>
      <c r="K137" s="257"/>
      <c r="L137" s="257"/>
      <c r="M137" s="257"/>
      <c r="N137" s="258"/>
    </row>
    <row r="138" spans="1:14" ht="51.75" customHeight="1">
      <c r="A138" s="119"/>
      <c r="B138" s="156"/>
      <c r="C138" s="156"/>
      <c r="D138" s="156"/>
      <c r="E138" s="156"/>
      <c r="F138" s="156"/>
      <c r="G138" s="156"/>
      <c r="H138" s="156"/>
      <c r="I138" s="156"/>
      <c r="J138" s="132"/>
      <c r="K138" s="132"/>
      <c r="L138" s="132"/>
      <c r="M138" s="132"/>
      <c r="N138" s="132"/>
    </row>
    <row r="139" spans="1:14" ht="20.25" hidden="1" customHeight="1">
      <c r="A139" s="318"/>
      <c r="B139" s="320" t="s">
        <v>0</v>
      </c>
      <c r="C139" s="320"/>
      <c r="D139" s="320"/>
      <c r="E139" s="320"/>
      <c r="F139" s="320"/>
      <c r="G139" s="320"/>
      <c r="H139" s="320"/>
      <c r="I139" s="324" t="s">
        <v>1</v>
      </c>
      <c r="J139" s="324"/>
      <c r="K139" s="324"/>
      <c r="L139" s="324"/>
      <c r="M139" s="261"/>
      <c r="N139" s="262"/>
    </row>
    <row r="140" spans="1:14" ht="20.25" hidden="1">
      <c r="A140" s="319"/>
      <c r="B140" s="321"/>
      <c r="C140" s="321"/>
      <c r="D140" s="321"/>
      <c r="E140" s="321"/>
      <c r="F140" s="321"/>
      <c r="G140" s="321"/>
      <c r="H140" s="321"/>
      <c r="I140" s="323" t="s">
        <v>2</v>
      </c>
      <c r="J140" s="323"/>
      <c r="K140" s="323"/>
      <c r="L140" s="323"/>
      <c r="M140" s="263"/>
      <c r="N140" s="264"/>
    </row>
    <row r="141" spans="1:14" ht="20.25" hidden="1">
      <c r="A141" s="319"/>
      <c r="B141" s="321" t="s">
        <v>3</v>
      </c>
      <c r="C141" s="321"/>
      <c r="D141" s="321"/>
      <c r="E141" s="321"/>
      <c r="F141" s="321"/>
      <c r="G141" s="321"/>
      <c r="H141" s="321"/>
      <c r="I141" s="323" t="s">
        <v>4</v>
      </c>
      <c r="J141" s="323"/>
      <c r="K141" s="323"/>
      <c r="L141" s="323"/>
      <c r="M141" s="263"/>
      <c r="N141" s="264"/>
    </row>
    <row r="142" spans="1:14" ht="20.25" hidden="1">
      <c r="A142" s="319"/>
      <c r="B142" s="321"/>
      <c r="C142" s="321"/>
      <c r="D142" s="321"/>
      <c r="E142" s="321"/>
      <c r="F142" s="321"/>
      <c r="G142" s="321"/>
      <c r="H142" s="321"/>
      <c r="I142" s="323" t="s">
        <v>5</v>
      </c>
      <c r="J142" s="323"/>
      <c r="K142" s="323"/>
      <c r="L142" s="323"/>
      <c r="M142" s="263"/>
      <c r="N142" s="264"/>
    </row>
    <row r="143" spans="1:14" hidden="1">
      <c r="A143" s="283"/>
      <c r="B143" s="284"/>
      <c r="C143" s="284"/>
      <c r="D143" s="284"/>
      <c r="E143" s="284"/>
      <c r="F143" s="284"/>
      <c r="G143" s="284"/>
      <c r="H143" s="284"/>
      <c r="I143" s="284"/>
      <c r="J143" s="284"/>
      <c r="K143" s="284"/>
      <c r="L143" s="284"/>
      <c r="M143" s="284"/>
      <c r="N143" s="285"/>
    </row>
    <row r="144" spans="1:14" ht="15.75" hidden="1">
      <c r="A144" s="306" t="s">
        <v>6</v>
      </c>
      <c r="B144" s="307"/>
      <c r="C144" s="307"/>
      <c r="D144" s="307"/>
      <c r="E144" s="307"/>
      <c r="F144" s="307"/>
      <c r="G144" s="307"/>
      <c r="H144" s="307"/>
      <c r="I144" s="307"/>
      <c r="J144" s="307"/>
      <c r="K144" s="307"/>
      <c r="L144" s="307"/>
      <c r="M144" s="307"/>
      <c r="N144" s="308"/>
    </row>
    <row r="145" spans="1:14" ht="15.75" hidden="1">
      <c r="A145" s="25" t="s">
        <v>196</v>
      </c>
      <c r="B145" s="286" t="s">
        <v>241</v>
      </c>
      <c r="C145" s="287"/>
      <c r="D145" s="287"/>
      <c r="E145" s="287"/>
      <c r="F145" s="287"/>
      <c r="G145" s="287"/>
      <c r="H145" s="287"/>
      <c r="I145" s="287"/>
      <c r="J145" s="287"/>
      <c r="K145" s="287"/>
      <c r="L145" s="287"/>
      <c r="M145" s="287"/>
      <c r="N145" s="288"/>
    </row>
    <row r="146" spans="1:14" hidden="1">
      <c r="A146" s="289" t="s">
        <v>7</v>
      </c>
      <c r="B146" s="290"/>
      <c r="C146" s="290"/>
      <c r="D146" s="290"/>
      <c r="E146" s="290"/>
      <c r="F146" s="290"/>
      <c r="G146" s="290"/>
      <c r="H146" s="290"/>
      <c r="I146" s="290"/>
      <c r="J146" s="290"/>
      <c r="K146" s="290"/>
      <c r="L146" s="290"/>
      <c r="M146" s="290"/>
      <c r="N146" s="291"/>
    </row>
    <row r="147" spans="1:14" ht="15.75" hidden="1" customHeight="1">
      <c r="A147" s="293" t="s">
        <v>8</v>
      </c>
      <c r="B147" s="293"/>
      <c r="C147" s="293"/>
      <c r="D147" s="293"/>
      <c r="E147" s="293"/>
      <c r="F147" s="383"/>
      <c r="G147" s="314" t="s">
        <v>9</v>
      </c>
      <c r="H147" s="314"/>
      <c r="I147" s="314"/>
      <c r="J147" s="298" t="s">
        <v>10</v>
      </c>
      <c r="K147" s="298"/>
      <c r="L147" s="298"/>
      <c r="M147" s="298"/>
      <c r="N147" s="298"/>
    </row>
    <row r="148" spans="1:14" ht="41.25" hidden="1" customHeight="1">
      <c r="A148" s="305" t="s">
        <v>11</v>
      </c>
      <c r="B148" s="305"/>
      <c r="C148" s="305"/>
      <c r="D148" s="305"/>
      <c r="E148" s="305"/>
      <c r="F148" s="384"/>
      <c r="G148" s="314"/>
      <c r="H148" s="314"/>
      <c r="I148" s="314"/>
      <c r="J148" s="98" t="s">
        <v>12</v>
      </c>
      <c r="K148" s="300" t="s">
        <v>13</v>
      </c>
      <c r="L148" s="300"/>
      <c r="M148" s="300"/>
      <c r="N148" s="98" t="s">
        <v>14</v>
      </c>
    </row>
    <row r="149" spans="1:14" ht="39" hidden="1" customHeight="1">
      <c r="A149" s="305" t="s">
        <v>15</v>
      </c>
      <c r="B149" s="305"/>
      <c r="C149" s="305"/>
      <c r="D149" s="305"/>
      <c r="E149" s="305"/>
      <c r="F149" s="384"/>
      <c r="G149" s="314"/>
      <c r="H149" s="314"/>
      <c r="I149" s="314"/>
      <c r="J149" s="84"/>
      <c r="K149" s="385"/>
      <c r="L149" s="385"/>
      <c r="M149" s="385"/>
      <c r="N149" s="165"/>
    </row>
    <row r="150" spans="1:14" ht="15.75" hidden="1">
      <c r="A150" s="293" t="s">
        <v>16</v>
      </c>
      <c r="B150" s="293"/>
      <c r="C150" s="293"/>
      <c r="D150" s="293"/>
      <c r="E150" s="293"/>
      <c r="F150" s="383"/>
      <c r="G150" s="314"/>
      <c r="H150" s="314"/>
      <c r="I150" s="314"/>
      <c r="J150" s="84"/>
      <c r="K150" s="340"/>
      <c r="L150" s="340"/>
      <c r="M150" s="340"/>
      <c r="N150" s="165"/>
    </row>
    <row r="151" spans="1:14" ht="15.75" hidden="1">
      <c r="A151" s="293" t="s">
        <v>17</v>
      </c>
      <c r="B151" s="293"/>
      <c r="C151" s="293"/>
      <c r="D151" s="293"/>
      <c r="E151" s="293"/>
      <c r="F151" s="383"/>
      <c r="G151" s="314"/>
      <c r="H151" s="314"/>
      <c r="I151" s="314"/>
      <c r="J151" s="60"/>
      <c r="K151" s="386"/>
      <c r="L151" s="386"/>
      <c r="M151" s="386"/>
      <c r="N151" s="165"/>
    </row>
    <row r="152" spans="1:14" ht="15.75" hidden="1">
      <c r="A152" s="390" t="s">
        <v>190</v>
      </c>
      <c r="B152" s="310"/>
      <c r="C152" s="310"/>
      <c r="D152" s="310"/>
      <c r="E152" s="310"/>
      <c r="F152" s="311"/>
      <c r="G152" s="314"/>
      <c r="H152" s="314"/>
      <c r="I152" s="314"/>
      <c r="J152" s="60"/>
      <c r="K152" s="386"/>
      <c r="L152" s="386"/>
      <c r="M152" s="386"/>
      <c r="N152" s="165"/>
    </row>
    <row r="153" spans="1:14" ht="30" hidden="1" customHeight="1" thickBot="1">
      <c r="A153" s="265"/>
      <c r="B153" s="266"/>
      <c r="C153" s="266"/>
      <c r="D153" s="266"/>
      <c r="E153" s="266"/>
      <c r="F153" s="266"/>
      <c r="G153" s="266"/>
      <c r="H153" s="266"/>
      <c r="I153" s="266"/>
      <c r="J153" s="266"/>
      <c r="K153" s="266"/>
      <c r="L153" s="266"/>
      <c r="M153" s="266"/>
      <c r="N153" s="267"/>
    </row>
    <row r="154" spans="1:14" ht="15.75" hidden="1">
      <c r="A154" s="268" t="s">
        <v>18</v>
      </c>
      <c r="B154" s="270" t="s">
        <v>19</v>
      </c>
      <c r="C154" s="272" t="s">
        <v>20</v>
      </c>
      <c r="D154" s="272" t="s">
        <v>21</v>
      </c>
      <c r="E154" s="273" t="s">
        <v>22</v>
      </c>
      <c r="F154" s="272" t="s">
        <v>23</v>
      </c>
      <c r="G154" s="272"/>
      <c r="H154" s="272"/>
      <c r="I154" s="272"/>
      <c r="J154" s="272" t="s">
        <v>24</v>
      </c>
      <c r="K154" s="272"/>
      <c r="L154" s="301" t="s">
        <v>25</v>
      </c>
      <c r="M154" s="301"/>
      <c r="N154" s="302"/>
    </row>
    <row r="155" spans="1:14" hidden="1">
      <c r="A155" s="269"/>
      <c r="B155" s="271"/>
      <c r="C155" s="271"/>
      <c r="D155" s="271"/>
      <c r="E155" s="274"/>
      <c r="F155" s="271"/>
      <c r="G155" s="271"/>
      <c r="H155" s="271"/>
      <c r="I155" s="271"/>
      <c r="J155" s="271"/>
      <c r="K155" s="271"/>
      <c r="L155" s="271" t="s">
        <v>26</v>
      </c>
      <c r="M155" s="271" t="s">
        <v>27</v>
      </c>
      <c r="N155" s="303" t="s">
        <v>28</v>
      </c>
    </row>
    <row r="156" spans="1:14" ht="15" hidden="1" customHeight="1">
      <c r="A156" s="269"/>
      <c r="B156" s="271"/>
      <c r="C156" s="271"/>
      <c r="D156" s="271"/>
      <c r="E156" s="274"/>
      <c r="F156" s="103" t="s">
        <v>29</v>
      </c>
      <c r="G156" s="104" t="s">
        <v>30</v>
      </c>
      <c r="H156" s="104" t="s">
        <v>31</v>
      </c>
      <c r="I156" s="105" t="s">
        <v>32</v>
      </c>
      <c r="J156" s="103" t="s">
        <v>33</v>
      </c>
      <c r="K156" s="106" t="s">
        <v>34</v>
      </c>
      <c r="L156" s="271"/>
      <c r="M156" s="271"/>
      <c r="N156" s="303"/>
    </row>
    <row r="157" spans="1:14" ht="24" hidden="1" customHeight="1">
      <c r="A157" s="248" t="s">
        <v>56</v>
      </c>
      <c r="B157" s="109" t="s">
        <v>35</v>
      </c>
      <c r="C157" s="325" t="s">
        <v>57</v>
      </c>
      <c r="D157" s="49"/>
      <c r="E157" s="33"/>
      <c r="F157" s="33"/>
      <c r="G157" s="144"/>
      <c r="H157" s="144"/>
      <c r="I157" s="144"/>
      <c r="J157" s="36">
        <v>44927</v>
      </c>
      <c r="K157" s="37">
        <v>45290</v>
      </c>
      <c r="L157" s="326"/>
      <c r="M157" s="326"/>
      <c r="N157" s="259"/>
    </row>
    <row r="158" spans="1:14" ht="24" hidden="1" customHeight="1">
      <c r="A158" s="249"/>
      <c r="B158" s="109" t="s">
        <v>37</v>
      </c>
      <c r="C158" s="325"/>
      <c r="D158" s="49"/>
      <c r="E158" s="33"/>
      <c r="F158" s="33"/>
      <c r="G158" s="144"/>
      <c r="H158" s="144"/>
      <c r="I158" s="144"/>
      <c r="J158" s="36">
        <v>44927</v>
      </c>
      <c r="K158" s="37">
        <v>45290</v>
      </c>
      <c r="L158" s="327"/>
      <c r="M158" s="327"/>
      <c r="N158" s="260"/>
    </row>
    <row r="159" spans="1:14" ht="15" hidden="1" customHeight="1">
      <c r="A159" s="248" t="s">
        <v>58</v>
      </c>
      <c r="B159" s="109" t="s">
        <v>35</v>
      </c>
      <c r="C159" s="325" t="s">
        <v>142</v>
      </c>
      <c r="D159" s="49"/>
      <c r="E159" s="33"/>
      <c r="F159" s="33"/>
      <c r="G159" s="144"/>
      <c r="H159" s="144"/>
      <c r="I159" s="144"/>
      <c r="J159" s="36">
        <v>44927</v>
      </c>
      <c r="K159" s="37">
        <v>45290</v>
      </c>
      <c r="L159" s="326"/>
      <c r="M159" s="326"/>
      <c r="N159" s="259"/>
    </row>
    <row r="160" spans="1:14" hidden="1">
      <c r="A160" s="249"/>
      <c r="B160" s="109" t="s">
        <v>37</v>
      </c>
      <c r="C160" s="325"/>
      <c r="D160" s="49"/>
      <c r="E160" s="33"/>
      <c r="F160" s="33"/>
      <c r="G160" s="144"/>
      <c r="H160" s="144"/>
      <c r="I160" s="144"/>
      <c r="J160" s="36">
        <v>44927</v>
      </c>
      <c r="K160" s="37">
        <v>45290</v>
      </c>
      <c r="L160" s="327"/>
      <c r="M160" s="327"/>
      <c r="N160" s="260"/>
    </row>
    <row r="161" spans="1:14" ht="15.75" hidden="1">
      <c r="A161" s="328" t="s">
        <v>38</v>
      </c>
      <c r="B161" s="32" t="s">
        <v>35</v>
      </c>
      <c r="C161" s="325"/>
      <c r="D161" s="145"/>
      <c r="E161" s="128"/>
      <c r="F161" s="128"/>
      <c r="G161" s="144"/>
      <c r="H161" s="144"/>
      <c r="I161" s="144"/>
      <c r="J161" s="36">
        <v>44927</v>
      </c>
      <c r="K161" s="37">
        <v>45290</v>
      </c>
      <c r="L161" s="146"/>
      <c r="M161" s="146"/>
      <c r="N161" s="146"/>
    </row>
    <row r="162" spans="1:14" ht="30" hidden="1" customHeight="1" thickBot="1">
      <c r="A162" s="329"/>
      <c r="B162" s="31" t="s">
        <v>37</v>
      </c>
      <c r="C162" s="330"/>
      <c r="D162" s="147"/>
      <c r="E162" s="148"/>
      <c r="F162" s="148"/>
      <c r="G162" s="220"/>
      <c r="H162" s="220"/>
      <c r="I162" s="220"/>
      <c r="J162" s="149">
        <v>44927</v>
      </c>
      <c r="K162" s="150">
        <v>45290</v>
      </c>
      <c r="L162" s="151"/>
      <c r="M162" s="151"/>
      <c r="N162" s="151"/>
    </row>
    <row r="163" spans="1:14" ht="15.75" hidden="1">
      <c r="A163" s="152" t="s">
        <v>39</v>
      </c>
      <c r="B163" s="333" t="s">
        <v>40</v>
      </c>
      <c r="C163" s="333"/>
      <c r="D163" s="333"/>
      <c r="E163" s="334" t="s">
        <v>41</v>
      </c>
      <c r="F163" s="334"/>
      <c r="G163" s="334"/>
      <c r="H163" s="334"/>
      <c r="I163" s="153"/>
      <c r="J163" s="335" t="s">
        <v>42</v>
      </c>
      <c r="K163" s="335"/>
      <c r="L163" s="335"/>
      <c r="M163" s="335"/>
      <c r="N163" s="336"/>
    </row>
    <row r="164" spans="1:14" ht="23.25" hidden="1" customHeight="1">
      <c r="A164" s="312" t="s">
        <v>148</v>
      </c>
      <c r="B164" s="314" t="s">
        <v>59</v>
      </c>
      <c r="C164" s="314"/>
      <c r="D164" s="314"/>
      <c r="E164" s="275" t="s">
        <v>57</v>
      </c>
      <c r="F164" s="276"/>
      <c r="G164" s="277"/>
      <c r="H164" s="41" t="s">
        <v>35</v>
      </c>
      <c r="I164" s="159">
        <v>1</v>
      </c>
      <c r="J164" s="251" t="s">
        <v>197</v>
      </c>
      <c r="K164" s="251"/>
      <c r="L164" s="251"/>
      <c r="M164" s="251"/>
      <c r="N164" s="252"/>
    </row>
    <row r="165" spans="1:14" ht="23.25" hidden="1" customHeight="1">
      <c r="A165" s="313"/>
      <c r="B165" s="314"/>
      <c r="C165" s="314"/>
      <c r="D165" s="314"/>
      <c r="E165" s="278"/>
      <c r="F165" s="279"/>
      <c r="G165" s="280"/>
      <c r="H165" s="41" t="s">
        <v>37</v>
      </c>
      <c r="I165" s="159">
        <v>1</v>
      </c>
      <c r="J165" s="253" t="s">
        <v>45</v>
      </c>
      <c r="K165" s="254"/>
      <c r="L165" s="254"/>
      <c r="M165" s="254"/>
      <c r="N165" s="255"/>
    </row>
    <row r="166" spans="1:14" ht="51.75" hidden="1" customHeight="1" thickBot="1">
      <c r="A166" s="356"/>
      <c r="B166" s="357"/>
      <c r="C166" s="357"/>
      <c r="D166" s="357"/>
      <c r="E166" s="357"/>
      <c r="F166" s="357"/>
      <c r="G166" s="357"/>
      <c r="H166" s="357"/>
      <c r="I166" s="358"/>
      <c r="J166" s="256"/>
      <c r="K166" s="257"/>
      <c r="L166" s="257"/>
      <c r="M166" s="257"/>
      <c r="N166" s="258"/>
    </row>
    <row r="167" spans="1:14" hidden="1">
      <c r="A167" s="119"/>
      <c r="B167" s="156"/>
      <c r="C167" s="156"/>
      <c r="D167" s="156"/>
      <c r="E167" s="156"/>
      <c r="F167" s="156"/>
      <c r="G167" s="156"/>
      <c r="H167" s="156"/>
      <c r="I167" s="156"/>
      <c r="J167" s="120"/>
      <c r="K167" s="120"/>
      <c r="L167" s="120"/>
      <c r="M167" s="120"/>
      <c r="N167" s="120"/>
    </row>
    <row r="168" spans="1:14" hidden="1">
      <c r="A168" s="119"/>
      <c r="B168" s="156"/>
      <c r="C168" s="156"/>
      <c r="D168" s="156"/>
      <c r="E168" s="156"/>
      <c r="F168" s="156"/>
      <c r="G168" s="156"/>
      <c r="H168" s="156"/>
      <c r="I168" s="156"/>
      <c r="J168" s="120"/>
      <c r="K168" s="120"/>
      <c r="L168" s="120"/>
      <c r="M168" s="120"/>
      <c r="N168" s="120"/>
    </row>
    <row r="169" spans="1:14" hidden="1">
      <c r="A169" s="119"/>
      <c r="B169" s="156"/>
      <c r="C169" s="156"/>
      <c r="D169" s="156"/>
      <c r="E169" s="156"/>
      <c r="F169" s="156"/>
      <c r="G169" s="156"/>
      <c r="H169" s="156"/>
      <c r="I169" s="156"/>
      <c r="J169" s="120"/>
      <c r="K169" s="120"/>
      <c r="L169" s="120"/>
      <c r="M169" s="120"/>
      <c r="N169" s="120"/>
    </row>
    <row r="170" spans="1:14" hidden="1">
      <c r="A170" s="119"/>
      <c r="B170" s="156"/>
      <c r="C170" s="156"/>
      <c r="D170" s="156"/>
      <c r="E170" s="156"/>
      <c r="F170" s="156"/>
      <c r="G170" s="156"/>
      <c r="H170" s="156"/>
      <c r="I170" s="156"/>
      <c r="J170" s="120"/>
      <c r="K170" s="120"/>
      <c r="L170" s="120"/>
      <c r="M170" s="120"/>
      <c r="N170" s="120"/>
    </row>
    <row r="171" spans="1:14" ht="15.75" hidden="1" thickBot="1">
      <c r="A171" s="119"/>
      <c r="B171" s="156"/>
      <c r="C171" s="156"/>
      <c r="D171" s="156"/>
      <c r="E171" s="156"/>
      <c r="F171" s="156"/>
      <c r="G171" s="156"/>
      <c r="H171" s="156"/>
      <c r="I171" s="156"/>
      <c r="J171" s="120"/>
      <c r="K171" s="120"/>
      <c r="L171" s="120"/>
      <c r="M171" s="120"/>
      <c r="N171" s="120"/>
    </row>
    <row r="172" spans="1:14" ht="20.25" hidden="1">
      <c r="A172" s="318"/>
      <c r="B172" s="320" t="s">
        <v>0</v>
      </c>
      <c r="C172" s="320"/>
      <c r="D172" s="320"/>
      <c r="E172" s="320"/>
      <c r="F172" s="320"/>
      <c r="G172" s="320"/>
      <c r="H172" s="320"/>
      <c r="I172" s="322" t="s">
        <v>1</v>
      </c>
      <c r="J172" s="322"/>
      <c r="K172" s="322"/>
      <c r="L172" s="322"/>
      <c r="M172" s="261"/>
      <c r="N172" s="262"/>
    </row>
    <row r="173" spans="1:14" ht="20.25" hidden="1">
      <c r="A173" s="319"/>
      <c r="B173" s="321"/>
      <c r="C173" s="321"/>
      <c r="D173" s="321"/>
      <c r="E173" s="321"/>
      <c r="F173" s="321"/>
      <c r="G173" s="321"/>
      <c r="H173" s="321"/>
      <c r="I173" s="323" t="s">
        <v>2</v>
      </c>
      <c r="J173" s="323"/>
      <c r="K173" s="323"/>
      <c r="L173" s="323"/>
      <c r="M173" s="263"/>
      <c r="N173" s="264"/>
    </row>
    <row r="174" spans="1:14" ht="20.25" hidden="1">
      <c r="A174" s="319"/>
      <c r="B174" s="321" t="s">
        <v>3</v>
      </c>
      <c r="C174" s="321"/>
      <c r="D174" s="321"/>
      <c r="E174" s="321"/>
      <c r="F174" s="321"/>
      <c r="G174" s="321"/>
      <c r="H174" s="321"/>
      <c r="I174" s="323" t="s">
        <v>4</v>
      </c>
      <c r="J174" s="323"/>
      <c r="K174" s="323"/>
      <c r="L174" s="323"/>
      <c r="M174" s="263"/>
      <c r="N174" s="264"/>
    </row>
    <row r="175" spans="1:14" ht="20.25" hidden="1">
      <c r="A175" s="319"/>
      <c r="B175" s="321"/>
      <c r="C175" s="321"/>
      <c r="D175" s="321"/>
      <c r="E175" s="321"/>
      <c r="F175" s="321"/>
      <c r="G175" s="321"/>
      <c r="H175" s="321"/>
      <c r="I175" s="323" t="s">
        <v>5</v>
      </c>
      <c r="J175" s="323"/>
      <c r="K175" s="323"/>
      <c r="L175" s="323"/>
      <c r="M175" s="263"/>
      <c r="N175" s="264"/>
    </row>
    <row r="176" spans="1:14" hidden="1">
      <c r="A176" s="283"/>
      <c r="B176" s="284"/>
      <c r="C176" s="284"/>
      <c r="D176" s="284"/>
      <c r="E176" s="284"/>
      <c r="F176" s="284"/>
      <c r="G176" s="284"/>
      <c r="H176" s="284"/>
      <c r="I176" s="284"/>
      <c r="J176" s="284"/>
      <c r="K176" s="284"/>
      <c r="L176" s="284"/>
      <c r="M176" s="284"/>
      <c r="N176" s="285"/>
    </row>
    <row r="177" spans="1:14" ht="15.75" hidden="1">
      <c r="A177" s="306" t="s">
        <v>6</v>
      </c>
      <c r="B177" s="307"/>
      <c r="C177" s="307"/>
      <c r="D177" s="307"/>
      <c r="E177" s="307"/>
      <c r="F177" s="307"/>
      <c r="G177" s="307"/>
      <c r="H177" s="307"/>
      <c r="I177" s="307"/>
      <c r="J177" s="307"/>
      <c r="K177" s="307"/>
      <c r="L177" s="307"/>
      <c r="M177" s="307"/>
      <c r="N177" s="308"/>
    </row>
    <row r="178" spans="1:14" ht="15.75" hidden="1">
      <c r="A178" s="25" t="s">
        <v>196</v>
      </c>
      <c r="B178" s="286" t="s">
        <v>241</v>
      </c>
      <c r="C178" s="287"/>
      <c r="D178" s="287"/>
      <c r="E178" s="287"/>
      <c r="F178" s="287"/>
      <c r="G178" s="287"/>
      <c r="H178" s="287"/>
      <c r="I178" s="287"/>
      <c r="J178" s="287"/>
      <c r="K178" s="287"/>
      <c r="L178" s="287"/>
      <c r="M178" s="287"/>
      <c r="N178" s="288"/>
    </row>
    <row r="179" spans="1:14" hidden="1">
      <c r="A179" s="289" t="s">
        <v>7</v>
      </c>
      <c r="B179" s="290"/>
      <c r="C179" s="290"/>
      <c r="D179" s="290"/>
      <c r="E179" s="290"/>
      <c r="F179" s="290"/>
      <c r="G179" s="290"/>
      <c r="H179" s="290"/>
      <c r="I179" s="290"/>
      <c r="J179" s="290"/>
      <c r="K179" s="290"/>
      <c r="L179" s="290"/>
      <c r="M179" s="290"/>
      <c r="N179" s="291"/>
    </row>
    <row r="180" spans="1:14" ht="15.75" hidden="1">
      <c r="A180" s="292" t="s">
        <v>8</v>
      </c>
      <c r="B180" s="293"/>
      <c r="C180" s="293"/>
      <c r="D180" s="293"/>
      <c r="E180" s="293"/>
      <c r="F180" s="293"/>
      <c r="G180" s="294" t="s">
        <v>49</v>
      </c>
      <c r="H180" s="276"/>
      <c r="I180" s="277"/>
      <c r="J180" s="298" t="s">
        <v>10</v>
      </c>
      <c r="K180" s="298"/>
      <c r="L180" s="298"/>
      <c r="M180" s="298"/>
      <c r="N180" s="299"/>
    </row>
    <row r="181" spans="1:14" ht="40.5" hidden="1" customHeight="1">
      <c r="A181" s="304" t="s">
        <v>11</v>
      </c>
      <c r="B181" s="305"/>
      <c r="C181" s="305"/>
      <c r="D181" s="305"/>
      <c r="E181" s="305"/>
      <c r="F181" s="305"/>
      <c r="G181" s="295"/>
      <c r="H181" s="296"/>
      <c r="I181" s="297"/>
      <c r="J181" s="98" t="s">
        <v>12</v>
      </c>
      <c r="K181" s="300" t="s">
        <v>13</v>
      </c>
      <c r="L181" s="300"/>
      <c r="M181" s="300"/>
      <c r="N181" s="99" t="s">
        <v>14</v>
      </c>
    </row>
    <row r="182" spans="1:14" ht="40.5" hidden="1" customHeight="1">
      <c r="A182" s="289" t="s">
        <v>15</v>
      </c>
      <c r="B182" s="290"/>
      <c r="C182" s="290"/>
      <c r="D182" s="290"/>
      <c r="E182" s="290"/>
      <c r="F182" s="339"/>
      <c r="G182" s="295"/>
      <c r="H182" s="296"/>
      <c r="I182" s="297"/>
      <c r="J182" s="84"/>
      <c r="K182" s="340"/>
      <c r="L182" s="340"/>
      <c r="M182" s="340"/>
      <c r="N182" s="166"/>
    </row>
    <row r="183" spans="1:14" ht="15.75" hidden="1">
      <c r="A183" s="292" t="s">
        <v>16</v>
      </c>
      <c r="B183" s="293"/>
      <c r="C183" s="293"/>
      <c r="D183" s="293"/>
      <c r="E183" s="293"/>
      <c r="F183" s="293"/>
      <c r="G183" s="295"/>
      <c r="H183" s="296"/>
      <c r="I183" s="297"/>
      <c r="J183" s="167"/>
      <c r="K183" s="364"/>
      <c r="L183" s="365"/>
      <c r="M183" s="366"/>
      <c r="N183" s="142"/>
    </row>
    <row r="184" spans="1:14" ht="15.75" hidden="1">
      <c r="A184" s="292" t="s">
        <v>17</v>
      </c>
      <c r="B184" s="293"/>
      <c r="C184" s="293"/>
      <c r="D184" s="293"/>
      <c r="E184" s="293"/>
      <c r="F184" s="293"/>
      <c r="G184" s="295"/>
      <c r="H184" s="296"/>
      <c r="I184" s="297"/>
      <c r="J184" s="100"/>
      <c r="K184" s="363"/>
      <c r="L184" s="363"/>
      <c r="M184" s="363"/>
      <c r="N184" s="142"/>
    </row>
    <row r="185" spans="1:14" ht="33.75" hidden="1" customHeight="1">
      <c r="A185" s="309" t="s">
        <v>191</v>
      </c>
      <c r="B185" s="310"/>
      <c r="C185" s="310"/>
      <c r="D185" s="310"/>
      <c r="E185" s="310"/>
      <c r="F185" s="311"/>
      <c r="G185" s="295"/>
      <c r="H185" s="296"/>
      <c r="I185" s="297"/>
      <c r="J185" s="100"/>
      <c r="K185" s="363"/>
      <c r="L185" s="363"/>
      <c r="M185" s="363"/>
      <c r="N185" s="142"/>
    </row>
    <row r="186" spans="1:14" ht="16.5" hidden="1" thickBot="1">
      <c r="A186" s="265"/>
      <c r="B186" s="266"/>
      <c r="C186" s="266"/>
      <c r="D186" s="266"/>
      <c r="E186" s="266"/>
      <c r="F186" s="266"/>
      <c r="G186" s="266"/>
      <c r="H186" s="266"/>
      <c r="I186" s="266"/>
      <c r="J186" s="266"/>
      <c r="K186" s="266"/>
      <c r="L186" s="266"/>
      <c r="M186" s="266"/>
      <c r="N186" s="267"/>
    </row>
    <row r="187" spans="1:14" ht="15.75" hidden="1">
      <c r="A187" s="268" t="s">
        <v>18</v>
      </c>
      <c r="B187" s="270" t="s">
        <v>19</v>
      </c>
      <c r="C187" s="272" t="s">
        <v>20</v>
      </c>
      <c r="D187" s="272" t="s">
        <v>21</v>
      </c>
      <c r="E187" s="273" t="s">
        <v>22</v>
      </c>
      <c r="F187" s="272" t="s">
        <v>23</v>
      </c>
      <c r="G187" s="272"/>
      <c r="H187" s="272"/>
      <c r="I187" s="272"/>
      <c r="J187" s="272" t="s">
        <v>24</v>
      </c>
      <c r="K187" s="272"/>
      <c r="L187" s="301" t="s">
        <v>25</v>
      </c>
      <c r="M187" s="301"/>
      <c r="N187" s="302"/>
    </row>
    <row r="188" spans="1:14" hidden="1">
      <c r="A188" s="269"/>
      <c r="B188" s="271"/>
      <c r="C188" s="271"/>
      <c r="D188" s="271"/>
      <c r="E188" s="274"/>
      <c r="F188" s="271"/>
      <c r="G188" s="271"/>
      <c r="H188" s="271"/>
      <c r="I188" s="271"/>
      <c r="J188" s="271"/>
      <c r="K188" s="271"/>
      <c r="L188" s="271" t="s">
        <v>26</v>
      </c>
      <c r="M188" s="271" t="s">
        <v>27</v>
      </c>
      <c r="N188" s="303" t="s">
        <v>28</v>
      </c>
    </row>
    <row r="189" spans="1:14" ht="15.75" hidden="1">
      <c r="A189" s="269"/>
      <c r="B189" s="271"/>
      <c r="C189" s="271"/>
      <c r="D189" s="271"/>
      <c r="E189" s="274"/>
      <c r="F189" s="103" t="s">
        <v>29</v>
      </c>
      <c r="G189" s="104" t="s">
        <v>30</v>
      </c>
      <c r="H189" s="104" t="s">
        <v>31</v>
      </c>
      <c r="I189" s="105" t="s">
        <v>32</v>
      </c>
      <c r="J189" s="103" t="s">
        <v>33</v>
      </c>
      <c r="K189" s="106" t="s">
        <v>34</v>
      </c>
      <c r="L189" s="271"/>
      <c r="M189" s="271"/>
      <c r="N189" s="303"/>
    </row>
    <row r="190" spans="1:14" ht="32.25" hidden="1" customHeight="1">
      <c r="A190" s="248" t="s">
        <v>60</v>
      </c>
      <c r="B190" s="109" t="s">
        <v>35</v>
      </c>
      <c r="C190" s="325" t="s">
        <v>172</v>
      </c>
      <c r="D190" s="49"/>
      <c r="E190" s="128"/>
      <c r="F190" s="33"/>
      <c r="G190" s="168"/>
      <c r="H190" s="169"/>
      <c r="I190" s="168"/>
      <c r="J190" s="36">
        <v>44927</v>
      </c>
      <c r="K190" s="37">
        <v>45290</v>
      </c>
      <c r="L190" s="326"/>
      <c r="M190" s="326"/>
      <c r="N190" s="259"/>
    </row>
    <row r="191" spans="1:14" ht="32.25" hidden="1" customHeight="1">
      <c r="A191" s="249"/>
      <c r="B191" s="109" t="s">
        <v>37</v>
      </c>
      <c r="C191" s="325"/>
      <c r="D191" s="49"/>
      <c r="E191" s="223"/>
      <c r="F191" s="33"/>
      <c r="G191" s="168"/>
      <c r="H191" s="169"/>
      <c r="I191" s="168"/>
      <c r="J191" s="36">
        <v>44927</v>
      </c>
      <c r="K191" s="37">
        <v>45290</v>
      </c>
      <c r="L191" s="327"/>
      <c r="M191" s="327"/>
      <c r="N191" s="260"/>
    </row>
    <row r="192" spans="1:14" ht="15.75" hidden="1">
      <c r="A192" s="328" t="s">
        <v>38</v>
      </c>
      <c r="B192" s="32" t="s">
        <v>35</v>
      </c>
      <c r="C192" s="325"/>
      <c r="D192" s="221"/>
      <c r="E192" s="128"/>
      <c r="F192" s="222"/>
      <c r="G192" s="170"/>
      <c r="H192" s="169"/>
      <c r="I192" s="168"/>
      <c r="J192" s="36">
        <v>44927</v>
      </c>
      <c r="K192" s="37">
        <v>45290</v>
      </c>
      <c r="L192" s="146"/>
      <c r="M192" s="146"/>
      <c r="N192" s="146"/>
    </row>
    <row r="193" spans="1:14" ht="16.5" hidden="1" thickBot="1">
      <c r="A193" s="329"/>
      <c r="B193" s="31" t="s">
        <v>37</v>
      </c>
      <c r="C193" s="330"/>
      <c r="D193" s="147"/>
      <c r="E193" s="224"/>
      <c r="F193" s="219"/>
      <c r="G193" s="171"/>
      <c r="H193" s="171"/>
      <c r="I193" s="171"/>
      <c r="J193" s="149">
        <v>44927</v>
      </c>
      <c r="K193" s="150">
        <v>45290</v>
      </c>
      <c r="L193" s="151"/>
      <c r="M193" s="151"/>
      <c r="N193" s="151"/>
    </row>
    <row r="194" spans="1:14" ht="15.75" hidden="1">
      <c r="A194" s="152" t="s">
        <v>39</v>
      </c>
      <c r="B194" s="333" t="s">
        <v>40</v>
      </c>
      <c r="C194" s="333"/>
      <c r="D194" s="333"/>
      <c r="E194" s="334" t="s">
        <v>41</v>
      </c>
      <c r="F194" s="334"/>
      <c r="G194" s="334"/>
      <c r="H194" s="334"/>
      <c r="I194" s="153"/>
      <c r="J194" s="335" t="s">
        <v>42</v>
      </c>
      <c r="K194" s="335"/>
      <c r="L194" s="335"/>
      <c r="M194" s="335"/>
      <c r="N194" s="336"/>
    </row>
    <row r="195" spans="1:14" ht="30.75" hidden="1" customHeight="1">
      <c r="A195" s="312" t="s">
        <v>148</v>
      </c>
      <c r="B195" s="314" t="s">
        <v>61</v>
      </c>
      <c r="C195" s="314"/>
      <c r="D195" s="314"/>
      <c r="E195" s="275" t="s">
        <v>150</v>
      </c>
      <c r="F195" s="276"/>
      <c r="G195" s="277"/>
      <c r="H195" s="41" t="s">
        <v>35</v>
      </c>
      <c r="I195" s="159">
        <f>+D192</f>
        <v>0</v>
      </c>
      <c r="J195" s="251" t="s">
        <v>197</v>
      </c>
      <c r="K195" s="251"/>
      <c r="L195" s="251"/>
      <c r="M195" s="251"/>
      <c r="N195" s="252"/>
    </row>
    <row r="196" spans="1:14" ht="30.75" hidden="1" customHeight="1">
      <c r="A196" s="313"/>
      <c r="B196" s="314"/>
      <c r="C196" s="314"/>
      <c r="D196" s="314"/>
      <c r="E196" s="278"/>
      <c r="F196" s="279"/>
      <c r="G196" s="280"/>
      <c r="H196" s="41" t="s">
        <v>37</v>
      </c>
      <c r="I196" s="159">
        <f>+D193</f>
        <v>0</v>
      </c>
      <c r="J196" s="253" t="s">
        <v>45</v>
      </c>
      <c r="K196" s="254"/>
      <c r="L196" s="254"/>
      <c r="M196" s="254"/>
      <c r="N196" s="255"/>
    </row>
    <row r="197" spans="1:14" ht="15.75" hidden="1" thickBot="1">
      <c r="A197" s="356"/>
      <c r="B197" s="357"/>
      <c r="C197" s="357"/>
      <c r="D197" s="357"/>
      <c r="E197" s="357"/>
      <c r="F197" s="357"/>
      <c r="G197" s="357"/>
      <c r="H197" s="357"/>
      <c r="I197" s="358"/>
      <c r="J197" s="256"/>
      <c r="K197" s="257"/>
      <c r="L197" s="257"/>
      <c r="M197" s="257"/>
      <c r="N197" s="258"/>
    </row>
    <row r="198" spans="1:14">
      <c r="A198" s="93"/>
      <c r="B198" s="93"/>
      <c r="C198" s="93"/>
      <c r="D198" s="93"/>
      <c r="E198" s="93"/>
      <c r="F198" s="93"/>
      <c r="G198" s="93"/>
      <c r="H198" s="93"/>
      <c r="I198" s="93"/>
      <c r="J198" s="93"/>
      <c r="K198" s="93"/>
      <c r="L198" s="93"/>
      <c r="M198" s="93"/>
      <c r="N198" s="93"/>
    </row>
    <row r="199" spans="1:14" ht="15.75" thickBot="1">
      <c r="A199" s="93"/>
      <c r="B199" s="93"/>
      <c r="C199" s="93"/>
      <c r="D199" s="93"/>
      <c r="E199" s="93"/>
      <c r="F199" s="93"/>
      <c r="G199" s="93"/>
      <c r="H199" s="93"/>
      <c r="I199" s="93"/>
      <c r="J199" s="93"/>
      <c r="K199" s="93"/>
      <c r="L199" s="93"/>
      <c r="M199" s="93"/>
      <c r="N199" s="93"/>
    </row>
    <row r="200" spans="1:14">
      <c r="A200" s="172" t="s">
        <v>269</v>
      </c>
      <c r="B200" s="381">
        <f>+E23+E50+E161+E77+E104+E132+E192</f>
        <v>267656666.32399991</v>
      </c>
      <c r="C200" s="382"/>
      <c r="D200" s="173"/>
      <c r="E200" s="174"/>
      <c r="F200" s="93"/>
      <c r="G200" s="93"/>
      <c r="H200" s="93"/>
      <c r="I200" s="93"/>
      <c r="J200" s="93"/>
      <c r="K200" s="93"/>
      <c r="L200" s="93"/>
      <c r="M200" s="93"/>
      <c r="N200" s="93"/>
    </row>
    <row r="201" spans="1:14" ht="15.75" thickBot="1">
      <c r="A201" s="175" t="s">
        <v>270</v>
      </c>
      <c r="B201" s="281">
        <f>+E24+E51+E162+E78+E105+E133+E193</f>
        <v>157121665</v>
      </c>
      <c r="C201" s="282"/>
      <c r="D201" s="176"/>
      <c r="E201" s="177"/>
      <c r="F201" s="93"/>
      <c r="G201" s="93"/>
      <c r="H201" s="93"/>
      <c r="I201" s="93"/>
      <c r="J201" s="93"/>
      <c r="K201" s="93"/>
      <c r="L201" s="93"/>
      <c r="M201" s="93"/>
      <c r="N201" s="93"/>
    </row>
    <row r="202" spans="1:14">
      <c r="A202" s="93"/>
      <c r="B202" s="93"/>
      <c r="C202" s="93"/>
      <c r="D202" s="176"/>
      <c r="E202" s="178"/>
      <c r="F202" s="93"/>
      <c r="G202" s="93"/>
      <c r="H202" s="93"/>
      <c r="I202" s="93"/>
      <c r="J202" s="93"/>
      <c r="K202" s="93"/>
      <c r="L202" s="93"/>
      <c r="M202" s="93"/>
      <c r="N202" s="93"/>
    </row>
    <row r="203" spans="1:14">
      <c r="A203" s="93"/>
      <c r="B203" s="93"/>
      <c r="C203" s="93"/>
      <c r="D203" s="93"/>
      <c r="E203" s="93"/>
      <c r="F203" s="93"/>
      <c r="G203" s="93"/>
      <c r="H203" s="93"/>
      <c r="I203" s="93"/>
      <c r="J203" s="93"/>
      <c r="K203" s="93"/>
      <c r="L203" s="93"/>
      <c r="M203" s="93"/>
      <c r="N203" s="93"/>
    </row>
    <row r="204" spans="1:14" hidden="1">
      <c r="A204" s="93"/>
      <c r="B204" s="93"/>
      <c r="C204" s="93"/>
      <c r="D204" s="93"/>
      <c r="E204" s="177"/>
      <c r="F204" s="178"/>
      <c r="G204" s="93"/>
      <c r="H204" s="93"/>
      <c r="I204" s="179"/>
      <c r="J204" s="93"/>
      <c r="K204" s="93"/>
      <c r="L204" s="93"/>
      <c r="M204" s="93"/>
      <c r="N204" s="93"/>
    </row>
    <row r="205" spans="1:14">
      <c r="A205" s="93"/>
      <c r="B205" s="93"/>
      <c r="C205" s="93"/>
      <c r="D205" s="93"/>
      <c r="E205" s="93"/>
      <c r="F205" s="93"/>
      <c r="G205" s="93"/>
      <c r="H205" s="93"/>
      <c r="I205" s="93"/>
      <c r="J205" s="93"/>
      <c r="K205" s="93"/>
      <c r="L205" s="93"/>
      <c r="M205" s="93"/>
      <c r="N205" s="93"/>
    </row>
    <row r="206" spans="1:14">
      <c r="A206" s="93"/>
      <c r="B206" s="93"/>
      <c r="C206" s="93"/>
      <c r="D206" s="93"/>
      <c r="E206" s="93"/>
      <c r="F206" s="93"/>
      <c r="G206" s="93"/>
      <c r="H206" s="93"/>
      <c r="I206" s="93"/>
      <c r="J206" s="93"/>
      <c r="K206" s="93"/>
      <c r="L206" s="93"/>
      <c r="M206" s="93"/>
      <c r="N206" s="93"/>
    </row>
    <row r="207" spans="1:14">
      <c r="A207" s="93"/>
      <c r="B207" s="93"/>
      <c r="C207" s="93"/>
      <c r="D207" s="93"/>
      <c r="E207" s="93"/>
      <c r="F207" s="93"/>
      <c r="G207" s="93"/>
      <c r="H207" s="93"/>
      <c r="I207" s="93"/>
      <c r="J207" s="93"/>
      <c r="K207" s="93"/>
      <c r="L207" s="93"/>
      <c r="M207" s="93"/>
      <c r="N207" s="93"/>
    </row>
    <row r="208" spans="1:14">
      <c r="A208" s="93"/>
      <c r="B208" s="93"/>
      <c r="C208" s="93"/>
      <c r="D208" s="93"/>
      <c r="E208" s="93"/>
      <c r="F208" s="93"/>
      <c r="G208" s="93"/>
      <c r="H208" s="93"/>
      <c r="I208" s="93"/>
      <c r="J208" s="93"/>
      <c r="K208" s="93"/>
      <c r="L208" s="93"/>
      <c r="M208" s="93"/>
      <c r="N208" s="93"/>
    </row>
    <row r="209" spans="1:14">
      <c r="A209" s="93"/>
      <c r="B209" s="93"/>
      <c r="C209" s="93"/>
      <c r="D209" s="93"/>
      <c r="E209" s="93"/>
      <c r="F209" s="93"/>
      <c r="G209" s="93"/>
      <c r="H209" s="93"/>
      <c r="I209" s="93"/>
      <c r="J209" s="93"/>
      <c r="K209" s="93"/>
      <c r="L209" s="93"/>
      <c r="M209" s="93"/>
      <c r="N209" s="93"/>
    </row>
    <row r="210" spans="1:14">
      <c r="A210" s="93"/>
      <c r="B210" s="93"/>
      <c r="C210" s="93"/>
      <c r="D210" s="93"/>
      <c r="E210" s="93"/>
      <c r="F210" s="93"/>
      <c r="G210" s="93"/>
      <c r="H210" s="93"/>
      <c r="I210" s="93"/>
      <c r="J210" s="93"/>
      <c r="K210" s="93"/>
      <c r="L210" s="93"/>
      <c r="M210" s="93"/>
      <c r="N210" s="93"/>
    </row>
    <row r="211" spans="1:14" hidden="1">
      <c r="A211" s="93"/>
      <c r="B211" s="93"/>
      <c r="C211" s="93"/>
      <c r="D211" s="93"/>
      <c r="E211" s="93"/>
      <c r="F211" s="93"/>
      <c r="G211" s="93"/>
      <c r="H211" s="93"/>
      <c r="I211" s="93"/>
      <c r="J211" s="93"/>
      <c r="K211" s="93"/>
      <c r="L211" s="93"/>
      <c r="M211" s="93"/>
      <c r="N211" s="93"/>
    </row>
    <row r="212" spans="1:14" hidden="1">
      <c r="A212" s="93"/>
      <c r="B212" s="93"/>
      <c r="C212" s="93"/>
      <c r="D212" s="93"/>
      <c r="E212" s="93"/>
      <c r="F212" s="93"/>
      <c r="G212" s="93"/>
      <c r="H212" s="93"/>
      <c r="I212" s="93"/>
      <c r="J212" s="93"/>
      <c r="K212" s="93"/>
      <c r="L212" s="93"/>
      <c r="M212" s="93"/>
      <c r="N212" s="93"/>
    </row>
    <row r="213" spans="1:14" hidden="1">
      <c r="A213" s="93"/>
      <c r="B213" s="93"/>
      <c r="C213" s="93"/>
      <c r="D213" s="93"/>
      <c r="E213" s="93"/>
      <c r="F213" s="93"/>
      <c r="G213" s="93"/>
      <c r="H213" s="93"/>
      <c r="I213" s="93"/>
      <c r="J213" s="93"/>
      <c r="K213" s="93"/>
      <c r="L213" s="93"/>
      <c r="M213" s="93"/>
      <c r="N213" s="93"/>
    </row>
    <row r="214" spans="1:14" hidden="1">
      <c r="A214" s="93"/>
      <c r="B214" s="93"/>
      <c r="C214" s="93"/>
      <c r="D214" s="93"/>
      <c r="E214" s="93"/>
      <c r="F214" s="93"/>
      <c r="G214" s="93"/>
      <c r="H214" s="93"/>
      <c r="I214" s="93"/>
      <c r="J214" s="93"/>
      <c r="K214" s="93"/>
      <c r="L214" s="93"/>
      <c r="M214" s="93"/>
      <c r="N214" s="93"/>
    </row>
    <row r="215" spans="1:14" hidden="1">
      <c r="A215" s="93"/>
      <c r="B215" s="93"/>
      <c r="C215" s="93"/>
      <c r="D215" s="93"/>
      <c r="E215" s="93"/>
      <c r="F215" s="93"/>
      <c r="G215" s="93"/>
      <c r="H215" s="93"/>
      <c r="I215" s="93"/>
      <c r="J215" s="93"/>
      <c r="K215" s="93"/>
      <c r="L215" s="93"/>
      <c r="M215" s="93"/>
      <c r="N215" s="93"/>
    </row>
    <row r="216" spans="1:14" hidden="1">
      <c r="A216" s="93"/>
      <c r="B216" s="93"/>
      <c r="C216" s="93"/>
      <c r="D216" s="93"/>
      <c r="E216" s="93"/>
      <c r="F216" s="93"/>
      <c r="G216" s="93"/>
      <c r="H216" s="93"/>
      <c r="I216" s="93"/>
      <c r="J216" s="93"/>
      <c r="K216" s="93"/>
      <c r="L216" s="93"/>
      <c r="M216" s="93"/>
      <c r="N216" s="93"/>
    </row>
    <row r="217" spans="1:14" hidden="1">
      <c r="A217" s="93"/>
      <c r="B217" s="93"/>
      <c r="C217" s="93"/>
      <c r="D217" s="93"/>
      <c r="E217" s="93"/>
      <c r="F217" s="93"/>
      <c r="G217" s="93"/>
      <c r="H217" s="93"/>
      <c r="I217" s="93"/>
      <c r="J217" s="93"/>
      <c r="K217" s="93"/>
      <c r="L217" s="93"/>
      <c r="M217" s="93"/>
      <c r="N217" s="93"/>
    </row>
    <row r="218" spans="1:14">
      <c r="A218" s="93"/>
      <c r="B218" s="93"/>
      <c r="C218" s="93"/>
      <c r="D218" s="93"/>
      <c r="E218" s="93"/>
      <c r="F218" s="93"/>
      <c r="G218" s="93"/>
      <c r="H218" s="93"/>
      <c r="I218" s="93"/>
      <c r="J218" s="93"/>
      <c r="K218" s="93"/>
      <c r="L218" s="93"/>
      <c r="M218" s="93"/>
      <c r="N218" s="93"/>
    </row>
    <row r="219" spans="1:14">
      <c r="A219" s="93"/>
      <c r="B219" s="93"/>
      <c r="C219" s="93"/>
      <c r="D219" s="93"/>
      <c r="E219" s="93"/>
      <c r="F219" s="93"/>
      <c r="G219" s="93"/>
      <c r="H219" s="93"/>
      <c r="I219" s="93"/>
      <c r="J219" s="93"/>
      <c r="K219" s="93"/>
      <c r="L219" s="93"/>
      <c r="M219" s="93"/>
      <c r="N219" s="93"/>
    </row>
    <row r="220" spans="1:14">
      <c r="A220" s="93"/>
      <c r="B220" s="93"/>
      <c r="C220" s="93"/>
      <c r="D220" s="93"/>
      <c r="E220" s="93"/>
      <c r="F220" s="93"/>
      <c r="G220" s="93"/>
      <c r="H220" s="93"/>
      <c r="I220" s="93"/>
      <c r="J220" s="93"/>
      <c r="K220" s="93"/>
      <c r="L220" s="93"/>
      <c r="M220" s="93"/>
      <c r="N220" s="93"/>
    </row>
    <row r="221" spans="1:14">
      <c r="A221" s="93"/>
      <c r="B221" s="93"/>
      <c r="C221" s="93"/>
      <c r="D221" s="93"/>
      <c r="E221" s="93"/>
      <c r="F221" s="93"/>
      <c r="G221" s="93"/>
      <c r="H221" s="93"/>
      <c r="I221" s="93"/>
      <c r="J221" s="93"/>
      <c r="K221" s="93"/>
      <c r="L221" s="93"/>
      <c r="M221" s="93"/>
      <c r="N221" s="93"/>
    </row>
    <row r="222" spans="1:14">
      <c r="A222" s="93"/>
      <c r="B222" s="93"/>
      <c r="C222" s="93"/>
      <c r="D222" s="93"/>
      <c r="E222" s="93"/>
      <c r="F222" s="93"/>
      <c r="G222" s="93"/>
      <c r="H222" s="93"/>
      <c r="I222" s="93"/>
      <c r="J222" s="93"/>
      <c r="K222" s="93"/>
      <c r="L222" s="93"/>
      <c r="M222" s="93"/>
      <c r="N222" s="93"/>
    </row>
    <row r="223" spans="1:14">
      <c r="A223" s="93"/>
      <c r="B223" s="93"/>
      <c r="C223" s="93"/>
      <c r="D223" s="93"/>
      <c r="E223" s="93"/>
      <c r="F223" s="93"/>
      <c r="G223" s="93"/>
      <c r="H223" s="93"/>
      <c r="I223" s="93"/>
      <c r="J223" s="93"/>
      <c r="K223" s="93"/>
      <c r="L223" s="93"/>
      <c r="M223" s="93"/>
      <c r="N223" s="93"/>
    </row>
    <row r="224" spans="1:1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sheetData>
  <mergeCells count="396">
    <mergeCell ref="M21:M22"/>
    <mergeCell ref="N21:N22"/>
    <mergeCell ref="L21:L22"/>
    <mergeCell ref="C77:C78"/>
    <mergeCell ref="L77:L78"/>
    <mergeCell ref="M77:M78"/>
    <mergeCell ref="A71:N71"/>
    <mergeCell ref="A72:A74"/>
    <mergeCell ref="B72:B74"/>
    <mergeCell ref="C72:C74"/>
    <mergeCell ref="D72:D74"/>
    <mergeCell ref="E72:E74"/>
    <mergeCell ref="F72:I73"/>
    <mergeCell ref="J72:K73"/>
    <mergeCell ref="N75:N76"/>
    <mergeCell ref="N77:N78"/>
    <mergeCell ref="I60:L60"/>
    <mergeCell ref="L72:N72"/>
    <mergeCell ref="A61:N61"/>
    <mergeCell ref="A62:N62"/>
    <mergeCell ref="B63:N63"/>
    <mergeCell ref="A64:N64"/>
    <mergeCell ref="A70:F70"/>
    <mergeCell ref="K70:M70"/>
    <mergeCell ref="A164:A165"/>
    <mergeCell ref="B164:D165"/>
    <mergeCell ref="E164:G165"/>
    <mergeCell ref="A166:I166"/>
    <mergeCell ref="L73:L74"/>
    <mergeCell ref="M73:M74"/>
    <mergeCell ref="N73:N74"/>
    <mergeCell ref="A159:A160"/>
    <mergeCell ref="C159:C160"/>
    <mergeCell ref="L159:L160"/>
    <mergeCell ref="M159:M160"/>
    <mergeCell ref="A161:A162"/>
    <mergeCell ref="C161:C162"/>
    <mergeCell ref="A153:N153"/>
    <mergeCell ref="A154:A156"/>
    <mergeCell ref="B154:B156"/>
    <mergeCell ref="B79:D79"/>
    <mergeCell ref="E79:H79"/>
    <mergeCell ref="A75:A76"/>
    <mergeCell ref="C75:C76"/>
    <mergeCell ref="L75:L76"/>
    <mergeCell ref="M75:M76"/>
    <mergeCell ref="A77:A78"/>
    <mergeCell ref="J79:N79"/>
    <mergeCell ref="A80:A81"/>
    <mergeCell ref="B80:D81"/>
    <mergeCell ref="E80:G81"/>
    <mergeCell ref="A82:I82"/>
    <mergeCell ref="B163:D163"/>
    <mergeCell ref="E163:H163"/>
    <mergeCell ref="J163:N163"/>
    <mergeCell ref="K152:M152"/>
    <mergeCell ref="A152:F152"/>
    <mergeCell ref="C154:C156"/>
    <mergeCell ref="D154:D156"/>
    <mergeCell ref="E154:E156"/>
    <mergeCell ref="F154:I155"/>
    <mergeCell ref="J154:K155"/>
    <mergeCell ref="L154:N154"/>
    <mergeCell ref="L155:L156"/>
    <mergeCell ref="M155:M156"/>
    <mergeCell ref="N155:N156"/>
    <mergeCell ref="I85:L85"/>
    <mergeCell ref="B86:H87"/>
    <mergeCell ref="I86:L86"/>
    <mergeCell ref="I87:L87"/>
    <mergeCell ref="A88:N88"/>
    <mergeCell ref="A89:N89"/>
    <mergeCell ref="A65:F65"/>
    <mergeCell ref="G65:I70"/>
    <mergeCell ref="J65:N65"/>
    <mergeCell ref="A66:F66"/>
    <mergeCell ref="K66:M66"/>
    <mergeCell ref="A67:F67"/>
    <mergeCell ref="K67:M67"/>
    <mergeCell ref="A68:F68"/>
    <mergeCell ref="K68:M68"/>
    <mergeCell ref="A69:F69"/>
    <mergeCell ref="K69:M69"/>
    <mergeCell ref="A55:I55"/>
    <mergeCell ref="A157:A158"/>
    <mergeCell ref="C157:C158"/>
    <mergeCell ref="L157:L158"/>
    <mergeCell ref="M157:M158"/>
    <mergeCell ref="A146:N146"/>
    <mergeCell ref="A147:F147"/>
    <mergeCell ref="J147:N147"/>
    <mergeCell ref="A148:F148"/>
    <mergeCell ref="K148:M148"/>
    <mergeCell ref="A149:F149"/>
    <mergeCell ref="K149:M149"/>
    <mergeCell ref="A150:F150"/>
    <mergeCell ref="K150:M150"/>
    <mergeCell ref="G147:I152"/>
    <mergeCell ref="A151:F151"/>
    <mergeCell ref="K151:M151"/>
    <mergeCell ref="A57:A60"/>
    <mergeCell ref="B57:H58"/>
    <mergeCell ref="I57:L57"/>
    <mergeCell ref="M57:N60"/>
    <mergeCell ref="I58:L58"/>
    <mergeCell ref="B59:H60"/>
    <mergeCell ref="I59:L59"/>
    <mergeCell ref="M46:M47"/>
    <mergeCell ref="N46:N47"/>
    <mergeCell ref="A50:A51"/>
    <mergeCell ref="C50:C51"/>
    <mergeCell ref="B52:D52"/>
    <mergeCell ref="E52:H52"/>
    <mergeCell ref="J52:N52"/>
    <mergeCell ref="A53:A54"/>
    <mergeCell ref="B53:D54"/>
    <mergeCell ref="E53:G54"/>
    <mergeCell ref="B200:C200"/>
    <mergeCell ref="A19:A20"/>
    <mergeCell ref="A15:N15"/>
    <mergeCell ref="A37:N37"/>
    <mergeCell ref="A38:F38"/>
    <mergeCell ref="G38:I43"/>
    <mergeCell ref="J38:N38"/>
    <mergeCell ref="A39:F39"/>
    <mergeCell ref="K39:M39"/>
    <mergeCell ref="A40:F40"/>
    <mergeCell ref="K40:M40"/>
    <mergeCell ref="A41:F41"/>
    <mergeCell ref="K41:M41"/>
    <mergeCell ref="A42:F42"/>
    <mergeCell ref="K42:M42"/>
    <mergeCell ref="A43:F43"/>
    <mergeCell ref="K43:M43"/>
    <mergeCell ref="A48:A49"/>
    <mergeCell ref="C48:C49"/>
    <mergeCell ref="B194:D194"/>
    <mergeCell ref="E194:H194"/>
    <mergeCell ref="F45:I46"/>
    <mergeCell ref="L45:N45"/>
    <mergeCell ref="L46:L47"/>
    <mergeCell ref="J194:N194"/>
    <mergeCell ref="A195:A196"/>
    <mergeCell ref="B195:D196"/>
    <mergeCell ref="A197:I197"/>
    <mergeCell ref="A34:N34"/>
    <mergeCell ref="A35:N35"/>
    <mergeCell ref="B36:N36"/>
    <mergeCell ref="A84:A87"/>
    <mergeCell ref="B84:H85"/>
    <mergeCell ref="I84:L84"/>
    <mergeCell ref="M84:N87"/>
    <mergeCell ref="A192:A193"/>
    <mergeCell ref="C192:C193"/>
    <mergeCell ref="A190:A191"/>
    <mergeCell ref="C190:C191"/>
    <mergeCell ref="L190:L191"/>
    <mergeCell ref="M190:M191"/>
    <mergeCell ref="A44:N44"/>
    <mergeCell ref="A45:A47"/>
    <mergeCell ref="B45:B47"/>
    <mergeCell ref="C45:C47"/>
    <mergeCell ref="D45:D47"/>
    <mergeCell ref="E45:E47"/>
    <mergeCell ref="J45:K46"/>
    <mergeCell ref="A28:I28"/>
    <mergeCell ref="A30:A33"/>
    <mergeCell ref="B30:H31"/>
    <mergeCell ref="I30:L30"/>
    <mergeCell ref="M30:N33"/>
    <mergeCell ref="I31:L31"/>
    <mergeCell ref="B32:H33"/>
    <mergeCell ref="I32:L32"/>
    <mergeCell ref="I33:L33"/>
    <mergeCell ref="M23:M24"/>
    <mergeCell ref="B25:D25"/>
    <mergeCell ref="E25:H25"/>
    <mergeCell ref="J25:N25"/>
    <mergeCell ref="A26:A27"/>
    <mergeCell ref="B26:D27"/>
    <mergeCell ref="E26:G27"/>
    <mergeCell ref="A23:A24"/>
    <mergeCell ref="C23:C24"/>
    <mergeCell ref="L23:L24"/>
    <mergeCell ref="N23:N24"/>
    <mergeCell ref="M19:M20"/>
    <mergeCell ref="L17:L18"/>
    <mergeCell ref="M17:M18"/>
    <mergeCell ref="N17:N18"/>
    <mergeCell ref="A9:F9"/>
    <mergeCell ref="G9:I14"/>
    <mergeCell ref="J9:N9"/>
    <mergeCell ref="A10:F10"/>
    <mergeCell ref="K10:M10"/>
    <mergeCell ref="A11:F11"/>
    <mergeCell ref="A14:F14"/>
    <mergeCell ref="A16:A18"/>
    <mergeCell ref="B16:B18"/>
    <mergeCell ref="C16:C18"/>
    <mergeCell ref="D16:D18"/>
    <mergeCell ref="E16:E18"/>
    <mergeCell ref="F16:I17"/>
    <mergeCell ref="J16:K17"/>
    <mergeCell ref="L16:N16"/>
    <mergeCell ref="N19:N20"/>
    <mergeCell ref="N11:N12"/>
    <mergeCell ref="K11:M12"/>
    <mergeCell ref="J11:J12"/>
    <mergeCell ref="A183:F183"/>
    <mergeCell ref="A182:F182"/>
    <mergeCell ref="K183:M183"/>
    <mergeCell ref="K184:M184"/>
    <mergeCell ref="K185:M185"/>
    <mergeCell ref="K182:M182"/>
    <mergeCell ref="A1:A4"/>
    <mergeCell ref="B1:H2"/>
    <mergeCell ref="I1:L1"/>
    <mergeCell ref="M1:N4"/>
    <mergeCell ref="I2:L2"/>
    <mergeCell ref="B3:H4"/>
    <mergeCell ref="I3:L3"/>
    <mergeCell ref="I4:L4"/>
    <mergeCell ref="A12:F12"/>
    <mergeCell ref="A13:F13"/>
    <mergeCell ref="K13:M13"/>
    <mergeCell ref="K14:M14"/>
    <mergeCell ref="A5:N5"/>
    <mergeCell ref="A6:N6"/>
    <mergeCell ref="B7:N7"/>
    <mergeCell ref="A8:N8"/>
    <mergeCell ref="C19:C20"/>
    <mergeCell ref="L19:L20"/>
    <mergeCell ref="B90:N90"/>
    <mergeCell ref="A91:N91"/>
    <mergeCell ref="A92:F92"/>
    <mergeCell ref="G92:I97"/>
    <mergeCell ref="J92:N92"/>
    <mergeCell ref="A93:F93"/>
    <mergeCell ref="K93:M93"/>
    <mergeCell ref="A94:F94"/>
    <mergeCell ref="K94:M94"/>
    <mergeCell ref="A95:F95"/>
    <mergeCell ref="K95:M95"/>
    <mergeCell ref="A96:F96"/>
    <mergeCell ref="K96:M96"/>
    <mergeCell ref="A97:F97"/>
    <mergeCell ref="K97:M97"/>
    <mergeCell ref="A98:N98"/>
    <mergeCell ref="A99:A101"/>
    <mergeCell ref="B99:B101"/>
    <mergeCell ref="C99:C101"/>
    <mergeCell ref="D99:D101"/>
    <mergeCell ref="E99:E101"/>
    <mergeCell ref="F99:I100"/>
    <mergeCell ref="J99:K100"/>
    <mergeCell ref="L99:N99"/>
    <mergeCell ref="L100:L101"/>
    <mergeCell ref="M100:M101"/>
    <mergeCell ref="N100:N101"/>
    <mergeCell ref="A102:A103"/>
    <mergeCell ref="C102:C103"/>
    <mergeCell ref="L102:L103"/>
    <mergeCell ref="M102:M103"/>
    <mergeCell ref="A104:A105"/>
    <mergeCell ref="C104:C105"/>
    <mergeCell ref="L104:L105"/>
    <mergeCell ref="M104:M105"/>
    <mergeCell ref="B106:D106"/>
    <mergeCell ref="E106:H106"/>
    <mergeCell ref="J106:N106"/>
    <mergeCell ref="N102:N103"/>
    <mergeCell ref="N104:N105"/>
    <mergeCell ref="J123:J124"/>
    <mergeCell ref="A107:A108"/>
    <mergeCell ref="B107:D108"/>
    <mergeCell ref="E107:G108"/>
    <mergeCell ref="A109:I109"/>
    <mergeCell ref="A111:A114"/>
    <mergeCell ref="B111:H112"/>
    <mergeCell ref="I111:L111"/>
    <mergeCell ref="M111:N114"/>
    <mergeCell ref="I112:L112"/>
    <mergeCell ref="B113:H114"/>
    <mergeCell ref="I113:L113"/>
    <mergeCell ref="I114:L114"/>
    <mergeCell ref="J127:K128"/>
    <mergeCell ref="L127:N127"/>
    <mergeCell ref="L128:L129"/>
    <mergeCell ref="M128:M129"/>
    <mergeCell ref="N128:N129"/>
    <mergeCell ref="A115:N115"/>
    <mergeCell ref="A116:N116"/>
    <mergeCell ref="B117:N117"/>
    <mergeCell ref="A118:N118"/>
    <mergeCell ref="A119:F119"/>
    <mergeCell ref="G119:I125"/>
    <mergeCell ref="J119:N119"/>
    <mergeCell ref="A120:F120"/>
    <mergeCell ref="K120:M120"/>
    <mergeCell ref="A121:F121"/>
    <mergeCell ref="A122:F122"/>
    <mergeCell ref="A123:F123"/>
    <mergeCell ref="K125:M125"/>
    <mergeCell ref="K121:M122"/>
    <mergeCell ref="J121:J122"/>
    <mergeCell ref="N121:N122"/>
    <mergeCell ref="A124:F125"/>
    <mergeCell ref="K123:M124"/>
    <mergeCell ref="N123:N124"/>
    <mergeCell ref="B145:N145"/>
    <mergeCell ref="J136:N137"/>
    <mergeCell ref="A130:A131"/>
    <mergeCell ref="C130:C131"/>
    <mergeCell ref="L130:L131"/>
    <mergeCell ref="M130:M131"/>
    <mergeCell ref="A132:A133"/>
    <mergeCell ref="C132:C133"/>
    <mergeCell ref="L132:L133"/>
    <mergeCell ref="M132:M133"/>
    <mergeCell ref="B134:D134"/>
    <mergeCell ref="E134:H134"/>
    <mergeCell ref="J134:N134"/>
    <mergeCell ref="N130:N131"/>
    <mergeCell ref="N132:N133"/>
    <mergeCell ref="A181:F181"/>
    <mergeCell ref="A177:N177"/>
    <mergeCell ref="A185:F185"/>
    <mergeCell ref="A184:F184"/>
    <mergeCell ref="A135:A136"/>
    <mergeCell ref="B135:D136"/>
    <mergeCell ref="E135:G136"/>
    <mergeCell ref="A137:I137"/>
    <mergeCell ref="A172:A175"/>
    <mergeCell ref="B172:H173"/>
    <mergeCell ref="I172:L172"/>
    <mergeCell ref="B174:H175"/>
    <mergeCell ref="I173:L173"/>
    <mergeCell ref="I174:L174"/>
    <mergeCell ref="I175:L175"/>
    <mergeCell ref="A139:A142"/>
    <mergeCell ref="B139:H140"/>
    <mergeCell ref="I139:L139"/>
    <mergeCell ref="I140:L140"/>
    <mergeCell ref="B141:H142"/>
    <mergeCell ref="I141:L141"/>
    <mergeCell ref="I142:L142"/>
    <mergeCell ref="A143:N143"/>
    <mergeCell ref="A144:N144"/>
    <mergeCell ref="E127:E129"/>
    <mergeCell ref="F127:I128"/>
    <mergeCell ref="E195:G196"/>
    <mergeCell ref="N190:N191"/>
    <mergeCell ref="B201:C201"/>
    <mergeCell ref="A176:N176"/>
    <mergeCell ref="B178:N178"/>
    <mergeCell ref="A179:N179"/>
    <mergeCell ref="A180:F180"/>
    <mergeCell ref="G180:I185"/>
    <mergeCell ref="J180:N180"/>
    <mergeCell ref="K181:M181"/>
    <mergeCell ref="A186:N186"/>
    <mergeCell ref="A187:A189"/>
    <mergeCell ref="B187:B189"/>
    <mergeCell ref="C187:C189"/>
    <mergeCell ref="D187:D189"/>
    <mergeCell ref="E187:E189"/>
    <mergeCell ref="F187:I188"/>
    <mergeCell ref="J187:K188"/>
    <mergeCell ref="L187:N187"/>
    <mergeCell ref="L188:L189"/>
    <mergeCell ref="M188:M189"/>
    <mergeCell ref="N188:N189"/>
    <mergeCell ref="A21:A22"/>
    <mergeCell ref="C21:C22"/>
    <mergeCell ref="J164:N164"/>
    <mergeCell ref="J165:N166"/>
    <mergeCell ref="J195:N195"/>
    <mergeCell ref="J196:N197"/>
    <mergeCell ref="J53:N53"/>
    <mergeCell ref="J54:N55"/>
    <mergeCell ref="J26:N26"/>
    <mergeCell ref="J27:N28"/>
    <mergeCell ref="J80:N80"/>
    <mergeCell ref="J81:N82"/>
    <mergeCell ref="J107:N107"/>
    <mergeCell ref="J108:N109"/>
    <mergeCell ref="J135:N135"/>
    <mergeCell ref="N157:N158"/>
    <mergeCell ref="N159:N160"/>
    <mergeCell ref="M172:N175"/>
    <mergeCell ref="M139:N142"/>
    <mergeCell ref="A126:N126"/>
    <mergeCell ref="A127:A129"/>
    <mergeCell ref="B127:B129"/>
    <mergeCell ref="C127:C129"/>
    <mergeCell ref="D127:D129"/>
  </mergeCells>
  <pageMargins left="0.51" right="0.45" top="0.74803149606299213" bottom="0.74803149606299213" header="0.31496062992125984" footer="0.31496062992125984"/>
  <pageSetup paperSize="177" scale="49" fitToHeight="0" orientation="landscape" r:id="rId1"/>
  <rowBreaks count="4" manualBreakCount="4">
    <brk id="29" max="16383" man="1"/>
    <brk id="56" max="16383" man="1"/>
    <brk id="83" max="16383" man="1"/>
    <brk id="110" max="16383" man="1"/>
  </rowBreaks>
  <drawing r:id="rId2"/>
  <legacyDrawing r:id="rId3"/>
  <oleObjects>
    <mc:AlternateContent xmlns:mc="http://schemas.openxmlformats.org/markup-compatibility/2006">
      <mc:Choice Requires="x14">
        <oleObject shapeId="23553" r:id="rId4">
          <objectPr defaultSize="0" autoPict="0" r:id="rId5">
            <anchor moveWithCells="1" sizeWithCells="1">
              <from>
                <xdr:col>0</xdr:col>
                <xdr:colOff>219075</xdr:colOff>
                <xdr:row>0</xdr:row>
                <xdr:rowOff>85725</xdr:rowOff>
              </from>
              <to>
                <xdr:col>0</xdr:col>
                <xdr:colOff>3171825</xdr:colOff>
                <xdr:row>3</xdr:row>
                <xdr:rowOff>142875</xdr:rowOff>
              </to>
            </anchor>
          </objectPr>
        </oleObject>
      </mc:Choice>
      <mc:Fallback>
        <oleObject shapeId="23553" r:id="rId4"/>
      </mc:Fallback>
    </mc:AlternateContent>
    <mc:AlternateContent xmlns:mc="http://schemas.openxmlformats.org/markup-compatibility/2006">
      <mc:Choice Requires="x14">
        <oleObject shapeId="23576" r:id="rId6">
          <objectPr defaultSize="0" autoPict="0" r:id="rId5">
            <anchor moveWithCells="1" sizeWithCells="1">
              <from>
                <xdr:col>0</xdr:col>
                <xdr:colOff>123825</xdr:colOff>
                <xdr:row>29</xdr:row>
                <xdr:rowOff>85725</xdr:rowOff>
              </from>
              <to>
                <xdr:col>0</xdr:col>
                <xdr:colOff>3076575</xdr:colOff>
                <xdr:row>32</xdr:row>
                <xdr:rowOff>76200</xdr:rowOff>
              </to>
            </anchor>
          </objectPr>
        </oleObject>
      </mc:Choice>
      <mc:Fallback>
        <oleObject shapeId="23576" r:id="rId6"/>
      </mc:Fallback>
    </mc:AlternateContent>
    <mc:AlternateContent xmlns:mc="http://schemas.openxmlformats.org/markup-compatibility/2006">
      <mc:Choice Requires="x14">
        <oleObject shapeId="23577" r:id="rId7">
          <objectPr defaultSize="0" autoPict="0" r:id="rId5">
            <anchor moveWithCells="1" sizeWithCells="1">
              <from>
                <xdr:col>0</xdr:col>
                <xdr:colOff>114300</xdr:colOff>
                <xdr:row>138</xdr:row>
                <xdr:rowOff>123825</xdr:rowOff>
              </from>
              <to>
                <xdr:col>0</xdr:col>
                <xdr:colOff>3067050</xdr:colOff>
                <xdr:row>141</xdr:row>
                <xdr:rowOff>114300</xdr:rowOff>
              </to>
            </anchor>
          </objectPr>
        </oleObject>
      </mc:Choice>
      <mc:Fallback>
        <oleObject shapeId="23577" r:id="rId7"/>
      </mc:Fallback>
    </mc:AlternateContent>
    <mc:AlternateContent xmlns:mc="http://schemas.openxmlformats.org/markup-compatibility/2006">
      <mc:Choice Requires="x14">
        <oleObject shapeId="23578" r:id="rId8">
          <objectPr defaultSize="0" autoPict="0" r:id="rId5">
            <anchor moveWithCells="1" sizeWithCells="1">
              <from>
                <xdr:col>0</xdr:col>
                <xdr:colOff>19050</xdr:colOff>
                <xdr:row>56</xdr:row>
                <xdr:rowOff>171450</xdr:rowOff>
              </from>
              <to>
                <xdr:col>0</xdr:col>
                <xdr:colOff>2971800</xdr:colOff>
                <xdr:row>59</xdr:row>
                <xdr:rowOff>104775</xdr:rowOff>
              </to>
            </anchor>
          </objectPr>
        </oleObject>
      </mc:Choice>
      <mc:Fallback>
        <oleObject shapeId="23578" r:id="rId8"/>
      </mc:Fallback>
    </mc:AlternateContent>
    <mc:AlternateContent xmlns:mc="http://schemas.openxmlformats.org/markup-compatibility/2006">
      <mc:Choice Requires="x14">
        <oleObject shapeId="23579" r:id="rId9">
          <objectPr defaultSize="0" autoPict="0" r:id="rId5">
            <anchor moveWithCells="1" sizeWithCells="1">
              <from>
                <xdr:col>0</xdr:col>
                <xdr:colOff>161925</xdr:colOff>
                <xdr:row>83</xdr:row>
                <xdr:rowOff>171450</xdr:rowOff>
              </from>
              <to>
                <xdr:col>0</xdr:col>
                <xdr:colOff>3114675</xdr:colOff>
                <xdr:row>86</xdr:row>
                <xdr:rowOff>152400</xdr:rowOff>
              </to>
            </anchor>
          </objectPr>
        </oleObject>
      </mc:Choice>
      <mc:Fallback>
        <oleObject shapeId="23579" r:id="rId9"/>
      </mc:Fallback>
    </mc:AlternateContent>
    <mc:AlternateContent xmlns:mc="http://schemas.openxmlformats.org/markup-compatibility/2006">
      <mc:Choice Requires="x14">
        <oleObject shapeId="23580" r:id="rId10">
          <objectPr defaultSize="0" autoPict="0" r:id="rId5">
            <anchor moveWithCells="1" sizeWithCells="1">
              <from>
                <xdr:col>0</xdr:col>
                <xdr:colOff>219075</xdr:colOff>
                <xdr:row>110</xdr:row>
                <xdr:rowOff>95250</xdr:rowOff>
              </from>
              <to>
                <xdr:col>0</xdr:col>
                <xdr:colOff>3171825</xdr:colOff>
                <xdr:row>113</xdr:row>
                <xdr:rowOff>85725</xdr:rowOff>
              </to>
            </anchor>
          </objectPr>
        </oleObject>
      </mc:Choice>
      <mc:Fallback>
        <oleObject shapeId="23580" r:id="rId10"/>
      </mc:Fallback>
    </mc:AlternateContent>
    <mc:AlternateContent xmlns:mc="http://schemas.openxmlformats.org/markup-compatibility/2006">
      <mc:Choice Requires="x14">
        <oleObject shapeId="23581" r:id="rId11">
          <objectPr defaultSize="0" autoPict="0" r:id="rId5">
            <anchor moveWithCells="1" sizeWithCells="1">
              <from>
                <xdr:col>0</xdr:col>
                <xdr:colOff>247650</xdr:colOff>
                <xdr:row>171</xdr:row>
                <xdr:rowOff>114300</xdr:rowOff>
              </from>
              <to>
                <xdr:col>0</xdr:col>
                <xdr:colOff>3200400</xdr:colOff>
                <xdr:row>174</xdr:row>
                <xdr:rowOff>104775</xdr:rowOff>
              </to>
            </anchor>
          </objectPr>
        </oleObject>
      </mc:Choice>
      <mc:Fallback>
        <oleObject shapeId="23581" r:id="rId1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4"/>
  <sheetViews>
    <sheetView showGridLines="0" topLeftCell="A148" zoomScale="90" zoomScaleNormal="90" zoomScaleSheetLayoutView="70" workbookViewId="0">
      <selection activeCell="I55" sqref="I55"/>
    </sheetView>
  </sheetViews>
  <sheetFormatPr baseColWidth="10" defaultColWidth="0" defaultRowHeight="15" zeroHeight="1"/>
  <cols>
    <col min="1" max="1" width="55.140625" customWidth="1"/>
    <col min="2" max="2" width="11.42578125" customWidth="1"/>
    <col min="3" max="3" width="14.140625" customWidth="1"/>
    <col min="4" max="4" width="14.7109375" customWidth="1"/>
    <col min="5" max="5" width="20.85546875" bestFit="1" customWidth="1"/>
    <col min="6" max="7" width="19.42578125" bestFit="1" customWidth="1"/>
    <col min="8" max="8" width="16" bestFit="1" customWidth="1"/>
    <col min="9" max="9" width="11.42578125" customWidth="1"/>
    <col min="10" max="10" width="16.85546875" customWidth="1"/>
    <col min="11" max="11" width="18.140625" customWidth="1"/>
    <col min="12" max="12" width="9.28515625" customWidth="1"/>
    <col min="13" max="13" width="14.140625" customWidth="1"/>
    <col min="14" max="14" width="17.5703125" bestFit="1" customWidth="1"/>
    <col min="15" max="15" width="5.5703125" customWidth="1"/>
    <col min="16" max="16" width="16" hidden="1" customWidth="1"/>
    <col min="17" max="19" width="11.42578125" hidden="1" customWidth="1"/>
  </cols>
  <sheetData>
    <row r="1" spans="1:15" ht="20.25">
      <c r="A1" s="318"/>
      <c r="B1" s="320" t="s">
        <v>0</v>
      </c>
      <c r="C1" s="320"/>
      <c r="D1" s="320"/>
      <c r="E1" s="320"/>
      <c r="F1" s="320"/>
      <c r="G1" s="320"/>
      <c r="H1" s="320"/>
      <c r="I1" s="322" t="s">
        <v>1</v>
      </c>
      <c r="J1" s="322"/>
      <c r="K1" s="322"/>
      <c r="L1" s="322"/>
      <c r="M1" s="261"/>
      <c r="N1" s="262"/>
    </row>
    <row r="2" spans="1:15" ht="20.25">
      <c r="A2" s="319"/>
      <c r="B2" s="321"/>
      <c r="C2" s="321"/>
      <c r="D2" s="321"/>
      <c r="E2" s="321"/>
      <c r="F2" s="321"/>
      <c r="G2" s="321"/>
      <c r="H2" s="321"/>
      <c r="I2" s="323" t="s">
        <v>2</v>
      </c>
      <c r="J2" s="323"/>
      <c r="K2" s="323"/>
      <c r="L2" s="323"/>
      <c r="M2" s="263"/>
      <c r="N2" s="264"/>
    </row>
    <row r="3" spans="1:15" ht="20.25">
      <c r="A3" s="319"/>
      <c r="B3" s="321" t="s">
        <v>3</v>
      </c>
      <c r="C3" s="321"/>
      <c r="D3" s="321"/>
      <c r="E3" s="321"/>
      <c r="F3" s="321"/>
      <c r="G3" s="321"/>
      <c r="H3" s="321"/>
      <c r="I3" s="323" t="s">
        <v>4</v>
      </c>
      <c r="J3" s="323"/>
      <c r="K3" s="323"/>
      <c r="L3" s="323"/>
      <c r="M3" s="263"/>
      <c r="N3" s="264"/>
    </row>
    <row r="4" spans="1:15" ht="20.25">
      <c r="A4" s="319"/>
      <c r="B4" s="321"/>
      <c r="C4" s="321"/>
      <c r="D4" s="321"/>
      <c r="E4" s="321"/>
      <c r="F4" s="321"/>
      <c r="G4" s="321"/>
      <c r="H4" s="321"/>
      <c r="I4" s="323" t="s">
        <v>5</v>
      </c>
      <c r="J4" s="323"/>
      <c r="K4" s="323"/>
      <c r="L4" s="323"/>
      <c r="M4" s="263"/>
      <c r="N4" s="264"/>
    </row>
    <row r="5" spans="1:15">
      <c r="A5" s="283"/>
      <c r="B5" s="284"/>
      <c r="C5" s="284"/>
      <c r="D5" s="284"/>
      <c r="E5" s="284"/>
      <c r="F5" s="284"/>
      <c r="G5" s="284"/>
      <c r="H5" s="284"/>
      <c r="I5" s="284"/>
      <c r="J5" s="284"/>
      <c r="K5" s="284"/>
      <c r="L5" s="284"/>
      <c r="M5" s="284"/>
      <c r="N5" s="285"/>
    </row>
    <row r="6" spans="1:15" ht="15.75">
      <c r="A6" s="306" t="s">
        <v>6</v>
      </c>
      <c r="B6" s="307"/>
      <c r="C6" s="307"/>
      <c r="D6" s="307"/>
      <c r="E6" s="307"/>
      <c r="F6" s="307"/>
      <c r="G6" s="307"/>
      <c r="H6" s="307"/>
      <c r="I6" s="307"/>
      <c r="J6" s="307"/>
      <c r="K6" s="307"/>
      <c r="L6" s="307"/>
      <c r="M6" s="307"/>
      <c r="N6" s="308"/>
    </row>
    <row r="7" spans="1:15" ht="15.75">
      <c r="A7" s="25" t="s">
        <v>198</v>
      </c>
      <c r="B7" s="286" t="s">
        <v>241</v>
      </c>
      <c r="C7" s="287"/>
      <c r="D7" s="287"/>
      <c r="E7" s="287"/>
      <c r="F7" s="287"/>
      <c r="G7" s="287"/>
      <c r="H7" s="287"/>
      <c r="I7" s="287"/>
      <c r="J7" s="287"/>
      <c r="K7" s="287"/>
      <c r="L7" s="287"/>
      <c r="M7" s="287"/>
      <c r="N7" s="288"/>
    </row>
    <row r="8" spans="1:15" ht="23.25" customHeight="1">
      <c r="A8" s="289" t="s">
        <v>7</v>
      </c>
      <c r="B8" s="290"/>
      <c r="C8" s="290"/>
      <c r="D8" s="290"/>
      <c r="E8" s="290"/>
      <c r="F8" s="290"/>
      <c r="G8" s="290"/>
      <c r="H8" s="290"/>
      <c r="I8" s="290"/>
      <c r="J8" s="290"/>
      <c r="K8" s="290"/>
      <c r="L8" s="290"/>
      <c r="M8" s="290"/>
      <c r="N8" s="291"/>
    </row>
    <row r="9" spans="1:15" ht="15.75" customHeight="1">
      <c r="A9" s="292" t="s">
        <v>8</v>
      </c>
      <c r="B9" s="293"/>
      <c r="C9" s="293"/>
      <c r="D9" s="293"/>
      <c r="E9" s="293"/>
      <c r="F9" s="293"/>
      <c r="G9" s="406" t="s">
        <v>62</v>
      </c>
      <c r="H9" s="407"/>
      <c r="I9" s="408"/>
      <c r="J9" s="298" t="s">
        <v>10</v>
      </c>
      <c r="K9" s="298"/>
      <c r="L9" s="298"/>
      <c r="M9" s="298"/>
      <c r="N9" s="299"/>
    </row>
    <row r="10" spans="1:15" ht="42.75" customHeight="1">
      <c r="A10" s="304" t="s">
        <v>63</v>
      </c>
      <c r="B10" s="305"/>
      <c r="C10" s="305"/>
      <c r="D10" s="305"/>
      <c r="E10" s="305"/>
      <c r="F10" s="305"/>
      <c r="G10" s="409"/>
      <c r="H10" s="410"/>
      <c r="I10" s="411"/>
      <c r="J10" s="98" t="s">
        <v>12</v>
      </c>
      <c r="K10" s="300" t="s">
        <v>13</v>
      </c>
      <c r="L10" s="300"/>
      <c r="M10" s="300"/>
      <c r="N10" s="99" t="s">
        <v>14</v>
      </c>
    </row>
    <row r="11" spans="1:15" ht="34.5" customHeight="1">
      <c r="A11" s="289" t="s">
        <v>64</v>
      </c>
      <c r="B11" s="290"/>
      <c r="C11" s="290"/>
      <c r="D11" s="290"/>
      <c r="E11" s="290"/>
      <c r="F11" s="339"/>
      <c r="G11" s="409"/>
      <c r="H11" s="410"/>
      <c r="I11" s="411"/>
      <c r="J11" s="100">
        <v>113</v>
      </c>
      <c r="K11" s="464" t="s">
        <v>212</v>
      </c>
      <c r="L11" s="464"/>
      <c r="M11" s="464"/>
      <c r="N11" s="101">
        <v>10800000</v>
      </c>
      <c r="O11" s="16"/>
    </row>
    <row r="12" spans="1:15" ht="35.25" customHeight="1">
      <c r="A12" s="292" t="s">
        <v>16</v>
      </c>
      <c r="B12" s="293"/>
      <c r="C12" s="293"/>
      <c r="D12" s="293"/>
      <c r="E12" s="293"/>
      <c r="F12" s="293"/>
      <c r="G12" s="409"/>
      <c r="H12" s="410"/>
      <c r="I12" s="411"/>
      <c r="J12" s="100" t="s">
        <v>214</v>
      </c>
      <c r="K12" s="464" t="s">
        <v>213</v>
      </c>
      <c r="L12" s="464"/>
      <c r="M12" s="464"/>
      <c r="N12" s="101">
        <f>10800000+10800000+10800000</f>
        <v>32400000</v>
      </c>
      <c r="O12" s="17"/>
    </row>
    <row r="13" spans="1:15" ht="15.75">
      <c r="A13" s="292" t="s">
        <v>65</v>
      </c>
      <c r="B13" s="293"/>
      <c r="C13" s="293"/>
      <c r="D13" s="293"/>
      <c r="E13" s="293"/>
      <c r="F13" s="293"/>
      <c r="G13" s="409"/>
      <c r="H13" s="410"/>
      <c r="I13" s="411"/>
      <c r="J13" s="100"/>
      <c r="K13" s="464"/>
      <c r="L13" s="464"/>
      <c r="M13" s="464"/>
      <c r="N13" s="102"/>
    </row>
    <row r="14" spans="1:15">
      <c r="A14" s="309" t="s">
        <v>192</v>
      </c>
      <c r="B14" s="310"/>
      <c r="C14" s="310"/>
      <c r="D14" s="310"/>
      <c r="E14" s="310"/>
      <c r="F14" s="311"/>
      <c r="G14" s="409"/>
      <c r="H14" s="410"/>
      <c r="I14" s="411"/>
      <c r="J14" s="100"/>
      <c r="K14" s="464"/>
      <c r="L14" s="464"/>
      <c r="M14" s="464"/>
      <c r="N14" s="102"/>
    </row>
    <row r="15" spans="1:15">
      <c r="A15" s="465"/>
      <c r="B15" s="466"/>
      <c r="C15" s="466"/>
      <c r="D15" s="466"/>
      <c r="E15" s="466"/>
      <c r="F15" s="467"/>
      <c r="G15" s="409"/>
      <c r="H15" s="410"/>
      <c r="I15" s="411"/>
      <c r="J15" s="100"/>
      <c r="K15" s="464"/>
      <c r="L15" s="464"/>
      <c r="M15" s="464"/>
      <c r="N15" s="102"/>
    </row>
    <row r="16" spans="1:15" ht="12" customHeight="1" thickBot="1">
      <c r="A16" s="406"/>
      <c r="B16" s="407"/>
      <c r="C16" s="408"/>
      <c r="D16" s="406"/>
      <c r="E16" s="407"/>
      <c r="F16" s="408"/>
      <c r="G16" s="406"/>
      <c r="H16" s="407"/>
      <c r="I16" s="408"/>
      <c r="J16" s="406"/>
      <c r="K16" s="407"/>
      <c r="L16" s="408"/>
      <c r="M16" s="406"/>
      <c r="N16" s="407"/>
    </row>
    <row r="17" spans="1:14" ht="15.75" customHeight="1">
      <c r="A17" s="268" t="s">
        <v>18</v>
      </c>
      <c r="B17" s="270" t="s">
        <v>19</v>
      </c>
      <c r="C17" s="272" t="s">
        <v>20</v>
      </c>
      <c r="D17" s="272" t="s">
        <v>21</v>
      </c>
      <c r="E17" s="273" t="s">
        <v>66</v>
      </c>
      <c r="F17" s="272" t="s">
        <v>23</v>
      </c>
      <c r="G17" s="272"/>
      <c r="H17" s="272"/>
      <c r="I17" s="272"/>
      <c r="J17" s="272" t="s">
        <v>24</v>
      </c>
      <c r="K17" s="272"/>
      <c r="L17" s="301" t="s">
        <v>25</v>
      </c>
      <c r="M17" s="301"/>
      <c r="N17" s="302"/>
    </row>
    <row r="18" spans="1:14" ht="15" customHeight="1">
      <c r="A18" s="269"/>
      <c r="B18" s="271"/>
      <c r="C18" s="271"/>
      <c r="D18" s="271"/>
      <c r="E18" s="274"/>
      <c r="F18" s="271"/>
      <c r="G18" s="271"/>
      <c r="H18" s="271"/>
      <c r="I18" s="271"/>
      <c r="J18" s="271"/>
      <c r="K18" s="271"/>
      <c r="L18" s="271" t="s">
        <v>26</v>
      </c>
      <c r="M18" s="271" t="s">
        <v>27</v>
      </c>
      <c r="N18" s="303" t="s">
        <v>28</v>
      </c>
    </row>
    <row r="19" spans="1:14" ht="15.75">
      <c r="A19" s="269"/>
      <c r="B19" s="271"/>
      <c r="C19" s="271"/>
      <c r="D19" s="271"/>
      <c r="E19" s="274"/>
      <c r="F19" s="103" t="s">
        <v>29</v>
      </c>
      <c r="G19" s="104" t="s">
        <v>30</v>
      </c>
      <c r="H19" s="104" t="s">
        <v>31</v>
      </c>
      <c r="I19" s="105" t="s">
        <v>32</v>
      </c>
      <c r="J19" s="103" t="s">
        <v>33</v>
      </c>
      <c r="K19" s="106" t="s">
        <v>34</v>
      </c>
      <c r="L19" s="271"/>
      <c r="M19" s="271"/>
      <c r="N19" s="303"/>
    </row>
    <row r="20" spans="1:14" ht="26.25" customHeight="1">
      <c r="A20" s="468" t="s">
        <v>67</v>
      </c>
      <c r="B20" s="107" t="s">
        <v>35</v>
      </c>
      <c r="C20" s="450" t="s">
        <v>68</v>
      </c>
      <c r="D20" s="107">
        <v>1675</v>
      </c>
      <c r="E20" s="108">
        <v>64800000</v>
      </c>
      <c r="F20" s="108">
        <f>+E20</f>
        <v>64800000</v>
      </c>
      <c r="G20" s="107"/>
      <c r="H20" s="107"/>
      <c r="I20" s="107"/>
      <c r="J20" s="36">
        <v>44927</v>
      </c>
      <c r="K20" s="37">
        <v>45290</v>
      </c>
      <c r="L20" s="395">
        <v>1</v>
      </c>
      <c r="M20" s="395">
        <f>+E21/E20</f>
        <v>0.66666666666666663</v>
      </c>
      <c r="N20" s="397">
        <f>+L20*L20/M20</f>
        <v>1.5</v>
      </c>
    </row>
    <row r="21" spans="1:14" ht="26.25" customHeight="1">
      <c r="A21" s="468"/>
      <c r="B21" s="107" t="s">
        <v>37</v>
      </c>
      <c r="C21" s="450"/>
      <c r="D21" s="107">
        <v>1817</v>
      </c>
      <c r="E21" s="108">
        <f>+N12+N11</f>
        <v>43200000</v>
      </c>
      <c r="F21" s="108">
        <f t="shared" ref="F21:F23" si="0">+E21</f>
        <v>43200000</v>
      </c>
      <c r="G21" s="107"/>
      <c r="H21" s="107"/>
      <c r="I21" s="107"/>
      <c r="J21" s="36">
        <v>44927</v>
      </c>
      <c r="K21" s="37">
        <v>45290</v>
      </c>
      <c r="L21" s="396"/>
      <c r="M21" s="396"/>
      <c r="N21" s="398"/>
    </row>
    <row r="22" spans="1:14" ht="15.75">
      <c r="A22" s="328" t="s">
        <v>38</v>
      </c>
      <c r="B22" s="32" t="s">
        <v>35</v>
      </c>
      <c r="C22" s="450"/>
      <c r="D22" s="109">
        <f>+D20</f>
        <v>1675</v>
      </c>
      <c r="E22" s="110">
        <f>+E20</f>
        <v>64800000</v>
      </c>
      <c r="F22" s="240">
        <f t="shared" si="0"/>
        <v>64800000</v>
      </c>
      <c r="G22" s="107"/>
      <c r="H22" s="107"/>
      <c r="I22" s="107"/>
      <c r="J22" s="36">
        <v>44927</v>
      </c>
      <c r="K22" s="37">
        <v>45290</v>
      </c>
      <c r="L22" s="326"/>
      <c r="M22" s="326"/>
      <c r="N22" s="337"/>
    </row>
    <row r="23" spans="1:14" ht="16.5" thickBot="1">
      <c r="A23" s="329"/>
      <c r="B23" s="31" t="s">
        <v>37</v>
      </c>
      <c r="C23" s="450"/>
      <c r="D23" s="111">
        <f>+D21</f>
        <v>1817</v>
      </c>
      <c r="E23" s="110">
        <f>+E21</f>
        <v>43200000</v>
      </c>
      <c r="F23" s="240">
        <f t="shared" si="0"/>
        <v>43200000</v>
      </c>
      <c r="G23" s="107"/>
      <c r="H23" s="107"/>
      <c r="I23" s="107"/>
      <c r="J23" s="36">
        <v>44927</v>
      </c>
      <c r="K23" s="37">
        <v>45290</v>
      </c>
      <c r="L23" s="327"/>
      <c r="M23" s="327"/>
      <c r="N23" s="338"/>
    </row>
    <row r="24" spans="1:14" ht="15.75">
      <c r="A24" s="112" t="s">
        <v>39</v>
      </c>
      <c r="B24" s="433" t="s">
        <v>40</v>
      </c>
      <c r="C24" s="433"/>
      <c r="D24" s="433"/>
      <c r="E24" s="434" t="s">
        <v>41</v>
      </c>
      <c r="F24" s="434"/>
      <c r="G24" s="434"/>
      <c r="H24" s="434"/>
      <c r="I24" s="113"/>
      <c r="J24" s="435" t="s">
        <v>42</v>
      </c>
      <c r="K24" s="435"/>
      <c r="L24" s="435"/>
      <c r="M24" s="435"/>
      <c r="N24" s="436"/>
    </row>
    <row r="25" spans="1:14" ht="25.5" customHeight="1">
      <c r="A25" s="313" t="s">
        <v>151</v>
      </c>
      <c r="B25" s="463" t="s">
        <v>69</v>
      </c>
      <c r="C25" s="463"/>
      <c r="D25" s="463"/>
      <c r="E25" s="437" t="s">
        <v>152</v>
      </c>
      <c r="F25" s="438"/>
      <c r="G25" s="439"/>
      <c r="H25" s="41" t="s">
        <v>35</v>
      </c>
      <c r="I25" s="114">
        <f>+D22</f>
        <v>1675</v>
      </c>
      <c r="J25" s="251" t="s">
        <v>197</v>
      </c>
      <c r="K25" s="251"/>
      <c r="L25" s="251"/>
      <c r="M25" s="251"/>
      <c r="N25" s="252"/>
    </row>
    <row r="26" spans="1:14" ht="15" customHeight="1">
      <c r="A26" s="313"/>
      <c r="B26" s="463"/>
      <c r="C26" s="463"/>
      <c r="D26" s="463"/>
      <c r="E26" s="440"/>
      <c r="F26" s="441"/>
      <c r="G26" s="442"/>
      <c r="H26" s="41" t="s">
        <v>37</v>
      </c>
      <c r="I26" s="114">
        <f>+D23</f>
        <v>1817</v>
      </c>
      <c r="J26" s="423" t="s">
        <v>243</v>
      </c>
      <c r="K26" s="423"/>
      <c r="L26" s="423"/>
      <c r="M26" s="423"/>
      <c r="N26" s="424"/>
    </row>
    <row r="27" spans="1:14" ht="24" customHeight="1">
      <c r="A27" s="412" t="s">
        <v>242</v>
      </c>
      <c r="B27" s="413"/>
      <c r="C27" s="413"/>
      <c r="D27" s="413"/>
      <c r="E27" s="413"/>
      <c r="F27" s="413"/>
      <c r="G27" s="413"/>
      <c r="H27" s="413"/>
      <c r="I27" s="414"/>
      <c r="J27" s="425"/>
      <c r="K27" s="425"/>
      <c r="L27" s="425"/>
      <c r="M27" s="425"/>
      <c r="N27" s="426"/>
    </row>
    <row r="28" spans="1:14" ht="31.5" customHeight="1" thickBot="1">
      <c r="A28" s="356"/>
      <c r="B28" s="415"/>
      <c r="C28" s="415"/>
      <c r="D28" s="415"/>
      <c r="E28" s="415"/>
      <c r="F28" s="415"/>
      <c r="G28" s="415"/>
      <c r="H28" s="415"/>
      <c r="I28" s="416"/>
      <c r="J28" s="427"/>
      <c r="K28" s="427"/>
      <c r="L28" s="427"/>
      <c r="M28" s="427"/>
      <c r="N28" s="428"/>
    </row>
    <row r="29" spans="1:14" ht="15.75" thickBot="1">
      <c r="A29" s="93"/>
      <c r="B29" s="93"/>
      <c r="C29" s="93"/>
      <c r="D29" s="93"/>
      <c r="E29" s="93"/>
      <c r="F29" s="93"/>
      <c r="G29" s="93"/>
      <c r="H29" s="93"/>
      <c r="I29" s="93"/>
      <c r="J29" s="93"/>
      <c r="K29" s="93"/>
      <c r="L29" s="93"/>
      <c r="M29" s="93"/>
      <c r="N29" s="93"/>
    </row>
    <row r="30" spans="1:14" ht="20.25">
      <c r="A30" s="318"/>
      <c r="B30" s="320" t="s">
        <v>0</v>
      </c>
      <c r="C30" s="320"/>
      <c r="D30" s="320"/>
      <c r="E30" s="320"/>
      <c r="F30" s="320"/>
      <c r="G30" s="320"/>
      <c r="H30" s="320"/>
      <c r="I30" s="322" t="s">
        <v>1</v>
      </c>
      <c r="J30" s="322"/>
      <c r="K30" s="322"/>
      <c r="L30" s="322"/>
      <c r="M30" s="261"/>
      <c r="N30" s="262"/>
    </row>
    <row r="31" spans="1:14" ht="20.25">
      <c r="A31" s="319"/>
      <c r="B31" s="321"/>
      <c r="C31" s="321"/>
      <c r="D31" s="321"/>
      <c r="E31" s="321"/>
      <c r="F31" s="321"/>
      <c r="G31" s="321"/>
      <c r="H31" s="321"/>
      <c r="I31" s="323" t="s">
        <v>2</v>
      </c>
      <c r="J31" s="323"/>
      <c r="K31" s="323"/>
      <c r="L31" s="323"/>
      <c r="M31" s="263"/>
      <c r="N31" s="264"/>
    </row>
    <row r="32" spans="1:14" ht="20.25">
      <c r="A32" s="319"/>
      <c r="B32" s="321" t="s">
        <v>3</v>
      </c>
      <c r="C32" s="321"/>
      <c r="D32" s="321"/>
      <c r="E32" s="321"/>
      <c r="F32" s="321"/>
      <c r="G32" s="321"/>
      <c r="H32" s="321"/>
      <c r="I32" s="323" t="s">
        <v>4</v>
      </c>
      <c r="J32" s="323"/>
      <c r="K32" s="323"/>
      <c r="L32" s="323"/>
      <c r="M32" s="263"/>
      <c r="N32" s="264"/>
    </row>
    <row r="33" spans="1:15" ht="20.25">
      <c r="A33" s="319"/>
      <c r="B33" s="321"/>
      <c r="C33" s="321"/>
      <c r="D33" s="321"/>
      <c r="E33" s="321"/>
      <c r="F33" s="321"/>
      <c r="G33" s="321"/>
      <c r="H33" s="321"/>
      <c r="I33" s="323" t="s">
        <v>5</v>
      </c>
      <c r="J33" s="323"/>
      <c r="K33" s="323"/>
      <c r="L33" s="323"/>
      <c r="M33" s="263"/>
      <c r="N33" s="264"/>
    </row>
    <row r="34" spans="1:15">
      <c r="A34" s="283"/>
      <c r="B34" s="284"/>
      <c r="C34" s="284"/>
      <c r="D34" s="284"/>
      <c r="E34" s="284"/>
      <c r="F34" s="284"/>
      <c r="G34" s="284"/>
      <c r="H34" s="284"/>
      <c r="I34" s="284"/>
      <c r="J34" s="284"/>
      <c r="K34" s="284"/>
      <c r="L34" s="284"/>
      <c r="M34" s="284"/>
      <c r="N34" s="285"/>
    </row>
    <row r="35" spans="1:15" ht="15.75">
      <c r="A35" s="306" t="s">
        <v>6</v>
      </c>
      <c r="B35" s="307"/>
      <c r="C35" s="307"/>
      <c r="D35" s="307"/>
      <c r="E35" s="307"/>
      <c r="F35" s="307"/>
      <c r="G35" s="307"/>
      <c r="H35" s="307"/>
      <c r="I35" s="307"/>
      <c r="J35" s="307"/>
      <c r="K35" s="307"/>
      <c r="L35" s="307"/>
      <c r="M35" s="307"/>
      <c r="N35" s="308"/>
    </row>
    <row r="36" spans="1:15" ht="15.75">
      <c r="A36" s="25" t="s">
        <v>196</v>
      </c>
      <c r="B36" s="286" t="s">
        <v>241</v>
      </c>
      <c r="C36" s="287"/>
      <c r="D36" s="287"/>
      <c r="E36" s="287"/>
      <c r="F36" s="287"/>
      <c r="G36" s="287"/>
      <c r="H36" s="287"/>
      <c r="I36" s="287"/>
      <c r="J36" s="287"/>
      <c r="K36" s="287"/>
      <c r="L36" s="287"/>
      <c r="M36" s="287"/>
      <c r="N36" s="288"/>
    </row>
    <row r="37" spans="1:15">
      <c r="A37" s="289" t="s">
        <v>7</v>
      </c>
      <c r="B37" s="290"/>
      <c r="C37" s="290"/>
      <c r="D37" s="290"/>
      <c r="E37" s="290"/>
      <c r="F37" s="290"/>
      <c r="G37" s="290"/>
      <c r="H37" s="290"/>
      <c r="I37" s="290"/>
      <c r="J37" s="290"/>
      <c r="K37" s="290"/>
      <c r="L37" s="290"/>
      <c r="M37" s="290"/>
      <c r="N37" s="291"/>
    </row>
    <row r="38" spans="1:15" ht="15.75" customHeight="1">
      <c r="A38" s="292" t="s">
        <v>8</v>
      </c>
      <c r="B38" s="293"/>
      <c r="C38" s="293"/>
      <c r="D38" s="293"/>
      <c r="E38" s="293"/>
      <c r="F38" s="293"/>
      <c r="G38" s="406" t="s">
        <v>71</v>
      </c>
      <c r="H38" s="407"/>
      <c r="I38" s="408"/>
      <c r="J38" s="298" t="s">
        <v>10</v>
      </c>
      <c r="K38" s="298"/>
      <c r="L38" s="298"/>
      <c r="M38" s="298"/>
      <c r="N38" s="299"/>
    </row>
    <row r="39" spans="1:15" ht="42.75" customHeight="1">
      <c r="A39" s="304" t="s">
        <v>63</v>
      </c>
      <c r="B39" s="305"/>
      <c r="C39" s="305"/>
      <c r="D39" s="305"/>
      <c r="E39" s="305"/>
      <c r="F39" s="305"/>
      <c r="G39" s="409"/>
      <c r="H39" s="410"/>
      <c r="I39" s="411"/>
      <c r="J39" s="98" t="s">
        <v>12</v>
      </c>
      <c r="K39" s="300" t="s">
        <v>13</v>
      </c>
      <c r="L39" s="300"/>
      <c r="M39" s="300"/>
      <c r="N39" s="99" t="s">
        <v>14</v>
      </c>
    </row>
    <row r="40" spans="1:15" ht="36.75" customHeight="1">
      <c r="A40" s="289" t="s">
        <v>64</v>
      </c>
      <c r="B40" s="290"/>
      <c r="C40" s="290"/>
      <c r="D40" s="290"/>
      <c r="E40" s="290"/>
      <c r="F40" s="339"/>
      <c r="G40" s="409"/>
      <c r="H40" s="410"/>
      <c r="I40" s="411"/>
      <c r="J40" s="347">
        <v>1304</v>
      </c>
      <c r="K40" s="341" t="s">
        <v>237</v>
      </c>
      <c r="L40" s="342"/>
      <c r="M40" s="343"/>
      <c r="N40" s="460">
        <v>12122184</v>
      </c>
      <c r="O40" s="18"/>
    </row>
    <row r="41" spans="1:15" ht="15.75">
      <c r="A41" s="292" t="s">
        <v>16</v>
      </c>
      <c r="B41" s="293"/>
      <c r="C41" s="293"/>
      <c r="D41" s="293"/>
      <c r="E41" s="293"/>
      <c r="F41" s="293"/>
      <c r="G41" s="409"/>
      <c r="H41" s="410"/>
      <c r="I41" s="411"/>
      <c r="J41" s="474"/>
      <c r="K41" s="471"/>
      <c r="L41" s="472"/>
      <c r="M41" s="473"/>
      <c r="N41" s="475"/>
    </row>
    <row r="42" spans="1:15" ht="15" customHeight="1">
      <c r="A42" s="292" t="s">
        <v>65</v>
      </c>
      <c r="B42" s="293"/>
      <c r="C42" s="293"/>
      <c r="D42" s="293"/>
      <c r="E42" s="293"/>
      <c r="F42" s="293"/>
      <c r="G42" s="409"/>
      <c r="H42" s="410"/>
      <c r="I42" s="411"/>
      <c r="J42" s="348"/>
      <c r="K42" s="344"/>
      <c r="L42" s="345"/>
      <c r="M42" s="346"/>
      <c r="N42" s="461"/>
    </row>
    <row r="43" spans="1:15" ht="21.75" customHeight="1">
      <c r="A43" s="309" t="s">
        <v>192</v>
      </c>
      <c r="B43" s="310"/>
      <c r="C43" s="310"/>
      <c r="D43" s="310"/>
      <c r="E43" s="310"/>
      <c r="F43" s="311"/>
      <c r="G43" s="409"/>
      <c r="H43" s="410"/>
      <c r="I43" s="411"/>
      <c r="J43" s="100"/>
      <c r="K43" s="363"/>
      <c r="L43" s="363"/>
      <c r="M43" s="363"/>
      <c r="N43" s="102"/>
    </row>
    <row r="44" spans="1:15">
      <c r="A44" s="465"/>
      <c r="B44" s="466"/>
      <c r="C44" s="466"/>
      <c r="D44" s="466"/>
      <c r="E44" s="466"/>
      <c r="F44" s="467"/>
      <c r="G44" s="409"/>
      <c r="H44" s="410"/>
      <c r="I44" s="411"/>
      <c r="J44" s="100"/>
      <c r="K44" s="363"/>
      <c r="L44" s="363"/>
      <c r="M44" s="363"/>
      <c r="N44" s="102"/>
    </row>
    <row r="45" spans="1:15" ht="16.5" thickBot="1">
      <c r="A45" s="470"/>
      <c r="B45" s="403"/>
      <c r="C45" s="403"/>
      <c r="D45" s="403"/>
      <c r="E45" s="403"/>
      <c r="F45" s="403"/>
      <c r="G45" s="403"/>
      <c r="H45" s="403"/>
      <c r="I45" s="403"/>
      <c r="J45" s="403"/>
      <c r="K45" s="403"/>
      <c r="L45" s="403"/>
      <c r="M45" s="403"/>
      <c r="N45" s="404"/>
    </row>
    <row r="46" spans="1:15" ht="15.75">
      <c r="A46" s="268" t="s">
        <v>18</v>
      </c>
      <c r="B46" s="270" t="s">
        <v>19</v>
      </c>
      <c r="C46" s="272" t="s">
        <v>20</v>
      </c>
      <c r="D46" s="272" t="s">
        <v>21</v>
      </c>
      <c r="E46" s="273" t="s">
        <v>66</v>
      </c>
      <c r="F46" s="272" t="s">
        <v>23</v>
      </c>
      <c r="G46" s="272"/>
      <c r="H46" s="272"/>
      <c r="I46" s="272"/>
      <c r="J46" s="272" t="s">
        <v>24</v>
      </c>
      <c r="K46" s="272"/>
      <c r="L46" s="301" t="s">
        <v>25</v>
      </c>
      <c r="M46" s="301"/>
      <c r="N46" s="302"/>
    </row>
    <row r="47" spans="1:15" ht="26.25" customHeight="1">
      <c r="A47" s="269"/>
      <c r="B47" s="271"/>
      <c r="C47" s="271"/>
      <c r="D47" s="271"/>
      <c r="E47" s="274"/>
      <c r="F47" s="271"/>
      <c r="G47" s="271"/>
      <c r="H47" s="271"/>
      <c r="I47" s="271"/>
      <c r="J47" s="271"/>
      <c r="K47" s="271"/>
      <c r="L47" s="271" t="s">
        <v>26</v>
      </c>
      <c r="M47" s="271" t="s">
        <v>27</v>
      </c>
      <c r="N47" s="303" t="s">
        <v>28</v>
      </c>
    </row>
    <row r="48" spans="1:15" ht="15" customHeight="1">
      <c r="A48" s="269"/>
      <c r="B48" s="271"/>
      <c r="C48" s="271"/>
      <c r="D48" s="271"/>
      <c r="E48" s="274"/>
      <c r="F48" s="103" t="s">
        <v>29</v>
      </c>
      <c r="G48" s="104" t="s">
        <v>30</v>
      </c>
      <c r="H48" s="104" t="s">
        <v>31</v>
      </c>
      <c r="I48" s="105" t="s">
        <v>32</v>
      </c>
      <c r="J48" s="103" t="s">
        <v>33</v>
      </c>
      <c r="K48" s="106" t="s">
        <v>34</v>
      </c>
      <c r="L48" s="271"/>
      <c r="M48" s="271"/>
      <c r="N48" s="303"/>
    </row>
    <row r="49" spans="1:16" ht="27.75" customHeight="1">
      <c r="A49" s="468" t="s">
        <v>72</v>
      </c>
      <c r="B49" s="107" t="s">
        <v>35</v>
      </c>
      <c r="C49" s="469" t="s">
        <v>173</v>
      </c>
      <c r="D49" s="107">
        <v>25</v>
      </c>
      <c r="E49" s="108">
        <v>15000000</v>
      </c>
      <c r="F49" s="108">
        <f>+E49</f>
        <v>15000000</v>
      </c>
      <c r="G49" s="107"/>
      <c r="H49" s="107"/>
      <c r="I49" s="107"/>
      <c r="J49" s="36">
        <v>44927</v>
      </c>
      <c r="K49" s="37">
        <v>45290</v>
      </c>
      <c r="L49" s="395"/>
      <c r="M49" s="395"/>
      <c r="N49" s="397"/>
    </row>
    <row r="50" spans="1:16" ht="27.75" customHeight="1">
      <c r="A50" s="468"/>
      <c r="B50" s="107" t="s">
        <v>37</v>
      </c>
      <c r="C50" s="469"/>
      <c r="D50" s="107">
        <v>47</v>
      </c>
      <c r="E50" s="108">
        <f>+N40</f>
        <v>12122184</v>
      </c>
      <c r="F50" s="108">
        <f>+E50</f>
        <v>12122184</v>
      </c>
      <c r="G50" s="242"/>
      <c r="H50" s="107"/>
      <c r="I50" s="107"/>
      <c r="J50" s="36">
        <v>44927</v>
      </c>
      <c r="K50" s="37">
        <v>45290</v>
      </c>
      <c r="L50" s="396"/>
      <c r="M50" s="396"/>
      <c r="N50" s="398"/>
    </row>
    <row r="51" spans="1:16" ht="15.75">
      <c r="A51" s="328" t="s">
        <v>38</v>
      </c>
      <c r="B51" s="32" t="s">
        <v>35</v>
      </c>
      <c r="C51" s="450"/>
      <c r="D51" s="115">
        <v>25</v>
      </c>
      <c r="E51" s="240">
        <f>+E49</f>
        <v>15000000</v>
      </c>
      <c r="F51" s="108">
        <f t="shared" ref="F51" si="1">+E51</f>
        <v>15000000</v>
      </c>
      <c r="G51" s="107"/>
      <c r="H51" s="107"/>
      <c r="I51" s="107"/>
      <c r="J51" s="36">
        <v>44927</v>
      </c>
      <c r="K51" s="37">
        <v>45290</v>
      </c>
      <c r="L51" s="326"/>
      <c r="M51" s="326"/>
      <c r="N51" s="337"/>
    </row>
    <row r="52" spans="1:16" ht="16.5" thickBot="1">
      <c r="A52" s="329"/>
      <c r="B52" s="31" t="s">
        <v>37</v>
      </c>
      <c r="C52" s="450"/>
      <c r="D52" s="116">
        <f>+D50</f>
        <v>47</v>
      </c>
      <c r="E52" s="240">
        <f>+E50</f>
        <v>12122184</v>
      </c>
      <c r="F52" s="108">
        <f>+F50</f>
        <v>12122184</v>
      </c>
      <c r="G52" s="107"/>
      <c r="H52" s="107"/>
      <c r="I52" s="107"/>
      <c r="J52" s="36">
        <v>44927</v>
      </c>
      <c r="K52" s="37">
        <v>45290</v>
      </c>
      <c r="L52" s="327"/>
      <c r="M52" s="327"/>
      <c r="N52" s="338"/>
      <c r="P52" s="1"/>
    </row>
    <row r="53" spans="1:16" ht="15.75">
      <c r="A53" s="112" t="s">
        <v>39</v>
      </c>
      <c r="B53" s="433" t="s">
        <v>40</v>
      </c>
      <c r="C53" s="433"/>
      <c r="D53" s="433"/>
      <c r="E53" s="434" t="s">
        <v>41</v>
      </c>
      <c r="F53" s="434"/>
      <c r="G53" s="434"/>
      <c r="H53" s="434"/>
      <c r="I53" s="117"/>
      <c r="J53" s="435" t="s">
        <v>42</v>
      </c>
      <c r="K53" s="435"/>
      <c r="L53" s="435"/>
      <c r="M53" s="435"/>
      <c r="N53" s="436"/>
      <c r="P53" s="1"/>
    </row>
    <row r="54" spans="1:16" ht="28.5" customHeight="1">
      <c r="A54" s="313" t="s">
        <v>151</v>
      </c>
      <c r="B54" s="463" t="s">
        <v>73</v>
      </c>
      <c r="C54" s="463"/>
      <c r="D54" s="463"/>
      <c r="E54" s="437" t="s">
        <v>153</v>
      </c>
      <c r="F54" s="438"/>
      <c r="G54" s="439"/>
      <c r="H54" s="41" t="s">
        <v>35</v>
      </c>
      <c r="I54" s="118">
        <f>+D51</f>
        <v>25</v>
      </c>
      <c r="J54" s="251" t="s">
        <v>197</v>
      </c>
      <c r="K54" s="251"/>
      <c r="L54" s="251"/>
      <c r="M54" s="251"/>
      <c r="N54" s="252"/>
    </row>
    <row r="55" spans="1:16" ht="36.75" customHeight="1">
      <c r="A55" s="313"/>
      <c r="B55" s="463"/>
      <c r="C55" s="463"/>
      <c r="D55" s="463"/>
      <c r="E55" s="440"/>
      <c r="F55" s="441"/>
      <c r="G55" s="442"/>
      <c r="H55" s="41" t="s">
        <v>37</v>
      </c>
      <c r="I55" s="718">
        <v>42</v>
      </c>
      <c r="J55" s="423" t="s">
        <v>245</v>
      </c>
      <c r="K55" s="423"/>
      <c r="L55" s="423"/>
      <c r="M55" s="423"/>
      <c r="N55" s="424"/>
    </row>
    <row r="56" spans="1:16">
      <c r="A56" s="412" t="s">
        <v>244</v>
      </c>
      <c r="B56" s="413"/>
      <c r="C56" s="413"/>
      <c r="D56" s="413"/>
      <c r="E56" s="413"/>
      <c r="F56" s="413"/>
      <c r="G56" s="413"/>
      <c r="H56" s="413"/>
      <c r="I56" s="414"/>
      <c r="J56" s="425"/>
      <c r="K56" s="425"/>
      <c r="L56" s="425"/>
      <c r="M56" s="425"/>
      <c r="N56" s="426"/>
    </row>
    <row r="57" spans="1:16" ht="15.75" thickBot="1">
      <c r="A57" s="356"/>
      <c r="B57" s="415"/>
      <c r="C57" s="415"/>
      <c r="D57" s="415"/>
      <c r="E57" s="415"/>
      <c r="F57" s="415"/>
      <c r="G57" s="415"/>
      <c r="H57" s="415"/>
      <c r="I57" s="416"/>
      <c r="J57" s="427"/>
      <c r="K57" s="427"/>
      <c r="L57" s="427"/>
      <c r="M57" s="427"/>
      <c r="N57" s="428"/>
    </row>
    <row r="58" spans="1:16">
      <c r="A58" s="119"/>
      <c r="B58" s="119"/>
      <c r="C58" s="119"/>
      <c r="D58" s="119"/>
      <c r="E58" s="119"/>
      <c r="F58" s="119"/>
      <c r="G58" s="119"/>
      <c r="H58" s="119"/>
      <c r="I58" s="119"/>
      <c r="J58" s="120"/>
      <c r="K58" s="120"/>
      <c r="L58" s="120"/>
      <c r="M58" s="120"/>
      <c r="N58" s="120"/>
    </row>
    <row r="59" spans="1:16" ht="15.75" thickBot="1">
      <c r="A59" s="119"/>
      <c r="B59" s="119"/>
      <c r="C59" s="119"/>
      <c r="D59" s="119"/>
      <c r="E59" s="119"/>
      <c r="F59" s="119"/>
      <c r="G59" s="119"/>
      <c r="H59" s="119"/>
      <c r="I59" s="119"/>
      <c r="J59" s="120"/>
      <c r="K59" s="120"/>
      <c r="L59" s="120"/>
      <c r="M59" s="120"/>
      <c r="N59" s="120"/>
    </row>
    <row r="60" spans="1:16" ht="20.25">
      <c r="A60" s="318"/>
      <c r="B60" s="320" t="s">
        <v>0</v>
      </c>
      <c r="C60" s="320"/>
      <c r="D60" s="320"/>
      <c r="E60" s="320"/>
      <c r="F60" s="320"/>
      <c r="G60" s="320"/>
      <c r="H60" s="320"/>
      <c r="I60" s="322" t="s">
        <v>1</v>
      </c>
      <c r="J60" s="322"/>
      <c r="K60" s="322"/>
      <c r="L60" s="322"/>
      <c r="M60" s="261"/>
      <c r="N60" s="262"/>
    </row>
    <row r="61" spans="1:16" ht="20.25">
      <c r="A61" s="319"/>
      <c r="B61" s="321"/>
      <c r="C61" s="321"/>
      <c r="D61" s="321"/>
      <c r="E61" s="321"/>
      <c r="F61" s="321"/>
      <c r="G61" s="321"/>
      <c r="H61" s="321"/>
      <c r="I61" s="323" t="s">
        <v>2</v>
      </c>
      <c r="J61" s="323"/>
      <c r="K61" s="323"/>
      <c r="L61" s="323"/>
      <c r="M61" s="263"/>
      <c r="N61" s="264"/>
    </row>
    <row r="62" spans="1:16" ht="20.25">
      <c r="A62" s="319"/>
      <c r="B62" s="321" t="s">
        <v>3</v>
      </c>
      <c r="C62" s="321"/>
      <c r="D62" s="321"/>
      <c r="E62" s="321"/>
      <c r="F62" s="321"/>
      <c r="G62" s="321"/>
      <c r="H62" s="321"/>
      <c r="I62" s="323" t="s">
        <v>4</v>
      </c>
      <c r="J62" s="323"/>
      <c r="K62" s="323"/>
      <c r="L62" s="323"/>
      <c r="M62" s="263"/>
      <c r="N62" s="264"/>
    </row>
    <row r="63" spans="1:16" ht="20.25">
      <c r="A63" s="319"/>
      <c r="B63" s="321"/>
      <c r="C63" s="321"/>
      <c r="D63" s="321"/>
      <c r="E63" s="321"/>
      <c r="F63" s="321"/>
      <c r="G63" s="321"/>
      <c r="H63" s="321"/>
      <c r="I63" s="323" t="s">
        <v>5</v>
      </c>
      <c r="J63" s="323"/>
      <c r="K63" s="323"/>
      <c r="L63" s="323"/>
      <c r="M63" s="263"/>
      <c r="N63" s="264"/>
    </row>
    <row r="64" spans="1:16">
      <c r="A64" s="283"/>
      <c r="B64" s="284"/>
      <c r="C64" s="284"/>
      <c r="D64" s="284"/>
      <c r="E64" s="284"/>
      <c r="F64" s="284"/>
      <c r="G64" s="284"/>
      <c r="H64" s="284"/>
      <c r="I64" s="284"/>
      <c r="J64" s="284"/>
      <c r="K64" s="284"/>
      <c r="L64" s="284"/>
      <c r="M64" s="284"/>
      <c r="N64" s="285"/>
    </row>
    <row r="65" spans="1:15" ht="15.75">
      <c r="A65" s="306" t="s">
        <v>6</v>
      </c>
      <c r="B65" s="307"/>
      <c r="C65" s="307"/>
      <c r="D65" s="307"/>
      <c r="E65" s="307"/>
      <c r="F65" s="307"/>
      <c r="G65" s="307"/>
      <c r="H65" s="307"/>
      <c r="I65" s="307"/>
      <c r="J65" s="307"/>
      <c r="K65" s="307"/>
      <c r="L65" s="307"/>
      <c r="M65" s="307"/>
      <c r="N65" s="308"/>
    </row>
    <row r="66" spans="1:15" ht="15.75">
      <c r="A66" s="25" t="s">
        <v>196</v>
      </c>
      <c r="B66" s="286" t="s">
        <v>241</v>
      </c>
      <c r="C66" s="287"/>
      <c r="D66" s="287"/>
      <c r="E66" s="287"/>
      <c r="F66" s="287"/>
      <c r="G66" s="287"/>
      <c r="H66" s="287"/>
      <c r="I66" s="287"/>
      <c r="J66" s="287"/>
      <c r="K66" s="287"/>
      <c r="L66" s="287"/>
      <c r="M66" s="287"/>
      <c r="N66" s="288"/>
    </row>
    <row r="67" spans="1:15">
      <c r="A67" s="289" t="s">
        <v>7</v>
      </c>
      <c r="B67" s="290"/>
      <c r="C67" s="290"/>
      <c r="D67" s="290"/>
      <c r="E67" s="290"/>
      <c r="F67" s="290"/>
      <c r="G67" s="290"/>
      <c r="H67" s="290"/>
      <c r="I67" s="290"/>
      <c r="J67" s="290"/>
      <c r="K67" s="290"/>
      <c r="L67" s="290"/>
      <c r="M67" s="290"/>
      <c r="N67" s="291"/>
    </row>
    <row r="68" spans="1:15" ht="15.75" customHeight="1">
      <c r="A68" s="292" t="s">
        <v>8</v>
      </c>
      <c r="B68" s="293"/>
      <c r="C68" s="293"/>
      <c r="D68" s="293"/>
      <c r="E68" s="293"/>
      <c r="F68" s="383"/>
      <c r="G68" s="456" t="s">
        <v>62</v>
      </c>
      <c r="H68" s="456"/>
      <c r="I68" s="456"/>
      <c r="J68" s="462" t="s">
        <v>10</v>
      </c>
      <c r="K68" s="298"/>
      <c r="L68" s="298"/>
      <c r="M68" s="298"/>
      <c r="N68" s="299"/>
    </row>
    <row r="69" spans="1:15" ht="34.5" customHeight="1">
      <c r="A69" s="304" t="s">
        <v>63</v>
      </c>
      <c r="B69" s="305"/>
      <c r="C69" s="305"/>
      <c r="D69" s="305"/>
      <c r="E69" s="305"/>
      <c r="F69" s="384"/>
      <c r="G69" s="456"/>
      <c r="H69" s="456"/>
      <c r="I69" s="456"/>
      <c r="J69" s="121" t="s">
        <v>12</v>
      </c>
      <c r="K69" s="300" t="s">
        <v>13</v>
      </c>
      <c r="L69" s="300"/>
      <c r="M69" s="300"/>
      <c r="N69" s="99" t="s">
        <v>14</v>
      </c>
    </row>
    <row r="70" spans="1:15" ht="27.75" customHeight="1">
      <c r="A70" s="289" t="s">
        <v>64</v>
      </c>
      <c r="B70" s="290"/>
      <c r="C70" s="290"/>
      <c r="D70" s="290"/>
      <c r="E70" s="290"/>
      <c r="F70" s="290"/>
      <c r="G70" s="456"/>
      <c r="H70" s="456"/>
      <c r="I70" s="456"/>
      <c r="J70" s="458" t="s">
        <v>238</v>
      </c>
      <c r="K70" s="368" t="s">
        <v>212</v>
      </c>
      <c r="L70" s="369"/>
      <c r="M70" s="370"/>
      <c r="N70" s="460">
        <f>14400000+14400000+25200000+17200000+18950000+9477816+20700000</f>
        <v>120327816</v>
      </c>
    </row>
    <row r="71" spans="1:15" ht="15.75">
      <c r="A71" s="292" t="s">
        <v>16</v>
      </c>
      <c r="B71" s="293"/>
      <c r="C71" s="293"/>
      <c r="D71" s="293"/>
      <c r="E71" s="293"/>
      <c r="F71" s="383"/>
      <c r="G71" s="456"/>
      <c r="H71" s="456"/>
      <c r="I71" s="456"/>
      <c r="J71" s="459"/>
      <c r="K71" s="371"/>
      <c r="L71" s="372"/>
      <c r="M71" s="373"/>
      <c r="N71" s="461"/>
    </row>
    <row r="72" spans="1:15" ht="33.75" customHeight="1">
      <c r="A72" s="399" t="s">
        <v>65</v>
      </c>
      <c r="B72" s="400"/>
      <c r="C72" s="400"/>
      <c r="D72" s="400"/>
      <c r="E72" s="400"/>
      <c r="F72" s="457"/>
      <c r="G72" s="456"/>
      <c r="H72" s="456"/>
      <c r="I72" s="456"/>
      <c r="J72" s="122">
        <v>215</v>
      </c>
      <c r="K72" s="367" t="s">
        <v>217</v>
      </c>
      <c r="L72" s="367"/>
      <c r="M72" s="367"/>
      <c r="N72" s="123">
        <v>10829000</v>
      </c>
    </row>
    <row r="73" spans="1:15" ht="32.25" customHeight="1">
      <c r="A73" s="453" t="s">
        <v>193</v>
      </c>
      <c r="B73" s="453"/>
      <c r="C73" s="453"/>
      <c r="D73" s="453"/>
      <c r="E73" s="453"/>
      <c r="F73" s="453"/>
      <c r="G73" s="456"/>
      <c r="H73" s="456"/>
      <c r="I73" s="456"/>
      <c r="J73" s="122" t="s">
        <v>218</v>
      </c>
      <c r="K73" s="367" t="s">
        <v>215</v>
      </c>
      <c r="L73" s="367"/>
      <c r="M73" s="367"/>
      <c r="N73" s="123">
        <f>18000000+18000000</f>
        <v>36000000</v>
      </c>
    </row>
    <row r="74" spans="1:15" ht="36" customHeight="1">
      <c r="A74" s="453"/>
      <c r="B74" s="453"/>
      <c r="C74" s="453"/>
      <c r="D74" s="453"/>
      <c r="E74" s="453"/>
      <c r="F74" s="453"/>
      <c r="G74" s="456"/>
      <c r="H74" s="456"/>
      <c r="I74" s="456"/>
      <c r="J74" s="124">
        <v>1370</v>
      </c>
      <c r="K74" s="340" t="s">
        <v>239</v>
      </c>
      <c r="L74" s="340"/>
      <c r="M74" s="340"/>
      <c r="N74" s="125">
        <v>21600000</v>
      </c>
    </row>
    <row r="75" spans="1:15" ht="16.5" thickBot="1">
      <c r="A75" s="401"/>
      <c r="B75" s="402"/>
      <c r="C75" s="402"/>
      <c r="D75" s="402"/>
      <c r="E75" s="402"/>
      <c r="F75" s="402"/>
      <c r="G75" s="403"/>
      <c r="H75" s="403"/>
      <c r="I75" s="403"/>
      <c r="J75" s="403"/>
      <c r="K75" s="403"/>
      <c r="L75" s="403"/>
      <c r="M75" s="403"/>
      <c r="N75" s="404"/>
    </row>
    <row r="76" spans="1:15" ht="15.75">
      <c r="A76" s="268" t="s">
        <v>18</v>
      </c>
      <c r="B76" s="270" t="s">
        <v>19</v>
      </c>
      <c r="C76" s="272" t="s">
        <v>20</v>
      </c>
      <c r="D76" s="272" t="s">
        <v>21</v>
      </c>
      <c r="E76" s="273" t="s">
        <v>66</v>
      </c>
      <c r="F76" s="272" t="s">
        <v>23</v>
      </c>
      <c r="G76" s="272"/>
      <c r="H76" s="272"/>
      <c r="I76" s="272"/>
      <c r="J76" s="272" t="s">
        <v>24</v>
      </c>
      <c r="K76" s="272"/>
      <c r="L76" s="301" t="s">
        <v>25</v>
      </c>
      <c r="M76" s="301"/>
      <c r="N76" s="302"/>
      <c r="O76" s="185"/>
    </row>
    <row r="77" spans="1:15">
      <c r="A77" s="269"/>
      <c r="B77" s="271"/>
      <c r="C77" s="271"/>
      <c r="D77" s="271"/>
      <c r="E77" s="274"/>
      <c r="F77" s="271"/>
      <c r="G77" s="271"/>
      <c r="H77" s="271"/>
      <c r="I77" s="271"/>
      <c r="J77" s="271"/>
      <c r="K77" s="271"/>
      <c r="L77" s="271" t="s">
        <v>26</v>
      </c>
      <c r="M77" s="271" t="s">
        <v>27</v>
      </c>
      <c r="N77" s="303" t="s">
        <v>28</v>
      </c>
      <c r="O77" s="185"/>
    </row>
    <row r="78" spans="1:15" ht="28.5" customHeight="1">
      <c r="A78" s="269"/>
      <c r="B78" s="271"/>
      <c r="C78" s="271"/>
      <c r="D78" s="271"/>
      <c r="E78" s="274"/>
      <c r="F78" s="103" t="s">
        <v>29</v>
      </c>
      <c r="G78" s="104" t="s">
        <v>30</v>
      </c>
      <c r="H78" s="104" t="s">
        <v>31</v>
      </c>
      <c r="I78" s="105" t="s">
        <v>32</v>
      </c>
      <c r="J78" s="103" t="s">
        <v>33</v>
      </c>
      <c r="K78" s="106" t="s">
        <v>34</v>
      </c>
      <c r="L78" s="271"/>
      <c r="M78" s="271"/>
      <c r="N78" s="303"/>
      <c r="O78" s="185"/>
    </row>
    <row r="79" spans="1:15">
      <c r="A79" s="393" t="s">
        <v>74</v>
      </c>
      <c r="B79" s="107" t="s">
        <v>35</v>
      </c>
      <c r="C79" s="250" t="s">
        <v>75</v>
      </c>
      <c r="D79" s="208">
        <v>9</v>
      </c>
      <c r="E79" s="33">
        <v>467306665.18181801</v>
      </c>
      <c r="F79" s="33">
        <f>+E79</f>
        <v>467306665.18181801</v>
      </c>
      <c r="G79" s="126"/>
      <c r="H79" s="126"/>
      <c r="I79" s="126"/>
      <c r="J79" s="36">
        <v>44927</v>
      </c>
      <c r="K79" s="37">
        <v>45290</v>
      </c>
      <c r="L79" s="395"/>
      <c r="M79" s="395"/>
      <c r="N79" s="448"/>
      <c r="O79" s="185"/>
    </row>
    <row r="80" spans="1:15">
      <c r="A80" s="394"/>
      <c r="B80" s="107" t="s">
        <v>37</v>
      </c>
      <c r="C80" s="250"/>
      <c r="D80" s="209">
        <v>9</v>
      </c>
      <c r="E80" s="127">
        <f>+N73+N72+N70</f>
        <v>167156816</v>
      </c>
      <c r="F80" s="33">
        <f t="shared" ref="F80:F84" si="2">+E80</f>
        <v>167156816</v>
      </c>
      <c r="G80" s="126"/>
      <c r="H80" s="126"/>
      <c r="I80" s="126"/>
      <c r="J80" s="36">
        <v>44927</v>
      </c>
      <c r="K80" s="37">
        <v>45290</v>
      </c>
      <c r="L80" s="396"/>
      <c r="M80" s="396"/>
      <c r="N80" s="449"/>
      <c r="O80" s="185"/>
    </row>
    <row r="81" spans="1:15">
      <c r="A81" s="393" t="s">
        <v>138</v>
      </c>
      <c r="B81" s="107" t="s">
        <v>35</v>
      </c>
      <c r="C81" s="250" t="s">
        <v>139</v>
      </c>
      <c r="D81" s="208">
        <v>3</v>
      </c>
      <c r="E81" s="127">
        <v>21600000</v>
      </c>
      <c r="F81" s="33">
        <f t="shared" si="2"/>
        <v>21600000</v>
      </c>
      <c r="G81" s="126"/>
      <c r="H81" s="126"/>
      <c r="I81" s="126"/>
      <c r="J81" s="36">
        <v>44927</v>
      </c>
      <c r="K81" s="37">
        <v>45290</v>
      </c>
      <c r="L81" s="395"/>
      <c r="M81" s="395"/>
      <c r="N81" s="448"/>
      <c r="O81" s="185"/>
    </row>
    <row r="82" spans="1:15">
      <c r="A82" s="394"/>
      <c r="B82" s="107" t="s">
        <v>37</v>
      </c>
      <c r="C82" s="250"/>
      <c r="D82" s="209">
        <v>3</v>
      </c>
      <c r="E82" s="127">
        <f>+N74</f>
        <v>21600000</v>
      </c>
      <c r="F82" s="33">
        <f t="shared" si="2"/>
        <v>21600000</v>
      </c>
      <c r="G82" s="126"/>
      <c r="H82" s="126"/>
      <c r="I82" s="126"/>
      <c r="J82" s="36">
        <v>44927</v>
      </c>
      <c r="K82" s="37">
        <v>45290</v>
      </c>
      <c r="L82" s="396"/>
      <c r="M82" s="396"/>
      <c r="N82" s="449"/>
      <c r="O82" s="185"/>
    </row>
    <row r="83" spans="1:15" ht="15.75">
      <c r="A83" s="328" t="s">
        <v>38</v>
      </c>
      <c r="B83" s="32" t="s">
        <v>35</v>
      </c>
      <c r="C83" s="450"/>
      <c r="D83" s="115">
        <v>9</v>
      </c>
      <c r="E83" s="128">
        <f>+E79+E81</f>
        <v>488906665.18181801</v>
      </c>
      <c r="F83" s="128">
        <f t="shared" si="2"/>
        <v>488906665.18181801</v>
      </c>
      <c r="G83" s="126"/>
      <c r="H83" s="126"/>
      <c r="I83" s="126"/>
      <c r="J83" s="36">
        <v>44927</v>
      </c>
      <c r="K83" s="37">
        <v>45290</v>
      </c>
      <c r="L83" s="326"/>
      <c r="M83" s="326"/>
      <c r="N83" s="337"/>
    </row>
    <row r="84" spans="1:15" ht="16.5" thickBot="1">
      <c r="A84" s="329"/>
      <c r="B84" s="31" t="s">
        <v>37</v>
      </c>
      <c r="C84" s="450"/>
      <c r="D84" s="210">
        <f>+D80</f>
        <v>9</v>
      </c>
      <c r="E84" s="128">
        <f>+E82+E80</f>
        <v>188756816</v>
      </c>
      <c r="F84" s="128">
        <f t="shared" si="2"/>
        <v>188756816</v>
      </c>
      <c r="G84" s="126"/>
      <c r="H84" s="126"/>
      <c r="I84" s="126"/>
      <c r="J84" s="36">
        <v>44927</v>
      </c>
      <c r="K84" s="37">
        <v>45290</v>
      </c>
      <c r="L84" s="327"/>
      <c r="M84" s="327"/>
      <c r="N84" s="338"/>
    </row>
    <row r="85" spans="1:15" ht="15.75">
      <c r="A85" s="112" t="s">
        <v>39</v>
      </c>
      <c r="B85" s="433" t="s">
        <v>40</v>
      </c>
      <c r="C85" s="433"/>
      <c r="D85" s="433"/>
      <c r="E85" s="434" t="s">
        <v>41</v>
      </c>
      <c r="F85" s="434"/>
      <c r="G85" s="434"/>
      <c r="H85" s="434"/>
      <c r="I85" s="117"/>
      <c r="J85" s="435" t="s">
        <v>42</v>
      </c>
      <c r="K85" s="435"/>
      <c r="L85" s="435"/>
      <c r="M85" s="435"/>
      <c r="N85" s="436"/>
    </row>
    <row r="86" spans="1:15" ht="27" customHeight="1">
      <c r="A86" s="313" t="s">
        <v>151</v>
      </c>
      <c r="B86" s="314" t="s">
        <v>76</v>
      </c>
      <c r="C86" s="314"/>
      <c r="D86" s="314"/>
      <c r="E86" s="437" t="s">
        <v>154</v>
      </c>
      <c r="F86" s="438"/>
      <c r="G86" s="439"/>
      <c r="H86" s="41" t="s">
        <v>35</v>
      </c>
      <c r="I86" s="118">
        <f>+D83</f>
        <v>9</v>
      </c>
      <c r="J86" s="251" t="s">
        <v>197</v>
      </c>
      <c r="K86" s="251"/>
      <c r="L86" s="251"/>
      <c r="M86" s="251"/>
      <c r="N86" s="252"/>
    </row>
    <row r="87" spans="1:15" ht="27" customHeight="1">
      <c r="A87" s="313"/>
      <c r="B87" s="314"/>
      <c r="C87" s="314"/>
      <c r="D87" s="314"/>
      <c r="E87" s="440"/>
      <c r="F87" s="441"/>
      <c r="G87" s="442"/>
      <c r="H87" s="41" t="s">
        <v>37</v>
      </c>
      <c r="I87" s="118">
        <f>+D84</f>
        <v>9</v>
      </c>
      <c r="J87" s="254" t="s">
        <v>70</v>
      </c>
      <c r="K87" s="254"/>
      <c r="L87" s="254"/>
      <c r="M87" s="254"/>
      <c r="N87" s="255"/>
    </row>
    <row r="88" spans="1:15" ht="57.75" customHeight="1">
      <c r="A88" s="443" t="s">
        <v>246</v>
      </c>
      <c r="B88" s="444"/>
      <c r="C88" s="444"/>
      <c r="D88" s="444"/>
      <c r="E88" s="444"/>
      <c r="F88" s="444"/>
      <c r="G88" s="444"/>
      <c r="H88" s="444"/>
      <c r="I88" s="445"/>
      <c r="J88" s="454"/>
      <c r="K88" s="454"/>
      <c r="L88" s="454"/>
      <c r="M88" s="454"/>
      <c r="N88" s="455"/>
    </row>
    <row r="89" spans="1:15" ht="57.75" customHeight="1" thickBot="1">
      <c r="A89" s="387"/>
      <c r="B89" s="446"/>
      <c r="C89" s="446"/>
      <c r="D89" s="446"/>
      <c r="E89" s="446"/>
      <c r="F89" s="446"/>
      <c r="G89" s="446"/>
      <c r="H89" s="446"/>
      <c r="I89" s="447"/>
      <c r="J89" s="257"/>
      <c r="K89" s="257"/>
      <c r="L89" s="257"/>
      <c r="M89" s="257"/>
      <c r="N89" s="258"/>
    </row>
    <row r="90" spans="1:15">
      <c r="A90" s="119"/>
      <c r="B90" s="119"/>
      <c r="C90" s="119"/>
      <c r="D90" s="119"/>
      <c r="E90" s="119"/>
      <c r="F90" s="119"/>
      <c r="G90" s="119"/>
      <c r="H90" s="119"/>
      <c r="I90" s="119"/>
      <c r="J90" s="120"/>
      <c r="K90" s="120"/>
      <c r="L90" s="120"/>
      <c r="M90" s="120"/>
      <c r="N90" s="120"/>
    </row>
    <row r="91" spans="1:15" ht="15.75" thickBot="1">
      <c r="A91" s="119"/>
      <c r="B91" s="119"/>
      <c r="C91" s="119"/>
      <c r="D91" s="119"/>
      <c r="E91" s="119"/>
      <c r="F91" s="119"/>
      <c r="G91" s="119"/>
      <c r="H91" s="119"/>
      <c r="I91" s="119"/>
      <c r="J91" s="120"/>
      <c r="K91" s="120"/>
      <c r="L91" s="120"/>
      <c r="M91" s="120"/>
      <c r="N91" s="120"/>
    </row>
    <row r="92" spans="1:15" ht="20.25">
      <c r="A92" s="318"/>
      <c r="B92" s="320" t="s">
        <v>0</v>
      </c>
      <c r="C92" s="320"/>
      <c r="D92" s="320"/>
      <c r="E92" s="320"/>
      <c r="F92" s="320"/>
      <c r="G92" s="320"/>
      <c r="H92" s="320"/>
      <c r="I92" s="322" t="s">
        <v>1</v>
      </c>
      <c r="J92" s="322"/>
      <c r="K92" s="322"/>
      <c r="L92" s="322"/>
      <c r="M92" s="261"/>
      <c r="N92" s="262"/>
    </row>
    <row r="93" spans="1:15" ht="20.25">
      <c r="A93" s="319"/>
      <c r="B93" s="321"/>
      <c r="C93" s="321"/>
      <c r="D93" s="321"/>
      <c r="E93" s="321"/>
      <c r="F93" s="321"/>
      <c r="G93" s="321"/>
      <c r="H93" s="321"/>
      <c r="I93" s="323" t="s">
        <v>2</v>
      </c>
      <c r="J93" s="323"/>
      <c r="K93" s="323"/>
      <c r="L93" s="323"/>
      <c r="M93" s="263"/>
      <c r="N93" s="264"/>
    </row>
    <row r="94" spans="1:15" ht="20.25">
      <c r="A94" s="319"/>
      <c r="B94" s="321" t="s">
        <v>3</v>
      </c>
      <c r="C94" s="321"/>
      <c r="D94" s="321"/>
      <c r="E94" s="321"/>
      <c r="F94" s="321"/>
      <c r="G94" s="321"/>
      <c r="H94" s="321"/>
      <c r="I94" s="323" t="s">
        <v>4</v>
      </c>
      <c r="J94" s="323"/>
      <c r="K94" s="323"/>
      <c r="L94" s="323"/>
      <c r="M94" s="263"/>
      <c r="N94" s="264"/>
    </row>
    <row r="95" spans="1:15" ht="20.25">
      <c r="A95" s="319"/>
      <c r="B95" s="321"/>
      <c r="C95" s="321"/>
      <c r="D95" s="321"/>
      <c r="E95" s="321"/>
      <c r="F95" s="321"/>
      <c r="G95" s="321"/>
      <c r="H95" s="321"/>
      <c r="I95" s="323" t="s">
        <v>5</v>
      </c>
      <c r="J95" s="323"/>
      <c r="K95" s="323"/>
      <c r="L95" s="323"/>
      <c r="M95" s="263"/>
      <c r="N95" s="264"/>
    </row>
    <row r="96" spans="1:15">
      <c r="A96" s="283"/>
      <c r="B96" s="284"/>
      <c r="C96" s="284"/>
      <c r="D96" s="284"/>
      <c r="E96" s="284"/>
      <c r="F96" s="284"/>
      <c r="G96" s="284"/>
      <c r="H96" s="284"/>
      <c r="I96" s="284"/>
      <c r="J96" s="284"/>
      <c r="K96" s="284"/>
      <c r="L96" s="284"/>
      <c r="M96" s="284"/>
      <c r="N96" s="285"/>
    </row>
    <row r="97" spans="1:14" ht="15.75">
      <c r="A97" s="306" t="s">
        <v>6</v>
      </c>
      <c r="B97" s="307"/>
      <c r="C97" s="307"/>
      <c r="D97" s="307"/>
      <c r="E97" s="307"/>
      <c r="F97" s="307"/>
      <c r="G97" s="307"/>
      <c r="H97" s="307"/>
      <c r="I97" s="307"/>
      <c r="J97" s="307"/>
      <c r="K97" s="307"/>
      <c r="L97" s="307"/>
      <c r="M97" s="307"/>
      <c r="N97" s="308"/>
    </row>
    <row r="98" spans="1:14" ht="15.75">
      <c r="A98" s="25" t="s">
        <v>199</v>
      </c>
      <c r="B98" s="286" t="s">
        <v>241</v>
      </c>
      <c r="C98" s="287"/>
      <c r="D98" s="287"/>
      <c r="E98" s="287"/>
      <c r="F98" s="287"/>
      <c r="G98" s="287"/>
      <c r="H98" s="287"/>
      <c r="I98" s="287"/>
      <c r="J98" s="287"/>
      <c r="K98" s="287"/>
      <c r="L98" s="287"/>
      <c r="M98" s="287"/>
      <c r="N98" s="288"/>
    </row>
    <row r="99" spans="1:14" ht="15" customHeight="1">
      <c r="A99" s="289" t="s">
        <v>7</v>
      </c>
      <c r="B99" s="290"/>
      <c r="C99" s="290"/>
      <c r="D99" s="290"/>
      <c r="E99" s="290"/>
      <c r="F99" s="290"/>
      <c r="G99" s="290"/>
      <c r="H99" s="290"/>
      <c r="I99" s="290"/>
      <c r="J99" s="290"/>
      <c r="K99" s="290"/>
      <c r="L99" s="290"/>
      <c r="M99" s="290"/>
      <c r="N99" s="291"/>
    </row>
    <row r="100" spans="1:14" ht="15.75">
      <c r="A100" s="292" t="s">
        <v>8</v>
      </c>
      <c r="B100" s="293"/>
      <c r="C100" s="293"/>
      <c r="D100" s="293"/>
      <c r="E100" s="293"/>
      <c r="F100" s="293"/>
      <c r="G100" s="406" t="s">
        <v>62</v>
      </c>
      <c r="H100" s="407"/>
      <c r="I100" s="408"/>
      <c r="J100" s="298" t="s">
        <v>10</v>
      </c>
      <c r="K100" s="298"/>
      <c r="L100" s="298"/>
      <c r="M100" s="298"/>
      <c r="N100" s="299"/>
    </row>
    <row r="101" spans="1:14" ht="37.5" customHeight="1">
      <c r="A101" s="304" t="s">
        <v>63</v>
      </c>
      <c r="B101" s="305"/>
      <c r="C101" s="305"/>
      <c r="D101" s="305"/>
      <c r="E101" s="305"/>
      <c r="F101" s="305"/>
      <c r="G101" s="409"/>
      <c r="H101" s="410"/>
      <c r="I101" s="411"/>
      <c r="J101" s="98" t="s">
        <v>12</v>
      </c>
      <c r="K101" s="300" t="s">
        <v>13</v>
      </c>
      <c r="L101" s="300"/>
      <c r="M101" s="300"/>
      <c r="N101" s="99" t="s">
        <v>14</v>
      </c>
    </row>
    <row r="102" spans="1:14" ht="33" customHeight="1">
      <c r="A102" s="289" t="s">
        <v>64</v>
      </c>
      <c r="B102" s="290"/>
      <c r="C102" s="290"/>
      <c r="D102" s="290"/>
      <c r="E102" s="290"/>
      <c r="F102" s="339"/>
      <c r="G102" s="409"/>
      <c r="H102" s="410"/>
      <c r="I102" s="411"/>
      <c r="J102" s="122">
        <v>215</v>
      </c>
      <c r="K102" s="367" t="s">
        <v>217</v>
      </c>
      <c r="L102" s="367"/>
      <c r="M102" s="367"/>
      <c r="N102" s="101">
        <v>3500000</v>
      </c>
    </row>
    <row r="103" spans="1:14" ht="31.5" customHeight="1">
      <c r="A103" s="292" t="s">
        <v>16</v>
      </c>
      <c r="B103" s="293"/>
      <c r="C103" s="293"/>
      <c r="D103" s="293"/>
      <c r="E103" s="293"/>
      <c r="F103" s="293"/>
      <c r="G103" s="409"/>
      <c r="H103" s="410"/>
      <c r="I103" s="411"/>
      <c r="J103" s="122" t="s">
        <v>218</v>
      </c>
      <c r="K103" s="367" t="s">
        <v>215</v>
      </c>
      <c r="L103" s="367"/>
      <c r="M103" s="367"/>
      <c r="N103" s="101">
        <f>3150000+3150000</f>
        <v>6300000</v>
      </c>
    </row>
    <row r="104" spans="1:14" ht="15.75">
      <c r="A104" s="399" t="s">
        <v>65</v>
      </c>
      <c r="B104" s="400"/>
      <c r="C104" s="400"/>
      <c r="D104" s="400"/>
      <c r="E104" s="400"/>
      <c r="F104" s="400"/>
      <c r="G104" s="409"/>
      <c r="H104" s="410"/>
      <c r="I104" s="411"/>
      <c r="J104" s="124">
        <v>2420</v>
      </c>
      <c r="K104" s="340" t="s">
        <v>221</v>
      </c>
      <c r="L104" s="340"/>
      <c r="M104" s="340"/>
      <c r="N104" s="101">
        <f>998000000+166332600</f>
        <v>1164332600</v>
      </c>
    </row>
    <row r="105" spans="1:14" ht="44.25" customHeight="1">
      <c r="A105" s="453" t="s">
        <v>194</v>
      </c>
      <c r="B105" s="453"/>
      <c r="C105" s="453"/>
      <c r="D105" s="453"/>
      <c r="E105" s="453"/>
      <c r="F105" s="453"/>
      <c r="G105" s="410"/>
      <c r="H105" s="410"/>
      <c r="I105" s="411"/>
      <c r="J105" s="100">
        <v>970</v>
      </c>
      <c r="K105" s="367" t="s">
        <v>227</v>
      </c>
      <c r="L105" s="367"/>
      <c r="M105" s="367"/>
      <c r="N105" s="135">
        <v>19111816</v>
      </c>
    </row>
    <row r="106" spans="1:14">
      <c r="A106" s="453"/>
      <c r="B106" s="453"/>
      <c r="C106" s="453"/>
      <c r="D106" s="453"/>
      <c r="E106" s="453"/>
      <c r="F106" s="453"/>
      <c r="G106" s="410"/>
      <c r="H106" s="410"/>
      <c r="I106" s="411"/>
      <c r="J106" s="129"/>
      <c r="K106" s="405"/>
      <c r="L106" s="405"/>
      <c r="M106" s="405"/>
      <c r="N106" s="130"/>
    </row>
    <row r="107" spans="1:14" ht="16.5" thickBot="1">
      <c r="A107" s="401"/>
      <c r="B107" s="402"/>
      <c r="C107" s="402"/>
      <c r="D107" s="402"/>
      <c r="E107" s="402"/>
      <c r="F107" s="402"/>
      <c r="G107" s="403"/>
      <c r="H107" s="403"/>
      <c r="I107" s="403"/>
      <c r="J107" s="403"/>
      <c r="K107" s="403"/>
      <c r="L107" s="403"/>
      <c r="M107" s="403"/>
      <c r="N107" s="404"/>
    </row>
    <row r="108" spans="1:14" ht="15.75">
      <c r="A108" s="268" t="s">
        <v>18</v>
      </c>
      <c r="B108" s="270" t="s">
        <v>19</v>
      </c>
      <c r="C108" s="272" t="s">
        <v>20</v>
      </c>
      <c r="D108" s="272" t="s">
        <v>21</v>
      </c>
      <c r="E108" s="273" t="s">
        <v>66</v>
      </c>
      <c r="F108" s="272" t="s">
        <v>23</v>
      </c>
      <c r="G108" s="272"/>
      <c r="H108" s="272"/>
      <c r="I108" s="272"/>
      <c r="J108" s="272" t="s">
        <v>24</v>
      </c>
      <c r="K108" s="272"/>
      <c r="L108" s="301" t="s">
        <v>25</v>
      </c>
      <c r="M108" s="301"/>
      <c r="N108" s="302"/>
    </row>
    <row r="109" spans="1:14">
      <c r="A109" s="269"/>
      <c r="B109" s="271"/>
      <c r="C109" s="271"/>
      <c r="D109" s="271"/>
      <c r="E109" s="274"/>
      <c r="F109" s="271"/>
      <c r="G109" s="271"/>
      <c r="H109" s="271"/>
      <c r="I109" s="271"/>
      <c r="J109" s="271"/>
      <c r="K109" s="271"/>
      <c r="L109" s="271" t="s">
        <v>26</v>
      </c>
      <c r="M109" s="271" t="s">
        <v>27</v>
      </c>
      <c r="N109" s="303" t="s">
        <v>28</v>
      </c>
    </row>
    <row r="110" spans="1:14" ht="15.75">
      <c r="A110" s="269"/>
      <c r="B110" s="271"/>
      <c r="C110" s="271"/>
      <c r="D110" s="271"/>
      <c r="E110" s="274"/>
      <c r="F110" s="103" t="s">
        <v>29</v>
      </c>
      <c r="G110" s="104" t="s">
        <v>30</v>
      </c>
      <c r="H110" s="104" t="s">
        <v>31</v>
      </c>
      <c r="I110" s="105" t="s">
        <v>32</v>
      </c>
      <c r="J110" s="103" t="s">
        <v>33</v>
      </c>
      <c r="K110" s="106" t="s">
        <v>34</v>
      </c>
      <c r="L110" s="271"/>
      <c r="M110" s="271"/>
      <c r="N110" s="303"/>
    </row>
    <row r="111" spans="1:14" ht="18" customHeight="1">
      <c r="A111" s="393" t="s">
        <v>141</v>
      </c>
      <c r="B111" s="107" t="s">
        <v>35</v>
      </c>
      <c r="C111" s="250" t="s">
        <v>77</v>
      </c>
      <c r="D111" s="107">
        <v>203</v>
      </c>
      <c r="E111" s="127">
        <v>1168000000</v>
      </c>
      <c r="F111" s="33">
        <f>+E111</f>
        <v>1168000000</v>
      </c>
      <c r="G111" s="131"/>
      <c r="H111" s="131"/>
      <c r="I111" s="131"/>
      <c r="J111" s="36">
        <v>44927</v>
      </c>
      <c r="K111" s="37">
        <v>45290</v>
      </c>
      <c r="L111" s="395"/>
      <c r="M111" s="395"/>
      <c r="N111" s="397"/>
    </row>
    <row r="112" spans="1:14" ht="18" customHeight="1">
      <c r="A112" s="394"/>
      <c r="B112" s="107" t="s">
        <v>37</v>
      </c>
      <c r="C112" s="250"/>
      <c r="D112" s="107">
        <v>280</v>
      </c>
      <c r="E112" s="127">
        <f>+N104</f>
        <v>1164332600</v>
      </c>
      <c r="F112" s="33">
        <f t="shared" ref="F112:F114" si="3">+E112</f>
        <v>1164332600</v>
      </c>
      <c r="G112" s="131"/>
      <c r="H112" s="131"/>
      <c r="I112" s="131"/>
      <c r="J112" s="36">
        <v>44927</v>
      </c>
      <c r="K112" s="37">
        <v>45290</v>
      </c>
      <c r="L112" s="396"/>
      <c r="M112" s="396"/>
      <c r="N112" s="398"/>
    </row>
    <row r="113" spans="1:14" ht="18" customHeight="1">
      <c r="A113" s="393" t="s">
        <v>222</v>
      </c>
      <c r="B113" s="107" t="s">
        <v>35</v>
      </c>
      <c r="C113" s="250" t="s">
        <v>247</v>
      </c>
      <c r="D113" s="107">
        <v>5</v>
      </c>
      <c r="E113" s="127">
        <v>29426816</v>
      </c>
      <c r="F113" s="33">
        <f t="shared" si="3"/>
        <v>29426816</v>
      </c>
      <c r="G113" s="131"/>
      <c r="H113" s="131"/>
      <c r="I113" s="131"/>
      <c r="J113" s="36">
        <v>44927</v>
      </c>
      <c r="K113" s="37">
        <v>45290</v>
      </c>
      <c r="L113" s="395"/>
      <c r="M113" s="395"/>
      <c r="N113" s="397"/>
    </row>
    <row r="114" spans="1:14" ht="18" customHeight="1">
      <c r="A114" s="394"/>
      <c r="B114" s="107" t="s">
        <v>37</v>
      </c>
      <c r="C114" s="250"/>
      <c r="D114" s="107">
        <v>5</v>
      </c>
      <c r="E114" s="127">
        <f>+N102+N103+N105</f>
        <v>28911816</v>
      </c>
      <c r="F114" s="33">
        <f t="shared" si="3"/>
        <v>28911816</v>
      </c>
      <c r="G114" s="131"/>
      <c r="H114" s="131"/>
      <c r="I114" s="131"/>
      <c r="J114" s="36">
        <v>44927</v>
      </c>
      <c r="K114" s="37">
        <v>45290</v>
      </c>
      <c r="L114" s="396"/>
      <c r="M114" s="396"/>
      <c r="N114" s="398"/>
    </row>
    <row r="115" spans="1:14" ht="15.75">
      <c r="A115" s="418" t="s">
        <v>38</v>
      </c>
      <c r="B115" s="32" t="s">
        <v>35</v>
      </c>
      <c r="C115" s="420"/>
      <c r="D115" s="115">
        <v>203</v>
      </c>
      <c r="E115" s="128">
        <f>+E111+E113</f>
        <v>1197426816</v>
      </c>
      <c r="F115" s="128">
        <f>+E115</f>
        <v>1197426816</v>
      </c>
      <c r="G115" s="131"/>
      <c r="H115" s="131"/>
      <c r="I115" s="131"/>
      <c r="J115" s="36">
        <v>44927</v>
      </c>
      <c r="K115" s="37">
        <v>45290</v>
      </c>
      <c r="L115" s="326"/>
      <c r="M115" s="326"/>
      <c r="N115" s="337"/>
    </row>
    <row r="116" spans="1:14" ht="16.5" thickBot="1">
      <c r="A116" s="419"/>
      <c r="B116" s="31" t="s">
        <v>37</v>
      </c>
      <c r="C116" s="421"/>
      <c r="D116" s="116">
        <f>+D112</f>
        <v>280</v>
      </c>
      <c r="E116" s="128">
        <f>+E114+E112</f>
        <v>1193244416</v>
      </c>
      <c r="F116" s="128">
        <f>+E116</f>
        <v>1193244416</v>
      </c>
      <c r="G116" s="131"/>
      <c r="H116" s="131"/>
      <c r="I116" s="131"/>
      <c r="J116" s="36">
        <v>44927</v>
      </c>
      <c r="K116" s="37">
        <v>45290</v>
      </c>
      <c r="L116" s="422"/>
      <c r="M116" s="422"/>
      <c r="N116" s="338"/>
    </row>
    <row r="117" spans="1:14" ht="15.75">
      <c r="A117" s="112" t="s">
        <v>39</v>
      </c>
      <c r="B117" s="433" t="s">
        <v>40</v>
      </c>
      <c r="C117" s="433"/>
      <c r="D117" s="433"/>
      <c r="E117" s="434" t="s">
        <v>41</v>
      </c>
      <c r="F117" s="434"/>
      <c r="G117" s="434"/>
      <c r="H117" s="434"/>
      <c r="I117" s="117"/>
      <c r="J117" s="435" t="s">
        <v>42</v>
      </c>
      <c r="K117" s="435"/>
      <c r="L117" s="435"/>
      <c r="M117" s="435"/>
      <c r="N117" s="436"/>
    </row>
    <row r="118" spans="1:14" ht="27.75" customHeight="1">
      <c r="A118" s="313" t="s">
        <v>155</v>
      </c>
      <c r="B118" s="314" t="s">
        <v>78</v>
      </c>
      <c r="C118" s="314"/>
      <c r="D118" s="314"/>
      <c r="E118" s="437" t="s">
        <v>156</v>
      </c>
      <c r="F118" s="438"/>
      <c r="G118" s="439"/>
      <c r="H118" s="41" t="s">
        <v>35</v>
      </c>
      <c r="I118" s="118">
        <f>+D115</f>
        <v>203</v>
      </c>
      <c r="J118" s="251" t="s">
        <v>197</v>
      </c>
      <c r="K118" s="251"/>
      <c r="L118" s="251"/>
      <c r="M118" s="251"/>
      <c r="N118" s="252"/>
    </row>
    <row r="119" spans="1:14" ht="27.75" customHeight="1">
      <c r="A119" s="313"/>
      <c r="B119" s="314"/>
      <c r="C119" s="314"/>
      <c r="D119" s="314"/>
      <c r="E119" s="440"/>
      <c r="F119" s="441"/>
      <c r="G119" s="442"/>
      <c r="H119" s="41" t="s">
        <v>37</v>
      </c>
      <c r="I119" s="118">
        <f>+D116</f>
        <v>280</v>
      </c>
      <c r="J119" s="423" t="s">
        <v>79</v>
      </c>
      <c r="K119" s="423"/>
      <c r="L119" s="423"/>
      <c r="M119" s="423"/>
      <c r="N119" s="424"/>
    </row>
    <row r="120" spans="1:14" ht="114" customHeight="1">
      <c r="A120" s="443" t="s">
        <v>248</v>
      </c>
      <c r="B120" s="444"/>
      <c r="C120" s="444"/>
      <c r="D120" s="444"/>
      <c r="E120" s="444"/>
      <c r="F120" s="444"/>
      <c r="G120" s="444"/>
      <c r="H120" s="444"/>
      <c r="I120" s="445"/>
      <c r="J120" s="425"/>
      <c r="K120" s="425"/>
      <c r="L120" s="425"/>
      <c r="M120" s="425"/>
      <c r="N120" s="426"/>
    </row>
    <row r="121" spans="1:14" ht="114" customHeight="1" thickBot="1">
      <c r="A121" s="387"/>
      <c r="B121" s="446"/>
      <c r="C121" s="446"/>
      <c r="D121" s="446"/>
      <c r="E121" s="446"/>
      <c r="F121" s="446"/>
      <c r="G121" s="446"/>
      <c r="H121" s="446"/>
      <c r="I121" s="447"/>
      <c r="J121" s="427"/>
      <c r="K121" s="427"/>
      <c r="L121" s="427"/>
      <c r="M121" s="427"/>
      <c r="N121" s="428"/>
    </row>
    <row r="122" spans="1:14" ht="16.5" thickBot="1">
      <c r="A122" s="119"/>
      <c r="B122" s="119"/>
      <c r="C122" s="119"/>
      <c r="D122" s="119"/>
      <c r="E122" s="119"/>
      <c r="F122" s="119"/>
      <c r="G122" s="119"/>
      <c r="H122" s="119"/>
      <c r="I122" s="119"/>
      <c r="J122" s="132"/>
      <c r="K122" s="132"/>
      <c r="L122" s="132"/>
      <c r="M122" s="132"/>
      <c r="N122" s="132"/>
    </row>
    <row r="123" spans="1:14" ht="20.25">
      <c r="A123" s="318"/>
      <c r="B123" s="320" t="s">
        <v>0</v>
      </c>
      <c r="C123" s="320"/>
      <c r="D123" s="320"/>
      <c r="E123" s="320"/>
      <c r="F123" s="320"/>
      <c r="G123" s="320"/>
      <c r="H123" s="320"/>
      <c r="I123" s="322" t="s">
        <v>1</v>
      </c>
      <c r="J123" s="322"/>
      <c r="K123" s="322"/>
      <c r="L123" s="322"/>
      <c r="M123" s="261"/>
      <c r="N123" s="262"/>
    </row>
    <row r="124" spans="1:14" ht="20.25">
      <c r="A124" s="319"/>
      <c r="B124" s="321"/>
      <c r="C124" s="321"/>
      <c r="D124" s="321"/>
      <c r="E124" s="321"/>
      <c r="F124" s="321"/>
      <c r="G124" s="321"/>
      <c r="H124" s="321"/>
      <c r="I124" s="323" t="s">
        <v>2</v>
      </c>
      <c r="J124" s="323"/>
      <c r="K124" s="323"/>
      <c r="L124" s="323"/>
      <c r="M124" s="263"/>
      <c r="N124" s="264"/>
    </row>
    <row r="125" spans="1:14" ht="20.25">
      <c r="A125" s="319"/>
      <c r="B125" s="321" t="s">
        <v>3</v>
      </c>
      <c r="C125" s="321"/>
      <c r="D125" s="321"/>
      <c r="E125" s="321"/>
      <c r="F125" s="321"/>
      <c r="G125" s="321"/>
      <c r="H125" s="321"/>
      <c r="I125" s="323" t="s">
        <v>4</v>
      </c>
      <c r="J125" s="323"/>
      <c r="K125" s="323"/>
      <c r="L125" s="323"/>
      <c r="M125" s="263"/>
      <c r="N125" s="264"/>
    </row>
    <row r="126" spans="1:14" ht="20.25">
      <c r="A126" s="319"/>
      <c r="B126" s="321"/>
      <c r="C126" s="321"/>
      <c r="D126" s="321"/>
      <c r="E126" s="321"/>
      <c r="F126" s="321"/>
      <c r="G126" s="321"/>
      <c r="H126" s="321"/>
      <c r="I126" s="323" t="s">
        <v>5</v>
      </c>
      <c r="J126" s="323"/>
      <c r="K126" s="323"/>
      <c r="L126" s="323"/>
      <c r="M126" s="263"/>
      <c r="N126" s="264"/>
    </row>
    <row r="127" spans="1:14">
      <c r="A127" s="283"/>
      <c r="B127" s="284"/>
      <c r="C127" s="284"/>
      <c r="D127" s="284"/>
      <c r="E127" s="284"/>
      <c r="F127" s="284"/>
      <c r="G127" s="284"/>
      <c r="H127" s="284"/>
      <c r="I127" s="284"/>
      <c r="J127" s="284"/>
      <c r="K127" s="284"/>
      <c r="L127" s="284"/>
      <c r="M127" s="284"/>
      <c r="N127" s="285"/>
    </row>
    <row r="128" spans="1:14" ht="15.75">
      <c r="A128" s="306" t="s">
        <v>6</v>
      </c>
      <c r="B128" s="307"/>
      <c r="C128" s="307"/>
      <c r="D128" s="307"/>
      <c r="E128" s="307"/>
      <c r="F128" s="307"/>
      <c r="G128" s="307"/>
      <c r="H128" s="307"/>
      <c r="I128" s="307"/>
      <c r="J128" s="307"/>
      <c r="K128" s="307"/>
      <c r="L128" s="307"/>
      <c r="M128" s="307"/>
      <c r="N128" s="308"/>
    </row>
    <row r="129" spans="1:14" ht="15.75">
      <c r="A129" s="25" t="s">
        <v>196</v>
      </c>
      <c r="B129" s="286" t="s">
        <v>241</v>
      </c>
      <c r="C129" s="287"/>
      <c r="D129" s="287"/>
      <c r="E129" s="287"/>
      <c r="F129" s="287"/>
      <c r="G129" s="287"/>
      <c r="H129" s="287"/>
      <c r="I129" s="287"/>
      <c r="J129" s="287"/>
      <c r="K129" s="287"/>
      <c r="L129" s="287"/>
      <c r="M129" s="287"/>
      <c r="N129" s="288"/>
    </row>
    <row r="130" spans="1:14">
      <c r="A130" s="289">
        <v>1</v>
      </c>
      <c r="B130" s="290"/>
      <c r="C130" s="290"/>
      <c r="D130" s="290"/>
      <c r="E130" s="290"/>
      <c r="F130" s="290"/>
      <c r="G130" s="290"/>
      <c r="H130" s="290"/>
      <c r="I130" s="290"/>
      <c r="J130" s="290"/>
      <c r="K130" s="290"/>
      <c r="L130" s="290"/>
      <c r="M130" s="290"/>
      <c r="N130" s="291"/>
    </row>
    <row r="131" spans="1:14" ht="15.75">
      <c r="A131" s="292" t="s">
        <v>8</v>
      </c>
      <c r="B131" s="293"/>
      <c r="C131" s="293"/>
      <c r="D131" s="293"/>
      <c r="E131" s="293"/>
      <c r="F131" s="293"/>
      <c r="G131" s="406" t="s">
        <v>62</v>
      </c>
      <c r="H131" s="407"/>
      <c r="I131" s="408"/>
      <c r="J131" s="298" t="s">
        <v>10</v>
      </c>
      <c r="K131" s="298"/>
      <c r="L131" s="298"/>
      <c r="M131" s="298"/>
      <c r="N131" s="299"/>
    </row>
    <row r="132" spans="1:14" ht="40.5" customHeight="1">
      <c r="A132" s="304" t="s">
        <v>63</v>
      </c>
      <c r="B132" s="305"/>
      <c r="C132" s="305"/>
      <c r="D132" s="305"/>
      <c r="E132" s="305"/>
      <c r="F132" s="305"/>
      <c r="G132" s="409"/>
      <c r="H132" s="410"/>
      <c r="I132" s="411"/>
      <c r="J132" s="98" t="s">
        <v>12</v>
      </c>
      <c r="K132" s="300" t="s">
        <v>13</v>
      </c>
      <c r="L132" s="300"/>
      <c r="M132" s="300"/>
      <c r="N132" s="99" t="s">
        <v>14</v>
      </c>
    </row>
    <row r="133" spans="1:14" ht="39.75" customHeight="1">
      <c r="A133" s="289" t="s">
        <v>64</v>
      </c>
      <c r="B133" s="290"/>
      <c r="C133" s="290"/>
      <c r="D133" s="290"/>
      <c r="E133" s="290"/>
      <c r="F133" s="339"/>
      <c r="G133" s="409"/>
      <c r="H133" s="410"/>
      <c r="I133" s="411"/>
      <c r="J133" s="60">
        <v>216</v>
      </c>
      <c r="K133" s="340" t="s">
        <v>215</v>
      </c>
      <c r="L133" s="340"/>
      <c r="M133" s="340"/>
      <c r="N133" s="102">
        <v>4050000</v>
      </c>
    </row>
    <row r="134" spans="1:14" ht="15.75" customHeight="1">
      <c r="A134" s="292" t="s">
        <v>16</v>
      </c>
      <c r="B134" s="293"/>
      <c r="C134" s="293"/>
      <c r="D134" s="293"/>
      <c r="E134" s="293"/>
      <c r="F134" s="293"/>
      <c r="G134" s="409"/>
      <c r="H134" s="410"/>
      <c r="I134" s="411"/>
      <c r="J134" s="354">
        <v>348</v>
      </c>
      <c r="K134" s="341" t="s">
        <v>216</v>
      </c>
      <c r="L134" s="342"/>
      <c r="M134" s="343"/>
      <c r="N134" s="391">
        <v>4050000</v>
      </c>
    </row>
    <row r="135" spans="1:14" ht="15.75">
      <c r="A135" s="399" t="s">
        <v>65</v>
      </c>
      <c r="B135" s="400"/>
      <c r="C135" s="400"/>
      <c r="D135" s="400"/>
      <c r="E135" s="400"/>
      <c r="F135" s="400"/>
      <c r="G135" s="409"/>
      <c r="H135" s="410"/>
      <c r="I135" s="411"/>
      <c r="J135" s="355"/>
      <c r="K135" s="344"/>
      <c r="L135" s="345"/>
      <c r="M135" s="346"/>
      <c r="N135" s="392"/>
    </row>
    <row r="136" spans="1:14" ht="28.5" customHeight="1">
      <c r="A136" s="453" t="s">
        <v>195</v>
      </c>
      <c r="B136" s="453"/>
      <c r="C136" s="453"/>
      <c r="D136" s="453"/>
      <c r="E136" s="453"/>
      <c r="F136" s="453"/>
      <c r="G136" s="410"/>
      <c r="H136" s="410"/>
      <c r="I136" s="411"/>
      <c r="J136" s="100">
        <v>970</v>
      </c>
      <c r="K136" s="367" t="s">
        <v>227</v>
      </c>
      <c r="L136" s="367"/>
      <c r="M136" s="367"/>
      <c r="N136" s="102">
        <v>12122184</v>
      </c>
    </row>
    <row r="137" spans="1:14" ht="48" customHeight="1">
      <c r="A137" s="453"/>
      <c r="B137" s="453"/>
      <c r="C137" s="453"/>
      <c r="D137" s="453"/>
      <c r="E137" s="453"/>
      <c r="F137" s="453"/>
      <c r="G137" s="410"/>
      <c r="H137" s="410"/>
      <c r="I137" s="411"/>
      <c r="J137" s="100">
        <v>2062</v>
      </c>
      <c r="K137" s="340" t="s">
        <v>240</v>
      </c>
      <c r="L137" s="340"/>
      <c r="M137" s="340"/>
      <c r="N137" s="102">
        <v>34833335</v>
      </c>
    </row>
    <row r="138" spans="1:14" ht="16.5" thickBot="1">
      <c r="A138" s="401"/>
      <c r="B138" s="402"/>
      <c r="C138" s="402"/>
      <c r="D138" s="402"/>
      <c r="E138" s="402"/>
      <c r="F138" s="402"/>
      <c r="G138" s="403"/>
      <c r="H138" s="403"/>
      <c r="I138" s="403"/>
      <c r="J138" s="403"/>
      <c r="K138" s="403"/>
      <c r="L138" s="403"/>
      <c r="M138" s="403"/>
      <c r="N138" s="404"/>
    </row>
    <row r="139" spans="1:14" ht="15.75">
      <c r="A139" s="268" t="s">
        <v>18</v>
      </c>
      <c r="B139" s="270" t="s">
        <v>19</v>
      </c>
      <c r="C139" s="272" t="s">
        <v>20</v>
      </c>
      <c r="D139" s="272" t="s">
        <v>21</v>
      </c>
      <c r="E139" s="273" t="s">
        <v>66</v>
      </c>
      <c r="F139" s="272" t="s">
        <v>23</v>
      </c>
      <c r="G139" s="272"/>
      <c r="H139" s="272"/>
      <c r="I139" s="272"/>
      <c r="J139" s="272" t="s">
        <v>24</v>
      </c>
      <c r="K139" s="272"/>
      <c r="L139" s="301" t="s">
        <v>25</v>
      </c>
      <c r="M139" s="301"/>
      <c r="N139" s="302"/>
    </row>
    <row r="140" spans="1:14">
      <c r="A140" s="269"/>
      <c r="B140" s="271"/>
      <c r="C140" s="271"/>
      <c r="D140" s="271"/>
      <c r="E140" s="274"/>
      <c r="F140" s="271"/>
      <c r="G140" s="271"/>
      <c r="H140" s="271"/>
      <c r="I140" s="271"/>
      <c r="J140" s="271"/>
      <c r="K140" s="271"/>
      <c r="L140" s="271" t="s">
        <v>26</v>
      </c>
      <c r="M140" s="271" t="s">
        <v>27</v>
      </c>
      <c r="N140" s="303" t="s">
        <v>28</v>
      </c>
    </row>
    <row r="141" spans="1:14" ht="15.75">
      <c r="A141" s="269"/>
      <c r="B141" s="271"/>
      <c r="C141" s="271"/>
      <c r="D141" s="271"/>
      <c r="E141" s="274"/>
      <c r="F141" s="103" t="s">
        <v>29</v>
      </c>
      <c r="G141" s="104" t="s">
        <v>30</v>
      </c>
      <c r="H141" s="104" t="s">
        <v>31</v>
      </c>
      <c r="I141" s="105" t="s">
        <v>32</v>
      </c>
      <c r="J141" s="103" t="s">
        <v>33</v>
      </c>
      <c r="K141" s="106" t="s">
        <v>34</v>
      </c>
      <c r="L141" s="271"/>
      <c r="M141" s="271"/>
      <c r="N141" s="303"/>
    </row>
    <row r="142" spans="1:14" ht="25.5" customHeight="1">
      <c r="A142" s="393" t="s">
        <v>146</v>
      </c>
      <c r="B142" s="107" t="s">
        <v>35</v>
      </c>
      <c r="C142" s="417" t="s">
        <v>174</v>
      </c>
      <c r="D142" s="107">
        <v>18</v>
      </c>
      <c r="E142" s="127">
        <v>55055519</v>
      </c>
      <c r="F142" s="127">
        <f>+E142</f>
        <v>55055519</v>
      </c>
      <c r="G142" s="107"/>
      <c r="H142" s="107"/>
      <c r="I142" s="107"/>
      <c r="J142" s="36">
        <v>44927</v>
      </c>
      <c r="K142" s="37">
        <v>45290</v>
      </c>
      <c r="L142" s="395"/>
      <c r="M142" s="395"/>
      <c r="N142" s="397"/>
    </row>
    <row r="143" spans="1:14" ht="27.75" customHeight="1">
      <c r="A143" s="394"/>
      <c r="B143" s="107" t="s">
        <v>37</v>
      </c>
      <c r="C143" s="417"/>
      <c r="D143" s="107">
        <v>19</v>
      </c>
      <c r="E143" s="127">
        <f>+N133+N134+N136+N137</f>
        <v>55055519</v>
      </c>
      <c r="F143" s="127">
        <f>+E143</f>
        <v>55055519</v>
      </c>
      <c r="G143" s="107"/>
      <c r="H143" s="107"/>
      <c r="I143" s="107"/>
      <c r="J143" s="36">
        <v>44927</v>
      </c>
      <c r="K143" s="37">
        <v>45290</v>
      </c>
      <c r="L143" s="396"/>
      <c r="M143" s="396"/>
      <c r="N143" s="398"/>
    </row>
    <row r="144" spans="1:14" ht="15.75">
      <c r="A144" s="328" t="s">
        <v>38</v>
      </c>
      <c r="B144" s="32" t="s">
        <v>35</v>
      </c>
      <c r="C144" s="450"/>
      <c r="D144" s="115">
        <v>18</v>
      </c>
      <c r="E144" s="110">
        <f>+E142</f>
        <v>55055519</v>
      </c>
      <c r="F144" s="110">
        <f>+E144</f>
        <v>55055519</v>
      </c>
      <c r="G144" s="107"/>
      <c r="H144" s="107"/>
      <c r="I144" s="107"/>
      <c r="J144" s="36">
        <v>44927</v>
      </c>
      <c r="K144" s="37">
        <v>45290</v>
      </c>
      <c r="L144" s="326"/>
      <c r="M144" s="326"/>
      <c r="N144" s="337"/>
    </row>
    <row r="145" spans="1:14" ht="16.5" thickBot="1">
      <c r="A145" s="329"/>
      <c r="B145" s="31" t="s">
        <v>37</v>
      </c>
      <c r="C145" s="450"/>
      <c r="D145" s="116">
        <f>+D143</f>
        <v>19</v>
      </c>
      <c r="E145" s="110">
        <f>+E143</f>
        <v>55055519</v>
      </c>
      <c r="F145" s="110">
        <f>+E145</f>
        <v>55055519</v>
      </c>
      <c r="G145" s="107"/>
      <c r="H145" s="107"/>
      <c r="I145" s="107"/>
      <c r="J145" s="36">
        <v>44927</v>
      </c>
      <c r="K145" s="37">
        <v>45290</v>
      </c>
      <c r="L145" s="327"/>
      <c r="M145" s="327"/>
      <c r="N145" s="338"/>
    </row>
    <row r="146" spans="1:14" ht="15.75">
      <c r="A146" s="112" t="s">
        <v>39</v>
      </c>
      <c r="B146" s="433" t="s">
        <v>40</v>
      </c>
      <c r="C146" s="433"/>
      <c r="D146" s="433"/>
      <c r="E146" s="434" t="s">
        <v>41</v>
      </c>
      <c r="F146" s="434"/>
      <c r="G146" s="434"/>
      <c r="H146" s="434"/>
      <c r="I146" s="117"/>
      <c r="J146" s="435" t="s">
        <v>42</v>
      </c>
      <c r="K146" s="435"/>
      <c r="L146" s="435"/>
      <c r="M146" s="435"/>
      <c r="N146" s="436"/>
    </row>
    <row r="147" spans="1:14" ht="36.75" customHeight="1">
      <c r="A147" s="312" t="s">
        <v>158</v>
      </c>
      <c r="B147" s="314" t="s">
        <v>80</v>
      </c>
      <c r="C147" s="314"/>
      <c r="D147" s="314"/>
      <c r="E147" s="275" t="s">
        <v>157</v>
      </c>
      <c r="F147" s="276"/>
      <c r="G147" s="277"/>
      <c r="H147" s="41" t="s">
        <v>35</v>
      </c>
      <c r="I147" s="118">
        <f>+D144</f>
        <v>18</v>
      </c>
      <c r="J147" s="251" t="s">
        <v>197</v>
      </c>
      <c r="K147" s="251"/>
      <c r="L147" s="251"/>
      <c r="M147" s="251"/>
      <c r="N147" s="252"/>
    </row>
    <row r="148" spans="1:14" ht="36.75" customHeight="1">
      <c r="A148" s="313"/>
      <c r="B148" s="314"/>
      <c r="C148" s="314"/>
      <c r="D148" s="314"/>
      <c r="E148" s="278"/>
      <c r="F148" s="279"/>
      <c r="G148" s="280"/>
      <c r="H148" s="41" t="s">
        <v>37</v>
      </c>
      <c r="I148" s="118">
        <f>+D145</f>
        <v>19</v>
      </c>
      <c r="J148" s="254" t="s">
        <v>245</v>
      </c>
      <c r="K148" s="423"/>
      <c r="L148" s="423"/>
      <c r="M148" s="423"/>
      <c r="N148" s="424"/>
    </row>
    <row r="149" spans="1:14">
      <c r="A149" s="412" t="s">
        <v>249</v>
      </c>
      <c r="B149" s="413"/>
      <c r="C149" s="413"/>
      <c r="D149" s="413"/>
      <c r="E149" s="413"/>
      <c r="F149" s="413"/>
      <c r="G149" s="413"/>
      <c r="H149" s="413"/>
      <c r="I149" s="414"/>
      <c r="J149" s="425"/>
      <c r="K149" s="425"/>
      <c r="L149" s="425"/>
      <c r="M149" s="425"/>
      <c r="N149" s="426"/>
    </row>
    <row r="150" spans="1:14" ht="15.75" thickBot="1">
      <c r="A150" s="356"/>
      <c r="B150" s="415"/>
      <c r="C150" s="415"/>
      <c r="D150" s="415"/>
      <c r="E150" s="415"/>
      <c r="F150" s="415"/>
      <c r="G150" s="415"/>
      <c r="H150" s="415"/>
      <c r="I150" s="416"/>
      <c r="J150" s="427"/>
      <c r="K150" s="427"/>
      <c r="L150" s="427"/>
      <c r="M150" s="427"/>
      <c r="N150" s="428"/>
    </row>
    <row r="151" spans="1:14" ht="35.25" customHeight="1">
      <c r="A151" s="119"/>
      <c r="B151" s="119"/>
      <c r="C151" s="133"/>
      <c r="D151" s="134"/>
      <c r="E151" s="119"/>
      <c r="F151" s="119"/>
      <c r="G151" s="119"/>
      <c r="H151" s="119"/>
      <c r="I151" s="119"/>
      <c r="J151" s="132"/>
      <c r="K151" s="132"/>
      <c r="L151" s="132"/>
      <c r="M151" s="132"/>
      <c r="N151" s="132"/>
    </row>
    <row r="152" spans="1:14" ht="20.25" hidden="1">
      <c r="A152" s="318"/>
      <c r="B152" s="320" t="s">
        <v>0</v>
      </c>
      <c r="C152" s="320"/>
      <c r="D152" s="320"/>
      <c r="E152" s="320"/>
      <c r="F152" s="320"/>
      <c r="G152" s="320"/>
      <c r="H152" s="320"/>
      <c r="I152" s="322" t="s">
        <v>1</v>
      </c>
      <c r="J152" s="322"/>
      <c r="K152" s="322"/>
      <c r="L152" s="322"/>
      <c r="M152" s="261"/>
      <c r="N152" s="262"/>
    </row>
    <row r="153" spans="1:14" ht="20.25" hidden="1">
      <c r="A153" s="319"/>
      <c r="B153" s="321"/>
      <c r="C153" s="321"/>
      <c r="D153" s="321"/>
      <c r="E153" s="321"/>
      <c r="F153" s="321"/>
      <c r="G153" s="321"/>
      <c r="H153" s="321"/>
      <c r="I153" s="323" t="s">
        <v>2</v>
      </c>
      <c r="J153" s="323"/>
      <c r="K153" s="323"/>
      <c r="L153" s="323"/>
      <c r="M153" s="263"/>
      <c r="N153" s="264"/>
    </row>
    <row r="154" spans="1:14" ht="20.25" hidden="1">
      <c r="A154" s="319"/>
      <c r="B154" s="321" t="s">
        <v>3</v>
      </c>
      <c r="C154" s="321"/>
      <c r="D154" s="321"/>
      <c r="E154" s="321"/>
      <c r="F154" s="321"/>
      <c r="G154" s="321"/>
      <c r="H154" s="321"/>
      <c r="I154" s="323" t="s">
        <v>4</v>
      </c>
      <c r="J154" s="323"/>
      <c r="K154" s="323"/>
      <c r="L154" s="323"/>
      <c r="M154" s="263"/>
      <c r="N154" s="264"/>
    </row>
    <row r="155" spans="1:14" ht="20.25" hidden="1">
      <c r="A155" s="319"/>
      <c r="B155" s="321"/>
      <c r="C155" s="321"/>
      <c r="D155" s="321"/>
      <c r="E155" s="321"/>
      <c r="F155" s="321"/>
      <c r="G155" s="321"/>
      <c r="H155" s="321"/>
      <c r="I155" s="323" t="s">
        <v>5</v>
      </c>
      <c r="J155" s="323"/>
      <c r="K155" s="323"/>
      <c r="L155" s="323"/>
      <c r="M155" s="263"/>
      <c r="N155" s="264"/>
    </row>
    <row r="156" spans="1:14" hidden="1">
      <c r="A156" s="283"/>
      <c r="B156" s="284"/>
      <c r="C156" s="284"/>
      <c r="D156" s="284"/>
      <c r="E156" s="284"/>
      <c r="F156" s="284"/>
      <c r="G156" s="284"/>
      <c r="H156" s="284"/>
      <c r="I156" s="284"/>
      <c r="J156" s="284"/>
      <c r="K156" s="284"/>
      <c r="L156" s="284"/>
      <c r="M156" s="284"/>
      <c r="N156" s="285"/>
    </row>
    <row r="157" spans="1:14" ht="15.75" hidden="1">
      <c r="A157" s="306" t="s">
        <v>6</v>
      </c>
      <c r="B157" s="307"/>
      <c r="C157" s="307"/>
      <c r="D157" s="307"/>
      <c r="E157" s="307"/>
      <c r="F157" s="307"/>
      <c r="G157" s="307"/>
      <c r="H157" s="307"/>
      <c r="I157" s="307"/>
      <c r="J157" s="307"/>
      <c r="K157" s="307"/>
      <c r="L157" s="307"/>
      <c r="M157" s="307"/>
      <c r="N157" s="308"/>
    </row>
    <row r="158" spans="1:14" ht="15.75" hidden="1">
      <c r="A158" s="25" t="s">
        <v>196</v>
      </c>
      <c r="B158" s="286" t="s">
        <v>241</v>
      </c>
      <c r="C158" s="287"/>
      <c r="D158" s="287"/>
      <c r="E158" s="287"/>
      <c r="F158" s="287"/>
      <c r="G158" s="287"/>
      <c r="H158" s="287"/>
      <c r="I158" s="287"/>
      <c r="J158" s="287"/>
      <c r="K158" s="287"/>
      <c r="L158" s="287"/>
      <c r="M158" s="287"/>
      <c r="N158" s="288"/>
    </row>
    <row r="159" spans="1:14" hidden="1">
      <c r="A159" s="289" t="s">
        <v>7</v>
      </c>
      <c r="B159" s="290"/>
      <c r="C159" s="290"/>
      <c r="D159" s="290"/>
      <c r="E159" s="290"/>
      <c r="F159" s="290"/>
      <c r="G159" s="290"/>
      <c r="H159" s="290"/>
      <c r="I159" s="290"/>
      <c r="J159" s="290"/>
      <c r="K159" s="290"/>
      <c r="L159" s="290"/>
      <c r="M159" s="290"/>
      <c r="N159" s="291"/>
    </row>
    <row r="160" spans="1:14" ht="15.75" hidden="1">
      <c r="A160" s="292" t="s">
        <v>8</v>
      </c>
      <c r="B160" s="293"/>
      <c r="C160" s="293"/>
      <c r="D160" s="293"/>
      <c r="E160" s="293"/>
      <c r="F160" s="293"/>
      <c r="G160" s="406" t="s">
        <v>71</v>
      </c>
      <c r="H160" s="407"/>
      <c r="I160" s="408"/>
      <c r="J160" s="298" t="s">
        <v>10</v>
      </c>
      <c r="K160" s="298"/>
      <c r="L160" s="298"/>
      <c r="M160" s="298"/>
      <c r="N160" s="299"/>
    </row>
    <row r="161" spans="1:14" ht="15.75" hidden="1">
      <c r="A161" s="304" t="s">
        <v>63</v>
      </c>
      <c r="B161" s="305"/>
      <c r="C161" s="305"/>
      <c r="D161" s="305"/>
      <c r="E161" s="305"/>
      <c r="F161" s="305"/>
      <c r="G161" s="409"/>
      <c r="H161" s="410"/>
      <c r="I161" s="411"/>
      <c r="J161" s="98" t="s">
        <v>12</v>
      </c>
      <c r="K161" s="300" t="s">
        <v>13</v>
      </c>
      <c r="L161" s="300"/>
      <c r="M161" s="300"/>
      <c r="N161" s="99" t="s">
        <v>14</v>
      </c>
    </row>
    <row r="162" spans="1:14" ht="36" hidden="1" customHeight="1">
      <c r="A162" s="289" t="s">
        <v>64</v>
      </c>
      <c r="B162" s="290"/>
      <c r="C162" s="290"/>
      <c r="D162" s="290"/>
      <c r="E162" s="290"/>
      <c r="F162" s="339"/>
      <c r="G162" s="409"/>
      <c r="H162" s="410"/>
      <c r="I162" s="411"/>
      <c r="J162" s="60"/>
      <c r="K162" s="340"/>
      <c r="L162" s="340"/>
      <c r="M162" s="340"/>
      <c r="N162" s="135"/>
    </row>
    <row r="163" spans="1:14" ht="15.75" hidden="1">
      <c r="A163" s="292" t="s">
        <v>16</v>
      </c>
      <c r="B163" s="293"/>
      <c r="C163" s="293"/>
      <c r="D163" s="293"/>
      <c r="E163" s="293"/>
      <c r="F163" s="293"/>
      <c r="G163" s="409"/>
      <c r="H163" s="410"/>
      <c r="I163" s="411"/>
      <c r="J163" s="60"/>
      <c r="K163" s="340"/>
      <c r="L163" s="340"/>
      <c r="M163" s="340"/>
      <c r="N163" s="135"/>
    </row>
    <row r="164" spans="1:14" ht="15.75" hidden="1">
      <c r="A164" s="399" t="s">
        <v>65</v>
      </c>
      <c r="B164" s="400"/>
      <c r="C164" s="400"/>
      <c r="D164" s="400"/>
      <c r="E164" s="400"/>
      <c r="F164" s="400"/>
      <c r="G164" s="409"/>
      <c r="H164" s="410"/>
      <c r="I164" s="411"/>
      <c r="J164" s="60"/>
      <c r="K164" s="363"/>
      <c r="L164" s="363"/>
      <c r="M164" s="363"/>
      <c r="N164" s="102"/>
    </row>
    <row r="165" spans="1:14" hidden="1">
      <c r="A165" s="452" t="s">
        <v>192</v>
      </c>
      <c r="B165" s="453"/>
      <c r="C165" s="453"/>
      <c r="D165" s="453"/>
      <c r="E165" s="453"/>
      <c r="F165" s="453"/>
      <c r="G165" s="410"/>
      <c r="H165" s="410"/>
      <c r="I165" s="411"/>
      <c r="J165" s="100"/>
      <c r="K165" s="363"/>
      <c r="L165" s="363"/>
      <c r="M165" s="363"/>
      <c r="N165" s="102"/>
    </row>
    <row r="166" spans="1:14" hidden="1">
      <c r="A166" s="452"/>
      <c r="B166" s="453"/>
      <c r="C166" s="453"/>
      <c r="D166" s="453"/>
      <c r="E166" s="453"/>
      <c r="F166" s="453"/>
      <c r="G166" s="410"/>
      <c r="H166" s="410"/>
      <c r="I166" s="411"/>
      <c r="J166" s="100"/>
      <c r="K166" s="363"/>
      <c r="L166" s="363"/>
      <c r="M166" s="363"/>
      <c r="N166" s="102"/>
    </row>
    <row r="167" spans="1:14" ht="16.5" hidden="1" thickBot="1">
      <c r="A167" s="401"/>
      <c r="B167" s="402"/>
      <c r="C167" s="402"/>
      <c r="D167" s="402"/>
      <c r="E167" s="402"/>
      <c r="F167" s="402"/>
      <c r="G167" s="403"/>
      <c r="H167" s="403"/>
      <c r="I167" s="403"/>
      <c r="J167" s="403"/>
      <c r="K167" s="403"/>
      <c r="L167" s="403"/>
      <c r="M167" s="403"/>
      <c r="N167" s="404"/>
    </row>
    <row r="168" spans="1:14" ht="15.75" hidden="1">
      <c r="A168" s="268" t="s">
        <v>18</v>
      </c>
      <c r="B168" s="270" t="s">
        <v>19</v>
      </c>
      <c r="C168" s="272" t="s">
        <v>20</v>
      </c>
      <c r="D168" s="272" t="s">
        <v>21</v>
      </c>
      <c r="E168" s="273" t="s">
        <v>66</v>
      </c>
      <c r="F168" s="272" t="s">
        <v>23</v>
      </c>
      <c r="G168" s="272"/>
      <c r="H168" s="272"/>
      <c r="I168" s="272"/>
      <c r="J168" s="272" t="s">
        <v>24</v>
      </c>
      <c r="K168" s="272"/>
      <c r="L168" s="301" t="s">
        <v>25</v>
      </c>
      <c r="M168" s="301"/>
      <c r="N168" s="302"/>
    </row>
    <row r="169" spans="1:14" hidden="1">
      <c r="A169" s="269"/>
      <c r="B169" s="271"/>
      <c r="C169" s="271"/>
      <c r="D169" s="271"/>
      <c r="E169" s="274"/>
      <c r="F169" s="271"/>
      <c r="G169" s="271"/>
      <c r="H169" s="271"/>
      <c r="I169" s="271"/>
      <c r="J169" s="271"/>
      <c r="K169" s="271"/>
      <c r="L169" s="271" t="s">
        <v>26</v>
      </c>
      <c r="M169" s="271" t="s">
        <v>27</v>
      </c>
      <c r="N169" s="303" t="s">
        <v>28</v>
      </c>
    </row>
    <row r="170" spans="1:14" ht="15.75" hidden="1">
      <c r="A170" s="269"/>
      <c r="B170" s="271"/>
      <c r="C170" s="271"/>
      <c r="D170" s="271"/>
      <c r="E170" s="274"/>
      <c r="F170" s="103" t="s">
        <v>29</v>
      </c>
      <c r="G170" s="104" t="s">
        <v>30</v>
      </c>
      <c r="H170" s="104" t="s">
        <v>31</v>
      </c>
      <c r="I170" s="105" t="s">
        <v>32</v>
      </c>
      <c r="J170" s="103" t="s">
        <v>33</v>
      </c>
      <c r="K170" s="106" t="s">
        <v>34</v>
      </c>
      <c r="L170" s="271"/>
      <c r="M170" s="271"/>
      <c r="N170" s="303"/>
    </row>
    <row r="171" spans="1:14" ht="24.75" hidden="1" customHeight="1">
      <c r="A171" s="393" t="s">
        <v>81</v>
      </c>
      <c r="B171" s="107" t="s">
        <v>35</v>
      </c>
      <c r="C171" s="417" t="s">
        <v>175</v>
      </c>
      <c r="D171" s="136"/>
      <c r="E171" s="127"/>
      <c r="F171" s="127"/>
      <c r="G171" s="137"/>
      <c r="H171" s="137"/>
      <c r="I171" s="137"/>
      <c r="J171" s="36">
        <v>44927</v>
      </c>
      <c r="K171" s="37">
        <v>45290</v>
      </c>
      <c r="L171" s="395"/>
      <c r="M171" s="395"/>
      <c r="N171" s="448"/>
    </row>
    <row r="172" spans="1:14" ht="24.75" hidden="1" customHeight="1">
      <c r="A172" s="394"/>
      <c r="B172" s="107" t="s">
        <v>37</v>
      </c>
      <c r="C172" s="417"/>
      <c r="D172" s="180"/>
      <c r="E172" s="127"/>
      <c r="F172" s="127"/>
      <c r="G172" s="137"/>
      <c r="H172" s="137"/>
      <c r="I172" s="137"/>
      <c r="J172" s="36">
        <v>44927</v>
      </c>
      <c r="K172" s="37">
        <v>45290</v>
      </c>
      <c r="L172" s="396"/>
      <c r="M172" s="396"/>
      <c r="N172" s="449"/>
    </row>
    <row r="173" spans="1:14" ht="15.75" hidden="1">
      <c r="A173" s="328" t="s">
        <v>38</v>
      </c>
      <c r="B173" s="32" t="s">
        <v>35</v>
      </c>
      <c r="C173" s="450"/>
      <c r="D173" s="138"/>
      <c r="E173" s="110"/>
      <c r="F173" s="110"/>
      <c r="G173" s="137"/>
      <c r="H173" s="137"/>
      <c r="I173" s="137"/>
      <c r="J173" s="36">
        <v>44927</v>
      </c>
      <c r="K173" s="37">
        <v>45290</v>
      </c>
      <c r="L173" s="326"/>
      <c r="M173" s="326"/>
      <c r="N173" s="337"/>
    </row>
    <row r="174" spans="1:14" ht="16.5" hidden="1" thickBot="1">
      <c r="A174" s="329"/>
      <c r="B174" s="31" t="s">
        <v>37</v>
      </c>
      <c r="C174" s="450"/>
      <c r="D174" s="181"/>
      <c r="E174" s="110"/>
      <c r="F174" s="110"/>
      <c r="G174" s="137"/>
      <c r="H174" s="137"/>
      <c r="I174" s="137"/>
      <c r="J174" s="36">
        <v>44927</v>
      </c>
      <c r="K174" s="37">
        <v>45290</v>
      </c>
      <c r="L174" s="327"/>
      <c r="M174" s="327"/>
      <c r="N174" s="338"/>
    </row>
    <row r="175" spans="1:14" ht="15.75" hidden="1">
      <c r="A175" s="112" t="s">
        <v>39</v>
      </c>
      <c r="B175" s="433" t="s">
        <v>40</v>
      </c>
      <c r="C175" s="433"/>
      <c r="D175" s="433"/>
      <c r="E175" s="434" t="s">
        <v>41</v>
      </c>
      <c r="F175" s="434"/>
      <c r="G175" s="434"/>
      <c r="H175" s="434"/>
      <c r="I175" s="117"/>
      <c r="J175" s="435" t="s">
        <v>42</v>
      </c>
      <c r="K175" s="435"/>
      <c r="L175" s="435"/>
      <c r="M175" s="435"/>
      <c r="N175" s="436"/>
    </row>
    <row r="176" spans="1:14" ht="33" hidden="1" customHeight="1">
      <c r="A176" s="313" t="s">
        <v>160</v>
      </c>
      <c r="B176" s="314" t="s">
        <v>82</v>
      </c>
      <c r="C176" s="314"/>
      <c r="D176" s="314"/>
      <c r="E176" s="275" t="s">
        <v>159</v>
      </c>
      <c r="F176" s="276"/>
      <c r="G176" s="277"/>
      <c r="H176" s="41" t="s">
        <v>35</v>
      </c>
      <c r="I176" s="139">
        <f>+D173</f>
        <v>0</v>
      </c>
      <c r="J176" s="251" t="s">
        <v>197</v>
      </c>
      <c r="K176" s="251"/>
      <c r="L176" s="251"/>
      <c r="M176" s="251"/>
      <c r="N176" s="252"/>
    </row>
    <row r="177" spans="1:14" ht="33" hidden="1" customHeight="1">
      <c r="A177" s="313"/>
      <c r="B177" s="314"/>
      <c r="C177" s="314"/>
      <c r="D177" s="314"/>
      <c r="E177" s="278"/>
      <c r="F177" s="279"/>
      <c r="G177" s="280"/>
      <c r="H177" s="41" t="s">
        <v>37</v>
      </c>
      <c r="I177" s="182">
        <f>+D174</f>
        <v>0</v>
      </c>
      <c r="J177" s="423" t="s">
        <v>70</v>
      </c>
      <c r="K177" s="423"/>
      <c r="L177" s="423"/>
      <c r="M177" s="423"/>
      <c r="N177" s="424"/>
    </row>
    <row r="178" spans="1:14" hidden="1">
      <c r="A178" s="412"/>
      <c r="B178" s="413"/>
      <c r="C178" s="413"/>
      <c r="D178" s="413"/>
      <c r="E178" s="413"/>
      <c r="F178" s="413"/>
      <c r="G178" s="413"/>
      <c r="H178" s="413"/>
      <c r="I178" s="414"/>
      <c r="J178" s="425"/>
      <c r="K178" s="425"/>
      <c r="L178" s="425"/>
      <c r="M178" s="425"/>
      <c r="N178" s="426"/>
    </row>
    <row r="179" spans="1:14" ht="15.75" hidden="1" thickBot="1">
      <c r="A179" s="356"/>
      <c r="B179" s="415"/>
      <c r="C179" s="415"/>
      <c r="D179" s="415"/>
      <c r="E179" s="415"/>
      <c r="F179" s="415"/>
      <c r="G179" s="415"/>
      <c r="H179" s="415"/>
      <c r="I179" s="416"/>
      <c r="J179" s="427"/>
      <c r="K179" s="427"/>
      <c r="L179" s="427"/>
      <c r="M179" s="427"/>
      <c r="N179" s="428"/>
    </row>
    <row r="180" spans="1:14" hidden="1">
      <c r="A180" s="119"/>
      <c r="B180" s="119"/>
      <c r="C180" s="133"/>
      <c r="D180" s="119"/>
      <c r="E180" s="119"/>
      <c r="F180" s="119"/>
      <c r="G180" s="119"/>
      <c r="H180" s="119"/>
      <c r="I180" s="119"/>
      <c r="J180" s="120"/>
      <c r="K180" s="120"/>
      <c r="L180" s="120"/>
      <c r="M180" s="120"/>
      <c r="N180" s="120"/>
    </row>
    <row r="181" spans="1:14" ht="15.75" thickBot="1">
      <c r="B181" s="451"/>
      <c r="C181" s="451"/>
    </row>
    <row r="182" spans="1:14">
      <c r="A182" s="19" t="s">
        <v>269</v>
      </c>
      <c r="B182" s="429">
        <f>+E22+E51+E83+E144+E173+E115</f>
        <v>1821189000.181818</v>
      </c>
      <c r="C182" s="430"/>
      <c r="D182" s="20"/>
      <c r="E182" s="15"/>
    </row>
    <row r="183" spans="1:14" ht="15.75" thickBot="1">
      <c r="A183" s="21" t="s">
        <v>270</v>
      </c>
      <c r="B183" s="431">
        <f>+E23+E52+E84+E145+E174+E116</f>
        <v>1492378935</v>
      </c>
      <c r="C183" s="432"/>
      <c r="D183" s="22"/>
      <c r="E183" s="20"/>
    </row>
    <row r="184" spans="1:14">
      <c r="C184" s="23"/>
      <c r="D184" s="20"/>
      <c r="E184" s="24"/>
    </row>
    <row r="185" spans="1:14">
      <c r="E185" s="24"/>
    </row>
    <row r="186" spans="1:14"/>
    <row r="187" spans="1:14"/>
    <row r="188" spans="1:14"/>
    <row r="189" spans="1:14"/>
    <row r="190" spans="1:14"/>
    <row r="191" spans="1:14"/>
    <row r="192" spans="1:14"/>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sheetData>
  <mergeCells count="361">
    <mergeCell ref="A105:F106"/>
    <mergeCell ref="N111:N112"/>
    <mergeCell ref="N109:N110"/>
    <mergeCell ref="A108:A110"/>
    <mergeCell ref="B108:B110"/>
    <mergeCell ref="C108:C110"/>
    <mergeCell ref="D108:D110"/>
    <mergeCell ref="E108:E110"/>
    <mergeCell ref="F108:I109"/>
    <mergeCell ref="J108:K109"/>
    <mergeCell ref="L108:N108"/>
    <mergeCell ref="L109:L110"/>
    <mergeCell ref="M109:M110"/>
    <mergeCell ref="A51:A52"/>
    <mergeCell ref="C51:C52"/>
    <mergeCell ref="L51:L52"/>
    <mergeCell ref="M51:M52"/>
    <mergeCell ref="N51:N52"/>
    <mergeCell ref="C46:C48"/>
    <mergeCell ref="D46:D48"/>
    <mergeCell ref="E46:E48"/>
    <mergeCell ref="B53:D53"/>
    <mergeCell ref="E53:H53"/>
    <mergeCell ref="J53:N53"/>
    <mergeCell ref="A40:F40"/>
    <mergeCell ref="A27:I28"/>
    <mergeCell ref="A37:N37"/>
    <mergeCell ref="A43:F44"/>
    <mergeCell ref="K43:M43"/>
    <mergeCell ref="K44:M44"/>
    <mergeCell ref="F46:I47"/>
    <mergeCell ref="J46:K47"/>
    <mergeCell ref="L46:N46"/>
    <mergeCell ref="L47:L48"/>
    <mergeCell ref="M47:M48"/>
    <mergeCell ref="N47:N48"/>
    <mergeCell ref="K40:M42"/>
    <mergeCell ref="J40:J42"/>
    <mergeCell ref="N40:N42"/>
    <mergeCell ref="J76:K77"/>
    <mergeCell ref="L76:N76"/>
    <mergeCell ref="A81:A82"/>
    <mergeCell ref="C81:C82"/>
    <mergeCell ref="L81:L82"/>
    <mergeCell ref="M81:M82"/>
    <mergeCell ref="J86:N86"/>
    <mergeCell ref="J26:N28"/>
    <mergeCell ref="A38:F38"/>
    <mergeCell ref="G38:I44"/>
    <mergeCell ref="A25:A26"/>
    <mergeCell ref="J25:N25"/>
    <mergeCell ref="B25:D26"/>
    <mergeCell ref="E25:G26"/>
    <mergeCell ref="A49:A50"/>
    <mergeCell ref="C49:C50"/>
    <mergeCell ref="L49:L50"/>
    <mergeCell ref="M49:M50"/>
    <mergeCell ref="N49:N50"/>
    <mergeCell ref="A45:N45"/>
    <mergeCell ref="A46:A48"/>
    <mergeCell ref="B46:B48"/>
    <mergeCell ref="J38:N38"/>
    <mergeCell ref="J54:N54"/>
    <mergeCell ref="A20:A21"/>
    <mergeCell ref="C20:C21"/>
    <mergeCell ref="A39:F39"/>
    <mergeCell ref="K39:M39"/>
    <mergeCell ref="A41:F41"/>
    <mergeCell ref="B24:D24"/>
    <mergeCell ref="E24:H24"/>
    <mergeCell ref="I95:L95"/>
    <mergeCell ref="A92:A95"/>
    <mergeCell ref="B92:H93"/>
    <mergeCell ref="I92:L92"/>
    <mergeCell ref="M92:N95"/>
    <mergeCell ref="I93:L93"/>
    <mergeCell ref="B94:H95"/>
    <mergeCell ref="N81:N82"/>
    <mergeCell ref="A73:F74"/>
    <mergeCell ref="I94:L94"/>
    <mergeCell ref="A75:N75"/>
    <mergeCell ref="A76:A78"/>
    <mergeCell ref="B76:B78"/>
    <mergeCell ref="C76:C78"/>
    <mergeCell ref="D76:D78"/>
    <mergeCell ref="E76:E78"/>
    <mergeCell ref="F76:I77"/>
    <mergeCell ref="A17:A19"/>
    <mergeCell ref="B17:B19"/>
    <mergeCell ref="M18:M19"/>
    <mergeCell ref="D16:F16"/>
    <mergeCell ref="G16:I16"/>
    <mergeCell ref="J16:L16"/>
    <mergeCell ref="M16:N16"/>
    <mergeCell ref="N18:N19"/>
    <mergeCell ref="L18:L19"/>
    <mergeCell ref="A6:N6"/>
    <mergeCell ref="B7:N7"/>
    <mergeCell ref="A8:N8"/>
    <mergeCell ref="A9:F9"/>
    <mergeCell ref="J9:N9"/>
    <mergeCell ref="A10:F10"/>
    <mergeCell ref="K10:M10"/>
    <mergeCell ref="A11:F11"/>
    <mergeCell ref="L77:L78"/>
    <mergeCell ref="M77:M78"/>
    <mergeCell ref="N77:N78"/>
    <mergeCell ref="A42:F42"/>
    <mergeCell ref="B36:N36"/>
    <mergeCell ref="M30:N33"/>
    <mergeCell ref="I31:L31"/>
    <mergeCell ref="B32:H33"/>
    <mergeCell ref="I32:L32"/>
    <mergeCell ref="I33:L33"/>
    <mergeCell ref="A34:N34"/>
    <mergeCell ref="A35:N35"/>
    <mergeCell ref="B30:H31"/>
    <mergeCell ref="I30:L30"/>
    <mergeCell ref="A30:A33"/>
    <mergeCell ref="J24:N24"/>
    <mergeCell ref="A1:A4"/>
    <mergeCell ref="B1:H2"/>
    <mergeCell ref="I1:L1"/>
    <mergeCell ref="M1:N4"/>
    <mergeCell ref="I2:L2"/>
    <mergeCell ref="B3:H4"/>
    <mergeCell ref="I3:L3"/>
    <mergeCell ref="I4:L4"/>
    <mergeCell ref="A5:N5"/>
    <mergeCell ref="K11:M11"/>
    <mergeCell ref="K15:M15"/>
    <mergeCell ref="C17:C19"/>
    <mergeCell ref="D17:D19"/>
    <mergeCell ref="E17:E19"/>
    <mergeCell ref="F17:I18"/>
    <mergeCell ref="J17:K18"/>
    <mergeCell ref="L17:N17"/>
    <mergeCell ref="C22:C23"/>
    <mergeCell ref="A14:F15"/>
    <mergeCell ref="N20:N21"/>
    <mergeCell ref="A16:C16"/>
    <mergeCell ref="L20:L21"/>
    <mergeCell ref="M20:M21"/>
    <mergeCell ref="A22:A23"/>
    <mergeCell ref="L22:L23"/>
    <mergeCell ref="M22:M23"/>
    <mergeCell ref="N22:N23"/>
    <mergeCell ref="G9:I15"/>
    <mergeCell ref="A12:F12"/>
    <mergeCell ref="K12:M12"/>
    <mergeCell ref="A13:F13"/>
    <mergeCell ref="K13:M13"/>
    <mergeCell ref="K14:M14"/>
    <mergeCell ref="J55:N57"/>
    <mergeCell ref="A56:I57"/>
    <mergeCell ref="A60:A63"/>
    <mergeCell ref="B60:H61"/>
    <mergeCell ref="I60:L60"/>
    <mergeCell ref="M60:N63"/>
    <mergeCell ref="I61:L61"/>
    <mergeCell ref="B62:H63"/>
    <mergeCell ref="I62:L62"/>
    <mergeCell ref="I63:L63"/>
    <mergeCell ref="A54:A55"/>
    <mergeCell ref="B54:D55"/>
    <mergeCell ref="E54:G55"/>
    <mergeCell ref="A64:N64"/>
    <mergeCell ref="A65:N65"/>
    <mergeCell ref="B66:N66"/>
    <mergeCell ref="A67:N67"/>
    <mergeCell ref="A68:F68"/>
    <mergeCell ref="J68:N68"/>
    <mergeCell ref="A69:F69"/>
    <mergeCell ref="K69:M69"/>
    <mergeCell ref="A70:F70"/>
    <mergeCell ref="A71:F71"/>
    <mergeCell ref="G68:I74"/>
    <mergeCell ref="K74:M74"/>
    <mergeCell ref="A72:F72"/>
    <mergeCell ref="K72:M72"/>
    <mergeCell ref="K73:M73"/>
    <mergeCell ref="K70:M71"/>
    <mergeCell ref="J70:J71"/>
    <mergeCell ref="N70:N71"/>
    <mergeCell ref="A79:A80"/>
    <mergeCell ref="C79:C80"/>
    <mergeCell ref="L79:L80"/>
    <mergeCell ref="M79:M80"/>
    <mergeCell ref="N79:N80"/>
    <mergeCell ref="A123:A126"/>
    <mergeCell ref="B123:H124"/>
    <mergeCell ref="I123:L123"/>
    <mergeCell ref="M123:N126"/>
    <mergeCell ref="I124:L124"/>
    <mergeCell ref="B125:H126"/>
    <mergeCell ref="I125:L125"/>
    <mergeCell ref="I126:L126"/>
    <mergeCell ref="A83:A84"/>
    <mergeCell ref="C83:C84"/>
    <mergeCell ref="L83:L84"/>
    <mergeCell ref="M83:M84"/>
    <mergeCell ref="N83:N84"/>
    <mergeCell ref="B85:D85"/>
    <mergeCell ref="E85:H85"/>
    <mergeCell ref="J85:N85"/>
    <mergeCell ref="A86:A87"/>
    <mergeCell ref="B86:D87"/>
    <mergeCell ref="J87:N89"/>
    <mergeCell ref="E86:G87"/>
    <mergeCell ref="A127:N127"/>
    <mergeCell ref="A128:N128"/>
    <mergeCell ref="B129:N129"/>
    <mergeCell ref="A130:N130"/>
    <mergeCell ref="A131:F131"/>
    <mergeCell ref="G131:I137"/>
    <mergeCell ref="J131:N131"/>
    <mergeCell ref="A132:F132"/>
    <mergeCell ref="K132:M132"/>
    <mergeCell ref="A133:F133"/>
    <mergeCell ref="K133:M133"/>
    <mergeCell ref="A134:F134"/>
    <mergeCell ref="A135:F135"/>
    <mergeCell ref="A136:F137"/>
    <mergeCell ref="K136:M136"/>
    <mergeCell ref="K137:M137"/>
    <mergeCell ref="A97:N97"/>
    <mergeCell ref="A96:N96"/>
    <mergeCell ref="B98:N98"/>
    <mergeCell ref="A99:N99"/>
    <mergeCell ref="A100:F100"/>
    <mergeCell ref="A88:I89"/>
    <mergeCell ref="A111:A112"/>
    <mergeCell ref="A138:N138"/>
    <mergeCell ref="A139:A141"/>
    <mergeCell ref="B139:B141"/>
    <mergeCell ref="C139:C141"/>
    <mergeCell ref="D139:D141"/>
    <mergeCell ref="E139:E141"/>
    <mergeCell ref="F139:I140"/>
    <mergeCell ref="J139:K140"/>
    <mergeCell ref="L139:N139"/>
    <mergeCell ref="L140:L141"/>
    <mergeCell ref="M140:M141"/>
    <mergeCell ref="N140:N141"/>
    <mergeCell ref="A144:A145"/>
    <mergeCell ref="C144:C145"/>
    <mergeCell ref="L144:L145"/>
    <mergeCell ref="M144:M145"/>
    <mergeCell ref="N144:N145"/>
    <mergeCell ref="A142:A143"/>
    <mergeCell ref="C142:C143"/>
    <mergeCell ref="L142:L143"/>
    <mergeCell ref="M142:M143"/>
    <mergeCell ref="N142:N143"/>
    <mergeCell ref="N173:N174"/>
    <mergeCell ref="A167:N167"/>
    <mergeCell ref="A168:A170"/>
    <mergeCell ref="B168:B170"/>
    <mergeCell ref="C168:C170"/>
    <mergeCell ref="D168:D170"/>
    <mergeCell ref="E168:E170"/>
    <mergeCell ref="F168:I169"/>
    <mergeCell ref="J168:K169"/>
    <mergeCell ref="L168:N168"/>
    <mergeCell ref="L169:L170"/>
    <mergeCell ref="M169:M170"/>
    <mergeCell ref="N169:N170"/>
    <mergeCell ref="A165:F166"/>
    <mergeCell ref="K165:M165"/>
    <mergeCell ref="K166:M166"/>
    <mergeCell ref="K164:M164"/>
    <mergeCell ref="B146:D146"/>
    <mergeCell ref="E146:H146"/>
    <mergeCell ref="J146:N146"/>
    <mergeCell ref="A147:A148"/>
    <mergeCell ref="B147:D148"/>
    <mergeCell ref="E147:G148"/>
    <mergeCell ref="A163:F163"/>
    <mergeCell ref="K163:M163"/>
    <mergeCell ref="A164:F164"/>
    <mergeCell ref="B152:H153"/>
    <mergeCell ref="I152:L152"/>
    <mergeCell ref="M152:N155"/>
    <mergeCell ref="I153:L153"/>
    <mergeCell ref="B154:H155"/>
    <mergeCell ref="I154:L154"/>
    <mergeCell ref="I155:L155"/>
    <mergeCell ref="A156:N156"/>
    <mergeCell ref="K162:M162"/>
    <mergeCell ref="B182:C182"/>
    <mergeCell ref="B183:C183"/>
    <mergeCell ref="B117:D117"/>
    <mergeCell ref="E117:H117"/>
    <mergeCell ref="J117:N117"/>
    <mergeCell ref="A118:A119"/>
    <mergeCell ref="B118:D119"/>
    <mergeCell ref="E118:G119"/>
    <mergeCell ref="J118:N118"/>
    <mergeCell ref="J119:N121"/>
    <mergeCell ref="A120:I121"/>
    <mergeCell ref="B175:D175"/>
    <mergeCell ref="E175:H175"/>
    <mergeCell ref="J175:N175"/>
    <mergeCell ref="A176:A177"/>
    <mergeCell ref="B176:D177"/>
    <mergeCell ref="E176:G177"/>
    <mergeCell ref="J176:N176"/>
    <mergeCell ref="J177:N179"/>
    <mergeCell ref="N171:N172"/>
    <mergeCell ref="A173:A174"/>
    <mergeCell ref="C173:C174"/>
    <mergeCell ref="B181:C181"/>
    <mergeCell ref="L173:L174"/>
    <mergeCell ref="A178:I179"/>
    <mergeCell ref="A171:A172"/>
    <mergeCell ref="C171:C172"/>
    <mergeCell ref="L171:L172"/>
    <mergeCell ref="M171:M172"/>
    <mergeCell ref="A115:A116"/>
    <mergeCell ref="C115:C116"/>
    <mergeCell ref="L115:L116"/>
    <mergeCell ref="M115:M116"/>
    <mergeCell ref="M173:M174"/>
    <mergeCell ref="A157:N157"/>
    <mergeCell ref="B158:N158"/>
    <mergeCell ref="A159:N159"/>
    <mergeCell ref="A160:F160"/>
    <mergeCell ref="G160:I166"/>
    <mergeCell ref="J160:N160"/>
    <mergeCell ref="A161:F161"/>
    <mergeCell ref="K161:M161"/>
    <mergeCell ref="A162:F162"/>
    <mergeCell ref="N115:N116"/>
    <mergeCell ref="J147:N147"/>
    <mergeCell ref="J148:N150"/>
    <mergeCell ref="A149:I150"/>
    <mergeCell ref="A152:A155"/>
    <mergeCell ref="K134:M135"/>
    <mergeCell ref="N134:N135"/>
    <mergeCell ref="J134:J135"/>
    <mergeCell ref="A113:A114"/>
    <mergeCell ref="C113:C114"/>
    <mergeCell ref="L113:L114"/>
    <mergeCell ref="M113:M114"/>
    <mergeCell ref="N113:N114"/>
    <mergeCell ref="J100:N100"/>
    <mergeCell ref="A102:F102"/>
    <mergeCell ref="A101:F101"/>
    <mergeCell ref="K101:M101"/>
    <mergeCell ref="A104:F104"/>
    <mergeCell ref="A107:N107"/>
    <mergeCell ref="A103:F103"/>
    <mergeCell ref="K105:M105"/>
    <mergeCell ref="K106:M106"/>
    <mergeCell ref="G100:I106"/>
    <mergeCell ref="K104:M104"/>
    <mergeCell ref="K102:M102"/>
    <mergeCell ref="K103:M103"/>
    <mergeCell ref="C111:C112"/>
    <mergeCell ref="L111:L112"/>
    <mergeCell ref="M111:M112"/>
  </mergeCells>
  <conditionalFormatting sqref="O76:O77">
    <cfRule type="duplicateValues" dxfId="0" priority="1"/>
  </conditionalFormatting>
  <dataValidations count="1">
    <dataValidation allowBlank="1" showInputMessage="1" showErrorMessage="1" prompt="Según el info de cumplimiento son 42 personas, NO 47" sqref="I55"/>
  </dataValidations>
  <pageMargins left="0.51" right="0.45" top="0.74803149606299213" bottom="0.74803149606299213" header="0.31496062992125984" footer="0.31496062992125984"/>
  <pageSetup scale="48" fitToHeight="0" orientation="landscape" r:id="rId1"/>
  <rowBreaks count="4" manualBreakCount="4">
    <brk id="29" max="16383" man="1"/>
    <brk id="58" max="16383" man="1"/>
    <brk id="90" max="16383" man="1"/>
    <brk id="121" max="16383" man="1"/>
  </rowBreaks>
  <drawing r:id="rId2"/>
  <legacyDrawing r:id="rId3"/>
  <oleObjects>
    <mc:AlternateContent xmlns:mc="http://schemas.openxmlformats.org/markup-compatibility/2006">
      <mc:Choice Requires="x14">
        <oleObject shapeId="24583" r:id="rId4">
          <objectPr defaultSize="0" autoPict="0" r:id="rId5">
            <anchor moveWithCells="1" sizeWithCells="1">
              <from>
                <xdr:col>0</xdr:col>
                <xdr:colOff>0</xdr:colOff>
                <xdr:row>0</xdr:row>
                <xdr:rowOff>85725</xdr:rowOff>
              </from>
              <to>
                <xdr:col>0</xdr:col>
                <xdr:colOff>2952750</xdr:colOff>
                <xdr:row>3</xdr:row>
                <xdr:rowOff>142875</xdr:rowOff>
              </to>
            </anchor>
          </objectPr>
        </oleObject>
      </mc:Choice>
      <mc:Fallback>
        <oleObject shapeId="24583" r:id="rId4"/>
      </mc:Fallback>
    </mc:AlternateContent>
    <mc:AlternateContent xmlns:mc="http://schemas.openxmlformats.org/markup-compatibility/2006">
      <mc:Choice Requires="x14">
        <oleObject shapeId="24593" r:id="rId6">
          <objectPr defaultSize="0" autoPict="0" r:id="rId5">
            <anchor moveWithCells="1" sizeWithCells="1">
              <from>
                <xdr:col>0</xdr:col>
                <xdr:colOff>0</xdr:colOff>
                <xdr:row>29</xdr:row>
                <xdr:rowOff>85725</xdr:rowOff>
              </from>
              <to>
                <xdr:col>0</xdr:col>
                <xdr:colOff>2952750</xdr:colOff>
                <xdr:row>32</xdr:row>
                <xdr:rowOff>142875</xdr:rowOff>
              </to>
            </anchor>
          </objectPr>
        </oleObject>
      </mc:Choice>
      <mc:Fallback>
        <oleObject shapeId="24593" r:id="rId6"/>
      </mc:Fallback>
    </mc:AlternateContent>
    <mc:AlternateContent xmlns:mc="http://schemas.openxmlformats.org/markup-compatibility/2006">
      <mc:Choice Requires="x14">
        <oleObject shapeId="24594" r:id="rId7">
          <objectPr defaultSize="0" autoPict="0" r:id="rId5">
            <anchor moveWithCells="1" sizeWithCells="1">
              <from>
                <xdr:col>0</xdr:col>
                <xdr:colOff>0</xdr:colOff>
                <xdr:row>59</xdr:row>
                <xdr:rowOff>85725</xdr:rowOff>
              </from>
              <to>
                <xdr:col>0</xdr:col>
                <xdr:colOff>2952750</xdr:colOff>
                <xdr:row>62</xdr:row>
                <xdr:rowOff>142875</xdr:rowOff>
              </to>
            </anchor>
          </objectPr>
        </oleObject>
      </mc:Choice>
      <mc:Fallback>
        <oleObject shapeId="24594" r:id="rId7"/>
      </mc:Fallback>
    </mc:AlternateContent>
    <mc:AlternateContent xmlns:mc="http://schemas.openxmlformats.org/markup-compatibility/2006">
      <mc:Choice Requires="x14">
        <oleObject shapeId="24595" r:id="rId8">
          <objectPr defaultSize="0" autoPict="0" r:id="rId5">
            <anchor moveWithCells="1" sizeWithCells="1">
              <from>
                <xdr:col>0</xdr:col>
                <xdr:colOff>0</xdr:colOff>
                <xdr:row>124</xdr:row>
                <xdr:rowOff>0</xdr:rowOff>
              </from>
              <to>
                <xdr:col>0</xdr:col>
                <xdr:colOff>2952750</xdr:colOff>
                <xdr:row>124</xdr:row>
                <xdr:rowOff>0</xdr:rowOff>
              </to>
            </anchor>
          </objectPr>
        </oleObject>
      </mc:Choice>
      <mc:Fallback>
        <oleObject shapeId="24595" r:id="rId8"/>
      </mc:Fallback>
    </mc:AlternateContent>
    <mc:AlternateContent xmlns:mc="http://schemas.openxmlformats.org/markup-compatibility/2006">
      <mc:Choice Requires="x14">
        <oleObject shapeId="24596" r:id="rId9">
          <objectPr defaultSize="0" autoPict="0" r:id="rId5">
            <anchor moveWithCells="1" sizeWithCells="1">
              <from>
                <xdr:col>0</xdr:col>
                <xdr:colOff>0</xdr:colOff>
                <xdr:row>153</xdr:row>
                <xdr:rowOff>0</xdr:rowOff>
              </from>
              <to>
                <xdr:col>0</xdr:col>
                <xdr:colOff>2952750</xdr:colOff>
                <xdr:row>153</xdr:row>
                <xdr:rowOff>0</xdr:rowOff>
              </to>
            </anchor>
          </objectPr>
        </oleObject>
      </mc:Choice>
      <mc:Fallback>
        <oleObject shapeId="24596" r:id="rId9"/>
      </mc:Fallback>
    </mc:AlternateContent>
    <mc:AlternateContent xmlns:mc="http://schemas.openxmlformats.org/markup-compatibility/2006">
      <mc:Choice Requires="x14">
        <oleObject shapeId="24597" r:id="rId10">
          <objectPr defaultSize="0" autoPict="0" r:id="rId5">
            <anchor moveWithCells="1" sizeWithCells="1">
              <from>
                <xdr:col>0</xdr:col>
                <xdr:colOff>0</xdr:colOff>
                <xdr:row>91</xdr:row>
                <xdr:rowOff>85725</xdr:rowOff>
              </from>
              <to>
                <xdr:col>0</xdr:col>
                <xdr:colOff>2952750</xdr:colOff>
                <xdr:row>94</xdr:row>
                <xdr:rowOff>142875</xdr:rowOff>
              </to>
            </anchor>
          </objectPr>
        </oleObject>
      </mc:Choice>
      <mc:Fallback>
        <oleObject shapeId="24597" r:id="rId10"/>
      </mc:Fallback>
    </mc:AlternateContent>
    <mc:AlternateContent xmlns:mc="http://schemas.openxmlformats.org/markup-compatibility/2006">
      <mc:Choice Requires="x14">
        <oleObject shapeId="24598" r:id="rId11">
          <objectPr defaultSize="0" autoPict="0" r:id="rId5">
            <anchor moveWithCells="1" sizeWithCells="1">
              <from>
                <xdr:col>0</xdr:col>
                <xdr:colOff>0</xdr:colOff>
                <xdr:row>122</xdr:row>
                <xdr:rowOff>85725</xdr:rowOff>
              </from>
              <to>
                <xdr:col>0</xdr:col>
                <xdr:colOff>2952750</xdr:colOff>
                <xdr:row>125</xdr:row>
                <xdr:rowOff>142875</xdr:rowOff>
              </to>
            </anchor>
          </objectPr>
        </oleObject>
      </mc:Choice>
      <mc:Fallback>
        <oleObject shapeId="24598" r:id="rId11"/>
      </mc:Fallback>
    </mc:AlternateContent>
    <mc:AlternateContent xmlns:mc="http://schemas.openxmlformats.org/markup-compatibility/2006">
      <mc:Choice Requires="x14">
        <oleObject shapeId="24599" r:id="rId12">
          <objectPr defaultSize="0" autoPict="0" r:id="rId5">
            <anchor moveWithCells="1" sizeWithCells="1">
              <from>
                <xdr:col>0</xdr:col>
                <xdr:colOff>0</xdr:colOff>
                <xdr:row>151</xdr:row>
                <xdr:rowOff>85725</xdr:rowOff>
              </from>
              <to>
                <xdr:col>0</xdr:col>
                <xdr:colOff>2952750</xdr:colOff>
                <xdr:row>154</xdr:row>
                <xdr:rowOff>142875</xdr:rowOff>
              </to>
            </anchor>
          </objectPr>
        </oleObject>
      </mc:Choice>
      <mc:Fallback>
        <oleObject shapeId="24599" r:id="rId12"/>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40"/>
  <sheetViews>
    <sheetView tabSelected="1" zoomScale="90" zoomScaleNormal="90" zoomScaleSheetLayoutView="70" workbookViewId="0">
      <selection activeCell="D154" sqref="D154"/>
    </sheetView>
  </sheetViews>
  <sheetFormatPr baseColWidth="10" defaultColWidth="0" defaultRowHeight="14.25" zeroHeight="1"/>
  <cols>
    <col min="1" max="1" width="47" style="2" customWidth="1"/>
    <col min="2" max="2" width="16.7109375" style="2" bestFit="1" customWidth="1"/>
    <col min="3" max="3" width="25.5703125" style="2" bestFit="1" customWidth="1"/>
    <col min="4" max="4" width="10.28515625" style="5" bestFit="1" customWidth="1"/>
    <col min="5" max="5" width="29.140625" style="2" bestFit="1" customWidth="1"/>
    <col min="6" max="6" width="24.85546875" style="2" bestFit="1" customWidth="1"/>
    <col min="7" max="7" width="18.5703125" style="2" bestFit="1" customWidth="1"/>
    <col min="8" max="8" width="17" style="2" bestFit="1" customWidth="1"/>
    <col min="9" max="9" width="17.85546875" style="2" bestFit="1" customWidth="1"/>
    <col min="10" max="10" width="19.7109375" style="2" customWidth="1"/>
    <col min="11" max="11" width="17.5703125" style="2" customWidth="1"/>
    <col min="12" max="12" width="13.28515625" style="2" customWidth="1"/>
    <col min="13" max="13" width="13.7109375" style="2" customWidth="1"/>
    <col min="14" max="14" width="22.28515625" style="2" bestFit="1" customWidth="1"/>
    <col min="15" max="15" width="4.7109375" style="2" customWidth="1"/>
    <col min="16" max="16" width="18.140625" style="2" hidden="1" customWidth="1"/>
    <col min="17" max="17" width="14.42578125" style="2" hidden="1" customWidth="1"/>
    <col min="18" max="18" width="18.140625" style="2" hidden="1" customWidth="1"/>
    <col min="19" max="19" width="5.28515625" style="2" hidden="1" customWidth="1"/>
    <col min="20" max="16384" width="0" style="2" hidden="1"/>
  </cols>
  <sheetData>
    <row r="1" spans="1:16" ht="20.25">
      <c r="A1" s="318"/>
      <c r="B1" s="320" t="s">
        <v>0</v>
      </c>
      <c r="C1" s="320"/>
      <c r="D1" s="320"/>
      <c r="E1" s="320"/>
      <c r="F1" s="320"/>
      <c r="G1" s="320"/>
      <c r="H1" s="320"/>
      <c r="I1" s="322" t="s">
        <v>1</v>
      </c>
      <c r="J1" s="322"/>
      <c r="K1" s="322"/>
      <c r="L1" s="322"/>
      <c r="M1" s="261"/>
      <c r="N1" s="262"/>
    </row>
    <row r="2" spans="1:16" ht="20.25">
      <c r="A2" s="319"/>
      <c r="B2" s="321"/>
      <c r="C2" s="321"/>
      <c r="D2" s="321"/>
      <c r="E2" s="321"/>
      <c r="F2" s="321"/>
      <c r="G2" s="321"/>
      <c r="H2" s="321"/>
      <c r="I2" s="323" t="s">
        <v>2</v>
      </c>
      <c r="J2" s="323"/>
      <c r="K2" s="323"/>
      <c r="L2" s="323"/>
      <c r="M2" s="263"/>
      <c r="N2" s="264"/>
    </row>
    <row r="3" spans="1:16" ht="20.25">
      <c r="A3" s="319"/>
      <c r="B3" s="321" t="s">
        <v>3</v>
      </c>
      <c r="C3" s="321"/>
      <c r="D3" s="321"/>
      <c r="E3" s="321"/>
      <c r="F3" s="321"/>
      <c r="G3" s="321"/>
      <c r="H3" s="321"/>
      <c r="I3" s="323" t="s">
        <v>83</v>
      </c>
      <c r="J3" s="323"/>
      <c r="K3" s="323"/>
      <c r="L3" s="323"/>
      <c r="M3" s="263"/>
      <c r="N3" s="264"/>
    </row>
    <row r="4" spans="1:16" ht="20.25">
      <c r="A4" s="319"/>
      <c r="B4" s="321"/>
      <c r="C4" s="321"/>
      <c r="D4" s="321"/>
      <c r="E4" s="321"/>
      <c r="F4" s="321"/>
      <c r="G4" s="321"/>
      <c r="H4" s="321"/>
      <c r="I4" s="323" t="s">
        <v>5</v>
      </c>
      <c r="J4" s="323"/>
      <c r="K4" s="323"/>
      <c r="L4" s="323"/>
      <c r="M4" s="263"/>
      <c r="N4" s="264"/>
    </row>
    <row r="5" spans="1:16">
      <c r="A5" s="513"/>
      <c r="B5" s="514"/>
      <c r="C5" s="514"/>
      <c r="D5" s="514"/>
      <c r="E5" s="514"/>
      <c r="F5" s="514"/>
      <c r="G5" s="514"/>
      <c r="H5" s="514"/>
      <c r="I5" s="514"/>
      <c r="J5" s="514"/>
      <c r="K5" s="514"/>
      <c r="L5" s="514"/>
      <c r="M5" s="514"/>
      <c r="N5" s="515"/>
    </row>
    <row r="6" spans="1:16" ht="15.75">
      <c r="A6" s="516" t="s">
        <v>84</v>
      </c>
      <c r="B6" s="517"/>
      <c r="C6" s="517"/>
      <c r="D6" s="517"/>
      <c r="E6" s="517"/>
      <c r="F6" s="517"/>
      <c r="G6" s="517"/>
      <c r="H6" s="517"/>
      <c r="I6" s="517"/>
      <c r="J6" s="517"/>
      <c r="K6" s="517"/>
      <c r="L6" s="517"/>
      <c r="M6" s="517"/>
      <c r="N6" s="518"/>
    </row>
    <row r="7" spans="1:16" ht="15.75">
      <c r="A7" s="25" t="s">
        <v>196</v>
      </c>
      <c r="B7" s="286" t="s">
        <v>241</v>
      </c>
      <c r="C7" s="287"/>
      <c r="D7" s="287"/>
      <c r="E7" s="287"/>
      <c r="F7" s="287"/>
      <c r="G7" s="287"/>
      <c r="H7" s="287"/>
      <c r="I7" s="287"/>
      <c r="J7" s="287"/>
      <c r="K7" s="287"/>
      <c r="L7" s="287"/>
      <c r="M7" s="287"/>
      <c r="N7" s="288"/>
    </row>
    <row r="8" spans="1:16" ht="24.75" customHeight="1">
      <c r="A8" s="543" t="s">
        <v>85</v>
      </c>
      <c r="B8" s="544"/>
      <c r="C8" s="544"/>
      <c r="D8" s="544"/>
      <c r="E8" s="544"/>
      <c r="F8" s="544"/>
      <c r="G8" s="275" t="s">
        <v>86</v>
      </c>
      <c r="H8" s="276"/>
      <c r="I8" s="277"/>
      <c r="J8" s="519" t="s">
        <v>10</v>
      </c>
      <c r="K8" s="520"/>
      <c r="L8" s="520"/>
      <c r="M8" s="520"/>
      <c r="N8" s="521"/>
    </row>
    <row r="9" spans="1:16" ht="15.75" customHeight="1">
      <c r="A9" s="478" t="s">
        <v>87</v>
      </c>
      <c r="B9" s="479"/>
      <c r="C9" s="479"/>
      <c r="D9" s="479"/>
      <c r="E9" s="479"/>
      <c r="F9" s="480"/>
      <c r="G9" s="295"/>
      <c r="H9" s="296"/>
      <c r="I9" s="297"/>
      <c r="J9" s="26" t="s">
        <v>12</v>
      </c>
      <c r="K9" s="522" t="s">
        <v>13</v>
      </c>
      <c r="L9" s="522"/>
      <c r="M9" s="522"/>
      <c r="N9" s="27" t="s">
        <v>14</v>
      </c>
    </row>
    <row r="10" spans="1:16" ht="15.75">
      <c r="A10" s="523" t="s">
        <v>88</v>
      </c>
      <c r="B10" s="524"/>
      <c r="C10" s="524"/>
      <c r="D10" s="524"/>
      <c r="E10" s="524"/>
      <c r="F10" s="525"/>
      <c r="G10" s="295"/>
      <c r="H10" s="296"/>
      <c r="I10" s="297"/>
      <c r="J10" s="597" t="s">
        <v>232</v>
      </c>
      <c r="K10" s="527" t="s">
        <v>203</v>
      </c>
      <c r="L10" s="527"/>
      <c r="M10" s="527"/>
      <c r="N10" s="668">
        <f>13594000+10518000+11100000+11445000+12282000</f>
        <v>58939000</v>
      </c>
    </row>
    <row r="11" spans="1:16" ht="15.75">
      <c r="A11" s="523" t="s">
        <v>89</v>
      </c>
      <c r="B11" s="524"/>
      <c r="C11" s="524"/>
      <c r="D11" s="524"/>
      <c r="E11" s="524"/>
      <c r="F11" s="525"/>
      <c r="G11" s="295"/>
      <c r="H11" s="296"/>
      <c r="I11" s="297"/>
      <c r="J11" s="597"/>
      <c r="K11" s="527"/>
      <c r="L11" s="527"/>
      <c r="M11" s="527"/>
      <c r="N11" s="668"/>
    </row>
    <row r="12" spans="1:16" ht="15.75">
      <c r="A12" s="478" t="s">
        <v>90</v>
      </c>
      <c r="B12" s="479"/>
      <c r="C12" s="479"/>
      <c r="D12" s="479"/>
      <c r="E12" s="479"/>
      <c r="F12" s="480"/>
      <c r="G12" s="295"/>
      <c r="H12" s="296"/>
      <c r="I12" s="297"/>
      <c r="J12" s="672">
        <v>211</v>
      </c>
      <c r="K12" s="674" t="s">
        <v>204</v>
      </c>
      <c r="L12" s="675"/>
      <c r="M12" s="676"/>
      <c r="N12" s="668">
        <v>41999990</v>
      </c>
    </row>
    <row r="13" spans="1:16" ht="15.75">
      <c r="A13" s="478" t="s">
        <v>91</v>
      </c>
      <c r="B13" s="479"/>
      <c r="C13" s="479"/>
      <c r="D13" s="479"/>
      <c r="E13" s="479"/>
      <c r="F13" s="480"/>
      <c r="G13" s="295"/>
      <c r="H13" s="296"/>
      <c r="I13" s="297"/>
      <c r="J13" s="673"/>
      <c r="K13" s="677"/>
      <c r="L13" s="678"/>
      <c r="M13" s="679"/>
      <c r="N13" s="668"/>
    </row>
    <row r="14" spans="1:16" ht="34.5" customHeight="1" thickBot="1">
      <c r="A14" s="669" t="s">
        <v>183</v>
      </c>
      <c r="B14" s="670"/>
      <c r="C14" s="670"/>
      <c r="D14" s="670"/>
      <c r="E14" s="670"/>
      <c r="F14" s="671"/>
      <c r="G14" s="295"/>
      <c r="H14" s="296"/>
      <c r="I14" s="297"/>
      <c r="J14" s="28">
        <v>702</v>
      </c>
      <c r="K14" s="527" t="s">
        <v>223</v>
      </c>
      <c r="L14" s="527"/>
      <c r="M14" s="527"/>
      <c r="N14" s="214">
        <v>16200000</v>
      </c>
    </row>
    <row r="15" spans="1:16" ht="37.5" customHeight="1">
      <c r="A15" s="571" t="s">
        <v>18</v>
      </c>
      <c r="B15" s="617" t="s">
        <v>92</v>
      </c>
      <c r="C15" s="531" t="s">
        <v>20</v>
      </c>
      <c r="D15" s="531" t="s">
        <v>21</v>
      </c>
      <c r="E15" s="273" t="s">
        <v>22</v>
      </c>
      <c r="F15" s="531" t="s">
        <v>23</v>
      </c>
      <c r="G15" s="531"/>
      <c r="H15" s="531"/>
      <c r="I15" s="531"/>
      <c r="J15" s="531" t="s">
        <v>24</v>
      </c>
      <c r="K15" s="531"/>
      <c r="L15" s="535" t="s">
        <v>25</v>
      </c>
      <c r="M15" s="535"/>
      <c r="N15" s="536"/>
      <c r="P15" s="4"/>
    </row>
    <row r="16" spans="1:16" ht="14.25" customHeight="1">
      <c r="A16" s="572"/>
      <c r="B16" s="532"/>
      <c r="C16" s="532"/>
      <c r="D16" s="532"/>
      <c r="E16" s="274"/>
      <c r="F16" s="532"/>
      <c r="G16" s="532"/>
      <c r="H16" s="532"/>
      <c r="I16" s="532"/>
      <c r="J16" s="532"/>
      <c r="K16" s="532"/>
      <c r="L16" s="532" t="s">
        <v>26</v>
      </c>
      <c r="M16" s="532" t="s">
        <v>27</v>
      </c>
      <c r="N16" s="560" t="s">
        <v>28</v>
      </c>
    </row>
    <row r="17" spans="1:14" ht="16.5" thickBot="1">
      <c r="A17" s="653"/>
      <c r="B17" s="654"/>
      <c r="C17" s="654"/>
      <c r="D17" s="654"/>
      <c r="E17" s="680"/>
      <c r="F17" s="29" t="s">
        <v>29</v>
      </c>
      <c r="G17" s="29" t="s">
        <v>30</v>
      </c>
      <c r="H17" s="29" t="s">
        <v>31</v>
      </c>
      <c r="I17" s="30" t="s">
        <v>32</v>
      </c>
      <c r="J17" s="29" t="s">
        <v>33</v>
      </c>
      <c r="K17" s="31" t="s">
        <v>34</v>
      </c>
      <c r="L17" s="654"/>
      <c r="M17" s="654"/>
      <c r="N17" s="681"/>
    </row>
    <row r="18" spans="1:14" ht="28.5" customHeight="1">
      <c r="A18" s="558" t="s">
        <v>93</v>
      </c>
      <c r="B18" s="32" t="s">
        <v>35</v>
      </c>
      <c r="C18" s="683" t="s">
        <v>177</v>
      </c>
      <c r="D18" s="191">
        <v>0.98</v>
      </c>
      <c r="E18" s="33">
        <v>75139000</v>
      </c>
      <c r="F18" s="34">
        <f>+E18</f>
        <v>75139000</v>
      </c>
      <c r="G18" s="35"/>
      <c r="H18" s="35"/>
      <c r="I18" s="35"/>
      <c r="J18" s="36">
        <v>44927</v>
      </c>
      <c r="K18" s="37">
        <v>45290</v>
      </c>
      <c r="L18" s="477">
        <v>1</v>
      </c>
      <c r="M18" s="477">
        <f>+E19/E18</f>
        <v>1</v>
      </c>
      <c r="N18" s="508">
        <f>+L18*L18/M18</f>
        <v>1</v>
      </c>
    </row>
    <row r="19" spans="1:14" ht="28.5" customHeight="1">
      <c r="A19" s="682"/>
      <c r="B19" s="32" t="s">
        <v>37</v>
      </c>
      <c r="C19" s="684"/>
      <c r="D19" s="191">
        <v>0.99</v>
      </c>
      <c r="E19" s="33">
        <f>+N10+N14</f>
        <v>75139000</v>
      </c>
      <c r="F19" s="34">
        <f t="shared" ref="F19:F22" si="0">+E19</f>
        <v>75139000</v>
      </c>
      <c r="G19" s="35"/>
      <c r="H19" s="35"/>
      <c r="I19" s="35"/>
      <c r="J19" s="36">
        <v>44927</v>
      </c>
      <c r="K19" s="37">
        <v>45290</v>
      </c>
      <c r="L19" s="477"/>
      <c r="M19" s="477"/>
      <c r="N19" s="508"/>
    </row>
    <row r="20" spans="1:14" ht="28.5" customHeight="1">
      <c r="A20" s="558" t="s">
        <v>230</v>
      </c>
      <c r="B20" s="32" t="s">
        <v>35</v>
      </c>
      <c r="C20" s="683" t="s">
        <v>176</v>
      </c>
      <c r="D20" s="192">
        <v>1</v>
      </c>
      <c r="E20" s="34">
        <v>57505516.899999999</v>
      </c>
      <c r="F20" s="34">
        <f t="shared" si="0"/>
        <v>57505516.899999999</v>
      </c>
      <c r="G20" s="35"/>
      <c r="H20" s="35"/>
      <c r="I20" s="35"/>
      <c r="J20" s="36">
        <v>44927</v>
      </c>
      <c r="K20" s="37">
        <v>45290</v>
      </c>
      <c r="L20" s="477">
        <f>+D21/D20</f>
        <v>1</v>
      </c>
      <c r="M20" s="477">
        <f>+E21/E20</f>
        <v>0.73036453307665161</v>
      </c>
      <c r="N20" s="508">
        <f>+L20*L20/M20</f>
        <v>1.3691792998045953</v>
      </c>
    </row>
    <row r="21" spans="1:14" ht="28.5" customHeight="1">
      <c r="A21" s="682"/>
      <c r="B21" s="32" t="s">
        <v>37</v>
      </c>
      <c r="C21" s="684"/>
      <c r="D21" s="192">
        <v>1</v>
      </c>
      <c r="E21" s="33">
        <f>+N12</f>
        <v>41999990</v>
      </c>
      <c r="F21" s="34">
        <f t="shared" si="0"/>
        <v>41999990</v>
      </c>
      <c r="G21" s="35"/>
      <c r="H21" s="35"/>
      <c r="I21" s="35"/>
      <c r="J21" s="36">
        <v>44927</v>
      </c>
      <c r="K21" s="37">
        <v>45290</v>
      </c>
      <c r="L21" s="477"/>
      <c r="M21" s="477"/>
      <c r="N21" s="508"/>
    </row>
    <row r="22" spans="1:14" ht="24.75" customHeight="1">
      <c r="A22" s="572" t="s">
        <v>94</v>
      </c>
      <c r="B22" s="32" t="s">
        <v>35</v>
      </c>
      <c r="C22" s="652"/>
      <c r="D22" s="198">
        <v>0.7</v>
      </c>
      <c r="E22" s="38">
        <f>+E20+E18</f>
        <v>132644516.90000001</v>
      </c>
      <c r="F22" s="35">
        <f t="shared" si="0"/>
        <v>132644516.90000001</v>
      </c>
      <c r="G22" s="35"/>
      <c r="H22" s="35"/>
      <c r="I22" s="35"/>
      <c r="J22" s="36">
        <v>44927</v>
      </c>
      <c r="K22" s="37">
        <v>45290</v>
      </c>
      <c r="L22" s="477"/>
      <c r="M22" s="477"/>
      <c r="N22" s="622"/>
    </row>
    <row r="23" spans="1:14" ht="15.75">
      <c r="A23" s="572"/>
      <c r="B23" s="32" t="s">
        <v>37</v>
      </c>
      <c r="C23" s="570"/>
      <c r="D23" s="191">
        <v>0.65</v>
      </c>
      <c r="E23" s="247">
        <f>+E21+E19</f>
        <v>117138990</v>
      </c>
      <c r="F23" s="38">
        <f>+E23</f>
        <v>117138990</v>
      </c>
      <c r="G23" s="35"/>
      <c r="H23" s="35"/>
      <c r="I23" s="35"/>
      <c r="J23" s="36">
        <v>44927</v>
      </c>
      <c r="K23" s="37">
        <v>45290</v>
      </c>
      <c r="L23" s="477"/>
      <c r="M23" s="477"/>
      <c r="N23" s="623"/>
    </row>
    <row r="24" spans="1:14" ht="15.75">
      <c r="A24" s="39" t="s">
        <v>39</v>
      </c>
      <c r="B24" s="476" t="s">
        <v>40</v>
      </c>
      <c r="C24" s="476"/>
      <c r="D24" s="476"/>
      <c r="E24" s="573" t="s">
        <v>41</v>
      </c>
      <c r="F24" s="573"/>
      <c r="G24" s="573"/>
      <c r="H24" s="573"/>
      <c r="I24" s="40"/>
      <c r="J24" s="574" t="s">
        <v>42</v>
      </c>
      <c r="K24" s="574"/>
      <c r="L24" s="574"/>
      <c r="M24" s="574"/>
      <c r="N24" s="575"/>
    </row>
    <row r="25" spans="1:14" ht="21" customHeight="1">
      <c r="A25" s="481" t="s">
        <v>161</v>
      </c>
      <c r="B25" s="483" t="s">
        <v>95</v>
      </c>
      <c r="C25" s="484"/>
      <c r="D25" s="485"/>
      <c r="E25" s="489" t="s">
        <v>163</v>
      </c>
      <c r="F25" s="490"/>
      <c r="G25" s="491"/>
      <c r="H25" s="41" t="s">
        <v>35</v>
      </c>
      <c r="I25" s="190">
        <f>+D22</f>
        <v>0.7</v>
      </c>
      <c r="J25" s="251" t="s">
        <v>197</v>
      </c>
      <c r="K25" s="251"/>
      <c r="L25" s="251"/>
      <c r="M25" s="251"/>
      <c r="N25" s="252"/>
    </row>
    <row r="26" spans="1:14" ht="21" customHeight="1">
      <c r="A26" s="482"/>
      <c r="B26" s="486"/>
      <c r="C26" s="487"/>
      <c r="D26" s="488"/>
      <c r="E26" s="492"/>
      <c r="F26" s="493"/>
      <c r="G26" s="494"/>
      <c r="H26" s="41" t="s">
        <v>37</v>
      </c>
      <c r="I26" s="190">
        <f>+D23</f>
        <v>0.65</v>
      </c>
      <c r="J26" s="537" t="s">
        <v>96</v>
      </c>
      <c r="K26" s="538"/>
      <c r="L26" s="538"/>
      <c r="M26" s="538"/>
      <c r="N26" s="539"/>
    </row>
    <row r="27" spans="1:14" ht="43.5" customHeight="1" thickBot="1">
      <c r="A27" s="663" t="s">
        <v>265</v>
      </c>
      <c r="B27" s="664"/>
      <c r="C27" s="664"/>
      <c r="D27" s="664"/>
      <c r="E27" s="664"/>
      <c r="F27" s="664"/>
      <c r="G27" s="664"/>
      <c r="H27" s="664"/>
      <c r="I27" s="665"/>
      <c r="J27" s="540"/>
      <c r="K27" s="541"/>
      <c r="L27" s="541"/>
      <c r="M27" s="541"/>
      <c r="N27" s="542"/>
    </row>
    <row r="28" spans="1:14" ht="39.75" customHeight="1" thickBot="1">
      <c r="A28" s="42"/>
      <c r="B28" s="42"/>
      <c r="C28" s="42"/>
      <c r="D28" s="42"/>
      <c r="E28" s="42"/>
      <c r="F28" s="42"/>
      <c r="G28" s="42"/>
      <c r="H28" s="42"/>
      <c r="I28" s="42"/>
      <c r="J28" s="43"/>
      <c r="K28" s="43"/>
      <c r="L28" s="43"/>
      <c r="M28" s="43"/>
      <c r="N28" s="43"/>
    </row>
    <row r="29" spans="1:14" ht="20.25">
      <c r="A29" s="318"/>
      <c r="B29" s="320" t="s">
        <v>0</v>
      </c>
      <c r="C29" s="320"/>
      <c r="D29" s="320"/>
      <c r="E29" s="320"/>
      <c r="F29" s="320"/>
      <c r="G29" s="320"/>
      <c r="H29" s="320"/>
      <c r="I29" s="322" t="s">
        <v>1</v>
      </c>
      <c r="J29" s="322"/>
      <c r="K29" s="322"/>
      <c r="L29" s="322"/>
      <c r="M29" s="261"/>
      <c r="N29" s="262"/>
    </row>
    <row r="30" spans="1:14" ht="20.25">
      <c r="A30" s="319"/>
      <c r="B30" s="321"/>
      <c r="C30" s="321"/>
      <c r="D30" s="321"/>
      <c r="E30" s="321"/>
      <c r="F30" s="321"/>
      <c r="G30" s="321"/>
      <c r="H30" s="321"/>
      <c r="I30" s="323" t="s">
        <v>2</v>
      </c>
      <c r="J30" s="323"/>
      <c r="K30" s="323"/>
      <c r="L30" s="323"/>
      <c r="M30" s="263"/>
      <c r="N30" s="264"/>
    </row>
    <row r="31" spans="1:14" ht="20.25">
      <c r="A31" s="319"/>
      <c r="B31" s="321" t="s">
        <v>3</v>
      </c>
      <c r="C31" s="321"/>
      <c r="D31" s="321"/>
      <c r="E31" s="321"/>
      <c r="F31" s="321"/>
      <c r="G31" s="321"/>
      <c r="H31" s="321"/>
      <c r="I31" s="323" t="s">
        <v>83</v>
      </c>
      <c r="J31" s="323"/>
      <c r="K31" s="323"/>
      <c r="L31" s="323"/>
      <c r="M31" s="263"/>
      <c r="N31" s="264"/>
    </row>
    <row r="32" spans="1:14" ht="20.25">
      <c r="A32" s="319"/>
      <c r="B32" s="321"/>
      <c r="C32" s="321"/>
      <c r="D32" s="321"/>
      <c r="E32" s="321"/>
      <c r="F32" s="321"/>
      <c r="G32" s="321"/>
      <c r="H32" s="321"/>
      <c r="I32" s="323" t="s">
        <v>5</v>
      </c>
      <c r="J32" s="323"/>
      <c r="K32" s="323"/>
      <c r="L32" s="323"/>
      <c r="M32" s="263"/>
      <c r="N32" s="264"/>
    </row>
    <row r="33" spans="1:16">
      <c r="A33" s="513"/>
      <c r="B33" s="514"/>
      <c r="C33" s="514"/>
      <c r="D33" s="514"/>
      <c r="E33" s="514"/>
      <c r="F33" s="514"/>
      <c r="G33" s="514"/>
      <c r="H33" s="514"/>
      <c r="I33" s="514"/>
      <c r="J33" s="514"/>
      <c r="K33" s="514"/>
      <c r="L33" s="514"/>
      <c r="M33" s="514"/>
      <c r="N33" s="515"/>
    </row>
    <row r="34" spans="1:16" ht="15.75">
      <c r="A34" s="516" t="s">
        <v>84</v>
      </c>
      <c r="B34" s="517"/>
      <c r="C34" s="517"/>
      <c r="D34" s="517"/>
      <c r="E34" s="517"/>
      <c r="F34" s="517"/>
      <c r="G34" s="517"/>
      <c r="H34" s="517"/>
      <c r="I34" s="517"/>
      <c r="J34" s="517"/>
      <c r="K34" s="517"/>
      <c r="L34" s="517"/>
      <c r="M34" s="517"/>
      <c r="N34" s="518"/>
    </row>
    <row r="35" spans="1:16" ht="15.75">
      <c r="A35" s="25" t="s">
        <v>196</v>
      </c>
      <c r="B35" s="286" t="s">
        <v>241</v>
      </c>
      <c r="C35" s="287"/>
      <c r="D35" s="287"/>
      <c r="E35" s="287"/>
      <c r="F35" s="287"/>
      <c r="G35" s="287"/>
      <c r="H35" s="287"/>
      <c r="I35" s="287"/>
      <c r="J35" s="287"/>
      <c r="K35" s="287"/>
      <c r="L35" s="287"/>
      <c r="M35" s="287"/>
      <c r="N35" s="288"/>
    </row>
    <row r="36" spans="1:16" ht="15.75">
      <c r="A36" s="543" t="s">
        <v>85</v>
      </c>
      <c r="B36" s="544"/>
      <c r="C36" s="544"/>
      <c r="D36" s="544"/>
      <c r="E36" s="544"/>
      <c r="F36" s="544"/>
      <c r="G36" s="294" t="s">
        <v>97</v>
      </c>
      <c r="H36" s="276"/>
      <c r="I36" s="277"/>
      <c r="J36" s="519" t="s">
        <v>10</v>
      </c>
      <c r="K36" s="520"/>
      <c r="L36" s="520"/>
      <c r="M36" s="520"/>
      <c r="N36" s="521"/>
    </row>
    <row r="37" spans="1:16" ht="15.75">
      <c r="A37" s="478" t="s">
        <v>87</v>
      </c>
      <c r="B37" s="479"/>
      <c r="C37" s="479"/>
      <c r="D37" s="479"/>
      <c r="E37" s="479"/>
      <c r="F37" s="480"/>
      <c r="G37" s="295"/>
      <c r="H37" s="296"/>
      <c r="I37" s="297"/>
      <c r="J37" s="26" t="s">
        <v>12</v>
      </c>
      <c r="K37" s="522" t="s">
        <v>13</v>
      </c>
      <c r="L37" s="522"/>
      <c r="M37" s="522"/>
      <c r="N37" s="27" t="s">
        <v>14</v>
      </c>
    </row>
    <row r="38" spans="1:16" ht="15.75">
      <c r="A38" s="523" t="s">
        <v>88</v>
      </c>
      <c r="B38" s="524"/>
      <c r="C38" s="524"/>
      <c r="D38" s="524"/>
      <c r="E38" s="524"/>
      <c r="F38" s="525"/>
      <c r="G38" s="295"/>
      <c r="H38" s="296"/>
      <c r="I38" s="297"/>
      <c r="J38" s="597">
        <v>702</v>
      </c>
      <c r="K38" s="527" t="s">
        <v>223</v>
      </c>
      <c r="L38" s="527"/>
      <c r="M38" s="527"/>
      <c r="N38" s="569">
        <v>1200000</v>
      </c>
      <c r="O38" s="3"/>
      <c r="P38" s="3"/>
    </row>
    <row r="39" spans="1:16" ht="15.75">
      <c r="A39" s="523" t="s">
        <v>89</v>
      </c>
      <c r="B39" s="524"/>
      <c r="C39" s="524"/>
      <c r="D39" s="524"/>
      <c r="E39" s="524"/>
      <c r="F39" s="525"/>
      <c r="G39" s="295"/>
      <c r="H39" s="296"/>
      <c r="I39" s="297"/>
      <c r="J39" s="597"/>
      <c r="K39" s="527"/>
      <c r="L39" s="527"/>
      <c r="M39" s="527"/>
      <c r="N39" s="569"/>
      <c r="O39" s="3"/>
      <c r="P39" s="3"/>
    </row>
    <row r="40" spans="1:16" ht="15.75" customHeight="1">
      <c r="A40" s="478" t="s">
        <v>90</v>
      </c>
      <c r="B40" s="479"/>
      <c r="C40" s="479"/>
      <c r="D40" s="479"/>
      <c r="E40" s="479"/>
      <c r="F40" s="480"/>
      <c r="G40" s="295"/>
      <c r="H40" s="296"/>
      <c r="I40" s="297"/>
      <c r="J40" s="597"/>
      <c r="K40" s="713"/>
      <c r="L40" s="713"/>
      <c r="M40" s="713"/>
      <c r="N40" s="569"/>
    </row>
    <row r="41" spans="1:16" ht="15.75">
      <c r="A41" s="478" t="s">
        <v>91</v>
      </c>
      <c r="B41" s="479"/>
      <c r="C41" s="479"/>
      <c r="D41" s="479"/>
      <c r="E41" s="479"/>
      <c r="F41" s="480"/>
      <c r="G41" s="295"/>
      <c r="H41" s="296"/>
      <c r="I41" s="297"/>
      <c r="J41" s="597"/>
      <c r="K41" s="713"/>
      <c r="L41" s="713"/>
      <c r="M41" s="713"/>
      <c r="N41" s="569"/>
    </row>
    <row r="42" spans="1:16" ht="16.5" thickBot="1">
      <c r="A42" s="545" t="s">
        <v>184</v>
      </c>
      <c r="B42" s="546"/>
      <c r="C42" s="546"/>
      <c r="D42" s="546"/>
      <c r="E42" s="546"/>
      <c r="F42" s="547"/>
      <c r="G42" s="295"/>
      <c r="H42" s="296"/>
      <c r="I42" s="297"/>
      <c r="J42" s="44"/>
      <c r="K42" s="458"/>
      <c r="L42" s="458"/>
      <c r="M42" s="458"/>
      <c r="N42" s="45"/>
    </row>
    <row r="43" spans="1:16" ht="15.75" customHeight="1">
      <c r="A43" s="571" t="s">
        <v>18</v>
      </c>
      <c r="B43" s="617" t="s">
        <v>92</v>
      </c>
      <c r="C43" s="531" t="s">
        <v>20</v>
      </c>
      <c r="D43" s="531" t="s">
        <v>21</v>
      </c>
      <c r="E43" s="531" t="s">
        <v>22</v>
      </c>
      <c r="F43" s="531" t="s">
        <v>23</v>
      </c>
      <c r="G43" s="531"/>
      <c r="H43" s="531"/>
      <c r="I43" s="562"/>
      <c r="J43" s="660" t="s">
        <v>24</v>
      </c>
      <c r="K43" s="531"/>
      <c r="L43" s="535" t="s">
        <v>25</v>
      </c>
      <c r="M43" s="535"/>
      <c r="N43" s="536"/>
    </row>
    <row r="44" spans="1:16" ht="14.25" customHeight="1">
      <c r="A44" s="572"/>
      <c r="B44" s="532"/>
      <c r="C44" s="532"/>
      <c r="D44" s="532"/>
      <c r="E44" s="532"/>
      <c r="F44" s="532"/>
      <c r="G44" s="532"/>
      <c r="H44" s="532"/>
      <c r="I44" s="563"/>
      <c r="J44" s="661"/>
      <c r="K44" s="532"/>
      <c r="L44" s="532" t="s">
        <v>26</v>
      </c>
      <c r="M44" s="532" t="s">
        <v>27</v>
      </c>
      <c r="N44" s="560" t="s">
        <v>28</v>
      </c>
    </row>
    <row r="45" spans="1:16" ht="15.75">
      <c r="A45" s="572"/>
      <c r="B45" s="532"/>
      <c r="C45" s="532"/>
      <c r="D45" s="532"/>
      <c r="E45" s="532"/>
      <c r="F45" s="46" t="s">
        <v>29</v>
      </c>
      <c r="G45" s="46" t="s">
        <v>30</v>
      </c>
      <c r="H45" s="46" t="s">
        <v>31</v>
      </c>
      <c r="I45" s="47" t="s">
        <v>32</v>
      </c>
      <c r="J45" s="48" t="s">
        <v>33</v>
      </c>
      <c r="K45" s="32" t="s">
        <v>34</v>
      </c>
      <c r="L45" s="532"/>
      <c r="M45" s="532"/>
      <c r="N45" s="560"/>
    </row>
    <row r="46" spans="1:16" ht="15">
      <c r="A46" s="558" t="s">
        <v>145</v>
      </c>
      <c r="B46" s="49" t="s">
        <v>35</v>
      </c>
      <c r="C46" s="556" t="s">
        <v>143</v>
      </c>
      <c r="D46" s="49">
        <v>3</v>
      </c>
      <c r="E46" s="50">
        <v>1200000</v>
      </c>
      <c r="F46" s="34">
        <f>+E46</f>
        <v>1200000</v>
      </c>
      <c r="G46" s="51"/>
      <c r="H46" s="51"/>
      <c r="I46" s="51"/>
      <c r="J46" s="52">
        <v>44927</v>
      </c>
      <c r="K46" s="37">
        <v>45290</v>
      </c>
      <c r="L46" s="564"/>
      <c r="M46" s="511"/>
      <c r="N46" s="509"/>
    </row>
    <row r="47" spans="1:16" ht="15">
      <c r="A47" s="559"/>
      <c r="B47" s="49" t="s">
        <v>37</v>
      </c>
      <c r="C47" s="557"/>
      <c r="D47" s="193">
        <v>2</v>
      </c>
      <c r="E47" s="50">
        <f>+N38</f>
        <v>1200000</v>
      </c>
      <c r="F47" s="34">
        <f>+E47</f>
        <v>1200000</v>
      </c>
      <c r="G47" s="51"/>
      <c r="H47" s="51"/>
      <c r="I47" s="51"/>
      <c r="J47" s="52">
        <v>44927</v>
      </c>
      <c r="K47" s="37">
        <v>45290</v>
      </c>
      <c r="L47" s="565"/>
      <c r="M47" s="512"/>
      <c r="N47" s="510"/>
    </row>
    <row r="48" spans="1:16" ht="15.75">
      <c r="A48" s="572" t="s">
        <v>94</v>
      </c>
      <c r="B48" s="32" t="s">
        <v>35</v>
      </c>
      <c r="C48" s="53"/>
      <c r="D48" s="32">
        <v>3</v>
      </c>
      <c r="E48" s="38">
        <v>1200000</v>
      </c>
      <c r="F48" s="35">
        <f>+E48</f>
        <v>1200000</v>
      </c>
      <c r="G48" s="51"/>
      <c r="H48" s="51"/>
      <c r="I48" s="51"/>
      <c r="J48" s="52">
        <v>44927</v>
      </c>
      <c r="K48" s="37">
        <v>45290</v>
      </c>
      <c r="L48" s="564"/>
      <c r="M48" s="511"/>
      <c r="N48" s="622"/>
    </row>
    <row r="49" spans="1:14" ht="16.5" thickBot="1">
      <c r="A49" s="653"/>
      <c r="B49" s="31" t="s">
        <v>37</v>
      </c>
      <c r="C49" s="31"/>
      <c r="D49" s="31">
        <v>2</v>
      </c>
      <c r="E49" s="54">
        <f>+E47</f>
        <v>1200000</v>
      </c>
      <c r="F49" s="55">
        <f>+E49</f>
        <v>1200000</v>
      </c>
      <c r="G49" s="226"/>
      <c r="H49" s="226"/>
      <c r="I49" s="226"/>
      <c r="J49" s="56">
        <v>44927</v>
      </c>
      <c r="K49" s="150">
        <v>45290</v>
      </c>
      <c r="L49" s="690"/>
      <c r="M49" s="691"/>
      <c r="N49" s="699"/>
    </row>
    <row r="50" spans="1:14" ht="16.5" thickBot="1">
      <c r="A50" s="57" t="s">
        <v>39</v>
      </c>
      <c r="B50" s="692" t="s">
        <v>40</v>
      </c>
      <c r="C50" s="692"/>
      <c r="D50" s="692"/>
      <c r="E50" s="505" t="s">
        <v>41</v>
      </c>
      <c r="F50" s="505"/>
      <c r="G50" s="505"/>
      <c r="H50" s="505"/>
      <c r="I50" s="58"/>
      <c r="J50" s="693" t="s">
        <v>42</v>
      </c>
      <c r="K50" s="693"/>
      <c r="L50" s="693"/>
      <c r="M50" s="693"/>
      <c r="N50" s="694"/>
    </row>
    <row r="51" spans="1:14" ht="15.75">
      <c r="A51" s="506" t="s">
        <v>162</v>
      </c>
      <c r="B51" s="495" t="s">
        <v>98</v>
      </c>
      <c r="C51" s="496"/>
      <c r="D51" s="497"/>
      <c r="E51" s="495" t="s">
        <v>164</v>
      </c>
      <c r="F51" s="496"/>
      <c r="G51" s="497"/>
      <c r="H51" s="498" t="s">
        <v>35</v>
      </c>
      <c r="I51" s="501">
        <f>+D48</f>
        <v>3</v>
      </c>
      <c r="J51" s="642" t="s">
        <v>197</v>
      </c>
      <c r="K51" s="643"/>
      <c r="L51" s="643"/>
      <c r="M51" s="643"/>
      <c r="N51" s="644"/>
    </row>
    <row r="52" spans="1:14" ht="6.75" customHeight="1">
      <c r="A52" s="507"/>
      <c r="B52" s="295"/>
      <c r="C52" s="296"/>
      <c r="D52" s="297"/>
      <c r="E52" s="295"/>
      <c r="F52" s="296"/>
      <c r="G52" s="297"/>
      <c r="H52" s="499"/>
      <c r="I52" s="502"/>
      <c r="J52" s="537" t="s">
        <v>99</v>
      </c>
      <c r="K52" s="538"/>
      <c r="L52" s="538"/>
      <c r="M52" s="538"/>
      <c r="N52" s="539"/>
    </row>
    <row r="53" spans="1:14" ht="6.75" customHeight="1">
      <c r="A53" s="507"/>
      <c r="B53" s="295"/>
      <c r="C53" s="296"/>
      <c r="D53" s="297"/>
      <c r="E53" s="295"/>
      <c r="F53" s="296"/>
      <c r="G53" s="297"/>
      <c r="H53" s="500"/>
      <c r="I53" s="503"/>
      <c r="J53" s="566"/>
      <c r="K53" s="567"/>
      <c r="L53" s="567"/>
      <c r="M53" s="567"/>
      <c r="N53" s="568"/>
    </row>
    <row r="54" spans="1:14" ht="6.75" customHeight="1">
      <c r="A54" s="507"/>
      <c r="B54" s="295"/>
      <c r="C54" s="296"/>
      <c r="D54" s="297"/>
      <c r="E54" s="295"/>
      <c r="F54" s="296"/>
      <c r="G54" s="297"/>
      <c r="H54" s="504" t="s">
        <v>37</v>
      </c>
      <c r="I54" s="714">
        <f>+D49</f>
        <v>2</v>
      </c>
      <c r="J54" s="566"/>
      <c r="K54" s="567"/>
      <c r="L54" s="567"/>
      <c r="M54" s="567"/>
      <c r="N54" s="568"/>
    </row>
    <row r="55" spans="1:14" ht="6.75" customHeight="1">
      <c r="A55" s="507"/>
      <c r="B55" s="295"/>
      <c r="C55" s="296"/>
      <c r="D55" s="297"/>
      <c r="E55" s="295"/>
      <c r="F55" s="296"/>
      <c r="G55" s="297"/>
      <c r="H55" s="499"/>
      <c r="I55" s="502"/>
      <c r="J55" s="566"/>
      <c r="K55" s="567"/>
      <c r="L55" s="567"/>
      <c r="M55" s="567"/>
      <c r="N55" s="568"/>
    </row>
    <row r="56" spans="1:14" ht="6.75" customHeight="1">
      <c r="A56" s="482"/>
      <c r="B56" s="278"/>
      <c r="C56" s="279"/>
      <c r="D56" s="280"/>
      <c r="E56" s="278"/>
      <c r="F56" s="279"/>
      <c r="G56" s="280"/>
      <c r="H56" s="500"/>
      <c r="I56" s="503"/>
      <c r="J56" s="566"/>
      <c r="K56" s="567"/>
      <c r="L56" s="567"/>
      <c r="M56" s="567"/>
      <c r="N56" s="568"/>
    </row>
    <row r="57" spans="1:14">
      <c r="A57" s="695" t="s">
        <v>266</v>
      </c>
      <c r="B57" s="696"/>
      <c r="C57" s="696"/>
      <c r="D57" s="696"/>
      <c r="E57" s="696"/>
      <c r="F57" s="696"/>
      <c r="G57" s="696"/>
      <c r="H57" s="696"/>
      <c r="I57" s="696"/>
      <c r="J57" s="566"/>
      <c r="K57" s="567"/>
      <c r="L57" s="567"/>
      <c r="M57" s="567"/>
      <c r="N57" s="568"/>
    </row>
    <row r="58" spans="1:14" ht="15" thickBot="1">
      <c r="A58" s="697"/>
      <c r="B58" s="698"/>
      <c r="C58" s="698"/>
      <c r="D58" s="698"/>
      <c r="E58" s="698"/>
      <c r="F58" s="698"/>
      <c r="G58" s="698"/>
      <c r="H58" s="698"/>
      <c r="I58" s="698"/>
      <c r="J58" s="540"/>
      <c r="K58" s="541"/>
      <c r="L58" s="541"/>
      <c r="M58" s="541"/>
      <c r="N58" s="542"/>
    </row>
    <row r="59" spans="1:14" ht="15" customHeight="1">
      <c r="A59" s="59"/>
      <c r="B59" s="59"/>
      <c r="C59" s="59"/>
      <c r="D59" s="59"/>
      <c r="E59" s="59"/>
      <c r="F59" s="59"/>
      <c r="G59" s="59"/>
      <c r="H59" s="59"/>
      <c r="I59" s="59"/>
      <c r="J59" s="43"/>
      <c r="K59" s="43"/>
      <c r="L59" s="43"/>
      <c r="M59" s="43"/>
      <c r="N59" s="43"/>
    </row>
    <row r="60" spans="1:14" ht="15" customHeight="1" thickBot="1">
      <c r="A60" s="59"/>
      <c r="B60" s="59"/>
      <c r="C60" s="59"/>
      <c r="D60" s="59"/>
      <c r="E60" s="59"/>
      <c r="F60" s="59"/>
      <c r="G60" s="59"/>
      <c r="H60" s="59"/>
      <c r="I60" s="59"/>
      <c r="J60" s="43"/>
      <c r="K60" s="43"/>
      <c r="L60" s="43"/>
      <c r="M60" s="43"/>
      <c r="N60" s="43"/>
    </row>
    <row r="61" spans="1:14" ht="20.25">
      <c r="A61" s="318"/>
      <c r="B61" s="320" t="s">
        <v>0</v>
      </c>
      <c r="C61" s="320"/>
      <c r="D61" s="320"/>
      <c r="E61" s="320"/>
      <c r="F61" s="320"/>
      <c r="G61" s="320"/>
      <c r="H61" s="320"/>
      <c r="I61" s="322" t="s">
        <v>1</v>
      </c>
      <c r="J61" s="322"/>
      <c r="K61" s="322"/>
      <c r="L61" s="322"/>
      <c r="M61" s="261"/>
      <c r="N61" s="262"/>
    </row>
    <row r="62" spans="1:14" ht="20.25">
      <c r="A62" s="319"/>
      <c r="B62" s="321"/>
      <c r="C62" s="321"/>
      <c r="D62" s="321"/>
      <c r="E62" s="321"/>
      <c r="F62" s="321"/>
      <c r="G62" s="321"/>
      <c r="H62" s="321"/>
      <c r="I62" s="323" t="s">
        <v>2</v>
      </c>
      <c r="J62" s="323"/>
      <c r="K62" s="323"/>
      <c r="L62" s="323"/>
      <c r="M62" s="263"/>
      <c r="N62" s="264"/>
    </row>
    <row r="63" spans="1:14" ht="20.25">
      <c r="A63" s="319"/>
      <c r="B63" s="321" t="s">
        <v>3</v>
      </c>
      <c r="C63" s="321"/>
      <c r="D63" s="321"/>
      <c r="E63" s="321"/>
      <c r="F63" s="321"/>
      <c r="G63" s="321"/>
      <c r="H63" s="321"/>
      <c r="I63" s="323" t="s">
        <v>83</v>
      </c>
      <c r="J63" s="323"/>
      <c r="K63" s="323"/>
      <c r="L63" s="323"/>
      <c r="M63" s="263"/>
      <c r="N63" s="264"/>
    </row>
    <row r="64" spans="1:14" ht="20.25">
      <c r="A64" s="319"/>
      <c r="B64" s="321"/>
      <c r="C64" s="321"/>
      <c r="D64" s="321"/>
      <c r="E64" s="321"/>
      <c r="F64" s="321"/>
      <c r="G64" s="321"/>
      <c r="H64" s="321"/>
      <c r="I64" s="323" t="s">
        <v>5</v>
      </c>
      <c r="J64" s="323"/>
      <c r="K64" s="323"/>
      <c r="L64" s="323"/>
      <c r="M64" s="263"/>
      <c r="N64" s="264"/>
    </row>
    <row r="65" spans="1:15">
      <c r="A65" s="513"/>
      <c r="B65" s="514"/>
      <c r="C65" s="514"/>
      <c r="D65" s="514"/>
      <c r="E65" s="514"/>
      <c r="F65" s="514"/>
      <c r="G65" s="514"/>
      <c r="H65" s="514"/>
      <c r="I65" s="514"/>
      <c r="J65" s="514"/>
      <c r="K65" s="514"/>
      <c r="L65" s="514"/>
      <c r="M65" s="514"/>
      <c r="N65" s="515"/>
    </row>
    <row r="66" spans="1:15" ht="15.75">
      <c r="A66" s="516" t="s">
        <v>84</v>
      </c>
      <c r="B66" s="517"/>
      <c r="C66" s="517"/>
      <c r="D66" s="517"/>
      <c r="E66" s="517"/>
      <c r="F66" s="517"/>
      <c r="G66" s="517"/>
      <c r="H66" s="517"/>
      <c r="I66" s="517"/>
      <c r="J66" s="517"/>
      <c r="K66" s="517"/>
      <c r="L66" s="517"/>
      <c r="M66" s="517"/>
      <c r="N66" s="518"/>
    </row>
    <row r="67" spans="1:15" ht="15.75">
      <c r="A67" s="25" t="s">
        <v>198</v>
      </c>
      <c r="B67" s="286" t="s">
        <v>241</v>
      </c>
      <c r="C67" s="287"/>
      <c r="D67" s="287"/>
      <c r="E67" s="287"/>
      <c r="F67" s="287"/>
      <c r="G67" s="287"/>
      <c r="H67" s="287"/>
      <c r="I67" s="287"/>
      <c r="J67" s="287"/>
      <c r="K67" s="287"/>
      <c r="L67" s="287"/>
      <c r="M67" s="287"/>
      <c r="N67" s="288"/>
    </row>
    <row r="68" spans="1:15" ht="15.75" customHeight="1">
      <c r="A68" s="478" t="s">
        <v>85</v>
      </c>
      <c r="B68" s="479"/>
      <c r="C68" s="479"/>
      <c r="D68" s="479"/>
      <c r="E68" s="479"/>
      <c r="F68" s="480"/>
      <c r="G68" s="294" t="s">
        <v>97</v>
      </c>
      <c r="H68" s="551"/>
      <c r="I68" s="552"/>
      <c r="J68" s="519" t="s">
        <v>10</v>
      </c>
      <c r="K68" s="520"/>
      <c r="L68" s="520"/>
      <c r="M68" s="520"/>
      <c r="N68" s="521"/>
    </row>
    <row r="69" spans="1:15" ht="15.75" customHeight="1">
      <c r="A69" s="478" t="s">
        <v>87</v>
      </c>
      <c r="B69" s="479"/>
      <c r="C69" s="479"/>
      <c r="D69" s="479"/>
      <c r="E69" s="479"/>
      <c r="F69" s="480"/>
      <c r="G69" s="553"/>
      <c r="H69" s="554"/>
      <c r="I69" s="555"/>
      <c r="J69" s="26" t="s">
        <v>12</v>
      </c>
      <c r="K69" s="522" t="s">
        <v>13</v>
      </c>
      <c r="L69" s="522"/>
      <c r="M69" s="522"/>
      <c r="N69" s="27" t="s">
        <v>14</v>
      </c>
    </row>
    <row r="70" spans="1:15" ht="15.75">
      <c r="A70" s="523" t="s">
        <v>100</v>
      </c>
      <c r="B70" s="524"/>
      <c r="C70" s="524"/>
      <c r="D70" s="524"/>
      <c r="E70" s="524"/>
      <c r="F70" s="525"/>
      <c r="G70" s="553"/>
      <c r="H70" s="554"/>
      <c r="I70" s="555"/>
      <c r="J70" s="666" t="s">
        <v>233</v>
      </c>
      <c r="K70" s="527" t="s">
        <v>200</v>
      </c>
      <c r="L70" s="527"/>
      <c r="M70" s="527"/>
      <c r="N70" s="688">
        <f>14400000+28250000+ 17400000+29750000+25500000+25079125+29750000+3919997</f>
        <v>174049122</v>
      </c>
    </row>
    <row r="71" spans="1:15" ht="15.75">
      <c r="A71" s="523" t="s">
        <v>101</v>
      </c>
      <c r="B71" s="524"/>
      <c r="C71" s="524"/>
      <c r="D71" s="524"/>
      <c r="E71" s="524"/>
      <c r="F71" s="525"/>
      <c r="G71" s="553"/>
      <c r="H71" s="554"/>
      <c r="I71" s="555"/>
      <c r="J71" s="667"/>
      <c r="K71" s="527"/>
      <c r="L71" s="527"/>
      <c r="M71" s="527"/>
      <c r="N71" s="689"/>
    </row>
    <row r="72" spans="1:15" ht="15.75">
      <c r="A72" s="478" t="s">
        <v>90</v>
      </c>
      <c r="B72" s="479"/>
      <c r="C72" s="479"/>
      <c r="D72" s="479"/>
      <c r="E72" s="479"/>
      <c r="F72" s="480"/>
      <c r="G72" s="553"/>
      <c r="H72" s="554"/>
      <c r="I72" s="555"/>
      <c r="J72" s="530">
        <v>119</v>
      </c>
      <c r="K72" s="527" t="s">
        <v>201</v>
      </c>
      <c r="L72" s="527"/>
      <c r="M72" s="527"/>
      <c r="N72" s="688">
        <v>26300000</v>
      </c>
      <c r="O72" s="184"/>
    </row>
    <row r="73" spans="1:15" ht="15.75">
      <c r="A73" s="478" t="s">
        <v>91</v>
      </c>
      <c r="B73" s="479"/>
      <c r="C73" s="479"/>
      <c r="D73" s="479"/>
      <c r="E73" s="479"/>
      <c r="F73" s="480"/>
      <c r="G73" s="553"/>
      <c r="H73" s="554"/>
      <c r="I73" s="555"/>
      <c r="J73" s="530"/>
      <c r="K73" s="527"/>
      <c r="L73" s="527"/>
      <c r="M73" s="527"/>
      <c r="N73" s="689"/>
      <c r="O73" s="184"/>
    </row>
    <row r="74" spans="1:15" ht="32.25" customHeight="1">
      <c r="A74" s="545" t="s">
        <v>185</v>
      </c>
      <c r="B74" s="546"/>
      <c r="C74" s="546"/>
      <c r="D74" s="546"/>
      <c r="E74" s="546"/>
      <c r="F74" s="547"/>
      <c r="G74" s="553"/>
      <c r="H74" s="554"/>
      <c r="I74" s="555"/>
      <c r="J74" s="183">
        <v>798</v>
      </c>
      <c r="K74" s="685" t="s">
        <v>226</v>
      </c>
      <c r="L74" s="686"/>
      <c r="M74" s="687"/>
      <c r="N74" s="231">
        <v>108232458</v>
      </c>
      <c r="O74" s="184"/>
    </row>
    <row r="75" spans="1:15" ht="32.25" customHeight="1">
      <c r="A75" s="548"/>
      <c r="B75" s="549"/>
      <c r="C75" s="549"/>
      <c r="D75" s="549"/>
      <c r="E75" s="549"/>
      <c r="F75" s="550"/>
      <c r="G75" s="553"/>
      <c r="H75" s="554"/>
      <c r="I75" s="555"/>
      <c r="J75" s="60">
        <v>1166</v>
      </c>
      <c r="K75" s="685" t="s">
        <v>228</v>
      </c>
      <c r="L75" s="686"/>
      <c r="M75" s="687"/>
      <c r="N75" s="231">
        <f>195966555+5070511</f>
        <v>201037066</v>
      </c>
      <c r="O75" s="184"/>
    </row>
    <row r="76" spans="1:15" ht="15" thickBot="1">
      <c r="A76" s="548"/>
      <c r="B76" s="549"/>
      <c r="C76" s="549"/>
      <c r="D76" s="549"/>
      <c r="E76" s="549"/>
      <c r="F76" s="550"/>
      <c r="G76" s="553"/>
      <c r="H76" s="554"/>
      <c r="I76" s="555"/>
      <c r="J76" s="228"/>
      <c r="K76" s="715"/>
      <c r="L76" s="716"/>
      <c r="M76" s="717"/>
      <c r="N76" s="231"/>
      <c r="O76" s="184"/>
    </row>
    <row r="77" spans="1:15" ht="15.75" customHeight="1">
      <c r="A77" s="571" t="s">
        <v>18</v>
      </c>
      <c r="B77" s="617" t="s">
        <v>92</v>
      </c>
      <c r="C77" s="531" t="s">
        <v>20</v>
      </c>
      <c r="D77" s="531" t="s">
        <v>21</v>
      </c>
      <c r="E77" s="531" t="s">
        <v>22</v>
      </c>
      <c r="F77" s="531" t="s">
        <v>102</v>
      </c>
      <c r="G77" s="531"/>
      <c r="H77" s="531"/>
      <c r="I77" s="562"/>
      <c r="J77" s="660" t="s">
        <v>24</v>
      </c>
      <c r="K77" s="531"/>
      <c r="L77" s="535" t="s">
        <v>25</v>
      </c>
      <c r="M77" s="535"/>
      <c r="N77" s="536"/>
      <c r="O77" s="184"/>
    </row>
    <row r="78" spans="1:15" ht="14.25" customHeight="1">
      <c r="A78" s="572"/>
      <c r="B78" s="532"/>
      <c r="C78" s="532"/>
      <c r="D78" s="532"/>
      <c r="E78" s="532"/>
      <c r="F78" s="532"/>
      <c r="G78" s="532"/>
      <c r="H78" s="532"/>
      <c r="I78" s="563"/>
      <c r="J78" s="661"/>
      <c r="K78" s="532"/>
      <c r="L78" s="532" t="s">
        <v>26</v>
      </c>
      <c r="M78" s="532" t="s">
        <v>27</v>
      </c>
      <c r="N78" s="560" t="s">
        <v>28</v>
      </c>
      <c r="O78" s="184"/>
    </row>
    <row r="79" spans="1:15" ht="15.75">
      <c r="A79" s="572"/>
      <c r="B79" s="532"/>
      <c r="C79" s="532"/>
      <c r="D79" s="532"/>
      <c r="E79" s="532"/>
      <c r="F79" s="46" t="s">
        <v>29</v>
      </c>
      <c r="G79" s="46" t="s">
        <v>30</v>
      </c>
      <c r="H79" s="46" t="s">
        <v>31</v>
      </c>
      <c r="I79" s="47" t="s">
        <v>32</v>
      </c>
      <c r="J79" s="48" t="s">
        <v>33</v>
      </c>
      <c r="K79" s="32" t="s">
        <v>34</v>
      </c>
      <c r="L79" s="532"/>
      <c r="M79" s="532"/>
      <c r="N79" s="560"/>
      <c r="O79" s="184"/>
    </row>
    <row r="80" spans="1:15" ht="15">
      <c r="A80" s="561" t="s">
        <v>103</v>
      </c>
      <c r="B80" s="49" t="s">
        <v>35</v>
      </c>
      <c r="C80" s="314" t="s">
        <v>178</v>
      </c>
      <c r="D80" s="194">
        <v>253</v>
      </c>
      <c r="E80" s="50">
        <v>108232458</v>
      </c>
      <c r="F80" s="50">
        <f>+E80</f>
        <v>108232458</v>
      </c>
      <c r="G80" s="61"/>
      <c r="H80" s="61"/>
      <c r="I80" s="61"/>
      <c r="J80" s="52">
        <v>44927</v>
      </c>
      <c r="K80" s="37">
        <v>45290</v>
      </c>
      <c r="L80" s="564"/>
      <c r="M80" s="511"/>
      <c r="N80" s="509"/>
      <c r="O80" s="184"/>
    </row>
    <row r="81" spans="1:18" ht="15">
      <c r="A81" s="561"/>
      <c r="B81" s="49" t="s">
        <v>37</v>
      </c>
      <c r="C81" s="314"/>
      <c r="D81" s="194">
        <v>253</v>
      </c>
      <c r="E81" s="50">
        <f>+N74</f>
        <v>108232458</v>
      </c>
      <c r="F81" s="50">
        <f t="shared" ref="F81:F87" si="1">+E81</f>
        <v>108232458</v>
      </c>
      <c r="G81" s="61"/>
      <c r="H81" s="61"/>
      <c r="I81" s="61"/>
      <c r="J81" s="52">
        <v>44927</v>
      </c>
      <c r="K81" s="37">
        <v>45290</v>
      </c>
      <c r="L81" s="565"/>
      <c r="M81" s="512"/>
      <c r="N81" s="510"/>
      <c r="O81" s="227"/>
      <c r="P81" s="6"/>
      <c r="Q81" s="7"/>
      <c r="R81" s="8"/>
    </row>
    <row r="82" spans="1:18" ht="15">
      <c r="A82" s="558" t="s">
        <v>104</v>
      </c>
      <c r="B82" s="49" t="s">
        <v>35</v>
      </c>
      <c r="C82" s="314" t="s">
        <v>179</v>
      </c>
      <c r="D82" s="195">
        <v>36</v>
      </c>
      <c r="E82" s="50">
        <v>201037066</v>
      </c>
      <c r="F82" s="50">
        <f t="shared" si="1"/>
        <v>201037066</v>
      </c>
      <c r="G82" s="61"/>
      <c r="H82" s="61"/>
      <c r="I82" s="61"/>
      <c r="J82" s="52">
        <v>44927</v>
      </c>
      <c r="K82" s="37">
        <v>45290</v>
      </c>
      <c r="L82" s="564"/>
      <c r="M82" s="511"/>
      <c r="N82" s="509"/>
      <c r="O82" s="184"/>
      <c r="P82" s="6"/>
      <c r="Q82" s="7"/>
      <c r="R82" s="8"/>
    </row>
    <row r="83" spans="1:18" ht="15">
      <c r="A83" s="682"/>
      <c r="B83" s="49" t="s">
        <v>37</v>
      </c>
      <c r="C83" s="314"/>
      <c r="D83" s="195">
        <v>36</v>
      </c>
      <c r="E83" s="50">
        <f>+N75</f>
        <v>201037066</v>
      </c>
      <c r="F83" s="50">
        <f t="shared" si="1"/>
        <v>201037066</v>
      </c>
      <c r="G83" s="61"/>
      <c r="H83" s="61"/>
      <c r="I83" s="61"/>
      <c r="J83" s="52">
        <v>44927</v>
      </c>
      <c r="K83" s="37">
        <v>45290</v>
      </c>
      <c r="L83" s="565"/>
      <c r="M83" s="512"/>
      <c r="N83" s="510"/>
      <c r="O83" s="184"/>
      <c r="P83" s="6"/>
      <c r="Q83" s="7"/>
      <c r="R83" s="8"/>
    </row>
    <row r="84" spans="1:18" ht="15">
      <c r="A84" s="558" t="s">
        <v>105</v>
      </c>
      <c r="B84" s="49" t="s">
        <v>35</v>
      </c>
      <c r="C84" s="314" t="s">
        <v>180</v>
      </c>
      <c r="D84" s="196">
        <v>0.98</v>
      </c>
      <c r="E84" s="50">
        <v>212520713.19499201</v>
      </c>
      <c r="F84" s="50">
        <f t="shared" si="1"/>
        <v>212520713.19499201</v>
      </c>
      <c r="G84" s="61"/>
      <c r="H84" s="61"/>
      <c r="I84" s="61"/>
      <c r="J84" s="52">
        <v>44927</v>
      </c>
      <c r="K84" s="37">
        <v>45290</v>
      </c>
      <c r="L84" s="564"/>
      <c r="M84" s="511"/>
      <c r="N84" s="509"/>
      <c r="P84" s="6"/>
      <c r="Q84" s="7"/>
      <c r="R84" s="6"/>
    </row>
    <row r="85" spans="1:18" ht="15">
      <c r="A85" s="682"/>
      <c r="B85" s="49" t="s">
        <v>37</v>
      </c>
      <c r="C85" s="314"/>
      <c r="D85" s="197">
        <v>0.99</v>
      </c>
      <c r="E85" s="50">
        <f>+N70+N72</f>
        <v>200349122</v>
      </c>
      <c r="F85" s="50">
        <f t="shared" si="1"/>
        <v>200349122</v>
      </c>
      <c r="G85" s="61"/>
      <c r="H85" s="61"/>
      <c r="I85" s="61"/>
      <c r="J85" s="52">
        <v>44927</v>
      </c>
      <c r="K85" s="37">
        <v>45290</v>
      </c>
      <c r="L85" s="565"/>
      <c r="M85" s="512"/>
      <c r="N85" s="510"/>
    </row>
    <row r="86" spans="1:18" ht="15.75">
      <c r="A86" s="572" t="s">
        <v>94</v>
      </c>
      <c r="B86" s="32" t="s">
        <v>35</v>
      </c>
      <c r="C86" s="711"/>
      <c r="D86" s="198">
        <v>0.83</v>
      </c>
      <c r="E86" s="38">
        <f>+E84+E82+E80</f>
        <v>521790237.19499201</v>
      </c>
      <c r="F86" s="38">
        <f t="shared" si="1"/>
        <v>521790237.19499201</v>
      </c>
      <c r="G86" s="61"/>
      <c r="H86" s="61"/>
      <c r="I86" s="61"/>
      <c r="J86" s="52">
        <v>44927</v>
      </c>
      <c r="K86" s="37">
        <v>45290</v>
      </c>
      <c r="L86" s="564"/>
      <c r="M86" s="511"/>
      <c r="N86" s="622"/>
      <c r="P86" s="6"/>
    </row>
    <row r="87" spans="1:18" ht="16.5" thickBot="1">
      <c r="A87" s="653"/>
      <c r="B87" s="31" t="s">
        <v>37</v>
      </c>
      <c r="C87" s="712"/>
      <c r="D87" s="199">
        <v>1</v>
      </c>
      <c r="E87" s="725">
        <f>+E85+E83+E81</f>
        <v>509618646</v>
      </c>
      <c r="F87" s="38">
        <f t="shared" si="1"/>
        <v>509618646</v>
      </c>
      <c r="G87" s="229"/>
      <c r="H87" s="229"/>
      <c r="I87" s="229"/>
      <c r="J87" s="56">
        <v>44927</v>
      </c>
      <c r="K87" s="150">
        <v>45290</v>
      </c>
      <c r="L87" s="690"/>
      <c r="M87" s="691"/>
      <c r="N87" s="699"/>
      <c r="P87" s="6"/>
    </row>
    <row r="88" spans="1:18" ht="16.5" thickBot="1">
      <c r="A88" s="57" t="s">
        <v>39</v>
      </c>
      <c r="B88" s="692" t="s">
        <v>40</v>
      </c>
      <c r="C88" s="692"/>
      <c r="D88" s="692"/>
      <c r="E88" s="505" t="s">
        <v>41</v>
      </c>
      <c r="F88" s="505"/>
      <c r="G88" s="505"/>
      <c r="H88" s="505"/>
      <c r="I88" s="58"/>
      <c r="J88" s="693" t="s">
        <v>42</v>
      </c>
      <c r="K88" s="693"/>
      <c r="L88" s="693"/>
      <c r="M88" s="693"/>
      <c r="N88" s="694"/>
      <c r="P88" s="6"/>
    </row>
    <row r="89" spans="1:18" ht="15.75">
      <c r="A89" s="506" t="s">
        <v>165</v>
      </c>
      <c r="B89" s="719" t="s">
        <v>106</v>
      </c>
      <c r="C89" s="720"/>
      <c r="D89" s="721"/>
      <c r="E89" s="702" t="s">
        <v>166</v>
      </c>
      <c r="F89" s="703"/>
      <c r="G89" s="704"/>
      <c r="H89" s="636" t="s">
        <v>35</v>
      </c>
      <c r="I89" s="639">
        <f>+D86</f>
        <v>0.83</v>
      </c>
      <c r="J89" s="642" t="s">
        <v>197</v>
      </c>
      <c r="K89" s="643"/>
      <c r="L89" s="643"/>
      <c r="M89" s="643"/>
      <c r="N89" s="644"/>
      <c r="O89" s="3"/>
      <c r="P89" s="3"/>
    </row>
    <row r="90" spans="1:18" ht="15">
      <c r="A90" s="507"/>
      <c r="B90" s="722"/>
      <c r="C90" s="723"/>
      <c r="D90" s="724"/>
      <c r="E90" s="705"/>
      <c r="F90" s="706"/>
      <c r="G90" s="707"/>
      <c r="H90" s="637"/>
      <c r="I90" s="640"/>
      <c r="J90" s="537" t="s">
        <v>107</v>
      </c>
      <c r="K90" s="538"/>
      <c r="L90" s="538"/>
      <c r="M90" s="538"/>
      <c r="N90" s="539"/>
      <c r="O90" s="3"/>
      <c r="P90" s="3"/>
    </row>
    <row r="91" spans="1:18" ht="15">
      <c r="A91" s="507"/>
      <c r="B91" s="722"/>
      <c r="C91" s="723"/>
      <c r="D91" s="724"/>
      <c r="E91" s="705"/>
      <c r="F91" s="706"/>
      <c r="G91" s="707"/>
      <c r="H91" s="638"/>
      <c r="I91" s="641"/>
      <c r="J91" s="566"/>
      <c r="K91" s="567"/>
      <c r="L91" s="567"/>
      <c r="M91" s="567"/>
      <c r="N91" s="568"/>
      <c r="O91" s="3"/>
      <c r="P91" s="3"/>
    </row>
    <row r="92" spans="1:18" ht="15">
      <c r="A92" s="507"/>
      <c r="B92" s="722"/>
      <c r="C92" s="723"/>
      <c r="D92" s="724"/>
      <c r="E92" s="705"/>
      <c r="F92" s="706"/>
      <c r="G92" s="707"/>
      <c r="H92" s="662" t="s">
        <v>37</v>
      </c>
      <c r="I92" s="655">
        <f>+D87</f>
        <v>1</v>
      </c>
      <c r="J92" s="566"/>
      <c r="K92" s="567"/>
      <c r="L92" s="567"/>
      <c r="M92" s="567"/>
      <c r="N92" s="568"/>
      <c r="O92" s="3"/>
      <c r="P92" s="3"/>
    </row>
    <row r="93" spans="1:18" ht="15">
      <c r="A93" s="507"/>
      <c r="B93" s="722"/>
      <c r="C93" s="723"/>
      <c r="D93" s="724"/>
      <c r="E93" s="705"/>
      <c r="F93" s="706"/>
      <c r="G93" s="707"/>
      <c r="H93" s="637"/>
      <c r="I93" s="640"/>
      <c r="J93" s="566"/>
      <c r="K93" s="567"/>
      <c r="L93" s="567"/>
      <c r="M93" s="567"/>
      <c r="N93" s="568"/>
      <c r="O93" s="3"/>
      <c r="P93" s="3"/>
    </row>
    <row r="94" spans="1:18" ht="15">
      <c r="A94" s="482"/>
      <c r="B94" s="486"/>
      <c r="C94" s="487"/>
      <c r="D94" s="488"/>
      <c r="E94" s="440"/>
      <c r="F94" s="441"/>
      <c r="G94" s="442"/>
      <c r="H94" s="638"/>
      <c r="I94" s="641"/>
      <c r="J94" s="566"/>
      <c r="K94" s="567"/>
      <c r="L94" s="567"/>
      <c r="M94" s="567"/>
      <c r="N94" s="568"/>
      <c r="O94" s="3"/>
      <c r="P94" s="3"/>
    </row>
    <row r="95" spans="1:18" ht="43.5" customHeight="1">
      <c r="A95" s="656" t="s">
        <v>267</v>
      </c>
      <c r="B95" s="657"/>
      <c r="C95" s="657"/>
      <c r="D95" s="657"/>
      <c r="E95" s="657"/>
      <c r="F95" s="657"/>
      <c r="G95" s="657"/>
      <c r="H95" s="657"/>
      <c r="I95" s="657"/>
      <c r="J95" s="566"/>
      <c r="K95" s="567"/>
      <c r="L95" s="567"/>
      <c r="M95" s="567"/>
      <c r="N95" s="568"/>
      <c r="O95" s="3"/>
      <c r="P95" s="3"/>
    </row>
    <row r="96" spans="1:18" ht="43.5" customHeight="1" thickBot="1">
      <c r="A96" s="658"/>
      <c r="B96" s="659"/>
      <c r="C96" s="659"/>
      <c r="D96" s="659"/>
      <c r="E96" s="659"/>
      <c r="F96" s="659"/>
      <c r="G96" s="659"/>
      <c r="H96" s="659"/>
      <c r="I96" s="659"/>
      <c r="J96" s="540"/>
      <c r="K96" s="541"/>
      <c r="L96" s="541"/>
      <c r="M96" s="541"/>
      <c r="N96" s="542"/>
      <c r="O96" s="3"/>
      <c r="P96" s="3"/>
    </row>
    <row r="97" spans="1:14">
      <c r="A97" s="62"/>
      <c r="B97" s="62"/>
      <c r="C97" s="62"/>
      <c r="D97" s="63"/>
      <c r="E97" s="241"/>
      <c r="F97" s="62"/>
      <c r="G97" s="62"/>
      <c r="H97" s="62"/>
      <c r="I97" s="62"/>
      <c r="J97" s="62"/>
      <c r="K97" s="62"/>
      <c r="L97" s="62"/>
      <c r="M97" s="62"/>
      <c r="N97" s="62"/>
    </row>
    <row r="98" spans="1:14" ht="15" thickBot="1">
      <c r="A98" s="62"/>
      <c r="B98" s="62"/>
      <c r="C98" s="62"/>
      <c r="D98" s="63"/>
      <c r="E98" s="62"/>
      <c r="F98" s="62"/>
      <c r="G98" s="62"/>
      <c r="H98" s="62"/>
      <c r="I98" s="62"/>
      <c r="J98" s="62"/>
      <c r="K98" s="62"/>
      <c r="L98" s="62"/>
      <c r="M98" s="62"/>
      <c r="N98" s="62"/>
    </row>
    <row r="99" spans="1:14" ht="20.25">
      <c r="A99" s="318"/>
      <c r="B99" s="320" t="s">
        <v>0</v>
      </c>
      <c r="C99" s="320"/>
      <c r="D99" s="320"/>
      <c r="E99" s="320"/>
      <c r="F99" s="320"/>
      <c r="G99" s="320"/>
      <c r="H99" s="320"/>
      <c r="I99" s="322" t="s">
        <v>1</v>
      </c>
      <c r="J99" s="322"/>
      <c r="K99" s="322"/>
      <c r="L99" s="322"/>
      <c r="M99" s="261"/>
      <c r="N99" s="262"/>
    </row>
    <row r="100" spans="1:14" ht="20.25">
      <c r="A100" s="319"/>
      <c r="B100" s="321"/>
      <c r="C100" s="321"/>
      <c r="D100" s="321"/>
      <c r="E100" s="321"/>
      <c r="F100" s="321"/>
      <c r="G100" s="321"/>
      <c r="H100" s="321"/>
      <c r="I100" s="323" t="s">
        <v>2</v>
      </c>
      <c r="J100" s="323"/>
      <c r="K100" s="323"/>
      <c r="L100" s="323"/>
      <c r="M100" s="263"/>
      <c r="N100" s="264"/>
    </row>
    <row r="101" spans="1:14" ht="20.25">
      <c r="A101" s="319"/>
      <c r="B101" s="321" t="s">
        <v>3</v>
      </c>
      <c r="C101" s="321"/>
      <c r="D101" s="321"/>
      <c r="E101" s="321"/>
      <c r="F101" s="321"/>
      <c r="G101" s="321"/>
      <c r="H101" s="321"/>
      <c r="I101" s="323" t="s">
        <v>83</v>
      </c>
      <c r="J101" s="323"/>
      <c r="K101" s="323"/>
      <c r="L101" s="323"/>
      <c r="M101" s="263"/>
      <c r="N101" s="264"/>
    </row>
    <row r="102" spans="1:14" ht="20.25">
      <c r="A102" s="319"/>
      <c r="B102" s="321"/>
      <c r="C102" s="321"/>
      <c r="D102" s="321"/>
      <c r="E102" s="321"/>
      <c r="F102" s="321"/>
      <c r="G102" s="321"/>
      <c r="H102" s="321"/>
      <c r="I102" s="323" t="s">
        <v>5</v>
      </c>
      <c r="J102" s="323"/>
      <c r="K102" s="323"/>
      <c r="L102" s="323"/>
      <c r="M102" s="263"/>
      <c r="N102" s="264"/>
    </row>
    <row r="103" spans="1:14">
      <c r="A103" s="513"/>
      <c r="B103" s="514"/>
      <c r="C103" s="514"/>
      <c r="D103" s="514"/>
      <c r="E103" s="514"/>
      <c r="F103" s="514"/>
      <c r="G103" s="514"/>
      <c r="H103" s="514"/>
      <c r="I103" s="514"/>
      <c r="J103" s="514"/>
      <c r="K103" s="514"/>
      <c r="L103" s="514"/>
      <c r="M103" s="514"/>
      <c r="N103" s="515"/>
    </row>
    <row r="104" spans="1:14" ht="15.75">
      <c r="A104" s="516" t="s">
        <v>84</v>
      </c>
      <c r="B104" s="517"/>
      <c r="C104" s="517"/>
      <c r="D104" s="517"/>
      <c r="E104" s="517"/>
      <c r="F104" s="517"/>
      <c r="G104" s="517"/>
      <c r="H104" s="517"/>
      <c r="I104" s="517"/>
      <c r="J104" s="517"/>
      <c r="K104" s="517"/>
      <c r="L104" s="517"/>
      <c r="M104" s="517"/>
      <c r="N104" s="518"/>
    </row>
    <row r="105" spans="1:14" ht="15.75">
      <c r="A105" s="25" t="s">
        <v>196</v>
      </c>
      <c r="B105" s="286" t="s">
        <v>241</v>
      </c>
      <c r="C105" s="287"/>
      <c r="D105" s="287"/>
      <c r="E105" s="287"/>
      <c r="F105" s="287"/>
      <c r="G105" s="287"/>
      <c r="H105" s="287"/>
      <c r="I105" s="287"/>
      <c r="J105" s="287"/>
      <c r="K105" s="287"/>
      <c r="L105" s="287"/>
      <c r="M105" s="287"/>
      <c r="N105" s="288"/>
    </row>
    <row r="106" spans="1:14" ht="15.75">
      <c r="A106" s="478" t="s">
        <v>85</v>
      </c>
      <c r="B106" s="479"/>
      <c r="C106" s="479"/>
      <c r="D106" s="479"/>
      <c r="E106" s="479"/>
      <c r="F106" s="480"/>
      <c r="G106" s="275" t="s">
        <v>108</v>
      </c>
      <c r="H106" s="276"/>
      <c r="I106" s="277"/>
      <c r="J106" s="519" t="s">
        <v>10</v>
      </c>
      <c r="K106" s="520"/>
      <c r="L106" s="520"/>
      <c r="M106" s="520"/>
      <c r="N106" s="521"/>
    </row>
    <row r="107" spans="1:14" ht="15.75">
      <c r="A107" s="478" t="s">
        <v>87</v>
      </c>
      <c r="B107" s="479"/>
      <c r="C107" s="479"/>
      <c r="D107" s="479"/>
      <c r="E107" s="479"/>
      <c r="F107" s="480"/>
      <c r="G107" s="295"/>
      <c r="H107" s="296"/>
      <c r="I107" s="297"/>
      <c r="J107" s="26" t="s">
        <v>12</v>
      </c>
      <c r="K107" s="522" t="s">
        <v>13</v>
      </c>
      <c r="L107" s="522"/>
      <c r="M107" s="522"/>
      <c r="N107" s="27" t="s">
        <v>14</v>
      </c>
    </row>
    <row r="108" spans="1:14" ht="15.75" customHeight="1">
      <c r="A108" s="523" t="s">
        <v>100</v>
      </c>
      <c r="B108" s="524"/>
      <c r="C108" s="524"/>
      <c r="D108" s="524"/>
      <c r="E108" s="524"/>
      <c r="F108" s="525"/>
      <c r="G108" s="295"/>
      <c r="H108" s="296"/>
      <c r="I108" s="297"/>
      <c r="J108" s="314">
        <v>312</v>
      </c>
      <c r="K108" s="527" t="s">
        <v>206</v>
      </c>
      <c r="L108" s="527"/>
      <c r="M108" s="527"/>
      <c r="N108" s="650">
        <v>25200000</v>
      </c>
    </row>
    <row r="109" spans="1:14" ht="15.75">
      <c r="A109" s="523" t="s">
        <v>101</v>
      </c>
      <c r="B109" s="524"/>
      <c r="C109" s="524"/>
      <c r="D109" s="524"/>
      <c r="E109" s="524"/>
      <c r="F109" s="525"/>
      <c r="G109" s="295"/>
      <c r="H109" s="296"/>
      <c r="I109" s="297"/>
      <c r="J109" s="526"/>
      <c r="K109" s="527"/>
      <c r="L109" s="527"/>
      <c r="M109" s="527"/>
      <c r="N109" s="651"/>
    </row>
    <row r="110" spans="1:14" ht="21" customHeight="1">
      <c r="A110" s="478" t="s">
        <v>90</v>
      </c>
      <c r="B110" s="479"/>
      <c r="C110" s="479"/>
      <c r="D110" s="479"/>
      <c r="E110" s="479"/>
      <c r="F110" s="480"/>
      <c r="G110" s="295"/>
      <c r="H110" s="296"/>
      <c r="I110" s="297"/>
      <c r="J110" s="597" t="s">
        <v>234</v>
      </c>
      <c r="K110" s="527" t="s">
        <v>207</v>
      </c>
      <c r="L110" s="527"/>
      <c r="M110" s="527"/>
      <c r="N110" s="650">
        <f>21579125+25830003</f>
        <v>47409128</v>
      </c>
    </row>
    <row r="111" spans="1:14" ht="15.75">
      <c r="A111" s="647" t="s">
        <v>91</v>
      </c>
      <c r="B111" s="648"/>
      <c r="C111" s="648"/>
      <c r="D111" s="648"/>
      <c r="E111" s="648"/>
      <c r="F111" s="649"/>
      <c r="G111" s="295"/>
      <c r="H111" s="296"/>
      <c r="I111" s="297"/>
      <c r="J111" s="597"/>
      <c r="K111" s="527"/>
      <c r="L111" s="527"/>
      <c r="M111" s="527"/>
      <c r="N111" s="651"/>
    </row>
    <row r="112" spans="1:14" ht="27.75" customHeight="1">
      <c r="A112" s="545" t="s">
        <v>186</v>
      </c>
      <c r="B112" s="546"/>
      <c r="C112" s="546"/>
      <c r="D112" s="546"/>
      <c r="E112" s="546"/>
      <c r="F112" s="547"/>
      <c r="G112" s="295"/>
      <c r="H112" s="296"/>
      <c r="I112" s="297"/>
      <c r="J112" s="64">
        <v>722</v>
      </c>
      <c r="K112" s="710" t="s">
        <v>208</v>
      </c>
      <c r="L112" s="710"/>
      <c r="M112" s="710"/>
      <c r="N112" s="65">
        <v>21600000</v>
      </c>
    </row>
    <row r="113" spans="1:18" ht="46.5" customHeight="1">
      <c r="A113" s="548"/>
      <c r="B113" s="549"/>
      <c r="C113" s="549"/>
      <c r="D113" s="549"/>
      <c r="E113" s="549"/>
      <c r="F113" s="550"/>
      <c r="G113" s="295"/>
      <c r="H113" s="296"/>
      <c r="I113" s="297"/>
      <c r="J113" s="213">
        <v>1681</v>
      </c>
      <c r="K113" s="341" t="s">
        <v>235</v>
      </c>
      <c r="L113" s="342"/>
      <c r="M113" s="343"/>
      <c r="N113" s="65">
        <v>9442269</v>
      </c>
    </row>
    <row r="114" spans="1:18" ht="21" customHeight="1">
      <c r="A114" s="661"/>
      <c r="B114" s="532"/>
      <c r="C114" s="532"/>
      <c r="D114" s="532"/>
      <c r="E114" s="532"/>
      <c r="F114" s="532"/>
      <c r="G114" s="532"/>
      <c r="H114" s="532"/>
      <c r="I114" s="532"/>
      <c r="J114" s="532"/>
      <c r="K114" s="532"/>
      <c r="L114" s="532"/>
      <c r="M114" s="532"/>
      <c r="N114" s="563"/>
    </row>
    <row r="115" spans="1:18" ht="15.75">
      <c r="A115" s="645" t="s">
        <v>18</v>
      </c>
      <c r="B115" s="646" t="s">
        <v>92</v>
      </c>
      <c r="C115" s="570" t="s">
        <v>20</v>
      </c>
      <c r="D115" s="570" t="s">
        <v>21</v>
      </c>
      <c r="E115" s="700" t="s">
        <v>66</v>
      </c>
      <c r="F115" s="570" t="s">
        <v>102</v>
      </c>
      <c r="G115" s="570"/>
      <c r="H115" s="570"/>
      <c r="I115" s="570"/>
      <c r="J115" s="570" t="s">
        <v>24</v>
      </c>
      <c r="K115" s="570"/>
      <c r="L115" s="708" t="s">
        <v>25</v>
      </c>
      <c r="M115" s="708"/>
      <c r="N115" s="709"/>
    </row>
    <row r="116" spans="1:18">
      <c r="A116" s="572"/>
      <c r="B116" s="532"/>
      <c r="C116" s="532"/>
      <c r="D116" s="532"/>
      <c r="E116" s="701"/>
      <c r="F116" s="532"/>
      <c r="G116" s="532"/>
      <c r="H116" s="532"/>
      <c r="I116" s="532"/>
      <c r="J116" s="532"/>
      <c r="K116" s="532"/>
      <c r="L116" s="532" t="s">
        <v>26</v>
      </c>
      <c r="M116" s="532" t="s">
        <v>27</v>
      </c>
      <c r="N116" s="560" t="s">
        <v>28</v>
      </c>
      <c r="P116" s="4"/>
    </row>
    <row r="117" spans="1:18" ht="15.75">
      <c r="A117" s="572"/>
      <c r="B117" s="532"/>
      <c r="C117" s="532"/>
      <c r="D117" s="532"/>
      <c r="E117" s="701"/>
      <c r="F117" s="46" t="s">
        <v>29</v>
      </c>
      <c r="G117" s="46" t="s">
        <v>30</v>
      </c>
      <c r="H117" s="46" t="s">
        <v>31</v>
      </c>
      <c r="I117" s="66" t="s">
        <v>32</v>
      </c>
      <c r="J117" s="46" t="s">
        <v>33</v>
      </c>
      <c r="K117" s="32" t="s">
        <v>34</v>
      </c>
      <c r="L117" s="532"/>
      <c r="M117" s="532"/>
      <c r="N117" s="560"/>
    </row>
    <row r="118" spans="1:18" ht="32.25" customHeight="1">
      <c r="A118" s="561" t="s">
        <v>109</v>
      </c>
      <c r="B118" s="32" t="s">
        <v>35</v>
      </c>
      <c r="C118" s="314" t="s">
        <v>110</v>
      </c>
      <c r="D118" s="200">
        <v>1</v>
      </c>
      <c r="E118" s="67">
        <v>42338035</v>
      </c>
      <c r="F118" s="67">
        <f>+E118</f>
        <v>42338035</v>
      </c>
      <c r="G118" s="68"/>
      <c r="H118" s="68"/>
      <c r="I118" s="68"/>
      <c r="J118" s="69">
        <v>44927</v>
      </c>
      <c r="K118" s="37">
        <v>45290</v>
      </c>
      <c r="L118" s="511"/>
      <c r="M118" s="511"/>
      <c r="N118" s="509"/>
      <c r="Q118" s="9"/>
      <c r="R118" s="9"/>
    </row>
    <row r="119" spans="1:18" ht="32.25" customHeight="1">
      <c r="A119" s="561"/>
      <c r="B119" s="49" t="s">
        <v>37</v>
      </c>
      <c r="C119" s="314"/>
      <c r="D119" s="200">
        <v>1</v>
      </c>
      <c r="E119" s="67">
        <f>+N113</f>
        <v>9442269</v>
      </c>
      <c r="F119" s="67">
        <f t="shared" ref="F119:F123" si="2">+E119</f>
        <v>9442269</v>
      </c>
      <c r="G119" s="68"/>
      <c r="H119" s="68"/>
      <c r="I119" s="68"/>
      <c r="J119" s="69">
        <v>44927</v>
      </c>
      <c r="K119" s="37">
        <v>45290</v>
      </c>
      <c r="L119" s="512"/>
      <c r="M119" s="512"/>
      <c r="N119" s="510"/>
    </row>
    <row r="120" spans="1:18" ht="24" customHeight="1">
      <c r="A120" s="561" t="s">
        <v>229</v>
      </c>
      <c r="B120" s="32" t="s">
        <v>35</v>
      </c>
      <c r="C120" s="314" t="s">
        <v>111</v>
      </c>
      <c r="D120" s="200">
        <v>1</v>
      </c>
      <c r="E120" s="67">
        <v>94209128</v>
      </c>
      <c r="F120" s="67">
        <f t="shared" si="2"/>
        <v>94209128</v>
      </c>
      <c r="G120" s="68"/>
      <c r="H120" s="68"/>
      <c r="I120" s="68"/>
      <c r="J120" s="69">
        <v>44927</v>
      </c>
      <c r="K120" s="37">
        <v>45290</v>
      </c>
      <c r="L120" s="511"/>
      <c r="M120" s="511"/>
      <c r="N120" s="509"/>
      <c r="Q120" s="9"/>
      <c r="R120" s="9"/>
    </row>
    <row r="121" spans="1:18" ht="24" customHeight="1">
      <c r="A121" s="561"/>
      <c r="B121" s="49" t="s">
        <v>37</v>
      </c>
      <c r="C121" s="314"/>
      <c r="D121" s="201">
        <v>1</v>
      </c>
      <c r="E121" s="67">
        <f>+N110+N108+N112</f>
        <v>94209128</v>
      </c>
      <c r="F121" s="67">
        <f t="shared" si="2"/>
        <v>94209128</v>
      </c>
      <c r="G121" s="68"/>
      <c r="H121" s="68"/>
      <c r="I121" s="68"/>
      <c r="J121" s="69">
        <v>44927</v>
      </c>
      <c r="K121" s="37">
        <v>45290</v>
      </c>
      <c r="L121" s="512"/>
      <c r="M121" s="512"/>
      <c r="N121" s="510"/>
    </row>
    <row r="122" spans="1:18" ht="15.75">
      <c r="A122" s="572" t="s">
        <v>94</v>
      </c>
      <c r="B122" s="32" t="s">
        <v>35</v>
      </c>
      <c r="C122" s="53"/>
      <c r="D122" s="192">
        <v>1</v>
      </c>
      <c r="E122" s="70">
        <f>+E120+E118</f>
        <v>136547163</v>
      </c>
      <c r="F122" s="71">
        <f t="shared" si="2"/>
        <v>136547163</v>
      </c>
      <c r="G122" s="68"/>
      <c r="H122" s="68"/>
      <c r="I122" s="68"/>
      <c r="J122" s="69">
        <v>44927</v>
      </c>
      <c r="K122" s="37">
        <v>45290</v>
      </c>
      <c r="L122" s="511"/>
      <c r="M122" s="511"/>
      <c r="N122" s="509"/>
    </row>
    <row r="123" spans="1:18" ht="15.75">
      <c r="A123" s="572"/>
      <c r="B123" s="32" t="s">
        <v>37</v>
      </c>
      <c r="C123" s="32"/>
      <c r="D123" s="192">
        <v>1</v>
      </c>
      <c r="E123" s="732">
        <f>+E121+E119</f>
        <v>103651397</v>
      </c>
      <c r="F123" s="71">
        <f t="shared" si="2"/>
        <v>103651397</v>
      </c>
      <c r="G123" s="68"/>
      <c r="H123" s="68"/>
      <c r="I123" s="68"/>
      <c r="J123" s="69">
        <v>44927</v>
      </c>
      <c r="K123" s="37">
        <v>45290</v>
      </c>
      <c r="L123" s="512"/>
      <c r="M123" s="512"/>
      <c r="N123" s="510"/>
    </row>
    <row r="124" spans="1:18" ht="15.75">
      <c r="A124" s="39" t="s">
        <v>39</v>
      </c>
      <c r="B124" s="476" t="s">
        <v>40</v>
      </c>
      <c r="C124" s="476"/>
      <c r="D124" s="476"/>
      <c r="E124" s="573" t="s">
        <v>41</v>
      </c>
      <c r="F124" s="573"/>
      <c r="G124" s="573"/>
      <c r="H124" s="573"/>
      <c r="I124" s="40"/>
      <c r="J124" s="574" t="s">
        <v>42</v>
      </c>
      <c r="K124" s="574"/>
      <c r="L124" s="574"/>
      <c r="M124" s="574"/>
      <c r="N124" s="575"/>
    </row>
    <row r="125" spans="1:18" ht="14.25" customHeight="1">
      <c r="A125" s="72"/>
      <c r="B125" s="576"/>
      <c r="C125" s="576"/>
      <c r="D125" s="576"/>
      <c r="E125" s="576"/>
      <c r="F125" s="576"/>
      <c r="G125" s="576"/>
      <c r="H125" s="73"/>
      <c r="I125" s="74"/>
      <c r="J125" s="75"/>
      <c r="K125" s="75"/>
      <c r="L125" s="75"/>
      <c r="M125" s="75"/>
      <c r="N125" s="76"/>
    </row>
    <row r="126" spans="1:18" ht="22.5" customHeight="1">
      <c r="A126" s="481" t="s">
        <v>168</v>
      </c>
      <c r="B126" s="726" t="s">
        <v>112</v>
      </c>
      <c r="C126" s="727"/>
      <c r="D126" s="728"/>
      <c r="E126" s="588" t="s">
        <v>167</v>
      </c>
      <c r="F126" s="589"/>
      <c r="G126" s="590"/>
      <c r="H126" s="77" t="s">
        <v>35</v>
      </c>
      <c r="I126" s="202">
        <f>+D122</f>
        <v>1</v>
      </c>
      <c r="J126" s="78" t="s">
        <v>197</v>
      </c>
      <c r="K126" s="79"/>
      <c r="L126" s="79"/>
      <c r="M126" s="79"/>
      <c r="N126" s="80"/>
    </row>
    <row r="127" spans="1:18" ht="22.5" customHeight="1">
      <c r="A127" s="507"/>
      <c r="B127" s="729"/>
      <c r="C127" s="730"/>
      <c r="D127" s="731"/>
      <c r="E127" s="591"/>
      <c r="F127" s="592"/>
      <c r="G127" s="593"/>
      <c r="H127" s="77" t="s">
        <v>37</v>
      </c>
      <c r="I127" s="203">
        <v>1</v>
      </c>
      <c r="J127" s="581" t="s">
        <v>107</v>
      </c>
      <c r="K127" s="582"/>
      <c r="L127" s="582"/>
      <c r="M127" s="582"/>
      <c r="N127" s="583"/>
    </row>
    <row r="128" spans="1:18">
      <c r="A128" s="577" t="s">
        <v>268</v>
      </c>
      <c r="B128" s="578"/>
      <c r="C128" s="578"/>
      <c r="D128" s="578"/>
      <c r="E128" s="578"/>
      <c r="F128" s="578"/>
      <c r="G128" s="578"/>
      <c r="H128" s="578"/>
      <c r="I128" s="578"/>
      <c r="J128" s="584"/>
      <c r="K128" s="582"/>
      <c r="L128" s="582"/>
      <c r="M128" s="582"/>
      <c r="N128" s="583"/>
    </row>
    <row r="129" spans="1:14" ht="15" thickBot="1">
      <c r="A129" s="579"/>
      <c r="B129" s="580"/>
      <c r="C129" s="580"/>
      <c r="D129" s="580"/>
      <c r="E129" s="580"/>
      <c r="F129" s="580"/>
      <c r="G129" s="580"/>
      <c r="H129" s="580"/>
      <c r="I129" s="580"/>
      <c r="J129" s="585"/>
      <c r="K129" s="586"/>
      <c r="L129" s="586"/>
      <c r="M129" s="586"/>
      <c r="N129" s="587"/>
    </row>
    <row r="130" spans="1:14">
      <c r="A130" s="62"/>
      <c r="B130" s="62"/>
      <c r="C130" s="62"/>
      <c r="D130" s="63"/>
      <c r="E130" s="62"/>
      <c r="F130" s="62"/>
      <c r="G130" s="62"/>
      <c r="H130" s="62"/>
      <c r="I130" s="62"/>
      <c r="J130" s="62"/>
      <c r="K130" s="62"/>
      <c r="L130" s="62"/>
      <c r="M130" s="62"/>
      <c r="N130" s="62"/>
    </row>
    <row r="131" spans="1:14" ht="15" thickBot="1">
      <c r="A131" s="62"/>
      <c r="B131" s="62"/>
      <c r="C131" s="62"/>
      <c r="D131" s="63"/>
      <c r="E131" s="62"/>
      <c r="F131" s="62"/>
      <c r="G131" s="62"/>
      <c r="H131" s="62"/>
      <c r="I131" s="62"/>
      <c r="J131" s="62"/>
      <c r="K131" s="62"/>
      <c r="L131" s="62"/>
      <c r="M131" s="62"/>
      <c r="N131" s="62"/>
    </row>
    <row r="132" spans="1:14" ht="20.25">
      <c r="A132" s="318"/>
      <c r="B132" s="320" t="s">
        <v>0</v>
      </c>
      <c r="C132" s="320"/>
      <c r="D132" s="320"/>
      <c r="E132" s="320"/>
      <c r="F132" s="320"/>
      <c r="G132" s="320"/>
      <c r="H132" s="320"/>
      <c r="I132" s="322" t="s">
        <v>1</v>
      </c>
      <c r="J132" s="322"/>
      <c r="K132" s="322"/>
      <c r="L132" s="322"/>
      <c r="M132" s="261"/>
      <c r="N132" s="262"/>
    </row>
    <row r="133" spans="1:14" ht="20.25">
      <c r="A133" s="319"/>
      <c r="B133" s="321"/>
      <c r="C133" s="321"/>
      <c r="D133" s="321"/>
      <c r="E133" s="321"/>
      <c r="F133" s="321"/>
      <c r="G133" s="321"/>
      <c r="H133" s="321"/>
      <c r="I133" s="323" t="s">
        <v>2</v>
      </c>
      <c r="J133" s="323"/>
      <c r="K133" s="323"/>
      <c r="L133" s="323"/>
      <c r="M133" s="263"/>
      <c r="N133" s="264"/>
    </row>
    <row r="134" spans="1:14" ht="20.25">
      <c r="A134" s="319"/>
      <c r="B134" s="321" t="s">
        <v>3</v>
      </c>
      <c r="C134" s="321"/>
      <c r="D134" s="321"/>
      <c r="E134" s="321"/>
      <c r="F134" s="321"/>
      <c r="G134" s="321"/>
      <c r="H134" s="321"/>
      <c r="I134" s="323" t="s">
        <v>83</v>
      </c>
      <c r="J134" s="323"/>
      <c r="K134" s="323"/>
      <c r="L134" s="323"/>
      <c r="M134" s="263"/>
      <c r="N134" s="264"/>
    </row>
    <row r="135" spans="1:14" ht="20.25">
      <c r="A135" s="319"/>
      <c r="B135" s="321"/>
      <c r="C135" s="321"/>
      <c r="D135" s="321"/>
      <c r="E135" s="321"/>
      <c r="F135" s="321"/>
      <c r="G135" s="321"/>
      <c r="H135" s="321"/>
      <c r="I135" s="323" t="s">
        <v>5</v>
      </c>
      <c r="J135" s="323"/>
      <c r="K135" s="323"/>
      <c r="L135" s="323"/>
      <c r="M135" s="263"/>
      <c r="N135" s="264"/>
    </row>
    <row r="136" spans="1:14">
      <c r="A136" s="513"/>
      <c r="B136" s="514"/>
      <c r="C136" s="514"/>
      <c r="D136" s="514"/>
      <c r="E136" s="514"/>
      <c r="F136" s="514"/>
      <c r="G136" s="514"/>
      <c r="H136" s="514"/>
      <c r="I136" s="514"/>
      <c r="J136" s="514"/>
      <c r="K136" s="514"/>
      <c r="L136" s="514"/>
      <c r="M136" s="514"/>
      <c r="N136" s="515"/>
    </row>
    <row r="137" spans="1:14" ht="15.75">
      <c r="A137" s="516" t="s">
        <v>84</v>
      </c>
      <c r="B137" s="517"/>
      <c r="C137" s="517"/>
      <c r="D137" s="517"/>
      <c r="E137" s="517"/>
      <c r="F137" s="517"/>
      <c r="G137" s="517"/>
      <c r="H137" s="517"/>
      <c r="I137" s="517"/>
      <c r="J137" s="517"/>
      <c r="K137" s="517"/>
      <c r="L137" s="517"/>
      <c r="M137" s="517"/>
      <c r="N137" s="518"/>
    </row>
    <row r="138" spans="1:14" ht="15.75">
      <c r="A138" s="25" t="s">
        <v>196</v>
      </c>
      <c r="B138" s="286" t="s">
        <v>241</v>
      </c>
      <c r="C138" s="287"/>
      <c r="D138" s="287"/>
      <c r="E138" s="287"/>
      <c r="F138" s="287"/>
      <c r="G138" s="287"/>
      <c r="H138" s="287"/>
      <c r="I138" s="287"/>
      <c r="J138" s="287"/>
      <c r="K138" s="287"/>
      <c r="L138" s="287"/>
      <c r="M138" s="287"/>
      <c r="N138" s="288"/>
    </row>
    <row r="139" spans="1:14" ht="15.75">
      <c r="A139" s="478" t="s">
        <v>85</v>
      </c>
      <c r="B139" s="479"/>
      <c r="C139" s="479"/>
      <c r="D139" s="479"/>
      <c r="E139" s="479"/>
      <c r="F139" s="480"/>
      <c r="G139" s="275" t="s">
        <v>113</v>
      </c>
      <c r="H139" s="276"/>
      <c r="I139" s="277"/>
      <c r="J139" s="519" t="s">
        <v>10</v>
      </c>
      <c r="K139" s="520"/>
      <c r="L139" s="520"/>
      <c r="M139" s="520"/>
      <c r="N139" s="521"/>
    </row>
    <row r="140" spans="1:14" ht="15.75">
      <c r="A140" s="478" t="s">
        <v>87</v>
      </c>
      <c r="B140" s="479"/>
      <c r="C140" s="479"/>
      <c r="D140" s="479"/>
      <c r="E140" s="479"/>
      <c r="F140" s="480"/>
      <c r="G140" s="295"/>
      <c r="H140" s="296"/>
      <c r="I140" s="297"/>
      <c r="J140" s="26" t="s">
        <v>12</v>
      </c>
      <c r="K140" s="522" t="s">
        <v>13</v>
      </c>
      <c r="L140" s="522"/>
      <c r="M140" s="522"/>
      <c r="N140" s="232" t="s">
        <v>14</v>
      </c>
    </row>
    <row r="141" spans="1:14" ht="15.75" customHeight="1">
      <c r="A141" s="523" t="s">
        <v>100</v>
      </c>
      <c r="B141" s="524"/>
      <c r="C141" s="524"/>
      <c r="D141" s="524"/>
      <c r="E141" s="524"/>
      <c r="F141" s="525"/>
      <c r="G141" s="295"/>
      <c r="H141" s="296"/>
      <c r="I141" s="297"/>
      <c r="J141" s="597">
        <v>376</v>
      </c>
      <c r="K141" s="527" t="s">
        <v>207</v>
      </c>
      <c r="L141" s="527"/>
      <c r="M141" s="527"/>
      <c r="N141" s="598">
        <v>8170875</v>
      </c>
    </row>
    <row r="142" spans="1:14" ht="15.75">
      <c r="A142" s="523" t="s">
        <v>101</v>
      </c>
      <c r="B142" s="524"/>
      <c r="C142" s="524"/>
      <c r="D142" s="524"/>
      <c r="E142" s="524"/>
      <c r="F142" s="525"/>
      <c r="G142" s="295"/>
      <c r="H142" s="296"/>
      <c r="I142" s="297"/>
      <c r="J142" s="597"/>
      <c r="K142" s="527"/>
      <c r="L142" s="527"/>
      <c r="M142" s="527"/>
      <c r="N142" s="598"/>
    </row>
    <row r="143" spans="1:14" ht="15.75">
      <c r="A143" s="478" t="s">
        <v>90</v>
      </c>
      <c r="B143" s="479"/>
      <c r="C143" s="479"/>
      <c r="D143" s="479"/>
      <c r="E143" s="479"/>
      <c r="F143" s="480"/>
      <c r="G143" s="295"/>
      <c r="H143" s="296"/>
      <c r="I143" s="297"/>
      <c r="J143" s="597">
        <v>355</v>
      </c>
      <c r="K143" s="527" t="s">
        <v>200</v>
      </c>
      <c r="L143" s="527"/>
      <c r="M143" s="527"/>
      <c r="N143" s="598">
        <v>8170875</v>
      </c>
    </row>
    <row r="144" spans="1:14" ht="15.75">
      <c r="A144" s="478" t="s">
        <v>91</v>
      </c>
      <c r="B144" s="479"/>
      <c r="C144" s="479"/>
      <c r="D144" s="479"/>
      <c r="E144" s="479"/>
      <c r="F144" s="480"/>
      <c r="G144" s="295"/>
      <c r="H144" s="296"/>
      <c r="I144" s="297"/>
      <c r="J144" s="597"/>
      <c r="K144" s="527"/>
      <c r="L144" s="527"/>
      <c r="M144" s="527"/>
      <c r="N144" s="598"/>
    </row>
    <row r="145" spans="1:14" s="10" customFormat="1" ht="44.25" customHeight="1" thickBot="1">
      <c r="A145" s="545" t="s">
        <v>187</v>
      </c>
      <c r="B145" s="546"/>
      <c r="C145" s="546"/>
      <c r="D145" s="546"/>
      <c r="E145" s="546"/>
      <c r="F145" s="547"/>
      <c r="G145" s="295"/>
      <c r="H145" s="296"/>
      <c r="I145" s="297"/>
      <c r="J145" s="81"/>
      <c r="K145" s="596"/>
      <c r="L145" s="596"/>
      <c r="M145" s="596"/>
      <c r="N145" s="233"/>
    </row>
    <row r="146" spans="1:14" ht="15.75">
      <c r="A146" s="571" t="s">
        <v>18</v>
      </c>
      <c r="B146" s="617" t="s">
        <v>92</v>
      </c>
      <c r="C146" s="531" t="s">
        <v>20</v>
      </c>
      <c r="D146" s="531" t="s">
        <v>21</v>
      </c>
      <c r="E146" s="533" t="s">
        <v>66</v>
      </c>
      <c r="F146" s="531" t="s">
        <v>23</v>
      </c>
      <c r="G146" s="531"/>
      <c r="H146" s="531"/>
      <c r="I146" s="531"/>
      <c r="J146" s="531" t="s">
        <v>24</v>
      </c>
      <c r="K146" s="531"/>
      <c r="L146" s="535" t="s">
        <v>25</v>
      </c>
      <c r="M146" s="535"/>
      <c r="N146" s="536"/>
    </row>
    <row r="147" spans="1:14">
      <c r="A147" s="572"/>
      <c r="B147" s="532"/>
      <c r="C147" s="532"/>
      <c r="D147" s="532"/>
      <c r="E147" s="534"/>
      <c r="F147" s="532"/>
      <c r="G147" s="532"/>
      <c r="H147" s="532"/>
      <c r="I147" s="532"/>
      <c r="J147" s="532"/>
      <c r="K147" s="532"/>
      <c r="L147" s="532" t="s">
        <v>26</v>
      </c>
      <c r="M147" s="532" t="s">
        <v>27</v>
      </c>
      <c r="N147" s="560" t="s">
        <v>28</v>
      </c>
    </row>
    <row r="148" spans="1:14" ht="15.75">
      <c r="A148" s="572"/>
      <c r="B148" s="532"/>
      <c r="C148" s="532"/>
      <c r="D148" s="532"/>
      <c r="E148" s="534"/>
      <c r="F148" s="46" t="s">
        <v>29</v>
      </c>
      <c r="G148" s="46" t="s">
        <v>30</v>
      </c>
      <c r="H148" s="46" t="s">
        <v>31</v>
      </c>
      <c r="I148" s="66" t="s">
        <v>32</v>
      </c>
      <c r="J148" s="46" t="s">
        <v>33</v>
      </c>
      <c r="K148" s="32" t="s">
        <v>34</v>
      </c>
      <c r="L148" s="532"/>
      <c r="M148" s="532"/>
      <c r="N148" s="560"/>
    </row>
    <row r="149" spans="1:14" ht="33" customHeight="1">
      <c r="A149" s="561" t="s">
        <v>114</v>
      </c>
      <c r="B149" s="32" t="s">
        <v>35</v>
      </c>
      <c r="C149" s="600" t="s">
        <v>144</v>
      </c>
      <c r="D149" s="204">
        <v>0.9</v>
      </c>
      <c r="E149" s="82">
        <v>16341750</v>
      </c>
      <c r="F149" s="82">
        <f t="shared" ref="F149:F154" si="3">+E149</f>
        <v>16341750</v>
      </c>
      <c r="G149" s="68"/>
      <c r="H149" s="68"/>
      <c r="I149" s="68"/>
      <c r="J149" s="69">
        <v>44927</v>
      </c>
      <c r="K149" s="37">
        <v>45290</v>
      </c>
      <c r="L149" s="511"/>
      <c r="M149" s="511"/>
      <c r="N149" s="509"/>
    </row>
    <row r="150" spans="1:14" ht="33" customHeight="1">
      <c r="A150" s="561"/>
      <c r="B150" s="49" t="s">
        <v>37</v>
      </c>
      <c r="C150" s="600"/>
      <c r="D150" s="205">
        <v>0.57999999999999996</v>
      </c>
      <c r="E150" s="82">
        <f>+N141+N143</f>
        <v>16341750</v>
      </c>
      <c r="F150" s="82">
        <f t="shared" si="3"/>
        <v>16341750</v>
      </c>
      <c r="G150" s="68"/>
      <c r="H150" s="68"/>
      <c r="I150" s="68"/>
      <c r="J150" s="69">
        <v>44927</v>
      </c>
      <c r="K150" s="37">
        <v>45290</v>
      </c>
      <c r="L150" s="512"/>
      <c r="M150" s="512"/>
      <c r="N150" s="510"/>
    </row>
    <row r="151" spans="1:14" ht="33" customHeight="1">
      <c r="A151" s="561" t="s">
        <v>236</v>
      </c>
      <c r="B151" s="32" t="s">
        <v>35</v>
      </c>
      <c r="C151" s="635"/>
      <c r="D151" s="204"/>
      <c r="E151" s="82">
        <v>8188000</v>
      </c>
      <c r="F151" s="82">
        <f t="shared" si="3"/>
        <v>8188000</v>
      </c>
      <c r="G151" s="68"/>
      <c r="H151" s="68"/>
      <c r="I151" s="68"/>
      <c r="J151" s="69">
        <v>44927</v>
      </c>
      <c r="K151" s="37">
        <v>45290</v>
      </c>
      <c r="L151" s="511"/>
      <c r="M151" s="511"/>
      <c r="N151" s="509"/>
    </row>
    <row r="152" spans="1:14" ht="33" customHeight="1">
      <c r="A152" s="561"/>
      <c r="B152" s="49" t="s">
        <v>37</v>
      </c>
      <c r="C152" s="635"/>
      <c r="D152" s="205"/>
      <c r="E152" s="82"/>
      <c r="F152" s="82">
        <f t="shared" si="3"/>
        <v>0</v>
      </c>
      <c r="G152" s="68"/>
      <c r="H152" s="68"/>
      <c r="I152" s="68"/>
      <c r="J152" s="69">
        <v>44927</v>
      </c>
      <c r="K152" s="37">
        <v>45290</v>
      </c>
      <c r="L152" s="512"/>
      <c r="M152" s="512"/>
      <c r="N152" s="510"/>
    </row>
    <row r="153" spans="1:14" ht="15.75">
      <c r="A153" s="572" t="s">
        <v>94</v>
      </c>
      <c r="B153" s="32" t="s">
        <v>35</v>
      </c>
      <c r="C153" s="532"/>
      <c r="D153" s="206">
        <v>0.83899999999999997</v>
      </c>
      <c r="E153" s="38">
        <f>+E149+E151</f>
        <v>24529750</v>
      </c>
      <c r="F153" s="83">
        <f t="shared" si="3"/>
        <v>24529750</v>
      </c>
      <c r="G153" s="68"/>
      <c r="H153" s="68"/>
      <c r="I153" s="68"/>
      <c r="J153" s="69">
        <v>44927</v>
      </c>
      <c r="K153" s="37">
        <v>45290</v>
      </c>
      <c r="L153" s="511"/>
      <c r="M153" s="624"/>
      <c r="N153" s="622"/>
    </row>
    <row r="154" spans="1:14" ht="15.75">
      <c r="A154" s="572"/>
      <c r="B154" s="32" t="s">
        <v>37</v>
      </c>
      <c r="C154" s="532"/>
      <c r="D154" s="733">
        <v>0.91</v>
      </c>
      <c r="E154" s="38">
        <f>+E150+E152</f>
        <v>16341750</v>
      </c>
      <c r="F154" s="83">
        <f t="shared" si="3"/>
        <v>16341750</v>
      </c>
      <c r="G154" s="68"/>
      <c r="H154" s="68"/>
      <c r="I154" s="68"/>
      <c r="J154" s="69">
        <v>44927</v>
      </c>
      <c r="K154" s="37">
        <v>45290</v>
      </c>
      <c r="L154" s="512"/>
      <c r="M154" s="512"/>
      <c r="N154" s="623"/>
    </row>
    <row r="155" spans="1:14" ht="15.75">
      <c r="A155" s="39" t="s">
        <v>39</v>
      </c>
      <c r="B155" s="476" t="s">
        <v>40</v>
      </c>
      <c r="C155" s="476"/>
      <c r="D155" s="476"/>
      <c r="E155" s="573" t="s">
        <v>41</v>
      </c>
      <c r="F155" s="573"/>
      <c r="G155" s="573"/>
      <c r="H155" s="573"/>
      <c r="I155" s="40"/>
      <c r="J155" s="574" t="s">
        <v>42</v>
      </c>
      <c r="K155" s="574"/>
      <c r="L155" s="574"/>
      <c r="M155" s="574"/>
      <c r="N155" s="575"/>
    </row>
    <row r="156" spans="1:14" ht="26.25" customHeight="1">
      <c r="A156" s="604" t="s">
        <v>115</v>
      </c>
      <c r="B156" s="588" t="s">
        <v>116</v>
      </c>
      <c r="C156" s="589"/>
      <c r="D156" s="590"/>
      <c r="E156" s="275" t="s">
        <v>169</v>
      </c>
      <c r="F156" s="276"/>
      <c r="G156" s="277"/>
      <c r="H156" s="77" t="s">
        <v>35</v>
      </c>
      <c r="I156" s="207">
        <f>+D153</f>
        <v>0.83899999999999997</v>
      </c>
      <c r="J156" s="78" t="s">
        <v>197</v>
      </c>
      <c r="K156" s="79"/>
      <c r="L156" s="79"/>
      <c r="M156" s="79"/>
      <c r="N156" s="80"/>
    </row>
    <row r="157" spans="1:14" ht="26.25" customHeight="1">
      <c r="A157" s="605"/>
      <c r="B157" s="591"/>
      <c r="C157" s="592"/>
      <c r="D157" s="593"/>
      <c r="E157" s="278"/>
      <c r="F157" s="279"/>
      <c r="G157" s="280"/>
      <c r="H157" s="77" t="s">
        <v>37</v>
      </c>
      <c r="I157" s="207">
        <f>+D154</f>
        <v>0.91</v>
      </c>
      <c r="J157" s="581" t="s">
        <v>117</v>
      </c>
      <c r="K157" s="582"/>
      <c r="L157" s="582"/>
      <c r="M157" s="582"/>
      <c r="N157" s="583"/>
    </row>
    <row r="158" spans="1:14">
      <c r="A158" s="618"/>
      <c r="B158" s="619"/>
      <c r="C158" s="619"/>
      <c r="D158" s="619"/>
      <c r="E158" s="619"/>
      <c r="F158" s="619"/>
      <c r="G158" s="619"/>
      <c r="H158" s="619"/>
      <c r="I158" s="619"/>
      <c r="J158" s="584"/>
      <c r="K158" s="582"/>
      <c r="L158" s="582"/>
      <c r="M158" s="582"/>
      <c r="N158" s="583"/>
    </row>
    <row r="159" spans="1:14" ht="15" thickBot="1">
      <c r="A159" s="620"/>
      <c r="B159" s="621"/>
      <c r="C159" s="621"/>
      <c r="D159" s="621"/>
      <c r="E159" s="621"/>
      <c r="F159" s="621"/>
      <c r="G159" s="621"/>
      <c r="H159" s="621"/>
      <c r="I159" s="621"/>
      <c r="J159" s="585"/>
      <c r="K159" s="586"/>
      <c r="L159" s="586"/>
      <c r="M159" s="586"/>
      <c r="N159" s="587"/>
    </row>
    <row r="160" spans="1:14" ht="15.75">
      <c r="A160" s="230"/>
      <c r="B160" s="230"/>
      <c r="C160" s="230"/>
      <c r="D160" s="230"/>
      <c r="E160" s="230"/>
      <c r="F160" s="230"/>
      <c r="G160" s="230"/>
      <c r="H160" s="230"/>
      <c r="I160" s="230"/>
      <c r="J160" s="86"/>
      <c r="K160" s="86"/>
      <c r="L160" s="86"/>
      <c r="M160" s="86"/>
      <c r="N160" s="86"/>
    </row>
    <row r="161" spans="1:14" ht="15" thickBot="1">
      <c r="A161" s="62"/>
      <c r="B161" s="62"/>
      <c r="C161" s="62"/>
      <c r="D161" s="63"/>
      <c r="E161" s="62"/>
      <c r="F161" s="62"/>
      <c r="G161" s="62"/>
      <c r="H161" s="62"/>
      <c r="I161" s="62"/>
      <c r="J161" s="62"/>
      <c r="K161" s="62"/>
      <c r="L161" s="62"/>
      <c r="M161" s="62"/>
      <c r="N161" s="62"/>
    </row>
    <row r="162" spans="1:14" ht="20.25">
      <c r="A162" s="318"/>
      <c r="B162" s="320" t="s">
        <v>0</v>
      </c>
      <c r="C162" s="320"/>
      <c r="D162" s="320"/>
      <c r="E162" s="320"/>
      <c r="F162" s="320"/>
      <c r="G162" s="320"/>
      <c r="H162" s="320"/>
      <c r="I162" s="322" t="s">
        <v>1</v>
      </c>
      <c r="J162" s="322"/>
      <c r="K162" s="322"/>
      <c r="L162" s="322"/>
      <c r="M162" s="261"/>
      <c r="N162" s="262"/>
    </row>
    <row r="163" spans="1:14" ht="20.25">
      <c r="A163" s="319"/>
      <c r="B163" s="321"/>
      <c r="C163" s="321"/>
      <c r="D163" s="321"/>
      <c r="E163" s="321"/>
      <c r="F163" s="321"/>
      <c r="G163" s="321"/>
      <c r="H163" s="321"/>
      <c r="I163" s="323" t="s">
        <v>2</v>
      </c>
      <c r="J163" s="323"/>
      <c r="K163" s="323"/>
      <c r="L163" s="323"/>
      <c r="M163" s="263"/>
      <c r="N163" s="264"/>
    </row>
    <row r="164" spans="1:14" ht="20.25">
      <c r="A164" s="319"/>
      <c r="B164" s="321" t="s">
        <v>3</v>
      </c>
      <c r="C164" s="321"/>
      <c r="D164" s="321"/>
      <c r="E164" s="321"/>
      <c r="F164" s="321"/>
      <c r="G164" s="321"/>
      <c r="H164" s="321"/>
      <c r="I164" s="323" t="s">
        <v>83</v>
      </c>
      <c r="J164" s="323"/>
      <c r="K164" s="323"/>
      <c r="L164" s="323"/>
      <c r="M164" s="263"/>
      <c r="N164" s="264"/>
    </row>
    <row r="165" spans="1:14" ht="20.25">
      <c r="A165" s="319"/>
      <c r="B165" s="321"/>
      <c r="C165" s="321"/>
      <c r="D165" s="321"/>
      <c r="E165" s="321"/>
      <c r="F165" s="321"/>
      <c r="G165" s="321"/>
      <c r="H165" s="321"/>
      <c r="I165" s="323" t="s">
        <v>5</v>
      </c>
      <c r="J165" s="323"/>
      <c r="K165" s="323"/>
      <c r="L165" s="323"/>
      <c r="M165" s="263"/>
      <c r="N165" s="264"/>
    </row>
    <row r="166" spans="1:14">
      <c r="A166" s="513"/>
      <c r="B166" s="514"/>
      <c r="C166" s="514"/>
      <c r="D166" s="514"/>
      <c r="E166" s="514"/>
      <c r="F166" s="514"/>
      <c r="G166" s="514"/>
      <c r="H166" s="514"/>
      <c r="I166" s="514"/>
      <c r="J166" s="514"/>
      <c r="K166" s="514"/>
      <c r="L166" s="514"/>
      <c r="M166" s="514"/>
      <c r="N166" s="515"/>
    </row>
    <row r="167" spans="1:14" ht="15.75">
      <c r="A167" s="516" t="s">
        <v>84</v>
      </c>
      <c r="B167" s="517"/>
      <c r="C167" s="517"/>
      <c r="D167" s="517"/>
      <c r="E167" s="517"/>
      <c r="F167" s="517"/>
      <c r="G167" s="517"/>
      <c r="H167" s="517"/>
      <c r="I167" s="517"/>
      <c r="J167" s="517"/>
      <c r="K167" s="517"/>
      <c r="L167" s="517"/>
      <c r="M167" s="517"/>
      <c r="N167" s="518"/>
    </row>
    <row r="168" spans="1:14" ht="15.75">
      <c r="A168" s="25" t="s">
        <v>198</v>
      </c>
      <c r="B168" s="286" t="s">
        <v>241</v>
      </c>
      <c r="C168" s="287"/>
      <c r="D168" s="287"/>
      <c r="E168" s="287"/>
      <c r="F168" s="287"/>
      <c r="G168" s="287"/>
      <c r="H168" s="287"/>
      <c r="I168" s="287"/>
      <c r="J168" s="287"/>
      <c r="K168" s="287"/>
      <c r="L168" s="287"/>
      <c r="M168" s="287"/>
      <c r="N168" s="288"/>
    </row>
    <row r="169" spans="1:14" ht="15.75">
      <c r="A169" s="478" t="s">
        <v>85</v>
      </c>
      <c r="B169" s="479"/>
      <c r="C169" s="479"/>
      <c r="D169" s="479"/>
      <c r="E169" s="479"/>
      <c r="F169" s="480"/>
      <c r="G169" s="294" t="s">
        <v>97</v>
      </c>
      <c r="H169" s="276"/>
      <c r="I169" s="277"/>
      <c r="J169" s="519" t="s">
        <v>10</v>
      </c>
      <c r="K169" s="520"/>
      <c r="L169" s="520"/>
      <c r="M169" s="520"/>
      <c r="N169" s="521"/>
    </row>
    <row r="170" spans="1:14" ht="15.75">
      <c r="A170" s="478" t="s">
        <v>87</v>
      </c>
      <c r="B170" s="479"/>
      <c r="C170" s="479"/>
      <c r="D170" s="479"/>
      <c r="E170" s="479"/>
      <c r="F170" s="480"/>
      <c r="G170" s="295"/>
      <c r="H170" s="296"/>
      <c r="I170" s="297"/>
      <c r="J170" s="26" t="s">
        <v>12</v>
      </c>
      <c r="K170" s="522" t="s">
        <v>13</v>
      </c>
      <c r="L170" s="522"/>
      <c r="M170" s="522"/>
      <c r="N170" s="27" t="s">
        <v>14</v>
      </c>
    </row>
    <row r="171" spans="1:14" ht="15.75">
      <c r="A171" s="523" t="s">
        <v>100</v>
      </c>
      <c r="B171" s="524"/>
      <c r="C171" s="524"/>
      <c r="D171" s="524"/>
      <c r="E171" s="524"/>
      <c r="F171" s="525"/>
      <c r="G171" s="295"/>
      <c r="H171" s="296"/>
      <c r="I171" s="297"/>
      <c r="J171" s="314">
        <v>102</v>
      </c>
      <c r="K171" s="629" t="s">
        <v>200</v>
      </c>
      <c r="L171" s="629"/>
      <c r="M171" s="629"/>
      <c r="N171" s="528">
        <v>1500000</v>
      </c>
    </row>
    <row r="172" spans="1:14" ht="15.75">
      <c r="A172" s="523" t="s">
        <v>101</v>
      </c>
      <c r="B172" s="524"/>
      <c r="C172" s="524"/>
      <c r="D172" s="524"/>
      <c r="E172" s="524"/>
      <c r="F172" s="525"/>
      <c r="G172" s="295"/>
      <c r="H172" s="296"/>
      <c r="I172" s="297"/>
      <c r="J172" s="526"/>
      <c r="K172" s="629"/>
      <c r="L172" s="629"/>
      <c r="M172" s="629"/>
      <c r="N172" s="529"/>
    </row>
    <row r="173" spans="1:14" ht="15.75">
      <c r="A173" s="478" t="s">
        <v>90</v>
      </c>
      <c r="B173" s="479"/>
      <c r="C173" s="479"/>
      <c r="D173" s="479"/>
      <c r="E173" s="479"/>
      <c r="F173" s="480"/>
      <c r="G173" s="295"/>
      <c r="H173" s="296"/>
      <c r="I173" s="297"/>
      <c r="J173" s="597"/>
      <c r="K173" s="630"/>
      <c r="L173" s="630"/>
      <c r="M173" s="630"/>
      <c r="N173" s="528"/>
    </row>
    <row r="174" spans="1:14" ht="15.75">
      <c r="A174" s="478" t="s">
        <v>91</v>
      </c>
      <c r="B174" s="479"/>
      <c r="C174" s="479"/>
      <c r="D174" s="479"/>
      <c r="E174" s="479"/>
      <c r="F174" s="480"/>
      <c r="G174" s="295"/>
      <c r="H174" s="296"/>
      <c r="I174" s="297"/>
      <c r="J174" s="597"/>
      <c r="K174" s="630"/>
      <c r="L174" s="630"/>
      <c r="M174" s="630"/>
      <c r="N174" s="529"/>
    </row>
    <row r="175" spans="1:14" ht="16.5" thickBot="1">
      <c r="A175" s="545" t="s">
        <v>187</v>
      </c>
      <c r="B175" s="546"/>
      <c r="C175" s="546"/>
      <c r="D175" s="546"/>
      <c r="E175" s="546"/>
      <c r="F175" s="547"/>
      <c r="G175" s="295"/>
      <c r="H175" s="296"/>
      <c r="I175" s="297"/>
      <c r="J175" s="64"/>
      <c r="K175" s="596"/>
      <c r="L175" s="596"/>
      <c r="M175" s="596"/>
      <c r="N175" s="45"/>
    </row>
    <row r="176" spans="1:14" ht="15.75">
      <c r="A176" s="571" t="s">
        <v>18</v>
      </c>
      <c r="B176" s="617" t="s">
        <v>92</v>
      </c>
      <c r="C176" s="531" t="s">
        <v>20</v>
      </c>
      <c r="D176" s="531" t="s">
        <v>21</v>
      </c>
      <c r="E176" s="533" t="s">
        <v>66</v>
      </c>
      <c r="F176" s="531" t="s">
        <v>23</v>
      </c>
      <c r="G176" s="531"/>
      <c r="H176" s="531"/>
      <c r="I176" s="531"/>
      <c r="J176" s="531" t="s">
        <v>24</v>
      </c>
      <c r="K176" s="531"/>
      <c r="L176" s="535" t="s">
        <v>25</v>
      </c>
      <c r="M176" s="535"/>
      <c r="N176" s="536"/>
    </row>
    <row r="177" spans="1:14">
      <c r="A177" s="572"/>
      <c r="B177" s="532"/>
      <c r="C177" s="532"/>
      <c r="D177" s="532"/>
      <c r="E177" s="534"/>
      <c r="F177" s="532"/>
      <c r="G177" s="532"/>
      <c r="H177" s="532"/>
      <c r="I177" s="532"/>
      <c r="J177" s="532"/>
      <c r="K177" s="532"/>
      <c r="L177" s="532" t="s">
        <v>26</v>
      </c>
      <c r="M177" s="532" t="s">
        <v>27</v>
      </c>
      <c r="N177" s="560" t="s">
        <v>28</v>
      </c>
    </row>
    <row r="178" spans="1:14" ht="15.75">
      <c r="A178" s="572"/>
      <c r="B178" s="532"/>
      <c r="C178" s="532"/>
      <c r="D178" s="532"/>
      <c r="E178" s="534"/>
      <c r="F178" s="46" t="s">
        <v>29</v>
      </c>
      <c r="G178" s="46" t="s">
        <v>30</v>
      </c>
      <c r="H178" s="46" t="s">
        <v>31</v>
      </c>
      <c r="I178" s="66" t="s">
        <v>32</v>
      </c>
      <c r="J178" s="46" t="s">
        <v>33</v>
      </c>
      <c r="K178" s="32" t="s">
        <v>34</v>
      </c>
      <c r="L178" s="532"/>
      <c r="M178" s="532"/>
      <c r="N178" s="560"/>
    </row>
    <row r="179" spans="1:14" ht="23.25" customHeight="1">
      <c r="A179" s="599" t="s">
        <v>118</v>
      </c>
      <c r="B179" s="32" t="s">
        <v>35</v>
      </c>
      <c r="C179" s="603" t="s">
        <v>119</v>
      </c>
      <c r="D179" s="211">
        <v>1</v>
      </c>
      <c r="E179" s="82">
        <v>1500000</v>
      </c>
      <c r="F179" s="82">
        <f>+E179</f>
        <v>1500000</v>
      </c>
      <c r="G179" s="61"/>
      <c r="H179" s="61"/>
      <c r="I179" s="61"/>
      <c r="J179" s="69">
        <v>44927</v>
      </c>
      <c r="K179" s="37">
        <v>45290</v>
      </c>
      <c r="L179" s="511"/>
      <c r="M179" s="511"/>
      <c r="N179" s="509"/>
    </row>
    <row r="180" spans="1:14" ht="23.25" customHeight="1">
      <c r="A180" s="599"/>
      <c r="B180" s="32" t="s">
        <v>37</v>
      </c>
      <c r="C180" s="603"/>
      <c r="D180" s="84">
        <v>1</v>
      </c>
      <c r="E180" s="82">
        <f>+N171</f>
        <v>1500000</v>
      </c>
      <c r="F180" s="82">
        <f>+E180</f>
        <v>1500000</v>
      </c>
      <c r="G180" s="61"/>
      <c r="H180" s="61"/>
      <c r="I180" s="61"/>
      <c r="J180" s="69">
        <v>44927</v>
      </c>
      <c r="K180" s="37">
        <v>45290</v>
      </c>
      <c r="L180" s="512"/>
      <c r="M180" s="512"/>
      <c r="N180" s="510"/>
    </row>
    <row r="181" spans="1:14" ht="15.75">
      <c r="A181" s="572" t="s">
        <v>94</v>
      </c>
      <c r="B181" s="32" t="s">
        <v>35</v>
      </c>
      <c r="C181" s="532"/>
      <c r="D181" s="192">
        <v>1</v>
      </c>
      <c r="E181" s="38">
        <v>1500000</v>
      </c>
      <c r="F181" s="83">
        <f>+E181</f>
        <v>1500000</v>
      </c>
      <c r="G181" s="61">
        <v>0</v>
      </c>
      <c r="H181" s="61">
        <v>0</v>
      </c>
      <c r="I181" s="61">
        <v>0</v>
      </c>
      <c r="J181" s="69">
        <v>44927</v>
      </c>
      <c r="K181" s="37">
        <v>45290</v>
      </c>
      <c r="L181" s="511"/>
      <c r="M181" s="511"/>
      <c r="N181" s="509"/>
    </row>
    <row r="182" spans="1:14" ht="15.75">
      <c r="A182" s="572"/>
      <c r="B182" s="32" t="s">
        <v>37</v>
      </c>
      <c r="C182" s="532"/>
      <c r="D182" s="192">
        <f t="shared" ref="D182:F182" si="4">+D180</f>
        <v>1</v>
      </c>
      <c r="E182" s="38">
        <f t="shared" si="4"/>
        <v>1500000</v>
      </c>
      <c r="F182" s="82">
        <f t="shared" si="4"/>
        <v>1500000</v>
      </c>
      <c r="G182" s="61">
        <v>0</v>
      </c>
      <c r="H182" s="61">
        <v>0</v>
      </c>
      <c r="I182" s="61">
        <v>0</v>
      </c>
      <c r="J182" s="69">
        <v>44927</v>
      </c>
      <c r="K182" s="37">
        <v>45290</v>
      </c>
      <c r="L182" s="512"/>
      <c r="M182" s="512"/>
      <c r="N182" s="510"/>
    </row>
    <row r="183" spans="1:14" ht="15.75">
      <c r="A183" s="39" t="s">
        <v>39</v>
      </c>
      <c r="B183" s="476" t="s">
        <v>40</v>
      </c>
      <c r="C183" s="476"/>
      <c r="D183" s="476"/>
      <c r="E183" s="573" t="s">
        <v>41</v>
      </c>
      <c r="F183" s="573"/>
      <c r="G183" s="573"/>
      <c r="H183" s="573"/>
      <c r="I183" s="40"/>
      <c r="J183" s="574" t="s">
        <v>42</v>
      </c>
      <c r="K183" s="574"/>
      <c r="L183" s="574"/>
      <c r="M183" s="574"/>
      <c r="N183" s="575"/>
    </row>
    <row r="184" spans="1:14" ht="33" customHeight="1">
      <c r="A184" s="604" t="s">
        <v>120</v>
      </c>
      <c r="B184" s="576" t="s">
        <v>121</v>
      </c>
      <c r="C184" s="576"/>
      <c r="D184" s="576"/>
      <c r="E184" s="576" t="s">
        <v>122</v>
      </c>
      <c r="F184" s="576"/>
      <c r="G184" s="576"/>
      <c r="H184" s="77" t="s">
        <v>35</v>
      </c>
      <c r="I184" s="212">
        <f>+D181</f>
        <v>1</v>
      </c>
      <c r="J184" s="78" t="s">
        <v>197</v>
      </c>
      <c r="K184" s="79"/>
      <c r="L184" s="79"/>
      <c r="M184" s="79"/>
      <c r="N184" s="80"/>
    </row>
    <row r="185" spans="1:14" ht="33" customHeight="1">
      <c r="A185" s="605"/>
      <c r="B185" s="576"/>
      <c r="C185" s="576"/>
      <c r="D185" s="576"/>
      <c r="E185" s="576"/>
      <c r="F185" s="576"/>
      <c r="G185" s="576"/>
      <c r="H185" s="77" t="s">
        <v>37</v>
      </c>
      <c r="I185" s="212">
        <f>+D182</f>
        <v>1</v>
      </c>
      <c r="J185" s="606" t="s">
        <v>107</v>
      </c>
      <c r="K185" s="607"/>
      <c r="L185" s="607"/>
      <c r="M185" s="607"/>
      <c r="N185" s="608"/>
    </row>
    <row r="186" spans="1:14" ht="26.25" customHeight="1">
      <c r="A186" s="625" t="s">
        <v>254</v>
      </c>
      <c r="B186" s="626"/>
      <c r="C186" s="626"/>
      <c r="D186" s="626"/>
      <c r="E186" s="626"/>
      <c r="F186" s="626"/>
      <c r="G186" s="626"/>
      <c r="H186" s="626"/>
      <c r="I186" s="626"/>
      <c r="J186" s="609"/>
      <c r="K186" s="607"/>
      <c r="L186" s="607"/>
      <c r="M186" s="607"/>
      <c r="N186" s="608"/>
    </row>
    <row r="187" spans="1:14" ht="26.25" customHeight="1" thickBot="1">
      <c r="A187" s="627"/>
      <c r="B187" s="628"/>
      <c r="C187" s="628"/>
      <c r="D187" s="628"/>
      <c r="E187" s="628"/>
      <c r="F187" s="628"/>
      <c r="G187" s="628"/>
      <c r="H187" s="628"/>
      <c r="I187" s="628"/>
      <c r="J187" s="610"/>
      <c r="K187" s="611"/>
      <c r="L187" s="611"/>
      <c r="M187" s="611"/>
      <c r="N187" s="612"/>
    </row>
    <row r="188" spans="1:14" ht="23.25" customHeight="1">
      <c r="A188" s="85"/>
      <c r="B188" s="85"/>
      <c r="C188" s="85"/>
      <c r="D188" s="85"/>
      <c r="E188" s="85"/>
      <c r="F188" s="85"/>
      <c r="G188" s="85"/>
      <c r="H188" s="85"/>
      <c r="I188" s="85"/>
      <c r="J188" s="86"/>
      <c r="K188" s="86"/>
      <c r="L188" s="86"/>
      <c r="M188" s="86"/>
      <c r="N188" s="86"/>
    </row>
    <row r="189" spans="1:14" ht="23.25" customHeight="1" thickBot="1">
      <c r="A189" s="85"/>
      <c r="B189" s="85"/>
      <c r="C189" s="85"/>
      <c r="D189" s="85"/>
      <c r="E189" s="85"/>
      <c r="F189" s="85"/>
      <c r="G189" s="85"/>
      <c r="H189" s="85"/>
      <c r="I189" s="85"/>
      <c r="J189" s="86"/>
      <c r="K189" s="86"/>
      <c r="L189" s="86"/>
      <c r="M189" s="86"/>
      <c r="N189" s="86"/>
    </row>
    <row r="190" spans="1:14" ht="20.25">
      <c r="A190" s="318"/>
      <c r="B190" s="320" t="s">
        <v>0</v>
      </c>
      <c r="C190" s="320"/>
      <c r="D190" s="320"/>
      <c r="E190" s="320"/>
      <c r="F190" s="320"/>
      <c r="G190" s="320"/>
      <c r="H190" s="320"/>
      <c r="I190" s="322" t="s">
        <v>1</v>
      </c>
      <c r="J190" s="322"/>
      <c r="K190" s="322"/>
      <c r="L190" s="322"/>
      <c r="M190" s="261"/>
      <c r="N190" s="262"/>
    </row>
    <row r="191" spans="1:14" ht="20.25">
      <c r="A191" s="319"/>
      <c r="B191" s="321"/>
      <c r="C191" s="321"/>
      <c r="D191" s="321"/>
      <c r="E191" s="321"/>
      <c r="F191" s="321"/>
      <c r="G191" s="321"/>
      <c r="H191" s="321"/>
      <c r="I191" s="323" t="s">
        <v>2</v>
      </c>
      <c r="J191" s="323"/>
      <c r="K191" s="323"/>
      <c r="L191" s="323"/>
      <c r="M191" s="263"/>
      <c r="N191" s="264"/>
    </row>
    <row r="192" spans="1:14" ht="20.25">
      <c r="A192" s="319"/>
      <c r="B192" s="321" t="s">
        <v>3</v>
      </c>
      <c r="C192" s="321"/>
      <c r="D192" s="321"/>
      <c r="E192" s="321"/>
      <c r="F192" s="321"/>
      <c r="G192" s="321"/>
      <c r="H192" s="321"/>
      <c r="I192" s="323" t="s">
        <v>83</v>
      </c>
      <c r="J192" s="323"/>
      <c r="K192" s="323"/>
      <c r="L192" s="323"/>
      <c r="M192" s="263"/>
      <c r="N192" s="264"/>
    </row>
    <row r="193" spans="1:14" ht="20.25">
      <c r="A193" s="319"/>
      <c r="B193" s="321"/>
      <c r="C193" s="321"/>
      <c r="D193" s="321"/>
      <c r="E193" s="321"/>
      <c r="F193" s="321"/>
      <c r="G193" s="321"/>
      <c r="H193" s="321"/>
      <c r="I193" s="323" t="s">
        <v>5</v>
      </c>
      <c r="J193" s="323"/>
      <c r="K193" s="323"/>
      <c r="L193" s="323"/>
      <c r="M193" s="263"/>
      <c r="N193" s="264"/>
    </row>
    <row r="194" spans="1:14">
      <c r="A194" s="513"/>
      <c r="B194" s="514"/>
      <c r="C194" s="514"/>
      <c r="D194" s="514"/>
      <c r="E194" s="514"/>
      <c r="F194" s="514"/>
      <c r="G194" s="514"/>
      <c r="H194" s="514"/>
      <c r="I194" s="514"/>
      <c r="J194" s="514"/>
      <c r="K194" s="514"/>
      <c r="L194" s="514"/>
      <c r="M194" s="514"/>
      <c r="N194" s="515"/>
    </row>
    <row r="195" spans="1:14" ht="15.75">
      <c r="A195" s="516" t="s">
        <v>84</v>
      </c>
      <c r="B195" s="517"/>
      <c r="C195" s="517"/>
      <c r="D195" s="517"/>
      <c r="E195" s="517"/>
      <c r="F195" s="517"/>
      <c r="G195" s="517"/>
      <c r="H195" s="517"/>
      <c r="I195" s="517"/>
      <c r="J195" s="517"/>
      <c r="K195" s="517"/>
      <c r="L195" s="517"/>
      <c r="M195" s="517"/>
      <c r="N195" s="518"/>
    </row>
    <row r="196" spans="1:14" ht="15.75">
      <c r="A196" s="25" t="s">
        <v>196</v>
      </c>
      <c r="B196" s="286" t="s">
        <v>241</v>
      </c>
      <c r="C196" s="287"/>
      <c r="D196" s="287"/>
      <c r="E196" s="287"/>
      <c r="F196" s="287"/>
      <c r="G196" s="287"/>
      <c r="H196" s="287"/>
      <c r="I196" s="287"/>
      <c r="J196" s="287"/>
      <c r="K196" s="287"/>
      <c r="L196" s="287"/>
      <c r="M196" s="287"/>
      <c r="N196" s="288"/>
    </row>
    <row r="197" spans="1:14" ht="15.75">
      <c r="A197" s="478" t="s">
        <v>85</v>
      </c>
      <c r="B197" s="479"/>
      <c r="C197" s="479"/>
      <c r="D197" s="479"/>
      <c r="E197" s="479"/>
      <c r="F197" s="480"/>
      <c r="G197" s="275" t="s">
        <v>108</v>
      </c>
      <c r="H197" s="276"/>
      <c r="I197" s="277"/>
      <c r="J197" s="519" t="s">
        <v>10</v>
      </c>
      <c r="K197" s="520"/>
      <c r="L197" s="520"/>
      <c r="M197" s="520"/>
      <c r="N197" s="521"/>
    </row>
    <row r="198" spans="1:14" ht="15.75">
      <c r="A198" s="478" t="s">
        <v>87</v>
      </c>
      <c r="B198" s="479"/>
      <c r="C198" s="479"/>
      <c r="D198" s="479"/>
      <c r="E198" s="479"/>
      <c r="F198" s="480"/>
      <c r="G198" s="295"/>
      <c r="H198" s="296"/>
      <c r="I198" s="297"/>
      <c r="J198" s="26" t="s">
        <v>12</v>
      </c>
      <c r="K198" s="522" t="s">
        <v>13</v>
      </c>
      <c r="L198" s="522"/>
      <c r="M198" s="522"/>
      <c r="N198" s="27" t="s">
        <v>14</v>
      </c>
    </row>
    <row r="199" spans="1:14" ht="15.75" customHeight="1">
      <c r="A199" s="523" t="s">
        <v>100</v>
      </c>
      <c r="B199" s="524"/>
      <c r="C199" s="524"/>
      <c r="D199" s="524"/>
      <c r="E199" s="524"/>
      <c r="F199" s="525"/>
      <c r="G199" s="295"/>
      <c r="H199" s="296"/>
      <c r="I199" s="297"/>
      <c r="J199" s="314">
        <v>102</v>
      </c>
      <c r="K199" s="629" t="s">
        <v>200</v>
      </c>
      <c r="L199" s="629"/>
      <c r="M199" s="629"/>
      <c r="N199" s="528">
        <v>1500000</v>
      </c>
    </row>
    <row r="200" spans="1:14" ht="15.75">
      <c r="A200" s="523" t="s">
        <v>101</v>
      </c>
      <c r="B200" s="524"/>
      <c r="C200" s="524"/>
      <c r="D200" s="524"/>
      <c r="E200" s="524"/>
      <c r="F200" s="525"/>
      <c r="G200" s="295"/>
      <c r="H200" s="296"/>
      <c r="I200" s="297"/>
      <c r="J200" s="526"/>
      <c r="K200" s="629"/>
      <c r="L200" s="629"/>
      <c r="M200" s="629"/>
      <c r="N200" s="529"/>
    </row>
    <row r="201" spans="1:14" ht="15.75">
      <c r="A201" s="478" t="s">
        <v>90</v>
      </c>
      <c r="B201" s="479"/>
      <c r="C201" s="479"/>
      <c r="D201" s="479"/>
      <c r="E201" s="479"/>
      <c r="F201" s="480"/>
      <c r="G201" s="295"/>
      <c r="H201" s="296"/>
      <c r="I201" s="297"/>
      <c r="J201" s="597"/>
      <c r="K201" s="630"/>
      <c r="L201" s="630"/>
      <c r="M201" s="630"/>
      <c r="N201" s="528"/>
    </row>
    <row r="202" spans="1:14" ht="15.75">
      <c r="A202" s="478" t="s">
        <v>91</v>
      </c>
      <c r="B202" s="479"/>
      <c r="C202" s="479"/>
      <c r="D202" s="479"/>
      <c r="E202" s="479"/>
      <c r="F202" s="480"/>
      <c r="G202" s="295"/>
      <c r="H202" s="296"/>
      <c r="I202" s="297"/>
      <c r="J202" s="597"/>
      <c r="K202" s="630"/>
      <c r="L202" s="630"/>
      <c r="M202" s="630"/>
      <c r="N202" s="529"/>
    </row>
    <row r="203" spans="1:14" ht="16.5" thickBot="1">
      <c r="A203" s="545" t="s">
        <v>187</v>
      </c>
      <c r="B203" s="546"/>
      <c r="C203" s="546"/>
      <c r="D203" s="546"/>
      <c r="E203" s="546"/>
      <c r="F203" s="547"/>
      <c r="G203" s="295"/>
      <c r="H203" s="296"/>
      <c r="I203" s="297"/>
      <c r="J203" s="64"/>
      <c r="K203" s="596"/>
      <c r="L203" s="596"/>
      <c r="M203" s="596"/>
      <c r="N203" s="45"/>
    </row>
    <row r="204" spans="1:14" ht="48.75" customHeight="1">
      <c r="A204" s="571" t="s">
        <v>18</v>
      </c>
      <c r="B204" s="617" t="s">
        <v>92</v>
      </c>
      <c r="C204" s="531" t="s">
        <v>20</v>
      </c>
      <c r="D204" s="531" t="s">
        <v>21</v>
      </c>
      <c r="E204" s="533" t="s">
        <v>66</v>
      </c>
      <c r="F204" s="531" t="s">
        <v>23</v>
      </c>
      <c r="G204" s="531"/>
      <c r="H204" s="531"/>
      <c r="I204" s="531"/>
      <c r="J204" s="531" t="s">
        <v>24</v>
      </c>
      <c r="K204" s="531"/>
      <c r="L204" s="535" t="s">
        <v>25</v>
      </c>
      <c r="M204" s="535"/>
      <c r="N204" s="536"/>
    </row>
    <row r="205" spans="1:14">
      <c r="A205" s="572"/>
      <c r="B205" s="532"/>
      <c r="C205" s="532"/>
      <c r="D205" s="532"/>
      <c r="E205" s="534"/>
      <c r="F205" s="532"/>
      <c r="G205" s="532"/>
      <c r="H205" s="532"/>
      <c r="I205" s="532"/>
      <c r="J205" s="532"/>
      <c r="K205" s="532"/>
      <c r="L205" s="532" t="s">
        <v>26</v>
      </c>
      <c r="M205" s="532" t="s">
        <v>27</v>
      </c>
      <c r="N205" s="560" t="s">
        <v>28</v>
      </c>
    </row>
    <row r="206" spans="1:14" ht="15.75">
      <c r="A206" s="572"/>
      <c r="B206" s="532"/>
      <c r="C206" s="532"/>
      <c r="D206" s="532"/>
      <c r="E206" s="534"/>
      <c r="F206" s="46" t="s">
        <v>29</v>
      </c>
      <c r="G206" s="46" t="s">
        <v>30</v>
      </c>
      <c r="H206" s="46" t="s">
        <v>31</v>
      </c>
      <c r="I206" s="66" t="s">
        <v>32</v>
      </c>
      <c r="J206" s="46" t="s">
        <v>33</v>
      </c>
      <c r="K206" s="32" t="s">
        <v>34</v>
      </c>
      <c r="L206" s="532"/>
      <c r="M206" s="532"/>
      <c r="N206" s="560"/>
    </row>
    <row r="207" spans="1:14" ht="26.25" customHeight="1">
      <c r="A207" s="599" t="s">
        <v>123</v>
      </c>
      <c r="B207" s="32" t="s">
        <v>35</v>
      </c>
      <c r="C207" s="600" t="s">
        <v>181</v>
      </c>
      <c r="D207" s="211">
        <v>0</v>
      </c>
      <c r="E207" s="82">
        <v>1500000</v>
      </c>
      <c r="F207" s="82">
        <f>+E207</f>
        <v>1500000</v>
      </c>
      <c r="G207" s="61"/>
      <c r="H207" s="61"/>
      <c r="I207" s="61"/>
      <c r="J207" s="69">
        <v>44927</v>
      </c>
      <c r="K207" s="37">
        <v>45290</v>
      </c>
      <c r="L207" s="511"/>
      <c r="M207" s="511"/>
      <c r="N207" s="509"/>
    </row>
    <row r="208" spans="1:14" ht="26.25" customHeight="1">
      <c r="A208" s="599"/>
      <c r="B208" s="32" t="s">
        <v>37</v>
      </c>
      <c r="C208" s="600"/>
      <c r="D208" s="84">
        <v>1</v>
      </c>
      <c r="E208" s="82">
        <f>+N199</f>
        <v>1500000</v>
      </c>
      <c r="F208" s="82">
        <f>+E208</f>
        <v>1500000</v>
      </c>
      <c r="G208" s="61"/>
      <c r="H208" s="61"/>
      <c r="I208" s="61"/>
      <c r="J208" s="69">
        <v>44927</v>
      </c>
      <c r="K208" s="37">
        <v>45290</v>
      </c>
      <c r="L208" s="512"/>
      <c r="M208" s="512"/>
      <c r="N208" s="510"/>
    </row>
    <row r="209" spans="1:14" ht="15.75">
      <c r="A209" s="572" t="s">
        <v>94</v>
      </c>
      <c r="B209" s="32" t="s">
        <v>35</v>
      </c>
      <c r="C209" s="532"/>
      <c r="D209" s="192">
        <v>0</v>
      </c>
      <c r="E209" s="38">
        <v>1500000</v>
      </c>
      <c r="F209" s="83">
        <f>+E209</f>
        <v>1500000</v>
      </c>
      <c r="G209" s="61"/>
      <c r="H209" s="61"/>
      <c r="I209" s="61"/>
      <c r="J209" s="69">
        <v>44927</v>
      </c>
      <c r="K209" s="37">
        <v>45290</v>
      </c>
      <c r="L209" s="511"/>
      <c r="M209" s="511"/>
      <c r="N209" s="509"/>
    </row>
    <row r="210" spans="1:14" ht="15.75">
      <c r="A210" s="572"/>
      <c r="B210" s="32" t="s">
        <v>37</v>
      </c>
      <c r="C210" s="532"/>
      <c r="D210" s="192">
        <f>+D208</f>
        <v>1</v>
      </c>
      <c r="E210" s="38">
        <f>+E208</f>
        <v>1500000</v>
      </c>
      <c r="F210" s="83">
        <f>+E210</f>
        <v>1500000</v>
      </c>
      <c r="G210" s="61"/>
      <c r="H210" s="61"/>
      <c r="I210" s="61"/>
      <c r="J210" s="69">
        <v>44927</v>
      </c>
      <c r="K210" s="37">
        <v>45290</v>
      </c>
      <c r="L210" s="512"/>
      <c r="M210" s="512"/>
      <c r="N210" s="510"/>
    </row>
    <row r="211" spans="1:14" ht="15.75">
      <c r="A211" s="39" t="s">
        <v>39</v>
      </c>
      <c r="B211" s="476" t="s">
        <v>40</v>
      </c>
      <c r="C211" s="476"/>
      <c r="D211" s="476"/>
      <c r="E211" s="573" t="s">
        <v>41</v>
      </c>
      <c r="F211" s="573"/>
      <c r="G211" s="573"/>
      <c r="H211" s="573"/>
      <c r="I211" s="87"/>
      <c r="J211" s="574" t="s">
        <v>42</v>
      </c>
      <c r="K211" s="574"/>
      <c r="L211" s="574"/>
      <c r="M211" s="574"/>
      <c r="N211" s="575"/>
    </row>
    <row r="212" spans="1:14" ht="29.25" customHeight="1">
      <c r="A212" s="604" t="s">
        <v>120</v>
      </c>
      <c r="B212" s="576" t="s">
        <v>124</v>
      </c>
      <c r="C212" s="576"/>
      <c r="D212" s="576"/>
      <c r="E212" s="576" t="s">
        <v>125</v>
      </c>
      <c r="F212" s="576"/>
      <c r="G212" s="576"/>
      <c r="H212" s="77" t="s">
        <v>35</v>
      </c>
      <c r="I212" s="212">
        <f>+D209</f>
        <v>0</v>
      </c>
      <c r="J212" s="78" t="s">
        <v>197</v>
      </c>
      <c r="K212" s="79"/>
      <c r="L212" s="79"/>
      <c r="M212" s="79"/>
      <c r="N212" s="80"/>
    </row>
    <row r="213" spans="1:14" ht="29.25" customHeight="1">
      <c r="A213" s="605"/>
      <c r="B213" s="576"/>
      <c r="C213" s="576"/>
      <c r="D213" s="576"/>
      <c r="E213" s="576"/>
      <c r="F213" s="576"/>
      <c r="G213" s="576"/>
      <c r="H213" s="77" t="s">
        <v>37</v>
      </c>
      <c r="I213" s="212">
        <f>+D210</f>
        <v>1</v>
      </c>
      <c r="J213" s="581" t="s">
        <v>107</v>
      </c>
      <c r="K213" s="582"/>
      <c r="L213" s="582"/>
      <c r="M213" s="582"/>
      <c r="N213" s="583"/>
    </row>
    <row r="214" spans="1:14" ht="52.5" customHeight="1">
      <c r="A214" s="613" t="s">
        <v>255</v>
      </c>
      <c r="B214" s="614"/>
      <c r="C214" s="614"/>
      <c r="D214" s="614"/>
      <c r="E214" s="614"/>
      <c r="F214" s="614"/>
      <c r="G214" s="614"/>
      <c r="H214" s="614"/>
      <c r="I214" s="614"/>
      <c r="J214" s="584"/>
      <c r="K214" s="582"/>
      <c r="L214" s="582"/>
      <c r="M214" s="582"/>
      <c r="N214" s="583"/>
    </row>
    <row r="215" spans="1:14" ht="52.5" customHeight="1" thickBot="1">
      <c r="A215" s="615"/>
      <c r="B215" s="616"/>
      <c r="C215" s="616"/>
      <c r="D215" s="616"/>
      <c r="E215" s="616"/>
      <c r="F215" s="616"/>
      <c r="G215" s="616"/>
      <c r="H215" s="616"/>
      <c r="I215" s="616"/>
      <c r="J215" s="585"/>
      <c r="K215" s="586"/>
      <c r="L215" s="586"/>
      <c r="M215" s="586"/>
      <c r="N215" s="587"/>
    </row>
    <row r="216" spans="1:14" ht="19.5" customHeight="1">
      <c r="A216" s="85"/>
      <c r="B216" s="85"/>
      <c r="C216" s="85"/>
      <c r="D216" s="85"/>
      <c r="E216" s="85"/>
      <c r="F216" s="85"/>
      <c r="G216" s="85"/>
      <c r="H216" s="85"/>
      <c r="I216" s="85"/>
      <c r="J216" s="86"/>
      <c r="K216" s="86"/>
      <c r="L216" s="86"/>
      <c r="M216" s="86"/>
      <c r="N216" s="86"/>
    </row>
    <row r="217" spans="1:14" ht="19.5" customHeight="1">
      <c r="A217" s="85"/>
      <c r="B217" s="85"/>
      <c r="C217" s="85"/>
      <c r="D217" s="85"/>
      <c r="E217" s="85"/>
      <c r="F217" s="85"/>
      <c r="G217" s="85"/>
      <c r="H217" s="85"/>
      <c r="I217" s="85"/>
      <c r="J217" s="86"/>
      <c r="K217" s="86"/>
      <c r="L217" s="86"/>
      <c r="M217" s="86"/>
      <c r="N217" s="86"/>
    </row>
    <row r="218" spans="1:14" ht="19.5" customHeight="1" thickBot="1">
      <c r="A218" s="85"/>
      <c r="B218" s="85"/>
      <c r="C218" s="85"/>
      <c r="D218" s="85"/>
      <c r="E218" s="85"/>
      <c r="F218" s="85"/>
      <c r="G218" s="85"/>
      <c r="H218" s="85"/>
      <c r="I218" s="85"/>
      <c r="J218" s="86"/>
      <c r="K218" s="86"/>
      <c r="L218" s="86"/>
      <c r="M218" s="86"/>
      <c r="N218" s="86"/>
    </row>
    <row r="219" spans="1:14" ht="20.25">
      <c r="A219" s="318"/>
      <c r="B219" s="320" t="s">
        <v>0</v>
      </c>
      <c r="C219" s="320"/>
      <c r="D219" s="320"/>
      <c r="E219" s="320"/>
      <c r="F219" s="320"/>
      <c r="G219" s="320"/>
      <c r="H219" s="320"/>
      <c r="I219" s="322" t="s">
        <v>1</v>
      </c>
      <c r="J219" s="322"/>
      <c r="K219" s="322"/>
      <c r="L219" s="322"/>
      <c r="M219" s="261"/>
      <c r="N219" s="262"/>
    </row>
    <row r="220" spans="1:14" ht="20.25">
      <c r="A220" s="319"/>
      <c r="B220" s="321"/>
      <c r="C220" s="321"/>
      <c r="D220" s="321"/>
      <c r="E220" s="321"/>
      <c r="F220" s="321"/>
      <c r="G220" s="321"/>
      <c r="H220" s="321"/>
      <c r="I220" s="323" t="s">
        <v>2</v>
      </c>
      <c r="J220" s="323"/>
      <c r="K220" s="323"/>
      <c r="L220" s="323"/>
      <c r="M220" s="263"/>
      <c r="N220" s="264"/>
    </row>
    <row r="221" spans="1:14" ht="20.25">
      <c r="A221" s="319"/>
      <c r="B221" s="321" t="s">
        <v>3</v>
      </c>
      <c r="C221" s="321"/>
      <c r="D221" s="321"/>
      <c r="E221" s="321"/>
      <c r="F221" s="321"/>
      <c r="G221" s="321"/>
      <c r="H221" s="321"/>
      <c r="I221" s="323" t="s">
        <v>83</v>
      </c>
      <c r="J221" s="323"/>
      <c r="K221" s="323"/>
      <c r="L221" s="323"/>
      <c r="M221" s="263"/>
      <c r="N221" s="264"/>
    </row>
    <row r="222" spans="1:14" ht="20.25">
      <c r="A222" s="319"/>
      <c r="B222" s="321"/>
      <c r="C222" s="321"/>
      <c r="D222" s="321"/>
      <c r="E222" s="321"/>
      <c r="F222" s="321"/>
      <c r="G222" s="321"/>
      <c r="H222" s="321"/>
      <c r="I222" s="323" t="s">
        <v>5</v>
      </c>
      <c r="J222" s="323"/>
      <c r="K222" s="323"/>
      <c r="L222" s="323"/>
      <c r="M222" s="263"/>
      <c r="N222" s="264"/>
    </row>
    <row r="223" spans="1:14">
      <c r="A223" s="513"/>
      <c r="B223" s="514"/>
      <c r="C223" s="514"/>
      <c r="D223" s="514"/>
      <c r="E223" s="514"/>
      <c r="F223" s="514"/>
      <c r="G223" s="514"/>
      <c r="H223" s="514"/>
      <c r="I223" s="514"/>
      <c r="J223" s="514"/>
      <c r="K223" s="514"/>
      <c r="L223" s="514"/>
      <c r="M223" s="514"/>
      <c r="N223" s="515"/>
    </row>
    <row r="224" spans="1:14" ht="15.75">
      <c r="A224" s="516" t="s">
        <v>84</v>
      </c>
      <c r="B224" s="517"/>
      <c r="C224" s="517"/>
      <c r="D224" s="517"/>
      <c r="E224" s="517"/>
      <c r="F224" s="517"/>
      <c r="G224" s="517"/>
      <c r="H224" s="517"/>
      <c r="I224" s="517"/>
      <c r="J224" s="517"/>
      <c r="K224" s="517"/>
      <c r="L224" s="517"/>
      <c r="M224" s="517"/>
      <c r="N224" s="518"/>
    </row>
    <row r="225" spans="1:14" ht="15.75">
      <c r="A225" s="25" t="s">
        <v>198</v>
      </c>
      <c r="B225" s="286" t="s">
        <v>241</v>
      </c>
      <c r="C225" s="287"/>
      <c r="D225" s="287"/>
      <c r="E225" s="287"/>
      <c r="F225" s="287"/>
      <c r="G225" s="287"/>
      <c r="H225" s="287"/>
      <c r="I225" s="287"/>
      <c r="J225" s="287"/>
      <c r="K225" s="287"/>
      <c r="L225" s="287"/>
      <c r="M225" s="287"/>
      <c r="N225" s="288"/>
    </row>
    <row r="226" spans="1:14" ht="15.75">
      <c r="A226" s="478" t="s">
        <v>85</v>
      </c>
      <c r="B226" s="479"/>
      <c r="C226" s="479"/>
      <c r="D226" s="479"/>
      <c r="E226" s="479"/>
      <c r="F226" s="480"/>
      <c r="G226" s="275" t="s">
        <v>86</v>
      </c>
      <c r="H226" s="276"/>
      <c r="I226" s="277"/>
      <c r="J226" s="519" t="s">
        <v>10</v>
      </c>
      <c r="K226" s="520"/>
      <c r="L226" s="520"/>
      <c r="M226" s="520"/>
      <c r="N226" s="521"/>
    </row>
    <row r="227" spans="1:14" ht="15.75">
      <c r="A227" s="478" t="s">
        <v>87</v>
      </c>
      <c r="B227" s="479"/>
      <c r="C227" s="479"/>
      <c r="D227" s="479"/>
      <c r="E227" s="479"/>
      <c r="F227" s="480"/>
      <c r="G227" s="295"/>
      <c r="H227" s="296"/>
      <c r="I227" s="297"/>
      <c r="J227" s="26" t="s">
        <v>12</v>
      </c>
      <c r="K227" s="522" t="s">
        <v>13</v>
      </c>
      <c r="L227" s="522"/>
      <c r="M227" s="522"/>
      <c r="N227" s="27" t="s">
        <v>14</v>
      </c>
    </row>
    <row r="228" spans="1:14" ht="15.75">
      <c r="A228" s="523" t="s">
        <v>100</v>
      </c>
      <c r="B228" s="524"/>
      <c r="C228" s="524"/>
      <c r="D228" s="524"/>
      <c r="E228" s="524"/>
      <c r="F228" s="525"/>
      <c r="G228" s="295"/>
      <c r="H228" s="296"/>
      <c r="I228" s="297"/>
      <c r="J228" s="314">
        <v>103</v>
      </c>
      <c r="K228" s="527" t="s">
        <v>200</v>
      </c>
      <c r="L228" s="527"/>
      <c r="M228" s="527"/>
      <c r="N228" s="528">
        <v>1500000</v>
      </c>
    </row>
    <row r="229" spans="1:14" ht="15.75">
      <c r="A229" s="523" t="s">
        <v>101</v>
      </c>
      <c r="B229" s="524"/>
      <c r="C229" s="524"/>
      <c r="D229" s="524"/>
      <c r="E229" s="524"/>
      <c r="F229" s="525"/>
      <c r="G229" s="295"/>
      <c r="H229" s="296"/>
      <c r="I229" s="297"/>
      <c r="J229" s="526"/>
      <c r="K229" s="527"/>
      <c r="L229" s="527"/>
      <c r="M229" s="527"/>
      <c r="N229" s="529"/>
    </row>
    <row r="230" spans="1:14" ht="15.75">
      <c r="A230" s="478" t="s">
        <v>90</v>
      </c>
      <c r="B230" s="479"/>
      <c r="C230" s="479"/>
      <c r="D230" s="479"/>
      <c r="E230" s="479"/>
      <c r="F230" s="480"/>
      <c r="G230" s="295"/>
      <c r="H230" s="296"/>
      <c r="I230" s="297"/>
      <c r="J230" s="597"/>
      <c r="K230" s="630"/>
      <c r="L230" s="630"/>
      <c r="M230" s="630"/>
      <c r="N230" s="528"/>
    </row>
    <row r="231" spans="1:14" ht="15.75">
      <c r="A231" s="478" t="s">
        <v>91</v>
      </c>
      <c r="B231" s="479"/>
      <c r="C231" s="479"/>
      <c r="D231" s="479"/>
      <c r="E231" s="479"/>
      <c r="F231" s="480"/>
      <c r="G231" s="295"/>
      <c r="H231" s="296"/>
      <c r="I231" s="297"/>
      <c r="J231" s="597"/>
      <c r="K231" s="630"/>
      <c r="L231" s="630"/>
      <c r="M231" s="630"/>
      <c r="N231" s="529"/>
    </row>
    <row r="232" spans="1:14">
      <c r="A232" s="545" t="s">
        <v>187</v>
      </c>
      <c r="B232" s="546"/>
      <c r="C232" s="546"/>
      <c r="D232" s="546"/>
      <c r="E232" s="546"/>
      <c r="F232" s="547"/>
      <c r="G232" s="295"/>
      <c r="H232" s="296"/>
      <c r="I232" s="297"/>
      <c r="J232" s="64"/>
      <c r="K232" s="596"/>
      <c r="L232" s="596"/>
      <c r="M232" s="596"/>
      <c r="N232" s="45"/>
    </row>
    <row r="233" spans="1:14" ht="23.25" customHeight="1" thickBot="1">
      <c r="A233" s="548"/>
      <c r="B233" s="549"/>
      <c r="C233" s="549"/>
      <c r="D233" s="549"/>
      <c r="E233" s="549"/>
      <c r="F233" s="550"/>
      <c r="G233" s="295"/>
      <c r="H233" s="296"/>
      <c r="I233" s="297"/>
      <c r="J233" s="64"/>
      <c r="K233" s="596"/>
      <c r="L233" s="596"/>
      <c r="M233" s="596"/>
      <c r="N233" s="45"/>
    </row>
    <row r="234" spans="1:14" ht="15.75">
      <c r="A234" s="571" t="s">
        <v>18</v>
      </c>
      <c r="B234" s="617" t="s">
        <v>92</v>
      </c>
      <c r="C234" s="531" t="s">
        <v>20</v>
      </c>
      <c r="D234" s="531" t="s">
        <v>21</v>
      </c>
      <c r="E234" s="533" t="s">
        <v>66</v>
      </c>
      <c r="F234" s="531" t="s">
        <v>23</v>
      </c>
      <c r="G234" s="531"/>
      <c r="H234" s="531"/>
      <c r="I234" s="531"/>
      <c r="J234" s="531" t="s">
        <v>24</v>
      </c>
      <c r="K234" s="531"/>
      <c r="L234" s="535" t="s">
        <v>25</v>
      </c>
      <c r="M234" s="535"/>
      <c r="N234" s="536"/>
    </row>
    <row r="235" spans="1:14">
      <c r="A235" s="572"/>
      <c r="B235" s="532"/>
      <c r="C235" s="532"/>
      <c r="D235" s="532"/>
      <c r="E235" s="534"/>
      <c r="F235" s="532"/>
      <c r="G235" s="532"/>
      <c r="H235" s="532"/>
      <c r="I235" s="532"/>
      <c r="J235" s="532"/>
      <c r="K235" s="532"/>
      <c r="L235" s="532" t="s">
        <v>26</v>
      </c>
      <c r="M235" s="532" t="s">
        <v>27</v>
      </c>
      <c r="N235" s="560" t="s">
        <v>28</v>
      </c>
    </row>
    <row r="236" spans="1:14" ht="15.75">
      <c r="A236" s="572"/>
      <c r="B236" s="532"/>
      <c r="C236" s="532"/>
      <c r="D236" s="532"/>
      <c r="E236" s="534"/>
      <c r="F236" s="46" t="s">
        <v>29</v>
      </c>
      <c r="G236" s="46" t="s">
        <v>30</v>
      </c>
      <c r="H236" s="46" t="s">
        <v>31</v>
      </c>
      <c r="I236" s="66" t="s">
        <v>32</v>
      </c>
      <c r="J236" s="46" t="s">
        <v>33</v>
      </c>
      <c r="K236" s="32" t="s">
        <v>34</v>
      </c>
      <c r="L236" s="532"/>
      <c r="M236" s="532"/>
      <c r="N236" s="560"/>
    </row>
    <row r="237" spans="1:14" ht="33" customHeight="1">
      <c r="A237" s="599" t="s">
        <v>137</v>
      </c>
      <c r="B237" s="32" t="s">
        <v>35</v>
      </c>
      <c r="C237" s="603" t="s">
        <v>182</v>
      </c>
      <c r="D237" s="211">
        <v>1</v>
      </c>
      <c r="E237" s="88">
        <v>1500000</v>
      </c>
      <c r="F237" s="82">
        <f>+E237</f>
        <v>1500000</v>
      </c>
      <c r="G237" s="61"/>
      <c r="H237" s="61"/>
      <c r="I237" s="61"/>
      <c r="J237" s="69">
        <v>44927</v>
      </c>
      <c r="K237" s="37">
        <v>45290</v>
      </c>
      <c r="L237" s="511"/>
      <c r="M237" s="511"/>
      <c r="N237" s="509"/>
    </row>
    <row r="238" spans="1:14" ht="33" customHeight="1">
      <c r="A238" s="599"/>
      <c r="B238" s="32" t="s">
        <v>37</v>
      </c>
      <c r="C238" s="603"/>
      <c r="D238" s="211">
        <v>1</v>
      </c>
      <c r="E238" s="88">
        <f>+N228</f>
        <v>1500000</v>
      </c>
      <c r="F238" s="82">
        <f>+E238</f>
        <v>1500000</v>
      </c>
      <c r="G238" s="61"/>
      <c r="H238" s="61"/>
      <c r="I238" s="61"/>
      <c r="J238" s="69">
        <v>44927</v>
      </c>
      <c r="K238" s="37">
        <v>45290</v>
      </c>
      <c r="L238" s="512"/>
      <c r="M238" s="512"/>
      <c r="N238" s="510"/>
    </row>
    <row r="239" spans="1:14" ht="15.75">
      <c r="A239" s="572" t="s">
        <v>94</v>
      </c>
      <c r="B239" s="32" t="s">
        <v>35</v>
      </c>
      <c r="C239" s="532"/>
      <c r="D239" s="198">
        <v>0.85</v>
      </c>
      <c r="E239" s="38">
        <v>1500000</v>
      </c>
      <c r="F239" s="83">
        <f>+E239</f>
        <v>1500000</v>
      </c>
      <c r="G239" s="61"/>
      <c r="H239" s="61"/>
      <c r="I239" s="61"/>
      <c r="J239" s="69">
        <v>44927</v>
      </c>
      <c r="K239" s="37">
        <v>45290</v>
      </c>
      <c r="L239" s="511"/>
      <c r="M239" s="511"/>
      <c r="N239" s="509"/>
    </row>
    <row r="240" spans="1:14" ht="15.75">
      <c r="A240" s="572"/>
      <c r="B240" s="32" t="s">
        <v>37</v>
      </c>
      <c r="C240" s="532"/>
      <c r="D240" s="198">
        <f>+D239</f>
        <v>0.85</v>
      </c>
      <c r="E240" s="38">
        <f>+E238</f>
        <v>1500000</v>
      </c>
      <c r="F240" s="83">
        <f>+E240</f>
        <v>1500000</v>
      </c>
      <c r="G240" s="61"/>
      <c r="H240" s="61"/>
      <c r="I240" s="61"/>
      <c r="J240" s="69">
        <v>44927</v>
      </c>
      <c r="K240" s="37">
        <v>45290</v>
      </c>
      <c r="L240" s="512"/>
      <c r="M240" s="512"/>
      <c r="N240" s="510"/>
    </row>
    <row r="241" spans="1:14" ht="15.75">
      <c r="A241" s="39" t="s">
        <v>39</v>
      </c>
      <c r="B241" s="476" t="s">
        <v>40</v>
      </c>
      <c r="C241" s="476"/>
      <c r="D241" s="476"/>
      <c r="E241" s="573" t="s">
        <v>41</v>
      </c>
      <c r="F241" s="573"/>
      <c r="G241" s="573"/>
      <c r="H241" s="573"/>
      <c r="I241" s="40"/>
      <c r="J241" s="574" t="s">
        <v>42</v>
      </c>
      <c r="K241" s="574"/>
      <c r="L241" s="574"/>
      <c r="M241" s="574"/>
      <c r="N241" s="575"/>
    </row>
    <row r="242" spans="1:14" ht="25.5" customHeight="1">
      <c r="A242" s="481" t="s">
        <v>126</v>
      </c>
      <c r="B242" s="588" t="s">
        <v>127</v>
      </c>
      <c r="C242" s="589"/>
      <c r="D242" s="590"/>
      <c r="E242" s="275" t="s">
        <v>170</v>
      </c>
      <c r="F242" s="276"/>
      <c r="G242" s="277"/>
      <c r="H242" s="77" t="s">
        <v>35</v>
      </c>
      <c r="I242" s="207">
        <f>+D239</f>
        <v>0.85</v>
      </c>
      <c r="J242" s="78" t="s">
        <v>197</v>
      </c>
      <c r="K242" s="79"/>
      <c r="L242" s="79"/>
      <c r="M242" s="79"/>
      <c r="N242" s="80"/>
    </row>
    <row r="243" spans="1:14" ht="25.5" customHeight="1">
      <c r="A243" s="507"/>
      <c r="B243" s="591"/>
      <c r="C243" s="592"/>
      <c r="D243" s="593"/>
      <c r="E243" s="278"/>
      <c r="F243" s="279"/>
      <c r="G243" s="280"/>
      <c r="H243" s="77" t="s">
        <v>37</v>
      </c>
      <c r="I243" s="207">
        <f>+D240</f>
        <v>0.85</v>
      </c>
      <c r="J243" s="581" t="s">
        <v>107</v>
      </c>
      <c r="K243" s="582"/>
      <c r="L243" s="582"/>
      <c r="M243" s="582"/>
      <c r="N243" s="583"/>
    </row>
    <row r="244" spans="1:14" ht="239.25" customHeight="1">
      <c r="A244" s="625" t="s">
        <v>256</v>
      </c>
      <c r="B244" s="626"/>
      <c r="C244" s="626"/>
      <c r="D244" s="626"/>
      <c r="E244" s="626"/>
      <c r="F244" s="626"/>
      <c r="G244" s="626"/>
      <c r="H244" s="626"/>
      <c r="I244" s="626"/>
      <c r="J244" s="584"/>
      <c r="K244" s="582"/>
      <c r="L244" s="582"/>
      <c r="M244" s="582"/>
      <c r="N244" s="583"/>
    </row>
    <row r="245" spans="1:14" ht="239.25" customHeight="1" thickBot="1">
      <c r="A245" s="627"/>
      <c r="B245" s="628"/>
      <c r="C245" s="628"/>
      <c r="D245" s="628"/>
      <c r="E245" s="628"/>
      <c r="F245" s="628"/>
      <c r="G245" s="628"/>
      <c r="H245" s="628"/>
      <c r="I245" s="628"/>
      <c r="J245" s="585"/>
      <c r="K245" s="586"/>
      <c r="L245" s="586"/>
      <c r="M245" s="586"/>
      <c r="N245" s="587"/>
    </row>
    <row r="246" spans="1:14" ht="21" customHeight="1">
      <c r="A246" s="85"/>
      <c r="B246" s="85"/>
      <c r="C246" s="85"/>
      <c r="D246" s="85"/>
      <c r="E246" s="85"/>
      <c r="F246" s="85"/>
      <c r="G246" s="85"/>
      <c r="H246" s="85"/>
      <c r="I246" s="85"/>
      <c r="J246" s="86"/>
      <c r="K246" s="86"/>
      <c r="L246" s="86"/>
      <c r="M246" s="86"/>
      <c r="N246" s="86"/>
    </row>
    <row r="247" spans="1:14" ht="21" customHeight="1">
      <c r="A247" s="85"/>
      <c r="B247" s="85"/>
      <c r="C247" s="85"/>
      <c r="D247" s="85"/>
      <c r="E247" s="85"/>
      <c r="F247" s="85"/>
      <c r="G247" s="85"/>
      <c r="H247" s="85"/>
      <c r="I247" s="85"/>
      <c r="J247" s="86"/>
      <c r="K247" s="86"/>
      <c r="L247" s="86"/>
      <c r="M247" s="86"/>
      <c r="N247" s="86"/>
    </row>
    <row r="248" spans="1:14" ht="21" customHeight="1">
      <c r="A248" s="85"/>
      <c r="B248" s="85"/>
      <c r="C248" s="85"/>
      <c r="D248" s="85"/>
      <c r="E248" s="85"/>
      <c r="F248" s="85"/>
      <c r="G248" s="85"/>
      <c r="H248" s="85"/>
      <c r="I248" s="85"/>
      <c r="J248" s="86"/>
      <c r="K248" s="86"/>
      <c r="L248" s="86"/>
      <c r="M248" s="86"/>
      <c r="N248" s="86"/>
    </row>
    <row r="249" spans="1:14" ht="21" customHeight="1" thickBot="1">
      <c r="A249" s="85"/>
      <c r="B249" s="85"/>
      <c r="C249" s="85"/>
      <c r="D249" s="85"/>
      <c r="E249" s="85"/>
      <c r="F249" s="85"/>
      <c r="G249" s="85"/>
      <c r="H249" s="85"/>
      <c r="I249" s="85"/>
      <c r="J249" s="86"/>
      <c r="K249" s="86"/>
      <c r="L249" s="86"/>
      <c r="M249" s="86"/>
      <c r="N249" s="86"/>
    </row>
    <row r="250" spans="1:14" ht="20.25">
      <c r="A250" s="318"/>
      <c r="B250" s="320" t="s">
        <v>0</v>
      </c>
      <c r="C250" s="320"/>
      <c r="D250" s="320"/>
      <c r="E250" s="320"/>
      <c r="F250" s="320"/>
      <c r="G250" s="320"/>
      <c r="H250" s="320"/>
      <c r="I250" s="322" t="s">
        <v>1</v>
      </c>
      <c r="J250" s="322"/>
      <c r="K250" s="322"/>
      <c r="L250" s="322"/>
      <c r="M250" s="261"/>
      <c r="N250" s="262"/>
    </row>
    <row r="251" spans="1:14" ht="20.25">
      <c r="A251" s="319"/>
      <c r="B251" s="321"/>
      <c r="C251" s="321"/>
      <c r="D251" s="321"/>
      <c r="E251" s="321"/>
      <c r="F251" s="321"/>
      <c r="G251" s="321"/>
      <c r="H251" s="321"/>
      <c r="I251" s="323" t="s">
        <v>2</v>
      </c>
      <c r="J251" s="323"/>
      <c r="K251" s="323"/>
      <c r="L251" s="323"/>
      <c r="M251" s="263"/>
      <c r="N251" s="264"/>
    </row>
    <row r="252" spans="1:14" ht="20.25">
      <c r="A252" s="319"/>
      <c r="B252" s="321" t="s">
        <v>3</v>
      </c>
      <c r="C252" s="321"/>
      <c r="D252" s="321"/>
      <c r="E252" s="321"/>
      <c r="F252" s="321"/>
      <c r="G252" s="321"/>
      <c r="H252" s="321"/>
      <c r="I252" s="323" t="s">
        <v>83</v>
      </c>
      <c r="J252" s="323"/>
      <c r="K252" s="323"/>
      <c r="L252" s="323"/>
      <c r="M252" s="263"/>
      <c r="N252" s="264"/>
    </row>
    <row r="253" spans="1:14" ht="20.25">
      <c r="A253" s="319"/>
      <c r="B253" s="321"/>
      <c r="C253" s="321"/>
      <c r="D253" s="321"/>
      <c r="E253" s="321"/>
      <c r="F253" s="321"/>
      <c r="G253" s="321"/>
      <c r="H253" s="321"/>
      <c r="I253" s="323" t="s">
        <v>5</v>
      </c>
      <c r="J253" s="323"/>
      <c r="K253" s="323"/>
      <c r="L253" s="323"/>
      <c r="M253" s="263"/>
      <c r="N253" s="264"/>
    </row>
    <row r="254" spans="1:14">
      <c r="A254" s="513"/>
      <c r="B254" s="514"/>
      <c r="C254" s="514"/>
      <c r="D254" s="514"/>
      <c r="E254" s="514"/>
      <c r="F254" s="514"/>
      <c r="G254" s="514"/>
      <c r="H254" s="514"/>
      <c r="I254" s="514"/>
      <c r="J254" s="514"/>
      <c r="K254" s="514"/>
      <c r="L254" s="514"/>
      <c r="M254" s="514"/>
      <c r="N254" s="515"/>
    </row>
    <row r="255" spans="1:14" ht="15.75">
      <c r="A255" s="516" t="s">
        <v>84</v>
      </c>
      <c r="B255" s="517"/>
      <c r="C255" s="517"/>
      <c r="D255" s="517"/>
      <c r="E255" s="517"/>
      <c r="F255" s="517"/>
      <c r="G255" s="517"/>
      <c r="H255" s="517"/>
      <c r="I255" s="517"/>
      <c r="J255" s="517"/>
      <c r="K255" s="517"/>
      <c r="L255" s="517"/>
      <c r="M255" s="517"/>
      <c r="N255" s="518"/>
    </row>
    <row r="256" spans="1:14" ht="15.75">
      <c r="A256" s="25" t="s">
        <v>196</v>
      </c>
      <c r="B256" s="286" t="s">
        <v>241</v>
      </c>
      <c r="C256" s="287"/>
      <c r="D256" s="287"/>
      <c r="E256" s="287"/>
      <c r="F256" s="287"/>
      <c r="G256" s="287"/>
      <c r="H256" s="287"/>
      <c r="I256" s="287"/>
      <c r="J256" s="287"/>
      <c r="K256" s="287"/>
      <c r="L256" s="287"/>
      <c r="M256" s="287"/>
      <c r="N256" s="288"/>
    </row>
    <row r="257" spans="1:14" ht="15.75">
      <c r="A257" s="478" t="s">
        <v>85</v>
      </c>
      <c r="B257" s="479"/>
      <c r="C257" s="479"/>
      <c r="D257" s="479"/>
      <c r="E257" s="479"/>
      <c r="F257" s="480"/>
      <c r="G257" s="275" t="s">
        <v>108</v>
      </c>
      <c r="H257" s="276"/>
      <c r="I257" s="277"/>
      <c r="J257" s="519" t="s">
        <v>10</v>
      </c>
      <c r="K257" s="520"/>
      <c r="L257" s="520"/>
      <c r="M257" s="520"/>
      <c r="N257" s="521"/>
    </row>
    <row r="258" spans="1:14" ht="15.75">
      <c r="A258" s="478" t="s">
        <v>87</v>
      </c>
      <c r="B258" s="479"/>
      <c r="C258" s="479"/>
      <c r="D258" s="479"/>
      <c r="E258" s="479"/>
      <c r="F258" s="480"/>
      <c r="G258" s="295"/>
      <c r="H258" s="296"/>
      <c r="I258" s="297"/>
      <c r="J258" s="26" t="s">
        <v>12</v>
      </c>
      <c r="K258" s="522" t="s">
        <v>13</v>
      </c>
      <c r="L258" s="522"/>
      <c r="M258" s="522"/>
      <c r="N258" s="27" t="s">
        <v>14</v>
      </c>
    </row>
    <row r="259" spans="1:14" ht="15.75" customHeight="1">
      <c r="A259" s="523" t="s">
        <v>100</v>
      </c>
      <c r="B259" s="524"/>
      <c r="C259" s="524"/>
      <c r="D259" s="524"/>
      <c r="E259" s="524"/>
      <c r="F259" s="525"/>
      <c r="G259" s="295"/>
      <c r="H259" s="296"/>
      <c r="I259" s="297"/>
      <c r="J259" s="314" t="s">
        <v>205</v>
      </c>
      <c r="K259" s="527" t="s">
        <v>200</v>
      </c>
      <c r="L259" s="527"/>
      <c r="M259" s="527"/>
      <c r="N259" s="528">
        <f>4250000+4250000+4250000</f>
        <v>12750000</v>
      </c>
    </row>
    <row r="260" spans="1:14" ht="15.75">
      <c r="A260" s="523" t="s">
        <v>101</v>
      </c>
      <c r="B260" s="524"/>
      <c r="C260" s="524"/>
      <c r="D260" s="524"/>
      <c r="E260" s="524"/>
      <c r="F260" s="525"/>
      <c r="G260" s="295"/>
      <c r="H260" s="296"/>
      <c r="I260" s="297"/>
      <c r="J260" s="526"/>
      <c r="K260" s="527"/>
      <c r="L260" s="527"/>
      <c r="M260" s="527"/>
      <c r="N260" s="529"/>
    </row>
    <row r="261" spans="1:14" ht="15.75">
      <c r="A261" s="478" t="s">
        <v>90</v>
      </c>
      <c r="B261" s="479"/>
      <c r="C261" s="479"/>
      <c r="D261" s="479"/>
      <c r="E261" s="479"/>
      <c r="F261" s="480"/>
      <c r="G261" s="295"/>
      <c r="H261" s="296"/>
      <c r="I261" s="297"/>
      <c r="J261" s="530">
        <v>119</v>
      </c>
      <c r="K261" s="527" t="s">
        <v>201</v>
      </c>
      <c r="L261" s="527"/>
      <c r="M261" s="527"/>
      <c r="N261" s="528">
        <v>3450000</v>
      </c>
    </row>
    <row r="262" spans="1:14" ht="15.75">
      <c r="A262" s="478" t="s">
        <v>91</v>
      </c>
      <c r="B262" s="479"/>
      <c r="C262" s="479"/>
      <c r="D262" s="479"/>
      <c r="E262" s="479"/>
      <c r="F262" s="480"/>
      <c r="G262" s="295"/>
      <c r="H262" s="296"/>
      <c r="I262" s="297"/>
      <c r="J262" s="530"/>
      <c r="K262" s="527"/>
      <c r="L262" s="527"/>
      <c r="M262" s="527"/>
      <c r="N262" s="529"/>
    </row>
    <row r="263" spans="1:14" ht="16.5" thickBot="1">
      <c r="A263" s="545" t="s">
        <v>187</v>
      </c>
      <c r="B263" s="546"/>
      <c r="C263" s="546"/>
      <c r="D263" s="546"/>
      <c r="E263" s="546"/>
      <c r="F263" s="547"/>
      <c r="G263" s="295"/>
      <c r="H263" s="296"/>
      <c r="I263" s="297"/>
      <c r="J263" s="64"/>
      <c r="K263" s="632"/>
      <c r="L263" s="633"/>
      <c r="M263" s="634"/>
      <c r="N263" s="45"/>
    </row>
    <row r="264" spans="1:14" ht="15.75">
      <c r="A264" s="571" t="s">
        <v>18</v>
      </c>
      <c r="B264" s="617" t="s">
        <v>92</v>
      </c>
      <c r="C264" s="531" t="s">
        <v>20</v>
      </c>
      <c r="D264" s="531" t="s">
        <v>21</v>
      </c>
      <c r="E264" s="533" t="s">
        <v>66</v>
      </c>
      <c r="F264" s="531" t="s">
        <v>23</v>
      </c>
      <c r="G264" s="531"/>
      <c r="H264" s="531"/>
      <c r="I264" s="531"/>
      <c r="J264" s="531" t="s">
        <v>24</v>
      </c>
      <c r="K264" s="531"/>
      <c r="L264" s="535" t="s">
        <v>25</v>
      </c>
      <c r="M264" s="535"/>
      <c r="N264" s="536"/>
    </row>
    <row r="265" spans="1:14">
      <c r="A265" s="572"/>
      <c r="B265" s="532"/>
      <c r="C265" s="532"/>
      <c r="D265" s="532"/>
      <c r="E265" s="534"/>
      <c r="F265" s="532"/>
      <c r="G265" s="532"/>
      <c r="H265" s="532"/>
      <c r="I265" s="532"/>
      <c r="J265" s="532"/>
      <c r="K265" s="532"/>
      <c r="L265" s="532" t="s">
        <v>26</v>
      </c>
      <c r="M265" s="532" t="s">
        <v>27</v>
      </c>
      <c r="N265" s="560" t="s">
        <v>28</v>
      </c>
    </row>
    <row r="266" spans="1:14" ht="19.5" customHeight="1">
      <c r="A266" s="572"/>
      <c r="B266" s="532"/>
      <c r="C266" s="532"/>
      <c r="D266" s="532"/>
      <c r="E266" s="534"/>
      <c r="F266" s="46" t="s">
        <v>29</v>
      </c>
      <c r="G266" s="46" t="s">
        <v>30</v>
      </c>
      <c r="H266" s="46" t="s">
        <v>31</v>
      </c>
      <c r="I266" s="66" t="s">
        <v>32</v>
      </c>
      <c r="J266" s="46" t="s">
        <v>33</v>
      </c>
      <c r="K266" s="32" t="s">
        <v>34</v>
      </c>
      <c r="L266" s="532"/>
      <c r="M266" s="532"/>
      <c r="N266" s="560"/>
    </row>
    <row r="267" spans="1:14" ht="30" customHeight="1">
      <c r="A267" s="561" t="s">
        <v>128</v>
      </c>
      <c r="B267" s="32" t="s">
        <v>35</v>
      </c>
      <c r="C267" s="603" t="s">
        <v>129</v>
      </c>
      <c r="D267" s="200">
        <v>3</v>
      </c>
      <c r="E267" s="82">
        <v>16200000</v>
      </c>
      <c r="F267" s="82">
        <f>+E267</f>
        <v>16200000</v>
      </c>
      <c r="G267" s="68"/>
      <c r="H267" s="68"/>
      <c r="I267" s="68"/>
      <c r="J267" s="69">
        <v>44927</v>
      </c>
      <c r="K267" s="37">
        <v>45290</v>
      </c>
      <c r="L267" s="511">
        <f>D268/D267</f>
        <v>0.33333333333333331</v>
      </c>
      <c r="M267" s="511">
        <f>E268/E267</f>
        <v>1</v>
      </c>
      <c r="N267" s="509">
        <f>L267*L267/M267</f>
        <v>0.1111111111111111</v>
      </c>
    </row>
    <row r="268" spans="1:14" ht="30" customHeight="1">
      <c r="A268" s="561"/>
      <c r="B268" s="49" t="s">
        <v>37</v>
      </c>
      <c r="C268" s="603"/>
      <c r="D268" s="200">
        <v>1</v>
      </c>
      <c r="E268" s="82">
        <f>+N259+N261</f>
        <v>16200000</v>
      </c>
      <c r="F268" s="82">
        <f>+E268</f>
        <v>16200000</v>
      </c>
      <c r="G268" s="68"/>
      <c r="H268" s="68"/>
      <c r="I268" s="68"/>
      <c r="J268" s="69">
        <v>44927</v>
      </c>
      <c r="K268" s="37">
        <v>45290</v>
      </c>
      <c r="L268" s="512"/>
      <c r="M268" s="512"/>
      <c r="N268" s="510"/>
    </row>
    <row r="269" spans="1:14" ht="15.75">
      <c r="A269" s="572" t="s">
        <v>94</v>
      </c>
      <c r="B269" s="32" t="s">
        <v>35</v>
      </c>
      <c r="C269" s="53"/>
      <c r="D269" s="192">
        <v>3</v>
      </c>
      <c r="E269" s="83">
        <v>16200000</v>
      </c>
      <c r="F269" s="83">
        <f>+E269</f>
        <v>16200000</v>
      </c>
      <c r="G269" s="68"/>
      <c r="H269" s="68"/>
      <c r="I269" s="68"/>
      <c r="J269" s="69">
        <v>44927</v>
      </c>
      <c r="K269" s="37">
        <v>45290</v>
      </c>
      <c r="L269" s="511"/>
      <c r="M269" s="511"/>
      <c r="N269" s="509"/>
    </row>
    <row r="270" spans="1:14" ht="15.75">
      <c r="A270" s="572"/>
      <c r="B270" s="32" t="s">
        <v>37</v>
      </c>
      <c r="C270" s="32"/>
      <c r="D270" s="192">
        <f>+D268</f>
        <v>1</v>
      </c>
      <c r="E270" s="83">
        <f>+E268</f>
        <v>16200000</v>
      </c>
      <c r="F270" s="83">
        <f>+E270</f>
        <v>16200000</v>
      </c>
      <c r="G270" s="68"/>
      <c r="H270" s="68"/>
      <c r="I270" s="68"/>
      <c r="J270" s="69">
        <v>44927</v>
      </c>
      <c r="K270" s="37">
        <v>45290</v>
      </c>
      <c r="L270" s="512"/>
      <c r="M270" s="512"/>
      <c r="N270" s="510"/>
    </row>
    <row r="271" spans="1:14" ht="15.75">
      <c r="A271" s="39" t="s">
        <v>39</v>
      </c>
      <c r="B271" s="476" t="s">
        <v>40</v>
      </c>
      <c r="C271" s="476"/>
      <c r="D271" s="476"/>
      <c r="E271" s="573" t="s">
        <v>41</v>
      </c>
      <c r="F271" s="573"/>
      <c r="G271" s="573"/>
      <c r="H271" s="573"/>
      <c r="I271" s="89"/>
      <c r="J271" s="574" t="s">
        <v>42</v>
      </c>
      <c r="K271" s="574"/>
      <c r="L271" s="574"/>
      <c r="M271" s="574"/>
      <c r="N271" s="575"/>
    </row>
    <row r="272" spans="1:14" ht="24" customHeight="1">
      <c r="A272" s="481" t="s">
        <v>126</v>
      </c>
      <c r="B272" s="588" t="s">
        <v>130</v>
      </c>
      <c r="C272" s="589"/>
      <c r="D272" s="590"/>
      <c r="E272" s="588" t="s">
        <v>171</v>
      </c>
      <c r="F272" s="589"/>
      <c r="G272" s="590"/>
      <c r="H272" s="77" t="s">
        <v>35</v>
      </c>
      <c r="I272" s="212">
        <f>+D269</f>
        <v>3</v>
      </c>
      <c r="J272" s="78" t="s">
        <v>197</v>
      </c>
      <c r="K272" s="79"/>
      <c r="L272" s="79"/>
      <c r="M272" s="79"/>
      <c r="N272" s="80"/>
    </row>
    <row r="273" spans="1:14" ht="24" customHeight="1">
      <c r="A273" s="482"/>
      <c r="B273" s="591"/>
      <c r="C273" s="592"/>
      <c r="D273" s="593"/>
      <c r="E273" s="591"/>
      <c r="F273" s="592"/>
      <c r="G273" s="593"/>
      <c r="H273" s="77" t="s">
        <v>37</v>
      </c>
      <c r="I273" s="203">
        <f>+D270</f>
        <v>1</v>
      </c>
      <c r="J273" s="581" t="s">
        <v>107</v>
      </c>
      <c r="K273" s="582"/>
      <c r="L273" s="582"/>
      <c r="M273" s="582"/>
      <c r="N273" s="583"/>
    </row>
    <row r="274" spans="1:14" ht="38.25" customHeight="1">
      <c r="A274" s="613" t="s">
        <v>257</v>
      </c>
      <c r="B274" s="614"/>
      <c r="C274" s="614"/>
      <c r="D274" s="614"/>
      <c r="E274" s="614"/>
      <c r="F274" s="614"/>
      <c r="G274" s="614"/>
      <c r="H274" s="614"/>
      <c r="I274" s="614"/>
      <c r="J274" s="584"/>
      <c r="K274" s="582"/>
      <c r="L274" s="582"/>
      <c r="M274" s="582"/>
      <c r="N274" s="583"/>
    </row>
    <row r="275" spans="1:14" ht="38.25" customHeight="1" thickBot="1">
      <c r="A275" s="615"/>
      <c r="B275" s="616"/>
      <c r="C275" s="616"/>
      <c r="D275" s="616"/>
      <c r="E275" s="616"/>
      <c r="F275" s="616"/>
      <c r="G275" s="616"/>
      <c r="H275" s="616"/>
      <c r="I275" s="616"/>
      <c r="J275" s="585"/>
      <c r="K275" s="586"/>
      <c r="L275" s="586"/>
      <c r="M275" s="586"/>
      <c r="N275" s="587"/>
    </row>
    <row r="276" spans="1:14" ht="15.75">
      <c r="A276" s="59"/>
      <c r="B276" s="59"/>
      <c r="C276" s="59"/>
      <c r="D276" s="59"/>
      <c r="E276" s="59"/>
      <c r="F276" s="59"/>
      <c r="G276" s="59"/>
      <c r="H276" s="59"/>
      <c r="I276" s="59"/>
      <c r="J276" s="90"/>
      <c r="K276" s="90"/>
      <c r="L276" s="90"/>
      <c r="M276" s="90"/>
      <c r="N276" s="90"/>
    </row>
    <row r="277" spans="1:14" ht="15.75">
      <c r="A277" s="59"/>
      <c r="B277" s="59"/>
      <c r="C277" s="59"/>
      <c r="D277" s="59"/>
      <c r="E277" s="59"/>
      <c r="F277" s="59"/>
      <c r="G277" s="59"/>
      <c r="H277" s="59"/>
      <c r="I277" s="59"/>
      <c r="J277" s="90"/>
      <c r="K277" s="90"/>
      <c r="L277" s="90"/>
      <c r="M277" s="90"/>
      <c r="N277" s="90"/>
    </row>
    <row r="278" spans="1:14" ht="15.75">
      <c r="A278" s="59"/>
      <c r="B278" s="59"/>
      <c r="C278" s="59"/>
      <c r="D278" s="59"/>
      <c r="E278" s="59"/>
      <c r="F278" s="59"/>
      <c r="G278" s="59"/>
      <c r="H278" s="59"/>
      <c r="I278" s="59"/>
      <c r="J278" s="90"/>
      <c r="K278" s="90"/>
      <c r="L278" s="90"/>
      <c r="M278" s="90"/>
      <c r="N278" s="90"/>
    </row>
    <row r="279" spans="1:14" ht="15.75">
      <c r="A279" s="59"/>
      <c r="B279" s="59"/>
      <c r="C279" s="59"/>
      <c r="D279" s="59"/>
      <c r="E279" s="59"/>
      <c r="F279" s="59"/>
      <c r="G279" s="59"/>
      <c r="H279" s="59"/>
      <c r="I279" s="59"/>
      <c r="J279" s="90"/>
      <c r="K279" s="90"/>
      <c r="L279" s="90"/>
      <c r="M279" s="90"/>
      <c r="N279" s="90"/>
    </row>
    <row r="280" spans="1:14" ht="16.5" thickBot="1">
      <c r="A280" s="59"/>
      <c r="B280" s="59"/>
      <c r="C280" s="59"/>
      <c r="D280" s="59"/>
      <c r="E280" s="59"/>
      <c r="F280" s="59"/>
      <c r="G280" s="59"/>
      <c r="H280" s="59"/>
      <c r="I280" s="59"/>
      <c r="J280" s="90"/>
      <c r="K280" s="90"/>
      <c r="L280" s="90"/>
      <c r="M280" s="90"/>
      <c r="N280" s="90"/>
    </row>
    <row r="281" spans="1:14" ht="20.25">
      <c r="A281" s="318"/>
      <c r="B281" s="320" t="s">
        <v>0</v>
      </c>
      <c r="C281" s="320"/>
      <c r="D281" s="320"/>
      <c r="E281" s="320"/>
      <c r="F281" s="320"/>
      <c r="G281" s="320"/>
      <c r="H281" s="320"/>
      <c r="I281" s="322" t="s">
        <v>1</v>
      </c>
      <c r="J281" s="322"/>
      <c r="K281" s="322"/>
      <c r="L281" s="322"/>
      <c r="M281" s="261"/>
      <c r="N281" s="262"/>
    </row>
    <row r="282" spans="1:14" ht="20.25">
      <c r="A282" s="319"/>
      <c r="B282" s="321"/>
      <c r="C282" s="321"/>
      <c r="D282" s="321"/>
      <c r="E282" s="321"/>
      <c r="F282" s="321"/>
      <c r="G282" s="321"/>
      <c r="H282" s="321"/>
      <c r="I282" s="323" t="s">
        <v>2</v>
      </c>
      <c r="J282" s="323"/>
      <c r="K282" s="323"/>
      <c r="L282" s="323"/>
      <c r="M282" s="263"/>
      <c r="N282" s="264"/>
    </row>
    <row r="283" spans="1:14" ht="20.25">
      <c r="A283" s="319"/>
      <c r="B283" s="321" t="s">
        <v>3</v>
      </c>
      <c r="C283" s="321"/>
      <c r="D283" s="321"/>
      <c r="E283" s="321"/>
      <c r="F283" s="321"/>
      <c r="G283" s="321"/>
      <c r="H283" s="321"/>
      <c r="I283" s="323" t="s">
        <v>83</v>
      </c>
      <c r="J283" s="323"/>
      <c r="K283" s="323"/>
      <c r="L283" s="323"/>
      <c r="M283" s="263"/>
      <c r="N283" s="264"/>
    </row>
    <row r="284" spans="1:14" ht="20.25">
      <c r="A284" s="319"/>
      <c r="B284" s="321"/>
      <c r="C284" s="321"/>
      <c r="D284" s="321"/>
      <c r="E284" s="321"/>
      <c r="F284" s="321"/>
      <c r="G284" s="321"/>
      <c r="H284" s="321"/>
      <c r="I284" s="323" t="s">
        <v>5</v>
      </c>
      <c r="J284" s="323"/>
      <c r="K284" s="323"/>
      <c r="L284" s="323"/>
      <c r="M284" s="263"/>
      <c r="N284" s="264"/>
    </row>
    <row r="285" spans="1:14">
      <c r="A285" s="513"/>
      <c r="B285" s="514"/>
      <c r="C285" s="514"/>
      <c r="D285" s="514"/>
      <c r="E285" s="514"/>
      <c r="F285" s="514"/>
      <c r="G285" s="514"/>
      <c r="H285" s="514"/>
      <c r="I285" s="514"/>
      <c r="J285" s="514"/>
      <c r="K285" s="514"/>
      <c r="L285" s="514"/>
      <c r="M285" s="514"/>
      <c r="N285" s="515"/>
    </row>
    <row r="286" spans="1:14" ht="15.75">
      <c r="A286" s="516" t="s">
        <v>84</v>
      </c>
      <c r="B286" s="517"/>
      <c r="C286" s="517"/>
      <c r="D286" s="517"/>
      <c r="E286" s="517"/>
      <c r="F286" s="517"/>
      <c r="G286" s="517"/>
      <c r="H286" s="517"/>
      <c r="I286" s="517"/>
      <c r="J286" s="517"/>
      <c r="K286" s="517"/>
      <c r="L286" s="517"/>
      <c r="M286" s="517"/>
      <c r="N286" s="518"/>
    </row>
    <row r="287" spans="1:14" ht="15.75">
      <c r="A287" s="25" t="s">
        <v>196</v>
      </c>
      <c r="B287" s="286" t="s">
        <v>241</v>
      </c>
      <c r="C287" s="287"/>
      <c r="D287" s="287"/>
      <c r="E287" s="287"/>
      <c r="F287" s="287"/>
      <c r="G287" s="287"/>
      <c r="H287" s="287"/>
      <c r="I287" s="287"/>
      <c r="J287" s="287"/>
      <c r="K287" s="287"/>
      <c r="L287" s="287"/>
      <c r="M287" s="287"/>
      <c r="N287" s="288"/>
    </row>
    <row r="288" spans="1:14" ht="15.75">
      <c r="A288" s="478" t="s">
        <v>85</v>
      </c>
      <c r="B288" s="479"/>
      <c r="C288" s="479"/>
      <c r="D288" s="479"/>
      <c r="E288" s="479"/>
      <c r="F288" s="480"/>
      <c r="G288" s="294" t="s">
        <v>97</v>
      </c>
      <c r="H288" s="276"/>
      <c r="I288" s="277"/>
      <c r="J288" s="519" t="s">
        <v>10</v>
      </c>
      <c r="K288" s="520"/>
      <c r="L288" s="520"/>
      <c r="M288" s="520"/>
      <c r="N288" s="521"/>
    </row>
    <row r="289" spans="1:14" ht="15.75">
      <c r="A289" s="478" t="s">
        <v>87</v>
      </c>
      <c r="B289" s="479"/>
      <c r="C289" s="479"/>
      <c r="D289" s="479"/>
      <c r="E289" s="479"/>
      <c r="F289" s="480"/>
      <c r="G289" s="295"/>
      <c r="H289" s="296"/>
      <c r="I289" s="297"/>
      <c r="J289" s="26" t="s">
        <v>12</v>
      </c>
      <c r="K289" s="522" t="s">
        <v>13</v>
      </c>
      <c r="L289" s="522"/>
      <c r="M289" s="522"/>
      <c r="N289" s="27" t="s">
        <v>14</v>
      </c>
    </row>
    <row r="290" spans="1:14" ht="15.75">
      <c r="A290" s="523" t="s">
        <v>100</v>
      </c>
      <c r="B290" s="524"/>
      <c r="C290" s="524"/>
      <c r="D290" s="524"/>
      <c r="E290" s="524"/>
      <c r="F290" s="525"/>
      <c r="G290" s="295"/>
      <c r="H290" s="296"/>
      <c r="I290" s="297"/>
      <c r="J290" s="314" t="s">
        <v>202</v>
      </c>
      <c r="K290" s="629" t="s">
        <v>200</v>
      </c>
      <c r="L290" s="629"/>
      <c r="M290" s="629"/>
      <c r="N290" s="528">
        <f>8100000+8100000</f>
        <v>16200000</v>
      </c>
    </row>
    <row r="291" spans="1:14" ht="15.75">
      <c r="A291" s="523" t="s">
        <v>101</v>
      </c>
      <c r="B291" s="524"/>
      <c r="C291" s="524"/>
      <c r="D291" s="524"/>
      <c r="E291" s="524"/>
      <c r="F291" s="525"/>
      <c r="G291" s="295"/>
      <c r="H291" s="296"/>
      <c r="I291" s="297"/>
      <c r="J291" s="526"/>
      <c r="K291" s="629"/>
      <c r="L291" s="629"/>
      <c r="M291" s="629"/>
      <c r="N291" s="529"/>
    </row>
    <row r="292" spans="1:14" ht="15.75">
      <c r="A292" s="478" t="s">
        <v>90</v>
      </c>
      <c r="B292" s="479"/>
      <c r="C292" s="479"/>
      <c r="D292" s="479"/>
      <c r="E292" s="479"/>
      <c r="F292" s="480"/>
      <c r="G292" s="295"/>
      <c r="H292" s="296"/>
      <c r="I292" s="297"/>
      <c r="J292" s="597"/>
      <c r="K292" s="630"/>
      <c r="L292" s="630"/>
      <c r="M292" s="630"/>
      <c r="N292" s="528"/>
    </row>
    <row r="293" spans="1:14" ht="15.75">
      <c r="A293" s="478" t="s">
        <v>91</v>
      </c>
      <c r="B293" s="479"/>
      <c r="C293" s="479"/>
      <c r="D293" s="479"/>
      <c r="E293" s="479"/>
      <c r="F293" s="480"/>
      <c r="G293" s="295"/>
      <c r="H293" s="296"/>
      <c r="I293" s="297"/>
      <c r="J293" s="597"/>
      <c r="K293" s="630"/>
      <c r="L293" s="630"/>
      <c r="M293" s="630"/>
      <c r="N293" s="529"/>
    </row>
    <row r="294" spans="1:14" ht="18.75" customHeight="1">
      <c r="A294" s="545" t="s">
        <v>187</v>
      </c>
      <c r="B294" s="546"/>
      <c r="C294" s="546"/>
      <c r="D294" s="546"/>
      <c r="E294" s="546"/>
      <c r="F294" s="547"/>
      <c r="G294" s="295"/>
      <c r="H294" s="296"/>
      <c r="I294" s="297"/>
      <c r="J294" s="64"/>
      <c r="K294" s="596"/>
      <c r="L294" s="596"/>
      <c r="M294" s="596"/>
      <c r="N294" s="45"/>
    </row>
    <row r="295" spans="1:14" ht="18.75" customHeight="1" thickBot="1">
      <c r="A295" s="548"/>
      <c r="B295" s="549"/>
      <c r="C295" s="549"/>
      <c r="D295" s="549"/>
      <c r="E295" s="549"/>
      <c r="F295" s="550"/>
      <c r="G295" s="295"/>
      <c r="H295" s="296"/>
      <c r="I295" s="297"/>
      <c r="J295" s="64"/>
      <c r="K295" s="596"/>
      <c r="L295" s="596"/>
      <c r="M295" s="596"/>
      <c r="N295" s="45"/>
    </row>
    <row r="296" spans="1:14" ht="15.75">
      <c r="A296" s="571" t="s">
        <v>18</v>
      </c>
      <c r="B296" s="617" t="s">
        <v>92</v>
      </c>
      <c r="C296" s="531" t="s">
        <v>20</v>
      </c>
      <c r="D296" s="531" t="s">
        <v>21</v>
      </c>
      <c r="E296" s="533" t="s">
        <v>66</v>
      </c>
      <c r="F296" s="531" t="s">
        <v>23</v>
      </c>
      <c r="G296" s="531"/>
      <c r="H296" s="531"/>
      <c r="I296" s="531"/>
      <c r="J296" s="531" t="s">
        <v>24</v>
      </c>
      <c r="K296" s="531"/>
      <c r="L296" s="535" t="s">
        <v>25</v>
      </c>
      <c r="M296" s="535"/>
      <c r="N296" s="536"/>
    </row>
    <row r="297" spans="1:14">
      <c r="A297" s="572"/>
      <c r="B297" s="532"/>
      <c r="C297" s="532"/>
      <c r="D297" s="532"/>
      <c r="E297" s="534"/>
      <c r="F297" s="532"/>
      <c r="G297" s="532"/>
      <c r="H297" s="532"/>
      <c r="I297" s="532"/>
      <c r="J297" s="532"/>
      <c r="K297" s="532"/>
      <c r="L297" s="532" t="s">
        <v>26</v>
      </c>
      <c r="M297" s="532" t="s">
        <v>27</v>
      </c>
      <c r="N297" s="560" t="s">
        <v>28</v>
      </c>
    </row>
    <row r="298" spans="1:14" ht="15.75">
      <c r="A298" s="572"/>
      <c r="B298" s="532"/>
      <c r="C298" s="532"/>
      <c r="D298" s="532"/>
      <c r="E298" s="534"/>
      <c r="F298" s="46" t="s">
        <v>29</v>
      </c>
      <c r="G298" s="46" t="s">
        <v>30</v>
      </c>
      <c r="H298" s="46" t="s">
        <v>31</v>
      </c>
      <c r="I298" s="66" t="s">
        <v>32</v>
      </c>
      <c r="J298" s="46" t="s">
        <v>33</v>
      </c>
      <c r="K298" s="32" t="s">
        <v>34</v>
      </c>
      <c r="L298" s="532"/>
      <c r="M298" s="532"/>
      <c r="N298" s="560"/>
    </row>
    <row r="299" spans="1:14" ht="16.5" customHeight="1">
      <c r="A299" s="599" t="s">
        <v>131</v>
      </c>
      <c r="B299" s="32" t="s">
        <v>35</v>
      </c>
      <c r="C299" s="631" t="s">
        <v>132</v>
      </c>
      <c r="D299" s="211">
        <v>3</v>
      </c>
      <c r="E299" s="82">
        <v>16200000</v>
      </c>
      <c r="F299" s="82">
        <f>+E299</f>
        <v>16200000</v>
      </c>
      <c r="G299" s="61"/>
      <c r="H299" s="61"/>
      <c r="I299" s="61"/>
      <c r="J299" s="69">
        <v>44927</v>
      </c>
      <c r="K299" s="37">
        <v>45290</v>
      </c>
      <c r="L299" s="511"/>
      <c r="M299" s="511"/>
      <c r="N299" s="509"/>
    </row>
    <row r="300" spans="1:14" ht="16.5" customHeight="1">
      <c r="A300" s="599"/>
      <c r="B300" s="32" t="s">
        <v>37</v>
      </c>
      <c r="C300" s="631"/>
      <c r="D300" s="84">
        <v>1</v>
      </c>
      <c r="E300" s="82">
        <f>+N290</f>
        <v>16200000</v>
      </c>
      <c r="F300" s="82">
        <f>+E300</f>
        <v>16200000</v>
      </c>
      <c r="G300" s="61"/>
      <c r="H300" s="61"/>
      <c r="I300" s="61"/>
      <c r="J300" s="69">
        <v>44927</v>
      </c>
      <c r="K300" s="37">
        <v>45290</v>
      </c>
      <c r="L300" s="512"/>
      <c r="M300" s="512"/>
      <c r="N300" s="510"/>
    </row>
    <row r="301" spans="1:14" ht="15.75">
      <c r="A301" s="572" t="s">
        <v>94</v>
      </c>
      <c r="B301" s="32" t="s">
        <v>35</v>
      </c>
      <c r="C301" s="631"/>
      <c r="D301" s="192">
        <v>3</v>
      </c>
      <c r="E301" s="83">
        <v>16200000</v>
      </c>
      <c r="F301" s="83">
        <f>+E301</f>
        <v>16200000</v>
      </c>
      <c r="G301" s="61"/>
      <c r="H301" s="61"/>
      <c r="I301" s="61"/>
      <c r="J301" s="69">
        <v>44927</v>
      </c>
      <c r="K301" s="37">
        <v>45290</v>
      </c>
      <c r="L301" s="511"/>
      <c r="M301" s="511"/>
      <c r="N301" s="509"/>
    </row>
    <row r="302" spans="1:14" ht="15.75">
      <c r="A302" s="572"/>
      <c r="B302" s="32" t="s">
        <v>37</v>
      </c>
      <c r="C302" s="631"/>
      <c r="D302" s="192">
        <f>+D300</f>
        <v>1</v>
      </c>
      <c r="E302" s="83">
        <f>+E300</f>
        <v>16200000</v>
      </c>
      <c r="F302" s="83">
        <f>+E302</f>
        <v>16200000</v>
      </c>
      <c r="G302" s="61"/>
      <c r="H302" s="61"/>
      <c r="I302" s="61"/>
      <c r="J302" s="69">
        <v>44927</v>
      </c>
      <c r="K302" s="37">
        <v>45290</v>
      </c>
      <c r="L302" s="512"/>
      <c r="M302" s="512"/>
      <c r="N302" s="510"/>
    </row>
    <row r="303" spans="1:14" ht="15.75">
      <c r="A303" s="39" t="s">
        <v>39</v>
      </c>
      <c r="B303" s="476" t="s">
        <v>40</v>
      </c>
      <c r="C303" s="476"/>
      <c r="D303" s="476"/>
      <c r="E303" s="573" t="s">
        <v>41</v>
      </c>
      <c r="F303" s="573"/>
      <c r="G303" s="573"/>
      <c r="H303" s="573"/>
      <c r="I303" s="40"/>
      <c r="J303" s="574" t="s">
        <v>42</v>
      </c>
      <c r="K303" s="574"/>
      <c r="L303" s="574"/>
      <c r="M303" s="574"/>
      <c r="N303" s="575"/>
    </row>
    <row r="304" spans="1:14" ht="28.5" customHeight="1">
      <c r="A304" s="481" t="s">
        <v>126</v>
      </c>
      <c r="B304" s="588" t="s">
        <v>133</v>
      </c>
      <c r="C304" s="589"/>
      <c r="D304" s="590"/>
      <c r="E304" s="275" t="s">
        <v>134</v>
      </c>
      <c r="F304" s="276"/>
      <c r="G304" s="277"/>
      <c r="H304" s="77" t="s">
        <v>35</v>
      </c>
      <c r="I304" s="212">
        <f>+D301</f>
        <v>3</v>
      </c>
      <c r="J304" s="78" t="s">
        <v>197</v>
      </c>
      <c r="K304" s="79"/>
      <c r="L304" s="79"/>
      <c r="M304" s="79"/>
      <c r="N304" s="80"/>
    </row>
    <row r="305" spans="1:14" ht="28.5" customHeight="1">
      <c r="A305" s="507"/>
      <c r="B305" s="591"/>
      <c r="C305" s="592"/>
      <c r="D305" s="593"/>
      <c r="E305" s="278"/>
      <c r="F305" s="279"/>
      <c r="G305" s="280"/>
      <c r="H305" s="77" t="s">
        <v>37</v>
      </c>
      <c r="I305" s="203">
        <f>+D302</f>
        <v>1</v>
      </c>
      <c r="J305" s="581" t="s">
        <v>107</v>
      </c>
      <c r="K305" s="582"/>
      <c r="L305" s="582"/>
      <c r="M305" s="582"/>
      <c r="N305" s="583"/>
    </row>
    <row r="306" spans="1:14" ht="27.75" customHeight="1">
      <c r="A306" s="613" t="s">
        <v>258</v>
      </c>
      <c r="B306" s="614"/>
      <c r="C306" s="614"/>
      <c r="D306" s="614"/>
      <c r="E306" s="614"/>
      <c r="F306" s="614"/>
      <c r="G306" s="614"/>
      <c r="H306" s="614"/>
      <c r="I306" s="614"/>
      <c r="J306" s="584"/>
      <c r="K306" s="582"/>
      <c r="L306" s="582"/>
      <c r="M306" s="582"/>
      <c r="N306" s="583"/>
    </row>
    <row r="307" spans="1:14" ht="27.75" customHeight="1" thickBot="1">
      <c r="A307" s="615"/>
      <c r="B307" s="616"/>
      <c r="C307" s="616"/>
      <c r="D307" s="616"/>
      <c r="E307" s="616"/>
      <c r="F307" s="616"/>
      <c r="G307" s="616"/>
      <c r="H307" s="616"/>
      <c r="I307" s="616"/>
      <c r="J307" s="585"/>
      <c r="K307" s="586"/>
      <c r="L307" s="586"/>
      <c r="M307" s="586"/>
      <c r="N307" s="587"/>
    </row>
    <row r="308" spans="1:14" ht="15.75">
      <c r="A308" s="85"/>
      <c r="B308" s="85"/>
      <c r="C308" s="85"/>
      <c r="D308" s="85"/>
      <c r="E308" s="85"/>
      <c r="F308" s="85"/>
      <c r="G308" s="85"/>
      <c r="H308" s="85"/>
      <c r="I308" s="85"/>
      <c r="J308" s="90"/>
      <c r="K308" s="90"/>
      <c r="L308" s="90"/>
      <c r="M308" s="90"/>
      <c r="N308" s="90"/>
    </row>
    <row r="309" spans="1:14" ht="15.75">
      <c r="A309" s="85"/>
      <c r="B309" s="85"/>
      <c r="C309" s="85"/>
      <c r="D309" s="85"/>
      <c r="E309" s="85"/>
      <c r="F309" s="85"/>
      <c r="G309" s="85"/>
      <c r="H309" s="85"/>
      <c r="I309" s="85"/>
      <c r="J309" s="90"/>
      <c r="K309" s="90"/>
      <c r="L309" s="90"/>
      <c r="M309" s="90"/>
      <c r="N309" s="90"/>
    </row>
    <row r="310" spans="1:14" ht="15.75">
      <c r="A310" s="62"/>
      <c r="B310" s="62"/>
      <c r="C310" s="91"/>
      <c r="D310" s="63"/>
      <c r="E310" s="62"/>
      <c r="F310" s="62"/>
      <c r="G310" s="62"/>
      <c r="H310" s="62"/>
      <c r="I310" s="62"/>
      <c r="J310" s="62"/>
      <c r="K310" s="62"/>
      <c r="L310" s="62"/>
      <c r="M310" s="90"/>
      <c r="N310" s="62"/>
    </row>
    <row r="311" spans="1:14" ht="16.5" thickBot="1">
      <c r="A311" s="62"/>
      <c r="B311" s="62"/>
      <c r="C311" s="92"/>
      <c r="D311" s="63"/>
      <c r="E311" s="62"/>
      <c r="F311" s="62"/>
      <c r="G311" s="62"/>
      <c r="H311" s="93"/>
      <c r="I311" s="62"/>
      <c r="J311" s="62"/>
      <c r="K311" s="62"/>
      <c r="L311" s="62"/>
      <c r="M311" s="90"/>
      <c r="N311" s="62"/>
    </row>
    <row r="312" spans="1:14" ht="38.25" customHeight="1">
      <c r="A312" s="94" t="s">
        <v>269</v>
      </c>
      <c r="B312" s="594">
        <f>+E22+E48+E86+E122+E269+E301+E239+E153+E209+E181</f>
        <v>853611667.09499204</v>
      </c>
      <c r="C312" s="595"/>
      <c r="D312" s="63"/>
      <c r="E312" s="186" t="s">
        <v>135</v>
      </c>
      <c r="F312" s="187" t="s">
        <v>136</v>
      </c>
      <c r="G312" s="62"/>
      <c r="H312" s="93"/>
      <c r="I312" s="62"/>
      <c r="J312" s="62"/>
      <c r="K312" s="62"/>
      <c r="L312" s="62"/>
      <c r="M312" s="90"/>
      <c r="N312" s="62"/>
    </row>
    <row r="313" spans="1:14" ht="19.5" thickBot="1">
      <c r="A313" s="95" t="s">
        <v>270</v>
      </c>
      <c r="B313" s="601">
        <f>+E23+E49+E87+E123+E270+E302+E240+E154+E210+E182</f>
        <v>784850783</v>
      </c>
      <c r="C313" s="602"/>
      <c r="D313" s="63"/>
      <c r="E313" s="188">
        <f>+IFERROR(SUM(B312,'uso y apropiación'!B182:C182,PROYECTOS!B200),0)</f>
        <v>2942457333.6008101</v>
      </c>
      <c r="F313" s="189">
        <f>+IFERROR(SUM(B313,'uso y apropiación'!B183:C183,PROYECTOS!B201),0)</f>
        <v>2434351383</v>
      </c>
      <c r="G313" s="234"/>
      <c r="H313" s="235"/>
      <c r="I313" s="62"/>
      <c r="J313" s="62"/>
      <c r="K313" s="62"/>
      <c r="L313" s="62"/>
      <c r="M313" s="90"/>
      <c r="N313" s="62"/>
    </row>
    <row r="314" spans="1:14" ht="15.75">
      <c r="A314" s="62"/>
      <c r="B314" s="62"/>
      <c r="C314" s="96"/>
      <c r="D314" s="63"/>
      <c r="E314" s="62"/>
      <c r="F314" s="97"/>
      <c r="G314" s="62"/>
      <c r="H314" s="93"/>
      <c r="I314" s="62"/>
      <c r="J314" s="62"/>
      <c r="K314" s="62"/>
      <c r="L314" s="62"/>
      <c r="M314" s="90"/>
      <c r="N314" s="62"/>
    </row>
    <row r="315" spans="1:14" ht="15.75" hidden="1">
      <c r="C315" s="4"/>
      <c r="M315" s="11"/>
    </row>
    <row r="316" spans="1:14" ht="15.75">
      <c r="A316"/>
      <c r="B316"/>
      <c r="C316"/>
      <c r="D316"/>
      <c r="F316" s="12"/>
      <c r="M316" s="11"/>
    </row>
    <row r="317" spans="1:14" ht="15.75" hidden="1">
      <c r="A317"/>
      <c r="B317"/>
      <c r="C317"/>
      <c r="D317"/>
      <c r="M317" s="11"/>
    </row>
    <row r="318" spans="1:14" ht="15.75" hidden="1">
      <c r="A318"/>
      <c r="B318"/>
      <c r="C318"/>
      <c r="D318"/>
      <c r="M318" s="11"/>
    </row>
    <row r="319" spans="1:14" ht="15.75" hidden="1">
      <c r="A319"/>
      <c r="B319"/>
      <c r="C319"/>
      <c r="D319"/>
      <c r="M319" s="11"/>
    </row>
    <row r="320" spans="1:14" ht="15.75" hidden="1">
      <c r="A320"/>
      <c r="B320"/>
      <c r="C320"/>
      <c r="D320"/>
      <c r="M320" s="11"/>
    </row>
    <row r="321" spans="1:13" ht="15.75" hidden="1">
      <c r="A321"/>
      <c r="B321"/>
      <c r="C321"/>
      <c r="D321"/>
      <c r="M321" s="11"/>
    </row>
    <row r="322" spans="1:13" ht="15.75" hidden="1">
      <c r="A322"/>
      <c r="B322"/>
      <c r="C322"/>
      <c r="D322"/>
      <c r="M322" s="11"/>
    </row>
    <row r="323" spans="1:13" ht="15.75" hidden="1">
      <c r="A323"/>
      <c r="B323"/>
      <c r="C323"/>
      <c r="D323"/>
      <c r="M323" s="11"/>
    </row>
    <row r="324" spans="1:13" ht="15.75" hidden="1">
      <c r="A324"/>
      <c r="B324"/>
      <c r="C324"/>
      <c r="D324"/>
      <c r="M324" s="11"/>
    </row>
    <row r="325" spans="1:13" ht="15.75" hidden="1">
      <c r="A325"/>
      <c r="B325"/>
      <c r="C325"/>
      <c r="D325"/>
      <c r="M325" s="11"/>
    </row>
    <row r="326" spans="1:13" ht="15.75" hidden="1">
      <c r="A326"/>
      <c r="B326"/>
      <c r="C326"/>
      <c r="D326"/>
      <c r="M326" s="11"/>
    </row>
    <row r="327" spans="1:13" ht="15.75" hidden="1">
      <c r="A327"/>
      <c r="B327"/>
      <c r="C327"/>
      <c r="D327"/>
      <c r="M327" s="11"/>
    </row>
    <row r="328" spans="1:13" ht="15.75" hidden="1">
      <c r="A328"/>
      <c r="B328"/>
      <c r="C328"/>
      <c r="D328"/>
      <c r="M328" s="11"/>
    </row>
    <row r="329" spans="1:13" ht="15.75" hidden="1">
      <c r="A329"/>
      <c r="B329"/>
      <c r="C329"/>
      <c r="D329"/>
      <c r="M329" s="11"/>
    </row>
    <row r="330" spans="1:13" ht="15.75" hidden="1">
      <c r="A330"/>
      <c r="B330"/>
      <c r="C330"/>
      <c r="D330"/>
      <c r="M330" s="11"/>
    </row>
    <row r="331" spans="1:13" ht="15.75" hidden="1">
      <c r="A331"/>
      <c r="B331"/>
      <c r="C331"/>
      <c r="D331"/>
      <c r="M331" s="11"/>
    </row>
    <row r="332" spans="1:13" ht="15.75" hidden="1">
      <c r="A332"/>
      <c r="B332"/>
      <c r="C332"/>
      <c r="D332"/>
      <c r="M332" s="11"/>
    </row>
    <row r="333" spans="1:13" ht="15.75" hidden="1">
      <c r="A333"/>
      <c r="B333"/>
      <c r="C333"/>
      <c r="D333"/>
      <c r="M333" s="11"/>
    </row>
    <row r="334" spans="1:13" ht="15.75" hidden="1">
      <c r="A334"/>
      <c r="B334"/>
      <c r="C334"/>
      <c r="D334"/>
      <c r="M334" s="11"/>
    </row>
    <row r="335" spans="1:13" ht="15.75" hidden="1">
      <c r="A335"/>
      <c r="B335"/>
      <c r="C335"/>
      <c r="D335"/>
      <c r="M335" s="11"/>
    </row>
    <row r="336" spans="1:13" ht="15.75" hidden="1">
      <c r="A336"/>
      <c r="B336"/>
      <c r="C336"/>
      <c r="D336"/>
      <c r="M336" s="11"/>
    </row>
    <row r="337" spans="1:13" ht="15.75" hidden="1">
      <c r="A337"/>
      <c r="B337"/>
      <c r="C337"/>
      <c r="D337"/>
      <c r="M337" s="11"/>
    </row>
    <row r="338" spans="1:13" ht="15.75" hidden="1">
      <c r="A338"/>
      <c r="B338"/>
      <c r="C338"/>
      <c r="D338"/>
      <c r="M338" s="11"/>
    </row>
    <row r="339" spans="1:13" ht="15.75" hidden="1">
      <c r="A339"/>
      <c r="B339"/>
      <c r="C339"/>
      <c r="D339"/>
      <c r="M339" s="11"/>
    </row>
    <row r="340" spans="1:13" ht="15.75" hidden="1">
      <c r="A340"/>
      <c r="B340"/>
      <c r="C340"/>
      <c r="D340"/>
      <c r="M340" s="11"/>
    </row>
    <row r="341" spans="1:13" ht="15.75" hidden="1">
      <c r="A341"/>
      <c r="B341"/>
      <c r="C341"/>
      <c r="D341"/>
      <c r="M341" s="11"/>
    </row>
    <row r="342" spans="1:13" ht="15.75" hidden="1">
      <c r="A342"/>
      <c r="B342"/>
      <c r="C342"/>
      <c r="D342"/>
      <c r="M342" s="11"/>
    </row>
    <row r="343" spans="1:13" ht="15.75" hidden="1">
      <c r="A343"/>
      <c r="B343"/>
      <c r="C343"/>
      <c r="D343"/>
      <c r="M343" s="11"/>
    </row>
    <row r="344" spans="1:13" ht="15.75" hidden="1">
      <c r="A344"/>
      <c r="B344"/>
      <c r="C344"/>
      <c r="D344"/>
      <c r="M344" s="11"/>
    </row>
    <row r="345" spans="1:13" ht="15.75" hidden="1">
      <c r="A345"/>
      <c r="B345"/>
      <c r="C345"/>
      <c r="D345"/>
      <c r="M345" s="11"/>
    </row>
    <row r="346" spans="1:13" ht="15.75" hidden="1">
      <c r="A346"/>
      <c r="B346"/>
      <c r="C346"/>
      <c r="D346"/>
      <c r="M346" s="11"/>
    </row>
    <row r="347" spans="1:13" ht="15.75" hidden="1">
      <c r="A347"/>
      <c r="B347"/>
      <c r="C347"/>
      <c r="D347"/>
      <c r="M347" s="11"/>
    </row>
    <row r="348" spans="1:13" ht="15.75" hidden="1">
      <c r="A348"/>
      <c r="B348"/>
      <c r="C348"/>
      <c r="D348"/>
      <c r="M348" s="11"/>
    </row>
    <row r="349" spans="1:13" ht="15.75" hidden="1">
      <c r="A349"/>
      <c r="B349"/>
      <c r="C349"/>
      <c r="D349"/>
      <c r="M349" s="11"/>
    </row>
    <row r="350" spans="1:13" ht="15.75" hidden="1">
      <c r="A350"/>
      <c r="B350"/>
      <c r="C350"/>
      <c r="D350"/>
      <c r="M350" s="11"/>
    </row>
    <row r="351" spans="1:13" ht="15.75" hidden="1">
      <c r="A351"/>
      <c r="B351"/>
      <c r="C351"/>
      <c r="D351"/>
      <c r="M351" s="11"/>
    </row>
    <row r="352" spans="1:13" ht="15.75" hidden="1">
      <c r="A352"/>
      <c r="B352"/>
      <c r="C352"/>
      <c r="D352"/>
      <c r="M352" s="11"/>
    </row>
    <row r="353" spans="1:13" ht="15.75" hidden="1">
      <c r="A353"/>
      <c r="B353"/>
      <c r="C353"/>
      <c r="D353"/>
      <c r="M353" s="11"/>
    </row>
    <row r="354" spans="1:13" ht="15.75" hidden="1">
      <c r="A354"/>
      <c r="B354"/>
      <c r="C354"/>
      <c r="D354"/>
      <c r="M354" s="11"/>
    </row>
    <row r="355" spans="1:13" ht="15.75" hidden="1">
      <c r="A355"/>
      <c r="B355"/>
      <c r="C355"/>
      <c r="D355"/>
      <c r="M355" s="11"/>
    </row>
    <row r="356" spans="1:13" ht="15.75" hidden="1">
      <c r="A356"/>
      <c r="B356"/>
      <c r="C356"/>
      <c r="D356"/>
      <c r="M356" s="11"/>
    </row>
    <row r="357" spans="1:13" ht="15">
      <c r="A357"/>
      <c r="B357"/>
      <c r="C357"/>
      <c r="D357"/>
    </row>
    <row r="358" spans="1:13" ht="15">
      <c r="A358"/>
      <c r="B358"/>
      <c r="C358"/>
      <c r="D358"/>
      <c r="E358" s="6"/>
    </row>
    <row r="359" spans="1:13" ht="15">
      <c r="A359"/>
      <c r="B359"/>
      <c r="C359"/>
      <c r="D359"/>
      <c r="E359" s="14"/>
    </row>
    <row r="360" spans="1:13">
      <c r="E360" s="8"/>
      <c r="F360" s="14"/>
    </row>
    <row r="361" spans="1:13">
      <c r="C361" s="6"/>
      <c r="F361" s="8"/>
    </row>
    <row r="362" spans="1:13">
      <c r="C362" s="13"/>
    </row>
    <row r="363" spans="1:13">
      <c r="B363" s="13"/>
      <c r="C363" s="13"/>
    </row>
    <row r="364" spans="1:13"/>
    <row r="365" spans="1:13"/>
    <row r="367" spans="1:13"/>
    <row r="368" spans="1:13"/>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sheetData>
  <mergeCells count="613">
    <mergeCell ref="I101:L101"/>
    <mergeCell ref="I102:L102"/>
    <mergeCell ref="A84:A85"/>
    <mergeCell ref="C86:C87"/>
    <mergeCell ref="A39:F39"/>
    <mergeCell ref="A40:F40"/>
    <mergeCell ref="J40:J41"/>
    <mergeCell ref="K40:M41"/>
    <mergeCell ref="A41:F41"/>
    <mergeCell ref="A42:F42"/>
    <mergeCell ref="K42:M42"/>
    <mergeCell ref="I54:I56"/>
    <mergeCell ref="M82:M83"/>
    <mergeCell ref="L46:L47"/>
    <mergeCell ref="M46:M47"/>
    <mergeCell ref="A61:A64"/>
    <mergeCell ref="B61:H62"/>
    <mergeCell ref="K76:M76"/>
    <mergeCell ref="A70:F70"/>
    <mergeCell ref="J68:N68"/>
    <mergeCell ref="N86:N87"/>
    <mergeCell ref="C84:C85"/>
    <mergeCell ref="L84:L85"/>
    <mergeCell ref="B88:D88"/>
    <mergeCell ref="A114:N114"/>
    <mergeCell ref="D77:D79"/>
    <mergeCell ref="E77:E79"/>
    <mergeCell ref="D115:D117"/>
    <mergeCell ref="E115:E117"/>
    <mergeCell ref="J115:K116"/>
    <mergeCell ref="J88:N88"/>
    <mergeCell ref="A89:A94"/>
    <mergeCell ref="B89:D94"/>
    <mergeCell ref="E89:G94"/>
    <mergeCell ref="L115:N115"/>
    <mergeCell ref="N116:N117"/>
    <mergeCell ref="A103:N103"/>
    <mergeCell ref="A104:N104"/>
    <mergeCell ref="A110:F110"/>
    <mergeCell ref="A106:F106"/>
    <mergeCell ref="K112:M112"/>
    <mergeCell ref="I99:L99"/>
    <mergeCell ref="M99:N102"/>
    <mergeCell ref="G106:I113"/>
    <mergeCell ref="J106:N106"/>
    <mergeCell ref="I100:L100"/>
    <mergeCell ref="B101:H102"/>
    <mergeCell ref="A109:F109"/>
    <mergeCell ref="E24:H24"/>
    <mergeCell ref="J72:J73"/>
    <mergeCell ref="A82:A83"/>
    <mergeCell ref="A77:A79"/>
    <mergeCell ref="B77:B79"/>
    <mergeCell ref="B67:N67"/>
    <mergeCell ref="A68:F68"/>
    <mergeCell ref="A48:A49"/>
    <mergeCell ref="L48:L49"/>
    <mergeCell ref="M48:M49"/>
    <mergeCell ref="B50:D50"/>
    <mergeCell ref="A80:A81"/>
    <mergeCell ref="C80:C81"/>
    <mergeCell ref="A72:F72"/>
    <mergeCell ref="J50:N50"/>
    <mergeCell ref="J51:N51"/>
    <mergeCell ref="B63:H64"/>
    <mergeCell ref="I63:L63"/>
    <mergeCell ref="I64:L64"/>
    <mergeCell ref="A57:I58"/>
    <mergeCell ref="K75:M75"/>
    <mergeCell ref="N48:N49"/>
    <mergeCell ref="A33:N33"/>
    <mergeCell ref="N40:N41"/>
    <mergeCell ref="J77:K78"/>
    <mergeCell ref="L77:N77"/>
    <mergeCell ref="L78:L79"/>
    <mergeCell ref="M78:M79"/>
    <mergeCell ref="N78:N79"/>
    <mergeCell ref="A65:N65"/>
    <mergeCell ref="K74:M74"/>
    <mergeCell ref="N72:N73"/>
    <mergeCell ref="A86:A87"/>
    <mergeCell ref="L86:L87"/>
    <mergeCell ref="N70:N71"/>
    <mergeCell ref="M86:M87"/>
    <mergeCell ref="C77:C79"/>
    <mergeCell ref="A66:N66"/>
    <mergeCell ref="N84:N85"/>
    <mergeCell ref="J24:N24"/>
    <mergeCell ref="K72:M73"/>
    <mergeCell ref="D15:D17"/>
    <mergeCell ref="E15:E17"/>
    <mergeCell ref="F15:I16"/>
    <mergeCell ref="J15:K16"/>
    <mergeCell ref="L15:N15"/>
    <mergeCell ref="L16:L17"/>
    <mergeCell ref="A22:A23"/>
    <mergeCell ref="L22:L23"/>
    <mergeCell ref="M22:M23"/>
    <mergeCell ref="M16:M17"/>
    <mergeCell ref="N16:N17"/>
    <mergeCell ref="A20:A21"/>
    <mergeCell ref="C20:C21"/>
    <mergeCell ref="L20:L21"/>
    <mergeCell ref="M20:M21"/>
    <mergeCell ref="A18:A19"/>
    <mergeCell ref="C18:C19"/>
    <mergeCell ref="N22:N23"/>
    <mergeCell ref="J52:N58"/>
    <mergeCell ref="G36:I42"/>
    <mergeCell ref="J36:N36"/>
    <mergeCell ref="J38:J39"/>
    <mergeCell ref="A6:N6"/>
    <mergeCell ref="B7:N7"/>
    <mergeCell ref="A8:F8"/>
    <mergeCell ref="J8:N8"/>
    <mergeCell ref="A9:F9"/>
    <mergeCell ref="K9:M9"/>
    <mergeCell ref="A10:F10"/>
    <mergeCell ref="J10:J11"/>
    <mergeCell ref="K10:M11"/>
    <mergeCell ref="N10:N11"/>
    <mergeCell ref="G8:I14"/>
    <mergeCell ref="A14:F14"/>
    <mergeCell ref="A11:F11"/>
    <mergeCell ref="A12:F12"/>
    <mergeCell ref="J12:J13"/>
    <mergeCell ref="K12:M13"/>
    <mergeCell ref="N12:N13"/>
    <mergeCell ref="A13:F13"/>
    <mergeCell ref="K14:M14"/>
    <mergeCell ref="A1:A4"/>
    <mergeCell ref="B1:H2"/>
    <mergeCell ref="I1:L1"/>
    <mergeCell ref="M1:N4"/>
    <mergeCell ref="I2:L2"/>
    <mergeCell ref="B3:H4"/>
    <mergeCell ref="I3:L3"/>
    <mergeCell ref="I4:L4"/>
    <mergeCell ref="A5:N5"/>
    <mergeCell ref="L18:L19"/>
    <mergeCell ref="N18:N19"/>
    <mergeCell ref="C22:C23"/>
    <mergeCell ref="A15:A17"/>
    <mergeCell ref="B15:B17"/>
    <mergeCell ref="C15:C17"/>
    <mergeCell ref="I92:I94"/>
    <mergeCell ref="A95:I96"/>
    <mergeCell ref="K107:M107"/>
    <mergeCell ref="M84:M85"/>
    <mergeCell ref="J43:K44"/>
    <mergeCell ref="L43:N43"/>
    <mergeCell ref="E88:H88"/>
    <mergeCell ref="H92:H94"/>
    <mergeCell ref="B24:D24"/>
    <mergeCell ref="A27:I27"/>
    <mergeCell ref="J70:J71"/>
    <mergeCell ref="K70:M71"/>
    <mergeCell ref="A71:F71"/>
    <mergeCell ref="B43:B45"/>
    <mergeCell ref="C43:C45"/>
    <mergeCell ref="D43:D45"/>
    <mergeCell ref="E43:E45"/>
    <mergeCell ref="F43:I44"/>
    <mergeCell ref="A219:A222"/>
    <mergeCell ref="A107:F107"/>
    <mergeCell ref="A108:F108"/>
    <mergeCell ref="B99:H100"/>
    <mergeCell ref="L118:L119"/>
    <mergeCell ref="L82:L83"/>
    <mergeCell ref="J110:J111"/>
    <mergeCell ref="H89:H91"/>
    <mergeCell ref="I89:I91"/>
    <mergeCell ref="C82:C83"/>
    <mergeCell ref="J89:N89"/>
    <mergeCell ref="A115:A117"/>
    <mergeCell ref="B115:B117"/>
    <mergeCell ref="C115:C117"/>
    <mergeCell ref="A111:F111"/>
    <mergeCell ref="A112:F113"/>
    <mergeCell ref="N82:N83"/>
    <mergeCell ref="N110:N111"/>
    <mergeCell ref="A99:A102"/>
    <mergeCell ref="B105:N105"/>
    <mergeCell ref="N108:N109"/>
    <mergeCell ref="K108:M109"/>
    <mergeCell ref="K110:M111"/>
    <mergeCell ref="J108:J109"/>
    <mergeCell ref="N171:N172"/>
    <mergeCell ref="A172:F172"/>
    <mergeCell ref="N230:N231"/>
    <mergeCell ref="A231:F231"/>
    <mergeCell ref="B250:H251"/>
    <mergeCell ref="I250:L250"/>
    <mergeCell ref="M250:N253"/>
    <mergeCell ref="I251:L251"/>
    <mergeCell ref="B252:H253"/>
    <mergeCell ref="I252:L252"/>
    <mergeCell ref="I253:L253"/>
    <mergeCell ref="K232:M232"/>
    <mergeCell ref="A250:A253"/>
    <mergeCell ref="B234:B236"/>
    <mergeCell ref="B241:D241"/>
    <mergeCell ref="E241:H241"/>
    <mergeCell ref="J241:N241"/>
    <mergeCell ref="N237:N238"/>
    <mergeCell ref="N239:N240"/>
    <mergeCell ref="A244:I245"/>
    <mergeCell ref="A239:A240"/>
    <mergeCell ref="C239:C240"/>
    <mergeCell ref="L239:L240"/>
    <mergeCell ref="M239:M240"/>
    <mergeCell ref="J230:J231"/>
    <mergeCell ref="K230:M231"/>
    <mergeCell ref="B146:B148"/>
    <mergeCell ref="C146:C148"/>
    <mergeCell ref="K201:M202"/>
    <mergeCell ref="A190:A193"/>
    <mergeCell ref="B190:H191"/>
    <mergeCell ref="I190:L190"/>
    <mergeCell ref="M190:N193"/>
    <mergeCell ref="I191:L191"/>
    <mergeCell ref="B192:H193"/>
    <mergeCell ref="I192:L192"/>
    <mergeCell ref="I193:L193"/>
    <mergeCell ref="A153:A154"/>
    <mergeCell ref="I162:L162"/>
    <mergeCell ref="A151:A152"/>
    <mergeCell ref="C151:C152"/>
    <mergeCell ref="L151:L152"/>
    <mergeCell ref="M151:M152"/>
    <mergeCell ref="N151:N152"/>
    <mergeCell ref="B168:N168"/>
    <mergeCell ref="A169:F169"/>
    <mergeCell ref="J171:J172"/>
    <mergeCell ref="K171:M172"/>
    <mergeCell ref="A264:A266"/>
    <mergeCell ref="B264:B266"/>
    <mergeCell ref="B219:H220"/>
    <mergeCell ref="A232:F233"/>
    <mergeCell ref="A226:F226"/>
    <mergeCell ref="G226:I233"/>
    <mergeCell ref="J226:N226"/>
    <mergeCell ref="A227:F227"/>
    <mergeCell ref="I222:L222"/>
    <mergeCell ref="A223:N223"/>
    <mergeCell ref="A224:N224"/>
    <mergeCell ref="K227:M227"/>
    <mergeCell ref="A228:F228"/>
    <mergeCell ref="J228:J229"/>
    <mergeCell ref="K228:M229"/>
    <mergeCell ref="N228:N229"/>
    <mergeCell ref="A229:F229"/>
    <mergeCell ref="B225:N225"/>
    <mergeCell ref="I219:L219"/>
    <mergeCell ref="M219:N222"/>
    <mergeCell ref="I220:L220"/>
    <mergeCell ref="B221:H222"/>
    <mergeCell ref="I221:L221"/>
    <mergeCell ref="A230:F230"/>
    <mergeCell ref="M265:M266"/>
    <mergeCell ref="N265:N266"/>
    <mergeCell ref="A267:A268"/>
    <mergeCell ref="C267:C268"/>
    <mergeCell ref="L267:L268"/>
    <mergeCell ref="M267:M268"/>
    <mergeCell ref="C234:C236"/>
    <mergeCell ref="D234:D236"/>
    <mergeCell ref="E234:E236"/>
    <mergeCell ref="F234:I235"/>
    <mergeCell ref="J234:K235"/>
    <mergeCell ref="L234:N234"/>
    <mergeCell ref="L235:L236"/>
    <mergeCell ref="M235:M236"/>
    <mergeCell ref="N235:N236"/>
    <mergeCell ref="A242:A243"/>
    <mergeCell ref="B242:D243"/>
    <mergeCell ref="E242:G243"/>
    <mergeCell ref="J243:N245"/>
    <mergeCell ref="K261:M262"/>
    <mergeCell ref="N261:N262"/>
    <mergeCell ref="A262:F262"/>
    <mergeCell ref="A263:F263"/>
    <mergeCell ref="K263:M263"/>
    <mergeCell ref="A272:A273"/>
    <mergeCell ref="B272:D273"/>
    <mergeCell ref="E272:G273"/>
    <mergeCell ref="J273:N275"/>
    <mergeCell ref="A274:I275"/>
    <mergeCell ref="A269:A270"/>
    <mergeCell ref="B271:D271"/>
    <mergeCell ref="E271:H271"/>
    <mergeCell ref="J271:N271"/>
    <mergeCell ref="L269:L270"/>
    <mergeCell ref="M269:M270"/>
    <mergeCell ref="K294:M294"/>
    <mergeCell ref="K295:M295"/>
    <mergeCell ref="A281:A284"/>
    <mergeCell ref="B281:H282"/>
    <mergeCell ref="I281:L281"/>
    <mergeCell ref="M281:N284"/>
    <mergeCell ref="I282:L282"/>
    <mergeCell ref="B283:H284"/>
    <mergeCell ref="I283:L283"/>
    <mergeCell ref="I284:L284"/>
    <mergeCell ref="A304:A305"/>
    <mergeCell ref="B304:D305"/>
    <mergeCell ref="E304:G305"/>
    <mergeCell ref="J305:N307"/>
    <mergeCell ref="A306:I307"/>
    <mergeCell ref="B303:D303"/>
    <mergeCell ref="E303:H303"/>
    <mergeCell ref="J303:N303"/>
    <mergeCell ref="A296:A298"/>
    <mergeCell ref="B296:B298"/>
    <mergeCell ref="C296:C298"/>
    <mergeCell ref="D296:D298"/>
    <mergeCell ref="E296:E298"/>
    <mergeCell ref="F296:I297"/>
    <mergeCell ref="J296:K297"/>
    <mergeCell ref="L296:N296"/>
    <mergeCell ref="L297:L298"/>
    <mergeCell ref="M297:M298"/>
    <mergeCell ref="N297:N298"/>
    <mergeCell ref="N301:N302"/>
    <mergeCell ref="A299:A300"/>
    <mergeCell ref="C299:C300"/>
    <mergeCell ref="L299:L300"/>
    <mergeCell ref="M299:M300"/>
    <mergeCell ref="C301:C302"/>
    <mergeCell ref="A301:A302"/>
    <mergeCell ref="L301:L302"/>
    <mergeCell ref="M301:M302"/>
    <mergeCell ref="A285:N285"/>
    <mergeCell ref="A286:N286"/>
    <mergeCell ref="B287:N287"/>
    <mergeCell ref="A288:F288"/>
    <mergeCell ref="G288:I295"/>
    <mergeCell ref="J288:N288"/>
    <mergeCell ref="A289:F289"/>
    <mergeCell ref="K289:M289"/>
    <mergeCell ref="A290:F290"/>
    <mergeCell ref="J290:J291"/>
    <mergeCell ref="K290:M291"/>
    <mergeCell ref="N290:N291"/>
    <mergeCell ref="A291:F291"/>
    <mergeCell ref="A292:F292"/>
    <mergeCell ref="N299:N300"/>
    <mergeCell ref="J292:J293"/>
    <mergeCell ref="K292:M293"/>
    <mergeCell ref="N292:N293"/>
    <mergeCell ref="A293:F293"/>
    <mergeCell ref="A294:F295"/>
    <mergeCell ref="D146:D148"/>
    <mergeCell ref="E146:E148"/>
    <mergeCell ref="F146:I147"/>
    <mergeCell ref="J146:K147"/>
    <mergeCell ref="L146:N146"/>
    <mergeCell ref="L147:L148"/>
    <mergeCell ref="M147:M148"/>
    <mergeCell ref="N147:N148"/>
    <mergeCell ref="B162:H163"/>
    <mergeCell ref="J155:N155"/>
    <mergeCell ref="J169:N169"/>
    <mergeCell ref="A170:F170"/>
    <mergeCell ref="A146:A148"/>
    <mergeCell ref="A200:F200"/>
    <mergeCell ref="A201:F201"/>
    <mergeCell ref="J201:J202"/>
    <mergeCell ref="A237:A238"/>
    <mergeCell ref="C237:C238"/>
    <mergeCell ref="L237:L238"/>
    <mergeCell ref="M237:M238"/>
    <mergeCell ref="K233:M233"/>
    <mergeCell ref="A234:A236"/>
    <mergeCell ref="N201:N202"/>
    <mergeCell ref="M162:N165"/>
    <mergeCell ref="I163:L163"/>
    <mergeCell ref="B164:H165"/>
    <mergeCell ref="I164:L164"/>
    <mergeCell ref="I165:L165"/>
    <mergeCell ref="A166:N166"/>
    <mergeCell ref="A167:N167"/>
    <mergeCell ref="A174:F174"/>
    <mergeCell ref="K173:M174"/>
    <mergeCell ref="N173:N174"/>
    <mergeCell ref="J173:J174"/>
    <mergeCell ref="A162:A165"/>
    <mergeCell ref="J197:N197"/>
    <mergeCell ref="K175:M175"/>
    <mergeCell ref="A175:F175"/>
    <mergeCell ref="A173:F173"/>
    <mergeCell ref="A204:A206"/>
    <mergeCell ref="B204:B206"/>
    <mergeCell ref="C204:C206"/>
    <mergeCell ref="G169:I175"/>
    <mergeCell ref="K170:M170"/>
    <mergeCell ref="A171:F171"/>
    <mergeCell ref="A186:I187"/>
    <mergeCell ref="K198:M198"/>
    <mergeCell ref="A199:F199"/>
    <mergeCell ref="J199:J200"/>
    <mergeCell ref="K199:M200"/>
    <mergeCell ref="A198:F198"/>
    <mergeCell ref="D204:D206"/>
    <mergeCell ref="E204:E206"/>
    <mergeCell ref="F204:I205"/>
    <mergeCell ref="J204:K205"/>
    <mergeCell ref="L204:N204"/>
    <mergeCell ref="L205:L206"/>
    <mergeCell ref="M205:M206"/>
    <mergeCell ref="N205:N206"/>
    <mergeCell ref="L209:L210"/>
    <mergeCell ref="N199:N200"/>
    <mergeCell ref="A194:N194"/>
    <mergeCell ref="A195:N195"/>
    <mergeCell ref="B196:N196"/>
    <mergeCell ref="A176:A178"/>
    <mergeCell ref="B176:B178"/>
    <mergeCell ref="A149:A150"/>
    <mergeCell ref="C149:C150"/>
    <mergeCell ref="L149:L150"/>
    <mergeCell ref="M149:M150"/>
    <mergeCell ref="A156:A157"/>
    <mergeCell ref="B156:D157"/>
    <mergeCell ref="E156:G157"/>
    <mergeCell ref="J157:N159"/>
    <mergeCell ref="A158:I159"/>
    <mergeCell ref="N149:N150"/>
    <mergeCell ref="N153:N154"/>
    <mergeCell ref="C153:C154"/>
    <mergeCell ref="L153:L154"/>
    <mergeCell ref="M153:M154"/>
    <mergeCell ref="B155:D155"/>
    <mergeCell ref="E155:H155"/>
    <mergeCell ref="B313:C313"/>
    <mergeCell ref="A181:A182"/>
    <mergeCell ref="C181:C182"/>
    <mergeCell ref="L181:L182"/>
    <mergeCell ref="M181:M182"/>
    <mergeCell ref="A179:A180"/>
    <mergeCell ref="C179:C180"/>
    <mergeCell ref="L179:L180"/>
    <mergeCell ref="M179:M180"/>
    <mergeCell ref="B183:D183"/>
    <mergeCell ref="E183:H183"/>
    <mergeCell ref="J183:N183"/>
    <mergeCell ref="A184:A185"/>
    <mergeCell ref="B184:D185"/>
    <mergeCell ref="E184:G185"/>
    <mergeCell ref="J185:N187"/>
    <mergeCell ref="A202:F202"/>
    <mergeCell ref="A203:F203"/>
    <mergeCell ref="K203:M203"/>
    <mergeCell ref="A212:A213"/>
    <mergeCell ref="B212:D213"/>
    <mergeCell ref="E212:G213"/>
    <mergeCell ref="J213:N215"/>
    <mergeCell ref="A214:I215"/>
    <mergeCell ref="N207:N208"/>
    <mergeCell ref="N209:N210"/>
    <mergeCell ref="M209:M210"/>
    <mergeCell ref="A197:F197"/>
    <mergeCell ref="G197:I203"/>
    <mergeCell ref="L120:L121"/>
    <mergeCell ref="A136:N136"/>
    <mergeCell ref="A137:N137"/>
    <mergeCell ref="B138:N138"/>
    <mergeCell ref="C176:C178"/>
    <mergeCell ref="D176:D178"/>
    <mergeCell ref="E176:E178"/>
    <mergeCell ref="F176:I177"/>
    <mergeCell ref="J176:K177"/>
    <mergeCell ref="L176:N176"/>
    <mergeCell ref="L177:L178"/>
    <mergeCell ref="M177:M178"/>
    <mergeCell ref="N177:N178"/>
    <mergeCell ref="A207:A208"/>
    <mergeCell ref="C207:C208"/>
    <mergeCell ref="L207:L208"/>
    <mergeCell ref="M207:M208"/>
    <mergeCell ref="A209:A210"/>
    <mergeCell ref="C209:C210"/>
    <mergeCell ref="I135:L135"/>
    <mergeCell ref="N122:N123"/>
    <mergeCell ref="B312:C312"/>
    <mergeCell ref="E211:H211"/>
    <mergeCell ref="J211:N211"/>
    <mergeCell ref="A139:F139"/>
    <mergeCell ref="G139:I145"/>
    <mergeCell ref="J139:N139"/>
    <mergeCell ref="A140:F140"/>
    <mergeCell ref="K140:M140"/>
    <mergeCell ref="A141:F141"/>
    <mergeCell ref="A142:F142"/>
    <mergeCell ref="A143:F143"/>
    <mergeCell ref="A144:F144"/>
    <mergeCell ref="K145:M145"/>
    <mergeCell ref="A145:F145"/>
    <mergeCell ref="J141:J142"/>
    <mergeCell ref="K141:M142"/>
    <mergeCell ref="J143:J144"/>
    <mergeCell ref="K143:M144"/>
    <mergeCell ref="N143:N144"/>
    <mergeCell ref="N141:N142"/>
    <mergeCell ref="N179:N180"/>
    <mergeCell ref="N181:N182"/>
    <mergeCell ref="N118:N119"/>
    <mergeCell ref="N120:N121"/>
    <mergeCell ref="A43:A45"/>
    <mergeCell ref="A132:A135"/>
    <mergeCell ref="B132:H133"/>
    <mergeCell ref="I132:L132"/>
    <mergeCell ref="M132:N135"/>
    <mergeCell ref="I133:L133"/>
    <mergeCell ref="B134:H135"/>
    <mergeCell ref="I134:L134"/>
    <mergeCell ref="A122:A123"/>
    <mergeCell ref="B124:D124"/>
    <mergeCell ref="E124:H124"/>
    <mergeCell ref="J124:N124"/>
    <mergeCell ref="B125:D125"/>
    <mergeCell ref="E125:G125"/>
    <mergeCell ref="A128:I129"/>
    <mergeCell ref="L122:L123"/>
    <mergeCell ref="M122:M123"/>
    <mergeCell ref="B126:D127"/>
    <mergeCell ref="J127:N129"/>
    <mergeCell ref="E126:G127"/>
    <mergeCell ref="A126:A127"/>
    <mergeCell ref="K113:M113"/>
    <mergeCell ref="A120:A121"/>
    <mergeCell ref="M44:M45"/>
    <mergeCell ref="C120:C121"/>
    <mergeCell ref="M116:M117"/>
    <mergeCell ref="L116:L117"/>
    <mergeCell ref="A118:A119"/>
    <mergeCell ref="C118:C119"/>
    <mergeCell ref="I29:L29"/>
    <mergeCell ref="F77:I78"/>
    <mergeCell ref="A38:F38"/>
    <mergeCell ref="K38:M39"/>
    <mergeCell ref="L44:L45"/>
    <mergeCell ref="I61:L61"/>
    <mergeCell ref="M61:N64"/>
    <mergeCell ref="I62:L62"/>
    <mergeCell ref="A73:F73"/>
    <mergeCell ref="L80:L81"/>
    <mergeCell ref="M80:M81"/>
    <mergeCell ref="N80:N81"/>
    <mergeCell ref="M118:M119"/>
    <mergeCell ref="J90:N96"/>
    <mergeCell ref="N38:N39"/>
    <mergeCell ref="F115:I116"/>
    <mergeCell ref="K69:M69"/>
    <mergeCell ref="J26:N27"/>
    <mergeCell ref="K37:M37"/>
    <mergeCell ref="A34:N34"/>
    <mergeCell ref="B35:N35"/>
    <mergeCell ref="A36:F36"/>
    <mergeCell ref="A37:F37"/>
    <mergeCell ref="A74:F76"/>
    <mergeCell ref="G68:I76"/>
    <mergeCell ref="C46:C47"/>
    <mergeCell ref="A46:A47"/>
    <mergeCell ref="N44:N45"/>
    <mergeCell ref="N267:N268"/>
    <mergeCell ref="N269:N270"/>
    <mergeCell ref="A254:N254"/>
    <mergeCell ref="A255:N255"/>
    <mergeCell ref="B256:N256"/>
    <mergeCell ref="A257:F257"/>
    <mergeCell ref="G257:I263"/>
    <mergeCell ref="J257:N257"/>
    <mergeCell ref="A258:F258"/>
    <mergeCell ref="K258:M258"/>
    <mergeCell ref="A259:F259"/>
    <mergeCell ref="J259:J260"/>
    <mergeCell ref="K259:M260"/>
    <mergeCell ref="N259:N260"/>
    <mergeCell ref="A260:F260"/>
    <mergeCell ref="A261:F261"/>
    <mergeCell ref="J261:J262"/>
    <mergeCell ref="C264:C266"/>
    <mergeCell ref="D264:D266"/>
    <mergeCell ref="E264:E266"/>
    <mergeCell ref="F264:I265"/>
    <mergeCell ref="J264:K265"/>
    <mergeCell ref="L264:N264"/>
    <mergeCell ref="L265:L266"/>
    <mergeCell ref="B211:D211"/>
    <mergeCell ref="M18:M19"/>
    <mergeCell ref="A69:F69"/>
    <mergeCell ref="A25:A26"/>
    <mergeCell ref="B25:D26"/>
    <mergeCell ref="E25:G26"/>
    <mergeCell ref="B51:D56"/>
    <mergeCell ref="E51:G56"/>
    <mergeCell ref="H51:H53"/>
    <mergeCell ref="I51:I53"/>
    <mergeCell ref="H54:H56"/>
    <mergeCell ref="E50:H50"/>
    <mergeCell ref="A51:A56"/>
    <mergeCell ref="M29:N32"/>
    <mergeCell ref="I30:L30"/>
    <mergeCell ref="B31:H32"/>
    <mergeCell ref="J25:N25"/>
    <mergeCell ref="N20:N21"/>
    <mergeCell ref="N46:N47"/>
    <mergeCell ref="I31:L31"/>
    <mergeCell ref="I32:L32"/>
    <mergeCell ref="A29:A32"/>
    <mergeCell ref="B29:H30"/>
    <mergeCell ref="M120:M121"/>
  </mergeCells>
  <dataValidations count="1">
    <dataValidation allowBlank="1" showInputMessage="1" showErrorMessage="1" prompt="En el informe de cumplimiento de meta esta en 91%, NO en 92%" sqref="D154"/>
  </dataValidations>
  <pageMargins left="0.70866141732283472" right="0.56999999999999995" top="0.74803149606299213" bottom="0.74803149606299213" header="0.31496062992125984" footer="0.31496062992125984"/>
  <pageSetup scale="42" fitToHeight="0" orientation="landscape" r:id="rId1"/>
  <rowBreaks count="9" manualBreakCount="9">
    <brk id="27" max="16383" man="1"/>
    <brk id="59" max="16383" man="1"/>
    <brk id="97" max="16383" man="1"/>
    <brk id="130" max="16383" man="1"/>
    <brk id="161" max="16383" man="1"/>
    <brk id="188" max="13" man="1"/>
    <brk id="217" max="16383" man="1"/>
    <brk id="247" max="13" man="1"/>
    <brk id="278" max="13" man="1"/>
  </rowBreaks>
  <drawing r:id="rId2"/>
  <legacyDrawing r:id="rId3"/>
  <oleObjects>
    <mc:AlternateContent xmlns:mc="http://schemas.openxmlformats.org/markup-compatibility/2006">
      <mc:Choice Requires="x14">
        <oleObject shapeId="6170" r:id="rId4">
          <objectPr defaultSize="0" autoPict="0" r:id="rId5">
            <anchor moveWithCells="1" sizeWithCells="1">
              <from>
                <xdr:col>0</xdr:col>
                <xdr:colOff>47625</xdr:colOff>
                <xdr:row>0</xdr:row>
                <xdr:rowOff>152400</xdr:rowOff>
              </from>
              <to>
                <xdr:col>0</xdr:col>
                <xdr:colOff>2895600</xdr:colOff>
                <xdr:row>3</xdr:row>
                <xdr:rowOff>142875</xdr:rowOff>
              </to>
            </anchor>
          </objectPr>
        </oleObject>
      </mc:Choice>
      <mc:Fallback>
        <oleObject shapeId="6170" r:id="rId4"/>
      </mc:Fallback>
    </mc:AlternateContent>
    <mc:AlternateContent xmlns:mc="http://schemas.openxmlformats.org/markup-compatibility/2006">
      <mc:Choice Requires="x14">
        <oleObject shapeId="6178" r:id="rId6">
          <objectPr defaultSize="0" autoPict="0" r:id="rId5">
            <anchor moveWithCells="1" sizeWithCells="1">
              <from>
                <xdr:col>0</xdr:col>
                <xdr:colOff>66675</xdr:colOff>
                <xdr:row>28</xdr:row>
                <xdr:rowOff>114300</xdr:rowOff>
              </from>
              <to>
                <xdr:col>0</xdr:col>
                <xdr:colOff>2914650</xdr:colOff>
                <xdr:row>31</xdr:row>
                <xdr:rowOff>104775</xdr:rowOff>
              </to>
            </anchor>
          </objectPr>
        </oleObject>
      </mc:Choice>
      <mc:Fallback>
        <oleObject shapeId="6178" r:id="rId6"/>
      </mc:Fallback>
    </mc:AlternateContent>
    <mc:AlternateContent xmlns:mc="http://schemas.openxmlformats.org/markup-compatibility/2006">
      <mc:Choice Requires="x14">
        <oleObject shapeId="6179" r:id="rId7">
          <objectPr defaultSize="0" autoPict="0" r:id="rId5">
            <anchor moveWithCells="1" sizeWithCells="1">
              <from>
                <xdr:col>0</xdr:col>
                <xdr:colOff>85725</xdr:colOff>
                <xdr:row>60</xdr:row>
                <xdr:rowOff>114300</xdr:rowOff>
              </from>
              <to>
                <xdr:col>0</xdr:col>
                <xdr:colOff>2933700</xdr:colOff>
                <xdr:row>63</xdr:row>
                <xdr:rowOff>104775</xdr:rowOff>
              </to>
            </anchor>
          </objectPr>
        </oleObject>
      </mc:Choice>
      <mc:Fallback>
        <oleObject shapeId="6179" r:id="rId7"/>
      </mc:Fallback>
    </mc:AlternateContent>
    <mc:AlternateContent xmlns:mc="http://schemas.openxmlformats.org/markup-compatibility/2006">
      <mc:Choice Requires="x14">
        <oleObject shapeId="6180" r:id="rId8">
          <objectPr defaultSize="0" autoPict="0" r:id="rId5">
            <anchor moveWithCells="1" sizeWithCells="1">
              <from>
                <xdr:col>0</xdr:col>
                <xdr:colOff>104775</xdr:colOff>
                <xdr:row>98</xdr:row>
                <xdr:rowOff>123825</xdr:rowOff>
              </from>
              <to>
                <xdr:col>0</xdr:col>
                <xdr:colOff>2952750</xdr:colOff>
                <xdr:row>101</xdr:row>
                <xdr:rowOff>123825</xdr:rowOff>
              </to>
            </anchor>
          </objectPr>
        </oleObject>
      </mc:Choice>
      <mc:Fallback>
        <oleObject shapeId="6180" r:id="rId8"/>
      </mc:Fallback>
    </mc:AlternateContent>
    <mc:AlternateContent xmlns:mc="http://schemas.openxmlformats.org/markup-compatibility/2006">
      <mc:Choice Requires="x14">
        <oleObject shapeId="6198" r:id="rId9">
          <objectPr defaultSize="0" autoPict="0" r:id="rId5">
            <anchor moveWithCells="1" sizeWithCells="1">
              <from>
                <xdr:col>0</xdr:col>
                <xdr:colOff>85725</xdr:colOff>
                <xdr:row>249</xdr:row>
                <xdr:rowOff>114300</xdr:rowOff>
              </from>
              <to>
                <xdr:col>0</xdr:col>
                <xdr:colOff>2933700</xdr:colOff>
                <xdr:row>252</xdr:row>
                <xdr:rowOff>104775</xdr:rowOff>
              </to>
            </anchor>
          </objectPr>
        </oleObject>
      </mc:Choice>
      <mc:Fallback>
        <oleObject shapeId="6198" r:id="rId9"/>
      </mc:Fallback>
    </mc:AlternateContent>
    <mc:AlternateContent xmlns:mc="http://schemas.openxmlformats.org/markup-compatibility/2006">
      <mc:Choice Requires="x14">
        <oleObject shapeId="6199" r:id="rId10">
          <objectPr defaultSize="0" autoPict="0" r:id="rId5">
            <anchor moveWithCells="1" sizeWithCells="1">
              <from>
                <xdr:col>0</xdr:col>
                <xdr:colOff>104775</xdr:colOff>
                <xdr:row>280</xdr:row>
                <xdr:rowOff>123825</xdr:rowOff>
              </from>
              <to>
                <xdr:col>0</xdr:col>
                <xdr:colOff>2952750</xdr:colOff>
                <xdr:row>283</xdr:row>
                <xdr:rowOff>123825</xdr:rowOff>
              </to>
            </anchor>
          </objectPr>
        </oleObject>
      </mc:Choice>
      <mc:Fallback>
        <oleObject shapeId="6199" r:id="rId10"/>
      </mc:Fallback>
    </mc:AlternateContent>
    <mc:AlternateContent xmlns:mc="http://schemas.openxmlformats.org/markup-compatibility/2006">
      <mc:Choice Requires="x14">
        <oleObject shapeId="6200" r:id="rId11">
          <objectPr defaultSize="0" autoPict="0" r:id="rId5">
            <anchor moveWithCells="1" sizeWithCells="1">
              <from>
                <xdr:col>0</xdr:col>
                <xdr:colOff>104775</xdr:colOff>
                <xdr:row>218</xdr:row>
                <xdr:rowOff>123825</xdr:rowOff>
              </from>
              <to>
                <xdr:col>0</xdr:col>
                <xdr:colOff>2952750</xdr:colOff>
                <xdr:row>221</xdr:row>
                <xdr:rowOff>123825</xdr:rowOff>
              </to>
            </anchor>
          </objectPr>
        </oleObject>
      </mc:Choice>
      <mc:Fallback>
        <oleObject shapeId="6200" r:id="rId11"/>
      </mc:Fallback>
    </mc:AlternateContent>
    <mc:AlternateContent xmlns:mc="http://schemas.openxmlformats.org/markup-compatibility/2006">
      <mc:Choice Requires="x14">
        <oleObject shapeId="6201" r:id="rId12">
          <objectPr defaultSize="0" autoPict="0" r:id="rId5">
            <anchor moveWithCells="1" sizeWithCells="1">
              <from>
                <xdr:col>0</xdr:col>
                <xdr:colOff>104775</xdr:colOff>
                <xdr:row>131</xdr:row>
                <xdr:rowOff>123825</xdr:rowOff>
              </from>
              <to>
                <xdr:col>0</xdr:col>
                <xdr:colOff>2952750</xdr:colOff>
                <xdr:row>134</xdr:row>
                <xdr:rowOff>123825</xdr:rowOff>
              </to>
            </anchor>
          </objectPr>
        </oleObject>
      </mc:Choice>
      <mc:Fallback>
        <oleObject shapeId="6201" r:id="rId12"/>
      </mc:Fallback>
    </mc:AlternateContent>
    <mc:AlternateContent xmlns:mc="http://schemas.openxmlformats.org/markup-compatibility/2006">
      <mc:Choice Requires="x14">
        <oleObject shapeId="6203" r:id="rId13">
          <objectPr defaultSize="0" autoPict="0" r:id="rId5">
            <anchor moveWithCells="1" sizeWithCells="1">
              <from>
                <xdr:col>0</xdr:col>
                <xdr:colOff>104775</xdr:colOff>
                <xdr:row>189</xdr:row>
                <xdr:rowOff>123825</xdr:rowOff>
              </from>
              <to>
                <xdr:col>0</xdr:col>
                <xdr:colOff>2952750</xdr:colOff>
                <xdr:row>192</xdr:row>
                <xdr:rowOff>123825</xdr:rowOff>
              </to>
            </anchor>
          </objectPr>
        </oleObject>
      </mc:Choice>
      <mc:Fallback>
        <oleObject shapeId="6203" r:id="rId13"/>
      </mc:Fallback>
    </mc:AlternateContent>
    <mc:AlternateContent xmlns:mc="http://schemas.openxmlformats.org/markup-compatibility/2006">
      <mc:Choice Requires="x14">
        <oleObject shapeId="6204" r:id="rId14">
          <objectPr defaultSize="0" autoPict="0" r:id="rId5">
            <anchor moveWithCells="1" sizeWithCells="1">
              <from>
                <xdr:col>0</xdr:col>
                <xdr:colOff>104775</xdr:colOff>
                <xdr:row>161</xdr:row>
                <xdr:rowOff>123825</xdr:rowOff>
              </from>
              <to>
                <xdr:col>0</xdr:col>
                <xdr:colOff>2952750</xdr:colOff>
                <xdr:row>164</xdr:row>
                <xdr:rowOff>123825</xdr:rowOff>
              </to>
            </anchor>
          </objectPr>
        </oleObject>
      </mc:Choice>
      <mc:Fallback>
        <oleObject shapeId="6204" r:id="rId1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PROYECTOS</vt:lpstr>
      <vt:lpstr>uso y apropiación</vt:lpstr>
      <vt:lpstr>Fortalecimiento plataforma tecn</vt:lpstr>
      <vt:lpstr>'Fortalecimiento plataforma tecn'!Área_de_impresión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dc:creator>
  <cp:keywords/>
  <dc:description/>
  <cp:lastModifiedBy>ARGENIS01</cp:lastModifiedBy>
  <cp:revision/>
  <cp:lastPrinted>2023-07-12T21:08:17Z</cp:lastPrinted>
  <dcterms:created xsi:type="dcterms:W3CDTF">2017-08-24T15:03:39Z</dcterms:created>
  <dcterms:modified xsi:type="dcterms:W3CDTF">2023-08-14T17:39:13Z</dcterms:modified>
  <cp:category/>
  <cp:contentStatus/>
</cp:coreProperties>
</file>