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1.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831"/>
  <workbookPr codeName="ThisWorkbook" defaultThemeVersion="124226"/>
  <mc:AlternateContent xmlns:mc="http://schemas.openxmlformats.org/markup-compatibility/2006">
    <mc:Choice Requires="x15">
      <x15ac:absPath xmlns:x15ac="http://schemas.microsoft.com/office/spreadsheetml/2010/11/ac" url="C:\Users\Maria Paula\Desktop\2023 Alcaldia\Mapa de riesgos de corrupcion 2023\Para Publicar por proocesos\"/>
    </mc:Choice>
  </mc:AlternateContent>
  <xr:revisionPtr revIDLastSave="0" documentId="8_{7DDEDD2C-A17E-49B0-8FFB-5C603B3733A1}" xr6:coauthVersionLast="47" xr6:coauthVersionMax="47" xr10:uidLastSave="{00000000-0000-0000-0000-000000000000}"/>
  <bookViews>
    <workbookView xWindow="-108" yWindow="-108" windowWidth="23256" windowHeight="12456" tabRatio="763" firstSheet="18" activeTab="21" xr2:uid="{00000000-000D-0000-FFFF-FFFF00000000}"/>
  </bookViews>
  <sheets>
    <sheet name="INSTRUCTIVO" sheetId="37"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GESTION" sheetId="40" r:id="rId13"/>
    <sheet name=" IMPACTO RIESGOS CORRUPCION" sheetId="41" r:id="rId14"/>
    <sheet name="VALORACION RIESGOS INHERENTES" sheetId="16" r:id="rId15"/>
    <sheet name="Hoja3" sheetId="36" state="hidden" r:id="rId16"/>
    <sheet name="NOOO" sheetId="21" state="hidden" r:id="rId17"/>
    <sheet name="Hoja2" sheetId="35" state="hidden" r:id="rId18"/>
    <sheet name="CONTROLES Y EVALUACIÓN" sheetId="3" r:id="rId19"/>
    <sheet name="EVALUACIÓN SOLIDEZ CONTROLES" sheetId="26" r:id="rId20"/>
    <sheet name="VALORACIÓN RIESGOS RESIDUAL" sheetId="29" r:id="rId21"/>
    <sheet name="MAPA DE RIESGOS" sheetId="1" r:id="rId22"/>
    <sheet name="NOO" sheetId="33" state="hidden" r:id="rId23"/>
    <sheet name="NO" sheetId="32" state="hidden" r:id="rId24"/>
    <sheet name="Hoja4" sheetId="42" r:id="rId25"/>
  </sheets>
  <externalReferences>
    <externalReference r:id="rId26"/>
    <externalReference r:id="rId27"/>
  </externalReferences>
  <definedNames>
    <definedName name="_xlnm.Print_Area" localSheetId="18">'CONTROLES Y EVALUACIÓN'!$A$1:$K$41</definedName>
    <definedName name="_xlnm.Print_Area" localSheetId="21">'MAPA DE RIESGOS'!$A$1:$M$13</definedName>
    <definedName name="_xlnm.Print_Titles" localSheetId="10">DESCRIPCION!$1:$9</definedName>
    <definedName name="_xlnm.Print_Titles" localSheetId="9">'IDENTIFICACION DE RIESGOS'!$1:$11</definedName>
  </definedNames>
  <calcPr calcId="181029"/>
</workbook>
</file>

<file path=xl/calcChain.xml><?xml version="1.0" encoding="utf-8"?>
<calcChain xmlns="http://schemas.openxmlformats.org/spreadsheetml/2006/main">
  <c r="A10" i="1" l="1"/>
  <c r="I10" i="1"/>
  <c r="I12" i="1"/>
  <c r="D32" i="41"/>
  <c r="G22" i="3"/>
  <c r="I11" i="1"/>
  <c r="I13" i="1"/>
  <c r="A6" i="41"/>
  <c r="A8" i="41"/>
  <c r="F13" i="41"/>
  <c r="B1" i="41"/>
  <c r="E14" i="40"/>
  <c r="C14" i="40"/>
  <c r="E13" i="40"/>
  <c r="C13" i="40"/>
  <c r="A8" i="40"/>
  <c r="A6" i="40"/>
  <c r="B1" i="40"/>
  <c r="B1" i="24"/>
  <c r="E20" i="26"/>
  <c r="E19" i="26"/>
  <c r="C20" i="26"/>
  <c r="C16" i="26"/>
  <c r="S33" i="24"/>
  <c r="R33" i="24"/>
  <c r="D11" i="22"/>
  <c r="B11" i="3"/>
  <c r="A10" i="22"/>
  <c r="B10" i="1"/>
  <c r="A13" i="41"/>
  <c r="S15" i="24"/>
  <c r="S37" i="24"/>
  <c r="R37" i="24"/>
  <c r="B38" i="24"/>
  <c r="B37" i="24"/>
  <c r="B35" i="24"/>
  <c r="B34" i="24"/>
  <c r="B21" i="24"/>
  <c r="G12" i="23"/>
  <c r="B22" i="24"/>
  <c r="G13" i="23"/>
  <c r="B23" i="24"/>
  <c r="G14" i="23"/>
  <c r="B24" i="24"/>
  <c r="G15" i="23"/>
  <c r="B25" i="24"/>
  <c r="G16" i="23"/>
  <c r="B26" i="24"/>
  <c r="G17" i="23"/>
  <c r="B27" i="24"/>
  <c r="G18" i="23"/>
  <c r="B28" i="24"/>
  <c r="G19" i="23"/>
  <c r="B29" i="24"/>
  <c r="G20" i="23"/>
  <c r="B30" i="24"/>
  <c r="B31" i="24"/>
  <c r="G22" i="23"/>
  <c r="B32" i="24"/>
  <c r="G23" i="23"/>
  <c r="B20" i="24"/>
  <c r="G11" i="23"/>
  <c r="B13" i="24"/>
  <c r="D40" i="23"/>
  <c r="B14" i="24"/>
  <c r="D41" i="23"/>
  <c r="B15" i="24"/>
  <c r="D42" i="23"/>
  <c r="B16" i="24"/>
  <c r="B17" i="24"/>
  <c r="D44" i="23"/>
  <c r="B18" i="24"/>
  <c r="B19" i="24"/>
  <c r="D46" i="23"/>
  <c r="B12" i="24"/>
  <c r="B20" i="26"/>
  <c r="D45" i="23"/>
  <c r="D43" i="23"/>
  <c r="G21" i="23"/>
  <c r="E12" i="22"/>
  <c r="A8" i="34"/>
  <c r="D39" i="23"/>
  <c r="A22" i="3"/>
  <c r="A33" i="3"/>
  <c r="A11" i="3"/>
  <c r="B1" i="34"/>
  <c r="F10" i="1"/>
  <c r="E10" i="1"/>
  <c r="E11" i="26"/>
  <c r="E12" i="26"/>
  <c r="A6" i="34"/>
  <c r="R12" i="24"/>
  <c r="S38" i="24"/>
  <c r="R38" i="24"/>
  <c r="J24" i="29"/>
  <c r="J22" i="29"/>
  <c r="J20" i="29"/>
  <c r="J18" i="29"/>
  <c r="K11" i="29"/>
  <c r="G10" i="1"/>
  <c r="J23" i="16"/>
  <c r="J21" i="16"/>
  <c r="J19" i="16"/>
  <c r="J17" i="16"/>
  <c r="K11" i="16"/>
  <c r="K12" i="29"/>
  <c r="E16" i="26"/>
  <c r="E15" i="26"/>
  <c r="E13" i="26"/>
  <c r="C15" i="26"/>
  <c r="C13" i="26"/>
  <c r="C12" i="26"/>
  <c r="J10" i="20"/>
  <c r="A9" i="29"/>
  <c r="A8" i="29"/>
  <c r="C1" i="29"/>
  <c r="C11" i="26"/>
  <c r="E11" i="22"/>
  <c r="E10" i="22"/>
  <c r="D12" i="22"/>
  <c r="D10" i="22"/>
  <c r="B33" i="3"/>
  <c r="B22" i="3"/>
  <c r="D12" i="1"/>
  <c r="D10" i="1"/>
  <c r="B15" i="26"/>
  <c r="B19" i="26"/>
  <c r="B11" i="26"/>
  <c r="B12" i="26"/>
  <c r="B16" i="26"/>
  <c r="D11" i="1"/>
  <c r="D19" i="26"/>
  <c r="B13" i="26"/>
  <c r="B21" i="26"/>
  <c r="G12" i="3"/>
  <c r="F19" i="26"/>
  <c r="C10" i="22"/>
  <c r="B1" i="1"/>
  <c r="B1" i="26"/>
  <c r="B1" i="3"/>
  <c r="C1" i="16"/>
  <c r="B1" i="8"/>
  <c r="B1" i="22"/>
  <c r="B1" i="20"/>
  <c r="S12" i="24"/>
  <c r="A6" i="23"/>
  <c r="A6" i="3"/>
  <c r="A9" i="16"/>
  <c r="A8" i="16"/>
  <c r="A7" i="8"/>
  <c r="A6" i="8"/>
  <c r="A7" i="22"/>
  <c r="A6" i="22"/>
  <c r="A6" i="20"/>
  <c r="A7" i="20"/>
  <c r="A11" i="8"/>
  <c r="B11" i="29"/>
  <c r="B11" i="16"/>
  <c r="A11" i="26"/>
  <c r="A19" i="26"/>
  <c r="A15" i="26"/>
  <c r="A1" i="23"/>
  <c r="S11" i="8"/>
  <c r="T11" i="8"/>
  <c r="D12" i="16"/>
  <c r="A7" i="26"/>
  <c r="A6" i="26"/>
  <c r="A7" i="3"/>
  <c r="S13" i="24"/>
  <c r="S14" i="24"/>
  <c r="S16" i="24"/>
  <c r="S17" i="24"/>
  <c r="S18" i="24"/>
  <c r="S19" i="24"/>
  <c r="S20" i="24"/>
  <c r="S21" i="24"/>
  <c r="S22" i="24"/>
  <c r="S23" i="24"/>
  <c r="S24" i="24"/>
  <c r="S25" i="24"/>
  <c r="S26" i="24"/>
  <c r="S27" i="24"/>
  <c r="S28" i="24"/>
  <c r="S29" i="24"/>
  <c r="S30" i="24"/>
  <c r="S31" i="24"/>
  <c r="S32" i="24"/>
  <c r="S34" i="24"/>
  <c r="S35" i="24"/>
  <c r="S36" i="24"/>
  <c r="R36" i="24"/>
  <c r="R35" i="24"/>
  <c r="R34" i="24"/>
  <c r="G39" i="3"/>
  <c r="G38" i="3"/>
  <c r="G37" i="3"/>
  <c r="G36" i="3"/>
  <c r="G35" i="3"/>
  <c r="G34" i="3"/>
  <c r="G33" i="3"/>
  <c r="G28" i="3"/>
  <c r="G27" i="3"/>
  <c r="G26" i="3"/>
  <c r="G25" i="3"/>
  <c r="G24" i="3"/>
  <c r="G23" i="3"/>
  <c r="G17" i="3"/>
  <c r="G16" i="3"/>
  <c r="G15" i="3"/>
  <c r="G14" i="3"/>
  <c r="G13" i="3"/>
  <c r="G11"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R11" i="8"/>
  <c r="R32" i="24"/>
  <c r="R31" i="24"/>
  <c r="R30" i="24"/>
  <c r="R29" i="24"/>
  <c r="R28" i="24"/>
  <c r="R27" i="24"/>
  <c r="R26" i="24"/>
  <c r="R25" i="24"/>
  <c r="R24" i="24"/>
  <c r="R23" i="24"/>
  <c r="R22" i="24"/>
  <c r="R21" i="24"/>
  <c r="R20" i="24"/>
  <c r="R19" i="24"/>
  <c r="R18" i="24"/>
  <c r="R17" i="24"/>
  <c r="R16" i="24"/>
  <c r="R15" i="24"/>
  <c r="R14" i="24"/>
  <c r="R13" i="24"/>
  <c r="S40" i="24"/>
  <c r="S39" i="24"/>
  <c r="B100" i="21"/>
  <c r="B123" i="21"/>
  <c r="B146" i="21"/>
  <c r="D20" i="26"/>
  <c r="G40" i="3"/>
  <c r="H33" i="3"/>
  <c r="J33" i="3"/>
  <c r="K33" i="3"/>
  <c r="G29" i="3"/>
  <c r="H22" i="3"/>
  <c r="G18" i="3"/>
  <c r="H11" i="3"/>
  <c r="J11" i="3"/>
  <c r="K11" i="3"/>
  <c r="B77" i="21"/>
  <c r="B54" i="21"/>
  <c r="J22" i="3"/>
  <c r="D12" i="26"/>
  <c r="F12" i="26"/>
  <c r="G12" i="26"/>
  <c r="D15" i="26"/>
  <c r="F20" i="26"/>
  <c r="G20" i="26"/>
  <c r="D13" i="26"/>
  <c r="F13" i="26"/>
  <c r="G13" i="26"/>
  <c r="D11" i="26"/>
  <c r="F11" i="26"/>
  <c r="G11" i="26"/>
  <c r="F15" i="26"/>
  <c r="D16" i="26"/>
  <c r="K22" i="3"/>
  <c r="G19" i="26"/>
  <c r="H19" i="26"/>
  <c r="G15" i="26"/>
  <c r="G14" i="26"/>
  <c r="F16" i="26"/>
  <c r="G16" i="26"/>
  <c r="H11" i="26"/>
  <c r="K13" i="29"/>
  <c r="G18" i="26"/>
  <c r="H15"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MAITE</author>
  </authors>
  <commentList>
    <comment ref="C11" authorId="0" shapeId="0" xr:uid="{00000000-0006-0000-1200-000001000000}">
      <text>
        <r>
          <rPr>
            <b/>
            <sz val="9"/>
            <color indexed="81"/>
            <rFont val="Tahoma"/>
            <family val="2"/>
          </rPr>
          <t>MAITE:</t>
        </r>
        <r>
          <rPr>
            <sz val="9"/>
            <color indexed="81"/>
            <rFont val="Tahoma"/>
            <family val="2"/>
          </rPr>
          <t xml:space="preserve">
acta de reunion de estratificacion, socializacion de tramites </t>
        </r>
      </text>
    </comment>
    <comment ref="C22" authorId="0" shapeId="0" xr:uid="{00000000-0006-0000-1200-000002000000}">
      <text>
        <r>
          <rPr>
            <b/>
            <sz val="9"/>
            <color indexed="81"/>
            <rFont val="Tahoma"/>
            <family val="2"/>
          </rPr>
          <t>MAITE:</t>
        </r>
        <r>
          <rPr>
            <sz val="9"/>
            <color indexed="81"/>
            <rFont val="Tahoma"/>
            <family val="2"/>
          </rPr>
          <t xml:space="preserve">
jefe ember evidencias
a los tramites en linea</t>
        </r>
      </text>
    </comment>
    <comment ref="C33" authorId="0" shapeId="0" xr:uid="{00000000-0006-0000-1200-000003000000}">
      <text>
        <r>
          <rPr>
            <b/>
            <sz val="9"/>
            <color indexed="81"/>
            <rFont val="Tahoma"/>
            <family val="2"/>
          </rPr>
          <t>MAITE:</t>
        </r>
        <r>
          <rPr>
            <sz val="9"/>
            <color indexed="81"/>
            <rFont val="Tahoma"/>
            <family val="2"/>
          </rPr>
          <t xml:space="preserve">
memorando de solicitud del personal</t>
        </r>
      </text>
    </comment>
  </commentList>
</comments>
</file>

<file path=xl/sharedStrings.xml><?xml version="1.0" encoding="utf-8"?>
<sst xmlns="http://schemas.openxmlformats.org/spreadsheetml/2006/main" count="997" uniqueCount="545">
  <si>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</si>
  <si>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</si>
  <si>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</si>
  <si>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</si>
  <si>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</si>
  <si>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</si>
  <si>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</si>
  <si>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</si>
  <si>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</si>
  <si>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</si>
  <si>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</si>
  <si>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</si>
  <si>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</si>
  <si>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</si>
  <si>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</si>
  <si>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</si>
  <si>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</si>
  <si>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</si>
  <si>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</si>
  <si>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</si>
  <si>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</si>
  <si>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</si>
  <si>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</si>
  <si>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</si>
  <si>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</si>
  <si>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</si>
  <si>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</si>
  <si>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</si>
  <si>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</si>
  <si>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</si>
  <si>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</si>
  <si>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</si>
  <si>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</si>
  <si>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</si>
  <si>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</si>
  <si>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</si>
  <si>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</si>
  <si>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</si>
  <si>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</si>
  <si>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</si>
  <si>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</si>
  <si>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</si>
  <si>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</si>
  <si>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</si>
  <si>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</si>
  <si>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</si>
  <si>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</si>
  <si>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</si>
  <si>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</si>
  <si>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</si>
  <si>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</si>
  <si>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</si>
  <si>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</si>
  <si>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</si>
  <si>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</si>
  <si>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</si>
  <si>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</si>
  <si>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</si>
  <si>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</si>
  <si>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</si>
  <si>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</si>
  <si>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</si>
  <si>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</si>
  <si>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</si>
  <si>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</si>
  <si>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</si>
  <si>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</si>
  <si>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</si>
  <si>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</si>
  <si>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</si>
  <si>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Acción u Omisión</t>
  </si>
  <si>
    <t>Uso del poder</t>
  </si>
  <si>
    <t>Desviar la Gestión de lo Público</t>
  </si>
  <si>
    <t>Beneficio Privado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</si>
  <si>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</si>
  <si>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</si>
  <si>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</si>
  <si>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</si>
  <si>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</si>
  <si>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</si>
  <si>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</si>
  <si>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</si>
  <si>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</si>
  <si>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</si>
  <si>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</si>
  <si>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FORMATO: DETERMINACION DEL IMPACTO DE RIESGOS DE GESTION</t>
  </si>
  <si>
    <t>Fecha:</t>
  </si>
  <si>
    <t>RIESGO</t>
  </si>
  <si>
    <t>NIVELES</t>
  </si>
  <si>
    <t>Impacto (Consecuencias)</t>
  </si>
  <si>
    <t>Cuantitativo</t>
  </si>
  <si>
    <t>Cualitativo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</si>
  <si>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</si>
  <si>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</si>
  <si>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</si>
  <si>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</si>
  <si>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</si>
  <si>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</si>
  <si>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</si>
  <si>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</si>
  <si>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</si>
  <si>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</si>
  <si>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</si>
  <si>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</si>
  <si>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</si>
  <si>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</si>
  <si>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</si>
  <si>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</si>
  <si>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</si>
  <si>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</si>
  <si>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</si>
  <si>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</si>
  <si>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</si>
  <si>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</si>
  <si>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</si>
  <si>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</si>
  <si>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</si>
  <si>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</si>
  <si>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</si>
  <si>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</si>
  <si>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</si>
  <si>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</si>
  <si>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</si>
  <si>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</si>
  <si>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</si>
  <si>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</si>
  <si>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</si>
  <si>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</si>
  <si>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</si>
  <si>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</si>
  <si>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</si>
  <si>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</si>
  <si>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</si>
  <si>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</si>
  <si>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</si>
  <si>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</si>
  <si>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</si>
  <si>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</si>
  <si>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</si>
  <si>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</si>
  <si>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</si>
  <si>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</si>
  <si>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</si>
  <si>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</si>
  <si>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</si>
  <si>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</si>
  <si>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</si>
  <si>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</si>
  <si>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</si>
  <si>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</si>
  <si>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</si>
  <si>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</si>
  <si>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</si>
  <si>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</si>
  <si>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</si>
  <si>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</si>
  <si>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</si>
  <si>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</si>
  <si>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</si>
  <si>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</si>
  <si>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</si>
  <si>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</si>
  <si>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</si>
  <si>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</si>
  <si>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</si>
  <si>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</si>
  <si>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</si>
  <si>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</si>
  <si>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</si>
  <si>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</si>
  <si>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</si>
  <si>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</si>
  <si>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</si>
  <si>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</si>
  <si>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</si>
  <si>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</si>
  <si>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</si>
  <si>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</si>
  <si>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</si>
  <si>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</si>
  <si>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</si>
  <si>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</si>
  <si>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</si>
  <si>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</si>
  <si>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</si>
  <si>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</si>
  <si>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</si>
  <si>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</si>
  <si>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</si>
  <si>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</si>
  <si>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</si>
  <si>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</si>
  <si>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</si>
  <si>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</si>
  <si>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</si>
  <si>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</si>
  <si>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</si>
  <si>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</si>
  <si>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</si>
  <si>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</si>
  <si>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</si>
  <si>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</si>
  <si>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</si>
  <si>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</si>
  <si>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</si>
  <si>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</si>
  <si>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</si>
  <si>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</si>
  <si>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</si>
  <si>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</si>
  <si>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</si>
  <si>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</si>
  <si>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</si>
  <si>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</si>
  <si>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</si>
  <si>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</si>
  <si>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</si>
  <si>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</si>
  <si>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</si>
  <si>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</si>
  <si>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</si>
  <si>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</si>
  <si>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</si>
  <si>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</si>
  <si>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</si>
  <si>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</si>
  <si>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</si>
  <si>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</si>
  <si>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</si>
  <si>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</si>
  <si>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</si>
  <si>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</si>
  <si>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</si>
  <si>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</si>
  <si>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</si>
  <si>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</si>
  <si>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</si>
  <si>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</si>
  <si>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</si>
  <si>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</si>
  <si>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</si>
  <si>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</si>
  <si>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</si>
  <si>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</si>
  <si>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</si>
  <si>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</si>
  <si>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</si>
  <si>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</si>
  <si>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</si>
  <si>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</si>
  <si>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</si>
  <si>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</si>
  <si>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</si>
  <si>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</si>
  <si>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</si>
  <si>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</si>
  <si>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</si>
  <si>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</si>
  <si>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</si>
  <si>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</si>
  <si>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</si>
  <si>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</si>
  <si>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</si>
  <si>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</si>
  <si>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</si>
  <si>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</si>
  <si>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</si>
  <si>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</si>
  <si>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</si>
  <si>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</si>
  <si>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</si>
  <si>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</si>
  <si>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</si>
  <si>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</si>
  <si>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</si>
  <si>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</si>
  <si>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</si>
  <si>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</si>
  <si>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</si>
  <si>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</si>
  <si>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</si>
  <si>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</si>
  <si>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</si>
  <si>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</si>
  <si>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</si>
  <si>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</si>
  <si>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</si>
  <si>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</si>
  <si>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</si>
  <si>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</si>
  <si>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</si>
  <si>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</si>
  <si>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</si>
  <si>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</si>
  <si>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</si>
  <si>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</si>
  <si>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</si>
  <si>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</si>
  <si>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</si>
  <si>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</si>
  <si>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</si>
  <si>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</si>
  <si>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</si>
  <si>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</si>
  <si>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</si>
  <si>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</si>
  <si>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</si>
  <si>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</si>
  <si>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</si>
  <si>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</si>
  <si>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</si>
  <si>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</si>
  <si>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</si>
  <si>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</si>
  <si>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</si>
  <si>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</si>
  <si>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</si>
  <si>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</si>
  <si>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</si>
  <si>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</si>
  <si>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</si>
  <si>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</si>
  <si>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</si>
  <si>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</si>
  <si>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</si>
  <si>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</si>
  <si>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</si>
  <si>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</si>
  <si>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</si>
  <si>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</si>
  <si>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</si>
  <si>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</si>
  <si>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</si>
  <si>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</si>
  <si>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</si>
  <si>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</si>
  <si>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</si>
  <si>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</si>
  <si>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</si>
  <si>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</si>
  <si>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</si>
  <si>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</si>
  <si>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</si>
  <si>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</si>
  <si>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</si>
  <si>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</si>
  <si>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</si>
  <si>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</si>
  <si>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</si>
  <si>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</si>
  <si>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</si>
  <si>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</si>
  <si>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</si>
  <si>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</si>
  <si>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</si>
  <si>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</si>
  <si>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</si>
  <si>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</si>
  <si>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</si>
  <si>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</si>
  <si>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</si>
  <si>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</si>
  <si>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</si>
  <si>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t xml:space="preserve">PROCESO: </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</si>
  <si>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</si>
  <si>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</si>
  <si>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</si>
  <si>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</si>
  <si>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</si>
  <si>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</si>
  <si>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</si>
  <si>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</si>
  <si>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</si>
  <si>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 xml:space="preserve">Cambios de gobierno </t>
  </si>
  <si>
    <t>PERSONAL: Capacidad del personal,  idoneidad.</t>
  </si>
  <si>
    <t xml:space="preserve">
Personal insuficiente para apoyar la totalidad de procesos </t>
  </si>
  <si>
    <t>Interacción con otros procesos</t>
  </si>
  <si>
    <t xml:space="preserve">Ausencia de  sentido de pertenencia por parte del personal con la entidad </t>
  </si>
  <si>
    <t>Comunicación entre los procesos</t>
  </si>
  <si>
    <t xml:space="preserve">Sociales y Culturales </t>
  </si>
  <si>
    <t>Presupuesto insuficiente para la consecución de objetivos</t>
  </si>
  <si>
    <t>Reportes de información no enviados a tiempo por los diferentes procesos</t>
  </si>
  <si>
    <t xml:space="preserve">Tecnologicos </t>
  </si>
  <si>
    <t>ESTRATEGICO</t>
  </si>
  <si>
    <t xml:space="preserve">Transversalidad: </t>
  </si>
  <si>
    <t xml:space="preserve">Dificultad del trabajo en equipo </t>
  </si>
  <si>
    <t xml:space="preserve">Diseño del proceso </t>
  </si>
  <si>
    <t>Procedimiento asociados</t>
  </si>
  <si>
    <t xml:space="preserve">Ambientales </t>
  </si>
  <si>
    <t>PROCESOS</t>
  </si>
  <si>
    <t xml:space="preserve">Legales y Reglamentarios </t>
  </si>
  <si>
    <t>COMUNICACIÓN INTERNA</t>
  </si>
  <si>
    <t>Dificultad en la comunicación en los diferentes niveles jerarquicos</t>
  </si>
  <si>
    <t>TECNOLOGICO</t>
  </si>
  <si>
    <t xml:space="preserve">Dificultad en la continuidad de las actividades del proceso debido a la alta rotacion de personal. </t>
  </si>
  <si>
    <t>PRIORIZACION DE CAUSAS (Amenazas y Debilidades)
CALIFIQUE DE 1 A 5  donde 1 es la menos importante</t>
  </si>
  <si>
    <t>Solicitar y/o recibir  dadivas para favorecer  una decisión y/o Influir en otro servidor publico para conseguir una actuación concepto, decision o manipulación de la información  que le pueda generar beneficio propio o a un tercero.</t>
  </si>
  <si>
    <r>
      <t xml:space="preserve">PROCESO: </t>
    </r>
    <r>
      <rPr>
        <sz val="11"/>
        <color theme="1"/>
        <rFont val="Arial"/>
        <family val="2"/>
      </rPr>
      <t>PLANEACIÓN ESTRATÉGICA Y TERRITORIAL</t>
    </r>
  </si>
  <si>
    <t>Incumplimiento en la consolidación y/o publicación de la información reportada por las dependencias de la entidad.</t>
  </si>
  <si>
    <t xml:space="preserve"> Perdida de información fisica y virtual por incumplimiento a los procesos establecidos y/o afectaciones ambientales y fallas locativas  </t>
  </si>
  <si>
    <t>1. Soporte operativo y tecnologico que brindan entidades externas (DNP,DANE y ESRI)</t>
  </si>
  <si>
    <t>2. Posiblidad de implemetar aplicativos regulados por entidades del orden nacional que favorecen el proceso (Sisben IV)</t>
  </si>
  <si>
    <t xml:space="preserve">3. Regulacion normativa de orden nacional que permite solucionar problematicas que no estan reglamentadas en el orden local </t>
  </si>
  <si>
    <t xml:space="preserve">4. Revision de experiencias y estudios de caso exitosos en otros municipios. </t>
  </si>
  <si>
    <t xml:space="preserve">5. capacitaciones brindadas por entidades del orden nacional. </t>
  </si>
  <si>
    <t>6. Obtencion de fuentes de financiamiento externo.</t>
  </si>
  <si>
    <t xml:space="preserve">7. Gobierno en linea </t>
  </si>
  <si>
    <t xml:space="preserve">8 Mejorar la calificacion obtenida en el reporte FURAG en la politica racionalizacion de tramites </t>
  </si>
  <si>
    <t xml:space="preserve">F5O1 Apropiar el conocimiento que las entidades externas entregan al instituto </t>
  </si>
  <si>
    <t>F5O4 Fortalecer el personal de la Secretaría a partir del conocimiento externo</t>
  </si>
  <si>
    <t>F10O7 Reducir el tiempo de espera del usuario externo a través de la implementación de tràmites en línea</t>
  </si>
  <si>
    <t>F12O8 Generar la disponiblidad de tramites en linea para reducir el tiempo de espera del usuario.</t>
  </si>
  <si>
    <t xml:space="preserve">F1A1 Realizar un adecuado proceso de selección del talento humano (OPS) y asignacion de responsabilidades a personal de planta. </t>
  </si>
  <si>
    <t xml:space="preserve">F2A2 Cumplir con el procedimiento de actualizacion de normograma y reportarlo constantemente y socializarlo con todo el personal del proceso </t>
  </si>
  <si>
    <t>F13A3 Aplicación de la politica de seguridad digital para el uso adecuado de la plataforma PISAMI</t>
  </si>
  <si>
    <t xml:space="preserve">F8A4 Generar estrategias para la digitalizacion del archivo historico del municipio </t>
  </si>
  <si>
    <t xml:space="preserve">Afectación  de la imagen corporativa </t>
  </si>
  <si>
    <t>Deficiencia de desarrollos tecnologicos que permitan tener tramites en linea</t>
  </si>
  <si>
    <t xml:space="preserve">CORRUPCIÓN </t>
  </si>
  <si>
    <t xml:space="preserve"> Modificación de politicas publicas </t>
  </si>
  <si>
    <t>Incumplimiento de la ejecución de los procedimientos y tramites internos</t>
  </si>
  <si>
    <t xml:space="preserve">Difultad en la comunicación con los usuarios o grupos de interes </t>
  </si>
  <si>
    <t>falta de equipos tecnologicos que permitan salvaguardar la informacion (ups)</t>
  </si>
  <si>
    <t>Falta de interación con los demas procesos.</t>
  </si>
  <si>
    <t xml:space="preserve">Falta articular la totalidad de las actividades dentro del proceso </t>
  </si>
  <si>
    <t xml:space="preserve">Desconocimiento del proceso y procedimientos  por parte del personal de planta y contrato. </t>
  </si>
  <si>
    <t>2,7-3,7</t>
  </si>
  <si>
    <t xml:space="preserve">Decretos emitidos para evitar el contacto social y hacer trabajo en casa </t>
  </si>
  <si>
    <t xml:space="preserve">Dificultad de la sistematización de la documentación fisica,  al no contar con la infraestructura tecnologica necesaria </t>
  </si>
  <si>
    <t>Retraso en la adopción y consecución  de equipos acordes a la necesidad.</t>
  </si>
  <si>
    <t>la obsolesencia planeada de parte de la industria de las telecomunicaciones.</t>
  </si>
  <si>
    <t>Retrasos en los tramites</t>
  </si>
  <si>
    <t>Investigaciones y sanciones por los entes de control de tipo judicial, penal y disciplinario</t>
  </si>
  <si>
    <t>Que el servidor publico manipule el tramite o servicio para el beneficio propio o de un tercero.</t>
  </si>
  <si>
    <t>o</t>
  </si>
  <si>
    <t>En cualquiera de las etapas  para definir o decidir un tramite o servicio.</t>
  </si>
  <si>
    <t>Posibilidad de solicitar y/o recibir dádivas para favorecer  una decisión y/o Influir en otro servidor público para conseguir una actuación concepto, decisión o manipulación relacionado con un tramite y/o servicio que le pueda generar beneficio propio o a un tercero</t>
  </si>
  <si>
    <t>4,3-5,0</t>
  </si>
  <si>
    <t>3,8-4,2</t>
  </si>
  <si>
    <t xml:space="preserve"> Los directivos del proceso con el apoyo de la secretaria de las TICS y  Gestión Documental, anualmente y con el proposito de proteger la información fisica y  digital,  capacitan al personal adscrito a la secretaria de planeación dando a conocer la politica de seguridad digital y documental y como debe aplicarse. en el momento no se controlan las desviaciones u observaciones, la evidencia de la ejecución del control son las planillas de asistencia y acta</t>
  </si>
  <si>
    <t xml:space="preserve">D11D13O4 implementar estrategias de digitalización de archivo. </t>
  </si>
  <si>
    <t xml:space="preserve">D5A1 Asegurar mediante las herramientas de planeacion (proyectos de inversion, POAI y PAA) la continuidad progamas estrategicos.  </t>
  </si>
  <si>
    <t>D2D3A2 Cumplimiento del procedimiento de actualizacion de Normograma  y actualización con base a la contigencias.</t>
  </si>
  <si>
    <t>D11D13A4 Adquisicion de equipos idoneos para la digitalizacion del archivo historico</t>
  </si>
  <si>
    <t xml:space="preserve">D13A4 Diseñar e implementar un archivo de gestión documental. </t>
  </si>
  <si>
    <t>D2D9O4 Generar relaciones locales e interinstitucionales para mejorar con entidades que pertenecen a la cadena de tramites</t>
  </si>
  <si>
    <t xml:space="preserve"> Director de  Información y Aplicación de la Norma Urbanística</t>
  </si>
  <si>
    <t>Secretario de Planeación y Directores</t>
  </si>
  <si>
    <t xml:space="preserve">D9D3A1A3 Denuncia disciplinaria, penal  o la pertinente del caso, reportortar al personal de planta que incumpla sus funciones y actualizar el mapa de riesgos </t>
  </si>
  <si>
    <t>Denuncia y actulizacion del mapa</t>
  </si>
  <si>
    <t>D7O8 Elaborar un instructivo en el manejo de cada instrumento de planeacion con el fin de que el personal encargado del seguimiento al plan de  desarrollo conozca el paso a paso de cada instrumento</t>
  </si>
  <si>
    <t>D7A1 Reportar a conrol interno y control disciplinario las dependencias que no reporten la informacion.</t>
  </si>
  <si>
    <t xml:space="preserve">Indicador de eficacia: 
Indice de cumplimiento = (Actividades ejecutadas /Actividades programadas)*100.    </t>
  </si>
  <si>
    <t>Catastrofes naturales</t>
  </si>
  <si>
    <t>Incumplimiento de las metas de los programas y demas directrices definidas por la entidad</t>
  </si>
  <si>
    <t>Ausencia de  internet o equipos tecnologicos para realizar trabajo en casa</t>
  </si>
  <si>
    <t>9. Decretos emitidos para evitar el contacto social y hacer trabajo en casa</t>
  </si>
  <si>
    <t>D16 O9 solicitar a almacen el prestamo de equipos tecnologicos que tienenn a cargo los funcionarios u otro equipo que este dispoible</t>
  </si>
  <si>
    <t>D1 O4,5 Realizar capacitaciones al personal o realizar la contratacion continua del personal con el perfil adecuado y/o posibilitar el ingreso de pasantes de las Universidades o del SENA</t>
  </si>
  <si>
    <t>D4O6 Realizar una redistribución de equipos pertenecientes al proceso y elaborar un proyecto de inversion que contenga como actividades la adquisicion de equipos tecnologicos para la digitalizacion del archivo en las diferentes direcciones del proceso</t>
  </si>
  <si>
    <t>ESTRATEGIA DO (SUPERVIVENCIA)
consiste en contrarrestar Debilidades por medio de Oportunidades.</t>
  </si>
  <si>
    <t>ESTRATEGIA FO (CRECIMIENTO)
Utilizar fortalezas para optimizar oportunidades.</t>
  </si>
  <si>
    <t>D9O4 a traves de los consejos de gobierno y/o comité institucional de gestion y desempeño, socializar los actos administrativos que se expidan para el reporte de la informacion con el proposito de que el Sr Alcalde comprometa al nivel directivo a cumplir estas directrices</t>
  </si>
  <si>
    <t>Cada que se materialice el riesgo</t>
  </si>
  <si>
    <t>i</t>
  </si>
  <si>
    <t>Codigo:FOR-13-PRO-SIG-04</t>
  </si>
  <si>
    <t>Versión: 04</t>
  </si>
  <si>
    <t>Fecha: 2020/06/26</t>
  </si>
  <si>
    <t>Pagina: 15 de 15</t>
  </si>
  <si>
    <t>F10A8 Mensualmente realizar medición a los tiempos de respuesta de los tramites a cargo de personal de planta y contratistas</t>
  </si>
  <si>
    <t>1. Conocimiento,  experiencia, habilidades y compromiso por parte de  líderes del proceso</t>
  </si>
  <si>
    <t>2. Los procesos tienen sus Procedimientos y Riesgos identificados y documentados</t>
  </si>
  <si>
    <t>3. Implementacion del aplicativo al tablero</t>
  </si>
  <si>
    <t>4. Se cuenta con una dependencia encargada de apoyar el componente tecnológico</t>
  </si>
  <si>
    <t>5. Existe Talento Humano calificado</t>
  </si>
  <si>
    <t xml:space="preserve">6. Publicacion de todos los actos administrativos mediante la gaceta municipal </t>
  </si>
  <si>
    <t xml:space="preserve">7.  Capacitación del talento humano en el sistema integrado de gestion </t>
  </si>
  <si>
    <t>8. Fortalecimiento Institucional a partir de la separación de las actividades inhenerentes a POT y aplicación de norma urbanística</t>
  </si>
  <si>
    <t xml:space="preserve">9. Funcionamiento adecuado del portal informativo CIMPP </t>
  </si>
  <si>
    <t>10. Mejoramiento en la atencion y satifaccion del usuario a partir la reducciocion de los tiempos de respuesta.</t>
  </si>
  <si>
    <t xml:space="preserve">11. Canales de comunicación digital adecuados que permite mantener al ciudadano informado </t>
  </si>
  <si>
    <t>12. Se cuenta con dos tramites en linea (riesgos y estratificacion)</t>
  </si>
  <si>
    <t>13. Se cuenta con un sofware de comunicación interna PISAMI</t>
  </si>
  <si>
    <t>F14A3 Efectuar la verificaciòn en terreno a las encuestas nuevas, para confrontar la informacion registrada, utilizando muestreo aleatrotio simple, tomando el 90% de confiabilidad y el 10% de margen de error. Para periodo bimestrales.</t>
  </si>
  <si>
    <t>14. Se cuenta con el manejo de la plataforma SISBENAPP o metodologia SISBEN IV</t>
  </si>
  <si>
    <t xml:space="preserve">D2O7 Realizar semestralmente comites tecnicos en donde se socialicen al personal de planta y contrato los valores institucionales y el codigo de integridad y buen gobierno. </t>
  </si>
  <si>
    <t>Codigo: FOR-13-PRO-SIG-04</t>
  </si>
  <si>
    <t>Pagina:  5 de 15</t>
  </si>
  <si>
    <t>Pagina: 1 de 15</t>
  </si>
  <si>
    <t>Pagina:  2 de 15</t>
  </si>
  <si>
    <t>Pagina:  3 de 15</t>
  </si>
  <si>
    <t>FOR-13-PRO-SIG-04</t>
  </si>
  <si>
    <t xml:space="preserve"> 4 de 15</t>
  </si>
  <si>
    <t>Pagina:  6 de 15</t>
  </si>
  <si>
    <t>Pagina:  7 de 15</t>
  </si>
  <si>
    <t xml:space="preserve">Codigo:FOR-13-PRO-SIG-04                             </t>
  </si>
  <si>
    <t>Pagina:  8 de 15</t>
  </si>
  <si>
    <t>Versión:04</t>
  </si>
  <si>
    <t>Pagina:  11 de 15</t>
  </si>
  <si>
    <t>Pagina:  10 de 15</t>
  </si>
  <si>
    <t xml:space="preserve">Codigo: FOR-13-PRO-SIG-04           </t>
  </si>
  <si>
    <t xml:space="preserve">Codigo:  FOR-13-PRO-SIG-04                  </t>
  </si>
  <si>
    <t>Pagina:  9 de 15</t>
  </si>
  <si>
    <t>Pagina:  14 de 15</t>
  </si>
  <si>
    <t>Pagina:  13 de 15</t>
  </si>
  <si>
    <t>Pagina:  12 de 15</t>
  </si>
  <si>
    <t>1. La Secretaria de Planeación y los Directores   2. mensualmente verificaran la sociacialización de los valores incluidos en el código de integridad y buen gobierno a  los servidores públicos de la dependencia 3. con el propósito de interiorizar los valores institucionales 4. Se socializará el valor del mes de acuerdo a la circular emitida por Talento Humano, enfatizando el valor de la honradez 5. Se requerirá al responsable de la socialización mediadiante memorando en caso de incumplimiento. 6. Actas de reunión, Piezas graficas, Correos electronicos, Material publicitario y Memorando.</t>
  </si>
  <si>
    <t>1. La Secretaria de Planeacion y los directores de DOTS, DIANU y SISBÉN, 2. bimestralmente verificara la aplicacion de la estragia de comunicacion externa 3. con el propósito de dar a conocer los requisitos y procediminetos del tramite para una mejor comprensión del ciudadano. 4. mediante la promocion y publicidad de los tramites y servicios (canales y rutas de acceso) 5. En caso de no realizarse las actividades se requeria a los directores y al equipo de comunicaciones mediante memorando 6. Informe de actividades realizadas, Piezas graficas, Correos electronicos, Material publicitario y Memorando.</t>
  </si>
  <si>
    <t>Informe de actividades</t>
  </si>
  <si>
    <t>F11A8 Divulgar y promocionar a traves de los canales de comunicación de la Administracion Municipal los tramites y servicios de la Secretaria de Planeacion dirigido a los usuarios y grupos de interes.</t>
  </si>
  <si>
    <t>Fallas en la cultura de la probidad (Honradez) (22)</t>
  </si>
  <si>
    <t>Complejidad de los requisitos y  procedimientos del trámite que desbordan la capacidad de comprensión del usuario y/o funcionario (18)</t>
  </si>
  <si>
    <t>Ausencia de herramientas tecnológicas que soporten la  ejecución de los tramites en todas sus fases  para prevenir las acciones presenciales (20)</t>
  </si>
  <si>
    <t xml:space="preserve">1. Los Directores de DIANU, OTS y SISBÉN 2. anualmente  revisan la hoja de vida de los trámites de su dependencia y programara la racionalización de los mismos 3. con el propósito de identificar los trámites susceptibles de mejoras en el ámbito tecnológico 4. esta información es publicada en el SUIT . 5 se verificara el cumplimiento de lo programado dentro de la estrategia, y se haran las correcciones en el SUIT indicando las causas que originaron el incumplimiento. 6 dejando como evidencia la información actualizada en el SUIT y la ruta de acceso para el tramité de manera virtual.  </t>
  </si>
  <si>
    <t xml:space="preserve">10. Estrategías o lineamientos del orden nacional </t>
  </si>
  <si>
    <t>D9 O 10 Socializar, promover e implementar el código de integridad y bueno gobierno</t>
  </si>
  <si>
    <t>Actas, Planillas de asistencia, piezas grafícas</t>
  </si>
  <si>
    <t>Semestral</t>
  </si>
  <si>
    <t xml:space="preserve">Tramites racionalizados e inscritos en el SUIT </t>
  </si>
  <si>
    <t>ECONOMICOS Y FINANCIEROS</t>
  </si>
  <si>
    <t>Disponibilidad de capital ( Rubro de orden nacional- MIVUC)</t>
  </si>
  <si>
    <t>Cambios demograficos que influyen en la planeación -</t>
  </si>
  <si>
    <t>Orden público.</t>
  </si>
  <si>
    <t>Acceso a sistemas de información externos.</t>
  </si>
  <si>
    <t>Falta de idoneidad del personal asignado a cada proceso</t>
  </si>
  <si>
    <t>APOYOS INTERINSTITUCIONALES</t>
  </si>
  <si>
    <t>Cambios constantes de la regulación normativa.</t>
  </si>
  <si>
    <t>Dificultad en la oportunidad de la información solicitada a las demás dependencias de la alcaldía.</t>
  </si>
  <si>
    <t>Ausencia de  internet o equipos tecnologicos para realizar trabajo.</t>
  </si>
  <si>
    <t>Dificultades en la carga y descarga de la información en la plataforma institucional.</t>
  </si>
  <si>
    <t>Dificultad de la unificación de criterios por parte de los lideres de proceso.</t>
  </si>
  <si>
    <t>FACTOR PERSONAL</t>
  </si>
  <si>
    <t>Concentracion del poder y/o responsabilidad en un solo funcionario y/o contratistas</t>
  </si>
  <si>
    <t>alta rotacion de personal contratista</t>
  </si>
  <si>
    <t>falta de idoneidad del personal que asume la responsabilidad de los tramites</t>
  </si>
  <si>
    <t>concentracion de informacion en personal contratista que pueden generar fuga de informacion institucional.</t>
  </si>
  <si>
    <t>Incumplimiento de los planes de acción.</t>
  </si>
  <si>
    <t>Falta de personal de planta que asuma las responsabilidades propias de los tramites del proceso (estratificacion, uso del suelo, aptitud urbanistica)</t>
  </si>
  <si>
    <t>La dificultad en la ejecución de las fases de un trámite soportadas con el uso de herramientas tecnológicas que previenen las acciones presenciales, la Complejidad de los procedimientos del trámite que desbordan la capacidad de comprensión del usuario y las fallas en la cultura de la probidad son factores que ocasionan la Posibilidad de solicitar y/o recibir dádivas para favorecer  una decisión y/o Influir en otro servidor público para conseguir una actuación concepto, decisión o manipulación relacionado con un tramite y/o servicio que le pueda generar beneficio propio o a un tercero ocacionando las potenciales consecuencias: Retrasos en los tramites, Investigaciones y sanciones por los entes de control de tipo judicial, penal y disciplinario y Afectación  de la imagen corporativa.</t>
  </si>
  <si>
    <t>Diciembre de 2023</t>
  </si>
  <si>
    <t xml:space="preserve">Ocurrecia de un evento catastrofico que afecte el territorio municipal </t>
  </si>
  <si>
    <t>Personas externas que  puedan acceder modificar o alterar la información de uso exclusivo de la entidad.</t>
  </si>
  <si>
    <t>OBJETIVO: PLANEAR, ASESORAR, PROMOVER Y REALIZAR SEGUIMIENTO PERMANENTE; MEDIANTE LA ADOPCIÓN Y UTILIZACIÓN DE METODOLOGÍAS DE ORDEN  INSTITUCIONAL NACIONAL Y REGIONAL NECESARIAS EN LA FORMULACIÓN, IMPLEMENTACIÓN Y EVALUACIÓN  DE POLÍTICAS, PLANES, PROGRAMAS Y PROYECTOS QUE ESTÉN COHERENCIA CON UN ORDENAMIENTO TERRITORIAL AMBIENTAL Y ECONÓMICAMENTE SOSTENIBLE PARA CUMPLIR CON LOS OBJETIVOS PROPUESTOS POR LA ALTA DIRECCIÓN Y LAS EXPECTATIVAS DE LA COMUNIDAD.</t>
  </si>
  <si>
    <t>D7D10D11D12O7O8 Realizar el proceso de racionalización de trámites a través de la automatización y el uso de tecnologías (uso del suelo, estratificacion, aptitud hurbanistica)</t>
  </si>
  <si>
    <t xml:space="preserve">Debíl en la gestión administrativa en la consecución de recursos fisicos (herramientas ofimaticas Hardware Software y suministros de gestión documental).  y humanos.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</si>
</sst>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48"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9"/>
      <color theme="1"/>
      <name val="Arial"/>
      <family val="2"/>
    </font>
    <font>
      <sz val="8"/>
      <color indexed="8"/>
      <name val="Arial"/>
      <family val="2"/>
    </font>
    <font>
      <sz val="10"/>
      <name val="Arial"/>
      <family val="2"/>
    </font>
    <font>
      <b/>
      <sz val="20"/>
      <color theme="1"/>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sz val="12"/>
      <name val="Arial"/>
      <family val="2"/>
    </font>
    <font>
      <sz val="12"/>
      <color rgb="FFFF0000"/>
      <name val="Arial"/>
      <family val="2"/>
    </font>
    <font>
      <sz val="9"/>
      <color indexed="81"/>
      <name val="Tahoma"/>
      <family val="2"/>
    </font>
    <font>
      <b/>
      <sz val="9"/>
      <color indexed="81"/>
      <name val="Tahoma"/>
      <family val="2"/>
    </font>
    <font>
      <b/>
      <sz val="18"/>
      <color theme="1"/>
      <name val="Arial"/>
      <family val="2"/>
    </font>
    <font>
      <b/>
      <sz val="11"/>
      <color rgb="FFFF0000"/>
      <name val="Arial"/>
      <family val="2"/>
    </font>
  </fonts>
  <fills count="25">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rgb="FFFFD2B3"/>
        <bgColor indexed="64"/>
      </patternFill>
    </fill>
    <fill>
      <patternFill patternType="solid">
        <fgColor rgb="FFFF0000"/>
        <bgColor indexed="64"/>
      </patternFill>
    </fill>
  </fills>
  <borders count="9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s>
  <cellStyleXfs count="1">
    <xf numFmtId="0" fontId="0" fillId="0" borderId="0"/>
  </cellStyleXfs>
  <cellXfs count="892">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3" fillId="0" borderId="0" xfId="0" applyFont="1"/>
    <xf numFmtId="0" fontId="13"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1"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3" fillId="0" borderId="0" xfId="0" applyFont="1" applyAlignment="1">
      <alignment wrapText="1"/>
    </xf>
    <xf numFmtId="0" fontId="13" fillId="0" borderId="0" xfId="0" applyFont="1" applyAlignment="1">
      <alignment vertical="top" wrapText="1"/>
    </xf>
    <xf numFmtId="0" fontId="13" fillId="14" borderId="0" xfId="0" applyFont="1" applyFill="1"/>
    <xf numFmtId="0" fontId="5" fillId="0" borderId="31"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4" xfId="0" applyFont="1" applyBorder="1"/>
    <xf numFmtId="0" fontId="0" fillId="5" borderId="4" xfId="0" applyFill="1" applyBorder="1" applyAlignment="1">
      <alignment horizontal="center" vertical="center" wrapText="1"/>
    </xf>
    <xf numFmtId="0" fontId="0" fillId="5" borderId="51"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36" xfId="0" applyFont="1" applyBorder="1"/>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1" fillId="3" borderId="0" xfId="0" applyFont="1" applyFill="1" applyAlignment="1">
      <alignment horizontal="left"/>
    </xf>
    <xf numFmtId="0" fontId="5" fillId="0" borderId="28" xfId="0" applyFont="1" applyBorder="1" applyAlignment="1" applyProtection="1">
      <alignment horizontal="center" vertical="center"/>
      <protection locked="0"/>
    </xf>
    <xf numFmtId="0" fontId="14" fillId="15" borderId="28" xfId="0" applyFont="1" applyFill="1" applyBorder="1" applyAlignment="1" applyProtection="1">
      <alignment horizontal="center" vertical="center" wrapText="1"/>
      <protection locked="0"/>
    </xf>
    <xf numFmtId="0" fontId="18"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14" fillId="0" borderId="0" xfId="0" applyFont="1" applyAlignment="1">
      <alignment horizontal="center"/>
    </xf>
    <xf numFmtId="0" fontId="5" fillId="5" borderId="30" xfId="0" applyFont="1" applyFill="1" applyBorder="1" applyAlignment="1">
      <alignment vertical="center"/>
    </xf>
    <xf numFmtId="0" fontId="5" fillId="5" borderId="57" xfId="0" applyFont="1" applyFill="1" applyBorder="1" applyAlignment="1">
      <alignment horizontal="center" vertical="center" wrapText="1"/>
    </xf>
    <xf numFmtId="0" fontId="5" fillId="5" borderId="57" xfId="0" applyFont="1" applyFill="1" applyBorder="1" applyAlignment="1">
      <alignment horizontal="center" vertical="center"/>
    </xf>
    <xf numFmtId="0" fontId="5" fillId="5" borderId="38" xfId="0" applyFont="1" applyFill="1" applyBorder="1" applyAlignment="1">
      <alignment horizontal="center" vertical="center"/>
    </xf>
    <xf numFmtId="0" fontId="6" fillId="15" borderId="3" xfId="0" applyFont="1" applyFill="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5" fillId="0" borderId="7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1" fontId="7" fillId="0" borderId="1" xfId="0" applyNumberFormat="1" applyFont="1" applyBorder="1" applyAlignment="1">
      <alignment horizontal="center" vertical="center"/>
    </xf>
    <xf numFmtId="0" fontId="0" fillId="5" borderId="51" xfId="0" applyFill="1" applyBorder="1" applyAlignment="1">
      <alignment horizontal="center" vertical="center" wrapText="1"/>
    </xf>
    <xf numFmtId="0" fontId="5" fillId="13" borderId="58" xfId="0" applyFont="1" applyFill="1" applyBorder="1" applyAlignment="1">
      <alignment vertical="center" wrapText="1"/>
    </xf>
    <xf numFmtId="0" fontId="5" fillId="13" borderId="4" xfId="0" applyFont="1" applyFill="1" applyBorder="1" applyAlignment="1">
      <alignment vertical="center" wrapText="1"/>
    </xf>
    <xf numFmtId="0" fontId="5" fillId="13" borderId="36" xfId="0" applyFont="1" applyFill="1" applyBorder="1"/>
    <xf numFmtId="0" fontId="5" fillId="13" borderId="24" xfId="0" applyFont="1" applyFill="1" applyBorder="1"/>
    <xf numFmtId="0" fontId="5" fillId="13" borderId="48" xfId="0" applyFont="1" applyFill="1" applyBorder="1" applyAlignment="1">
      <alignment vertical="center" wrapText="1"/>
    </xf>
    <xf numFmtId="0" fontId="5" fillId="13" borderId="72" xfId="0" applyFont="1" applyFill="1" applyBorder="1" applyAlignment="1">
      <alignment vertical="center" wrapText="1"/>
    </xf>
    <xf numFmtId="0" fontId="5" fillId="13" borderId="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0" fillId="0" borderId="1" xfId="0" applyBorder="1" applyAlignment="1">
      <alignment horizontal="center" vertical="center" wrapText="1"/>
    </xf>
    <xf numFmtId="0" fontId="19" fillId="0" borderId="1" xfId="0" applyFont="1" applyBorder="1" applyAlignment="1">
      <alignment horizontal="left" vertical="center" wrapText="1"/>
    </xf>
    <xf numFmtId="0" fontId="5" fillId="13" borderId="1" xfId="0" applyFont="1" applyFill="1" applyBorder="1" applyAlignment="1">
      <alignment horizontal="center" vertical="center"/>
    </xf>
    <xf numFmtId="0" fontId="5" fillId="0" borderId="0" xfId="0" applyFont="1" applyAlignment="1">
      <alignment horizontal="left" vertical="center" wrapText="1"/>
    </xf>
    <xf numFmtId="0" fontId="2" fillId="16" borderId="78" xfId="0" applyFont="1" applyFill="1" applyBorder="1" applyAlignment="1">
      <alignment vertical="center" wrapText="1"/>
    </xf>
    <xf numFmtId="0" fontId="2" fillId="16" borderId="78"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78" xfId="0" quotePrefix="1" applyFont="1" applyFill="1" applyBorder="1" applyAlignment="1">
      <alignment vertical="center" wrapText="1"/>
    </xf>
    <xf numFmtId="0" fontId="18" fillId="13" borderId="5" xfId="0" applyFont="1" applyFill="1" applyBorder="1" applyAlignment="1">
      <alignment horizontal="center" vertical="center" wrapText="1"/>
    </xf>
    <xf numFmtId="0" fontId="5" fillId="3" borderId="0" xfId="0" applyFont="1" applyFill="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31" fillId="10" borderId="0" xfId="0" applyFont="1" applyFill="1" applyAlignment="1">
      <alignment horizontal="center" vertical="center"/>
    </xf>
    <xf numFmtId="0" fontId="31" fillId="3" borderId="0" xfId="0" applyFont="1" applyFill="1" applyAlignment="1">
      <alignment horizontal="center" vertical="center"/>
    </xf>
    <xf numFmtId="0" fontId="31" fillId="9" borderId="0" xfId="0" applyFont="1" applyFill="1" applyAlignment="1">
      <alignment horizontal="center" vertical="center"/>
    </xf>
    <xf numFmtId="0" fontId="31" fillId="0" borderId="0" xfId="0" applyFont="1" applyAlignment="1">
      <alignment horizontal="center" vertical="center"/>
    </xf>
    <xf numFmtId="0" fontId="31" fillId="8" borderId="0" xfId="0" applyFont="1" applyFill="1" applyAlignment="1">
      <alignment horizontal="center" vertical="center"/>
    </xf>
    <xf numFmtId="0" fontId="31" fillId="11" borderId="0" xfId="0" applyFont="1" applyFill="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5" fillId="3" borderId="34" xfId="0" applyFont="1" applyFill="1" applyBorder="1" applyAlignment="1">
      <alignment horizontal="center" vertical="center"/>
    </xf>
    <xf numFmtId="0" fontId="5" fillId="3" borderId="70" xfId="0" applyFont="1" applyFill="1" applyBorder="1" applyAlignment="1">
      <alignment horizontal="center" vertical="center"/>
    </xf>
    <xf numFmtId="0" fontId="5" fillId="3" borderId="35" xfId="0" applyFont="1" applyFill="1" applyBorder="1" applyAlignment="1">
      <alignment horizontal="center" vertical="center"/>
    </xf>
    <xf numFmtId="0" fontId="5" fillId="3" borderId="36" xfId="0" applyFont="1" applyFill="1" applyBorder="1" applyAlignment="1">
      <alignment horizontal="center" vertical="center"/>
    </xf>
    <xf numFmtId="0" fontId="5" fillId="3" borderId="24" xfId="0" applyFont="1" applyFill="1" applyBorder="1" applyAlignment="1">
      <alignment horizontal="center" vertical="center"/>
    </xf>
    <xf numFmtId="0" fontId="5" fillId="16" borderId="78" xfId="0" applyFont="1" applyFill="1" applyBorder="1"/>
    <xf numFmtId="0" fontId="5" fillId="0" borderId="0" xfId="0" applyFont="1" applyAlignment="1">
      <alignment horizontal="left" vertical="center"/>
    </xf>
    <xf numFmtId="0" fontId="7" fillId="0" borderId="0" xfId="0" applyFont="1" applyAlignment="1">
      <alignment horizontal="left" vertical="center" wrapText="1"/>
    </xf>
    <xf numFmtId="0" fontId="21" fillId="0" borderId="0" xfId="0" applyFont="1" applyAlignment="1">
      <alignment horizontal="left" vertical="center" wrapText="1"/>
    </xf>
    <xf numFmtId="0" fontId="7" fillId="0" borderId="0" xfId="0" applyFont="1" applyAlignment="1">
      <alignment horizontal="left" vertical="center"/>
    </xf>
    <xf numFmtId="0" fontId="21" fillId="0" borderId="0" xfId="0" applyFont="1" applyAlignment="1">
      <alignment horizontal="left" vertical="center"/>
    </xf>
    <xf numFmtId="0" fontId="8" fillId="5" borderId="57" xfId="0" applyFont="1" applyFill="1" applyBorder="1" applyAlignment="1">
      <alignment horizontal="center" vertical="center"/>
    </xf>
    <xf numFmtId="0" fontId="8" fillId="5" borderId="41" xfId="0" applyFont="1" applyFill="1" applyBorder="1" applyAlignment="1">
      <alignment horizontal="center" vertical="center"/>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7" fillId="3" borderId="28" xfId="0" applyFont="1" applyFill="1" applyBorder="1" applyAlignment="1" applyProtection="1">
      <alignment horizontal="center" vertical="center" wrapText="1"/>
      <protection locked="0"/>
    </xf>
    <xf numFmtId="0" fontId="5" fillId="0" borderId="5" xfId="0" applyFont="1" applyBorder="1" applyAlignment="1" applyProtection="1">
      <alignment horizontal="center" vertical="center" wrapText="1"/>
      <protection locked="0"/>
    </xf>
    <xf numFmtId="0" fontId="6" fillId="15" borderId="28" xfId="0" applyFont="1" applyFill="1" applyBorder="1" applyAlignment="1">
      <alignment horizontal="center" vertical="center" wrapText="1"/>
    </xf>
    <xf numFmtId="0" fontId="18"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164" fontId="18" fillId="15" borderId="16" xfId="0" applyNumberFormat="1" applyFont="1" applyFill="1" applyBorder="1" applyAlignment="1">
      <alignment horizontal="center" vertical="center" wrapText="1"/>
    </xf>
    <xf numFmtId="0" fontId="37" fillId="15" borderId="47" xfId="0" applyFont="1" applyFill="1" applyBorder="1" applyAlignment="1">
      <alignment horizontal="center" vertical="center" wrapText="1"/>
    </xf>
    <xf numFmtId="0" fontId="1" fillId="0" borderId="1" xfId="0" applyFont="1" applyBorder="1" applyAlignment="1">
      <alignment horizontal="center" vertical="center" wrapText="1"/>
    </xf>
    <xf numFmtId="0" fontId="8" fillId="16" borderId="79" xfId="0" applyFont="1" applyFill="1" applyBorder="1" applyAlignment="1">
      <alignment horizontal="left" vertical="center"/>
    </xf>
    <xf numFmtId="0" fontId="8" fillId="16" borderId="73" xfId="0" applyFont="1" applyFill="1" applyBorder="1" applyAlignment="1">
      <alignment horizontal="left" vertical="center"/>
    </xf>
    <xf numFmtId="0" fontId="9" fillId="16" borderId="79"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7" fillId="0" borderId="7" xfId="0" applyFont="1" applyBorder="1" applyAlignment="1">
      <alignment horizontal="center" vertical="center" wrapText="1"/>
    </xf>
    <xf numFmtId="0" fontId="7" fillId="0" borderId="5" xfId="0" applyFont="1" applyBorder="1" applyAlignment="1">
      <alignment horizontal="center" vertical="center" wrapText="1"/>
    </xf>
    <xf numFmtId="0" fontId="5" fillId="16" borderId="78"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0" fillId="0" borderId="0" xfId="0" applyAlignment="1">
      <alignment horizontal="center"/>
    </xf>
    <xf numFmtId="164" fontId="5" fillId="8" borderId="6" xfId="0" applyNumberFormat="1" applyFont="1" applyFill="1" applyBorder="1" applyAlignment="1">
      <alignment vertical="center"/>
    </xf>
    <xf numFmtId="0" fontId="8" fillId="5" borderId="30" xfId="0" applyFont="1" applyFill="1" applyBorder="1" applyAlignment="1">
      <alignment horizontal="center" vertical="center"/>
    </xf>
    <xf numFmtId="164" fontId="5" fillId="17" borderId="29" xfId="0" applyNumberFormat="1" applyFont="1" applyFill="1" applyBorder="1" applyAlignment="1">
      <alignment vertical="center"/>
    </xf>
    <xf numFmtId="16" fontId="0" fillId="0" borderId="0" xfId="0" applyNumberFormat="1"/>
    <xf numFmtId="0" fontId="0" fillId="11" borderId="0" xfId="0" applyFill="1"/>
    <xf numFmtId="0" fontId="0" fillId="24" borderId="0" xfId="0" applyFill="1"/>
    <xf numFmtId="0" fontId="1" fillId="0" borderId="1" xfId="0" applyFont="1" applyBorder="1" applyAlignment="1" applyProtection="1">
      <alignment horizontal="center" vertical="center" wrapText="1"/>
      <protection locked="0"/>
    </xf>
    <xf numFmtId="0" fontId="1" fillId="0" borderId="3" xfId="0" applyFont="1" applyBorder="1" applyAlignment="1" applyProtection="1">
      <alignment horizontal="center" vertical="center" wrapText="1"/>
      <protection locked="0"/>
    </xf>
    <xf numFmtId="0" fontId="42" fillId="0" borderId="1" xfId="0" applyFont="1" applyBorder="1" applyAlignment="1" applyProtection="1">
      <alignment vertical="center" wrapText="1"/>
      <protection locked="0"/>
    </xf>
    <xf numFmtId="0" fontId="13" fillId="0" borderId="0" xfId="0" applyFont="1" applyAlignment="1">
      <alignment horizontal="center"/>
    </xf>
    <xf numFmtId="0" fontId="6" fillId="0" borderId="0" xfId="0" applyFont="1" applyAlignment="1">
      <alignment horizontal="center" vertical="center" wrapText="1"/>
    </xf>
    <xf numFmtId="0" fontId="34" fillId="0" borderId="1" xfId="0" applyFont="1" applyBorder="1" applyAlignment="1">
      <alignment vertical="center" wrapText="1"/>
    </xf>
    <xf numFmtId="0" fontId="1" fillId="0" borderId="1" xfId="0" applyFont="1" applyBorder="1" applyAlignment="1">
      <alignment vertical="top" wrapText="1"/>
    </xf>
    <xf numFmtId="0" fontId="6" fillId="0" borderId="0" xfId="0" applyFont="1" applyAlignment="1">
      <alignment horizontal="center"/>
    </xf>
    <xf numFmtId="0" fontId="8" fillId="5" borderId="57" xfId="0" applyFont="1" applyFill="1" applyBorder="1" applyAlignment="1">
      <alignment horizontal="center"/>
    </xf>
    <xf numFmtId="0" fontId="6" fillId="0" borderId="0" xfId="0" applyFont="1" applyAlignment="1">
      <alignment horizontal="center" wrapText="1"/>
    </xf>
    <xf numFmtId="0" fontId="1" fillId="0" borderId="6" xfId="0" applyFont="1" applyBorder="1" applyAlignment="1" applyProtection="1">
      <alignment horizontal="center" vertical="center" wrapText="1"/>
      <protection locked="0"/>
    </xf>
    <xf numFmtId="0" fontId="14" fillId="15" borderId="16" xfId="0" applyFont="1" applyFill="1" applyBorder="1" applyAlignment="1">
      <alignment horizontal="center" vertical="center" wrapText="1"/>
    </xf>
    <xf numFmtId="0" fontId="5" fillId="0" borderId="53" xfId="0" applyFont="1" applyBorder="1" applyAlignment="1">
      <alignment horizontal="center" vertical="center"/>
    </xf>
    <xf numFmtId="0" fontId="6" fillId="15" borderId="17" xfId="0" applyFont="1" applyFill="1" applyBorder="1" applyAlignment="1">
      <alignment horizontal="center" vertical="center" wrapText="1"/>
    </xf>
    <xf numFmtId="0" fontId="6" fillId="15" borderId="1" xfId="0" applyFont="1" applyFill="1" applyBorder="1" applyAlignment="1">
      <alignment horizontal="center" vertical="top" wrapText="1"/>
    </xf>
    <xf numFmtId="0" fontId="1" fillId="3" borderId="1" xfId="0" applyFont="1" applyFill="1" applyBorder="1" applyAlignment="1">
      <alignment vertical="top" wrapText="1"/>
    </xf>
    <xf numFmtId="0" fontId="1" fillId="0" borderId="5" xfId="0" applyFont="1" applyBorder="1" applyAlignment="1" applyProtection="1">
      <alignment horizontal="center" vertical="center" wrapText="1"/>
      <protection locked="0"/>
    </xf>
    <xf numFmtId="0" fontId="1" fillId="3" borderId="1" xfId="0" applyFont="1" applyFill="1" applyBorder="1" applyAlignment="1">
      <alignment vertical="center" wrapText="1"/>
    </xf>
    <xf numFmtId="0" fontId="5" fillId="3" borderId="0" xfId="0" applyFont="1" applyFill="1" applyAlignment="1">
      <alignment horizontal="left" vertical="center"/>
    </xf>
    <xf numFmtId="0" fontId="6" fillId="3" borderId="0" xfId="0" applyFont="1" applyFill="1" applyAlignment="1">
      <alignment horizontal="center" wrapText="1"/>
    </xf>
    <xf numFmtId="0" fontId="14" fillId="16" borderId="2" xfId="0" applyFont="1" applyFill="1" applyBorder="1" applyAlignment="1">
      <alignment horizontal="center" vertical="center"/>
    </xf>
    <xf numFmtId="0" fontId="7" fillId="0" borderId="0" xfId="0" applyFont="1" applyAlignment="1">
      <alignment horizontal="center"/>
    </xf>
    <xf numFmtId="0" fontId="5" fillId="3" borderId="1" xfId="0" applyFont="1" applyFill="1" applyBorder="1" applyAlignment="1">
      <alignment horizontal="center" vertical="center"/>
    </xf>
    <xf numFmtId="0" fontId="21" fillId="3" borderId="1" xfId="0" applyFont="1" applyFill="1" applyBorder="1" applyAlignment="1" applyProtection="1">
      <alignment horizontal="center" vertical="center" wrapText="1"/>
      <protection locked="0"/>
    </xf>
    <xf numFmtId="0" fontId="7" fillId="3" borderId="1" xfId="0" applyFont="1" applyFill="1" applyBorder="1" applyAlignment="1" applyProtection="1">
      <alignment horizontal="center" vertical="center" wrapText="1"/>
      <protection locked="0"/>
    </xf>
    <xf numFmtId="0" fontId="1" fillId="0" borderId="1" xfId="0" applyFont="1" applyBorder="1" applyAlignment="1" applyProtection="1">
      <alignment horizontal="center" vertical="center"/>
      <protection locked="0"/>
    </xf>
    <xf numFmtId="0" fontId="1" fillId="0" borderId="54" xfId="0" applyFont="1" applyBorder="1" applyAlignment="1" applyProtection="1">
      <alignment horizontal="center" vertical="center"/>
      <protection locked="0"/>
    </xf>
    <xf numFmtId="0" fontId="34" fillId="0" borderId="54" xfId="0" applyFont="1" applyBorder="1" applyAlignment="1" applyProtection="1">
      <alignment horizontal="center" vertical="center"/>
      <protection locked="0"/>
    </xf>
    <xf numFmtId="0" fontId="34" fillId="0" borderId="1" xfId="0" applyFont="1" applyBorder="1" applyAlignment="1" applyProtection="1">
      <alignment horizontal="center" vertical="center"/>
      <protection locked="0"/>
    </xf>
    <xf numFmtId="0" fontId="1" fillId="0" borderId="1" xfId="0" applyFont="1" applyBorder="1" applyAlignment="1">
      <alignment horizontal="center" vertical="center"/>
    </xf>
    <xf numFmtId="165" fontId="1" fillId="7" borderId="53" xfId="0" applyNumberFormat="1" applyFont="1" applyFill="1" applyBorder="1" applyAlignment="1">
      <alignment horizontal="center" vertical="center"/>
    </xf>
    <xf numFmtId="0" fontId="1" fillId="0" borderId="86" xfId="0" applyFont="1" applyBorder="1" applyAlignment="1" applyProtection="1">
      <alignment horizontal="center" vertical="top"/>
      <protection locked="0"/>
    </xf>
    <xf numFmtId="0" fontId="1" fillId="0" borderId="87" xfId="0" applyFont="1" applyBorder="1" applyAlignment="1" applyProtection="1">
      <alignment vertical="top"/>
      <protection locked="0"/>
    </xf>
    <xf numFmtId="165" fontId="1" fillId="4" borderId="53" xfId="0" applyNumberFormat="1" applyFont="1" applyFill="1" applyBorder="1" applyAlignment="1">
      <alignment horizontal="center" vertical="center"/>
    </xf>
    <xf numFmtId="0" fontId="1" fillId="0" borderId="87" xfId="0" applyFont="1" applyBorder="1"/>
    <xf numFmtId="165" fontId="1" fillId="24" borderId="53" xfId="0" applyNumberFormat="1" applyFont="1" applyFill="1" applyBorder="1" applyAlignment="1">
      <alignment horizontal="center" vertical="center"/>
    </xf>
    <xf numFmtId="0" fontId="34" fillId="3" borderId="1" xfId="0" applyFont="1" applyFill="1" applyBorder="1" applyAlignment="1" applyProtection="1">
      <alignment horizontal="center" vertical="center"/>
      <protection locked="0"/>
    </xf>
    <xf numFmtId="0" fontId="1" fillId="3" borderId="1" xfId="0" applyFont="1" applyFill="1" applyBorder="1" applyAlignment="1" applyProtection="1">
      <alignment wrapText="1"/>
      <protection locked="0"/>
    </xf>
    <xf numFmtId="0" fontId="1" fillId="3" borderId="1" xfId="0" applyFont="1" applyFill="1" applyBorder="1" applyAlignment="1" applyProtection="1">
      <alignment vertical="top" wrapText="1"/>
      <protection locked="0"/>
    </xf>
    <xf numFmtId="0" fontId="1" fillId="0" borderId="1" xfId="0" applyFont="1" applyBorder="1" applyAlignment="1" applyProtection="1">
      <alignment vertical="top" wrapText="1"/>
      <protection locked="0"/>
    </xf>
    <xf numFmtId="0" fontId="34" fillId="3" borderId="54" xfId="0" applyFont="1" applyFill="1" applyBorder="1" applyAlignment="1" applyProtection="1">
      <alignment horizontal="center" vertical="center"/>
      <protection locked="0"/>
    </xf>
    <xf numFmtId="164" fontId="1" fillId="4" borderId="53" xfId="0" applyNumberFormat="1" applyFont="1" applyFill="1" applyBorder="1" applyAlignment="1">
      <alignment horizontal="center" vertical="center"/>
    </xf>
    <xf numFmtId="164" fontId="1" fillId="24" borderId="53" xfId="0" applyNumberFormat="1" applyFont="1" applyFill="1" applyBorder="1" applyAlignment="1">
      <alignment horizontal="center" vertical="center"/>
    </xf>
    <xf numFmtId="0" fontId="17" fillId="15" borderId="1" xfId="0" applyFont="1" applyFill="1" applyBorder="1" applyAlignment="1">
      <alignment horizontal="center" vertical="center" textRotation="255"/>
    </xf>
    <xf numFmtId="0" fontId="22" fillId="15" borderId="1" xfId="0" applyFont="1" applyFill="1" applyBorder="1" applyAlignment="1">
      <alignment horizontal="center" vertical="center" wrapText="1"/>
    </xf>
    <xf numFmtId="0" fontId="22" fillId="15" borderId="53" xfId="0" applyFont="1" applyFill="1" applyBorder="1" applyAlignment="1">
      <alignment horizontal="center" vertical="center" wrapText="1"/>
    </xf>
    <xf numFmtId="0" fontId="21" fillId="3" borderId="0" xfId="0" applyFont="1" applyFill="1" applyAlignment="1" applyProtection="1">
      <alignment horizontal="left" vertical="center" wrapText="1"/>
      <protection locked="0"/>
    </xf>
    <xf numFmtId="0" fontId="17" fillId="15" borderId="53" xfId="0" applyFont="1" applyFill="1" applyBorder="1" applyAlignment="1">
      <alignment horizontal="center" vertical="center" textRotation="255"/>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1" fillId="0" borderId="2"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42" fillId="0" borderId="1" xfId="0" applyFont="1" applyBorder="1" applyAlignment="1" applyProtection="1">
      <alignment horizontal="center" vertical="center" wrapText="1"/>
      <protection locked="0"/>
    </xf>
    <xf numFmtId="0" fontId="7" fillId="0" borderId="1" xfId="0" applyFont="1" applyBorder="1" applyAlignment="1">
      <alignment horizontal="left" vertical="center" wrapText="1"/>
    </xf>
    <xf numFmtId="0" fontId="1" fillId="0" borderId="57" xfId="0" applyFont="1" applyBorder="1" applyAlignment="1">
      <alignment vertical="center" wrapText="1"/>
    </xf>
    <xf numFmtId="0" fontId="1" fillId="3" borderId="0" xfId="0" applyFont="1" applyFill="1" applyAlignment="1">
      <alignment vertical="center" wrapText="1"/>
    </xf>
    <xf numFmtId="0" fontId="1" fillId="0" borderId="7" xfId="0" applyFont="1" applyBorder="1" applyAlignment="1">
      <alignment vertical="center" wrapText="1"/>
    </xf>
    <xf numFmtId="0" fontId="1" fillId="0" borderId="0" xfId="0" applyFont="1"/>
    <xf numFmtId="0" fontId="1" fillId="0" borderId="1" xfId="0" applyFont="1" applyBorder="1" applyAlignment="1">
      <alignment vertical="center" wrapText="1"/>
    </xf>
    <xf numFmtId="0" fontId="1" fillId="0" borderId="5" xfId="0" applyFont="1" applyBorder="1" applyAlignment="1">
      <alignment vertical="center" wrapText="1"/>
    </xf>
    <xf numFmtId="0" fontId="1" fillId="0" borderId="0" xfId="0" applyFont="1" applyAlignment="1">
      <alignment horizontal="left" vertical="center" wrapText="1"/>
    </xf>
    <xf numFmtId="0" fontId="1" fillId="0" borderId="0" xfId="0" applyFont="1" applyAlignment="1">
      <alignment vertical="top"/>
    </xf>
    <xf numFmtId="0" fontId="6" fillId="3" borderId="10" xfId="0" applyFont="1" applyFill="1" applyBorder="1" applyAlignment="1">
      <alignment vertical="center" wrapText="1"/>
    </xf>
    <xf numFmtId="0" fontId="6" fillId="3" borderId="1" xfId="0" applyFont="1" applyFill="1" applyBorder="1" applyAlignment="1">
      <alignment vertical="center"/>
    </xf>
    <xf numFmtId="0" fontId="5" fillId="0" borderId="3" xfId="0" applyFont="1" applyBorder="1" applyAlignment="1">
      <alignment vertical="center"/>
    </xf>
    <xf numFmtId="0" fontId="6" fillId="0" borderId="2" xfId="0" applyFont="1" applyBorder="1" applyAlignment="1">
      <alignment vertical="center" wrapText="1"/>
    </xf>
    <xf numFmtId="0" fontId="6" fillId="0" borderId="1" xfId="0" applyFont="1" applyBorder="1" applyAlignment="1">
      <alignment vertical="center" wrapText="1"/>
    </xf>
    <xf numFmtId="0" fontId="26" fillId="0" borderId="1" xfId="0" applyFont="1" applyBorder="1" applyAlignment="1">
      <alignment vertical="center" wrapText="1"/>
    </xf>
    <xf numFmtId="0" fontId="34" fillId="0" borderId="3" xfId="0" applyFont="1" applyBorder="1" applyAlignment="1">
      <alignment vertical="center" wrapText="1"/>
    </xf>
    <xf numFmtId="0" fontId="34" fillId="3" borderId="1" xfId="0" applyFont="1" applyFill="1" applyBorder="1" applyAlignment="1">
      <alignment vertical="center" wrapText="1"/>
    </xf>
    <xf numFmtId="0" fontId="26" fillId="3" borderId="1" xfId="0" applyFont="1" applyFill="1" applyBorder="1" applyAlignment="1">
      <alignment vertical="center" wrapText="1"/>
    </xf>
    <xf numFmtId="0" fontId="6" fillId="3" borderId="1" xfId="0" applyFont="1" applyFill="1" applyBorder="1" applyAlignment="1">
      <alignment vertical="center" wrapText="1"/>
    </xf>
    <xf numFmtId="0" fontId="1" fillId="0" borderId="3" xfId="0" applyFont="1" applyBorder="1" applyAlignment="1">
      <alignment vertical="center" wrapText="1"/>
    </xf>
    <xf numFmtId="0" fontId="6" fillId="0" borderId="2" xfId="0" applyFont="1" applyBorder="1" applyAlignment="1">
      <alignment vertical="center"/>
    </xf>
    <xf numFmtId="0" fontId="6" fillId="3" borderId="2" xfId="0" applyFont="1" applyFill="1" applyBorder="1" applyAlignment="1">
      <alignment vertical="center"/>
    </xf>
    <xf numFmtId="0" fontId="6" fillId="3" borderId="2" xfId="0" applyFont="1" applyFill="1" applyBorder="1" applyAlignment="1">
      <alignment vertical="center" wrapText="1"/>
    </xf>
    <xf numFmtId="0" fontId="5" fillId="0" borderId="3" xfId="0" applyFont="1" applyBorder="1" applyAlignment="1">
      <alignment vertical="center" wrapText="1"/>
    </xf>
    <xf numFmtId="0" fontId="6" fillId="3" borderId="25" xfId="0" applyFont="1" applyFill="1" applyBorder="1" applyAlignment="1">
      <alignment vertical="center" wrapText="1"/>
    </xf>
    <xf numFmtId="0" fontId="5" fillId="3" borderId="10" xfId="0" applyFont="1" applyFill="1" applyBorder="1" applyAlignment="1">
      <alignment vertical="center" wrapText="1"/>
    </xf>
    <xf numFmtId="0" fontId="1" fillId="3" borderId="11" xfId="0" applyFont="1" applyFill="1" applyBorder="1" applyAlignment="1">
      <alignment vertical="center" wrapText="1"/>
    </xf>
    <xf numFmtId="0" fontId="5" fillId="0" borderId="13" xfId="0" applyFont="1" applyBorder="1" applyAlignment="1">
      <alignment vertical="center" wrapText="1"/>
    </xf>
    <xf numFmtId="0" fontId="6" fillId="0" borderId="4" xfId="0" applyFont="1" applyBorder="1" applyAlignment="1">
      <alignment vertical="center" wrapText="1"/>
    </xf>
    <xf numFmtId="0" fontId="5" fillId="3" borderId="5" xfId="0" applyFont="1" applyFill="1" applyBorder="1" applyAlignment="1">
      <alignment vertical="center" wrapText="1"/>
    </xf>
    <xf numFmtId="0" fontId="1" fillId="3" borderId="5" xfId="0" applyFont="1" applyFill="1" applyBorder="1" applyAlignment="1">
      <alignment vertical="center" wrapText="1"/>
    </xf>
    <xf numFmtId="0" fontId="6" fillId="3" borderId="5" xfId="0" applyFont="1" applyFill="1" applyBorder="1" applyAlignment="1">
      <alignment vertical="center" wrapText="1"/>
    </xf>
    <xf numFmtId="0" fontId="5" fillId="0" borderId="6" xfId="0" applyFont="1" applyBorder="1" applyAlignment="1">
      <alignment vertical="center"/>
    </xf>
    <xf numFmtId="14" fontId="7" fillId="0" borderId="1" xfId="0" applyNumberFormat="1" applyFont="1" applyBorder="1" applyAlignment="1">
      <alignment horizontal="center" vertical="center" wrapText="1"/>
    </xf>
    <xf numFmtId="0" fontId="14" fillId="5" borderId="8" xfId="0" applyFont="1" applyFill="1" applyBorder="1" applyAlignment="1">
      <alignment horizontal="center" vertical="center" wrapText="1"/>
    </xf>
    <xf numFmtId="0" fontId="14" fillId="5" borderId="7" xfId="0" applyFont="1" applyFill="1" applyBorder="1" applyAlignment="1">
      <alignment horizontal="center" vertical="center"/>
    </xf>
    <xf numFmtId="0" fontId="14" fillId="5" borderId="7" xfId="0" applyFont="1" applyFill="1" applyBorder="1" applyAlignment="1">
      <alignment horizontal="center" vertical="center" wrapText="1"/>
    </xf>
    <xf numFmtId="0" fontId="18" fillId="23" borderId="5" xfId="0" applyFont="1" applyFill="1" applyBorder="1" applyAlignment="1">
      <alignment horizontal="center" vertical="center" wrapText="1"/>
    </xf>
    <xf numFmtId="0" fontId="7" fillId="3" borderId="5" xfId="0" applyFont="1" applyFill="1" applyBorder="1" applyAlignment="1" applyProtection="1">
      <alignment horizontal="center" vertical="center" wrapText="1"/>
      <protection locked="0"/>
    </xf>
    <xf numFmtId="0" fontId="5" fillId="5" borderId="41" xfId="0" applyFont="1" applyFill="1" applyBorder="1" applyAlignment="1">
      <alignment horizontal="center" vertical="center" wrapText="1"/>
    </xf>
    <xf numFmtId="0" fontId="42" fillId="0" borderId="7" xfId="0" applyFont="1" applyBorder="1" applyAlignment="1" applyProtection="1">
      <alignment vertical="center" wrapText="1"/>
      <protection locked="0"/>
    </xf>
    <xf numFmtId="0" fontId="42" fillId="0" borderId="7" xfId="0" applyFont="1" applyBorder="1" applyAlignment="1" applyProtection="1">
      <alignment horizontal="center" vertical="center" wrapText="1"/>
      <protection locked="0"/>
    </xf>
    <xf numFmtId="0" fontId="42" fillId="0" borderId="5" xfId="0" applyFont="1" applyBorder="1" applyAlignment="1" applyProtection="1">
      <alignment vertical="center" wrapText="1"/>
      <protection locked="0"/>
    </xf>
    <xf numFmtId="0" fontId="42" fillId="0" borderId="5" xfId="0" applyFont="1" applyBorder="1" applyAlignment="1" applyProtection="1">
      <alignment horizontal="center" vertical="center" wrapText="1"/>
      <protection locked="0"/>
    </xf>
    <xf numFmtId="0" fontId="7" fillId="0" borderId="5" xfId="0" applyFont="1" applyBorder="1" applyAlignment="1">
      <alignment horizontal="left" vertical="center" wrapText="1"/>
    </xf>
    <xf numFmtId="0" fontId="14" fillId="0" borderId="0" xfId="0" applyFont="1" applyAlignment="1">
      <alignment horizontal="center" wrapText="1"/>
    </xf>
    <xf numFmtId="0" fontId="1" fillId="0" borderId="7" xfId="0" applyFont="1" applyBorder="1" applyAlignment="1" applyProtection="1">
      <alignment horizontal="center" vertical="center"/>
      <protection locked="0"/>
    </xf>
    <xf numFmtId="0" fontId="21" fillId="3" borderId="1" xfId="0" applyFont="1" applyFill="1" applyBorder="1" applyAlignment="1">
      <alignment horizontal="center" vertical="center" wrapText="1"/>
    </xf>
    <xf numFmtId="0" fontId="1" fillId="0" borderId="53" xfId="0" applyFont="1" applyBorder="1" applyAlignment="1" applyProtection="1">
      <alignment horizontal="left" vertical="center"/>
      <protection locked="0"/>
    </xf>
    <xf numFmtId="0" fontId="1" fillId="0" borderId="49" xfId="0" applyFont="1" applyBorder="1" applyAlignment="1" applyProtection="1">
      <alignment horizontal="left" vertical="center"/>
      <protection locked="0"/>
    </xf>
    <xf numFmtId="0" fontId="1" fillId="0" borderId="54" xfId="0" applyFont="1" applyBorder="1" applyAlignment="1" applyProtection="1">
      <alignment horizontal="left" vertical="center"/>
      <protection locked="0"/>
    </xf>
    <xf numFmtId="0" fontId="7" fillId="3" borderId="1"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7" fillId="3" borderId="1" xfId="0" applyFont="1" applyFill="1" applyBorder="1" applyAlignment="1">
      <alignment horizontal="center" vertical="center"/>
    </xf>
    <xf numFmtId="0" fontId="34" fillId="3" borderId="28" xfId="0" applyFont="1" applyFill="1" applyBorder="1" applyAlignment="1">
      <alignment vertical="center" wrapText="1"/>
    </xf>
    <xf numFmtId="0" fontId="34" fillId="0" borderId="28" xfId="0" applyFont="1" applyBorder="1" applyAlignment="1">
      <alignment vertical="center"/>
    </xf>
    <xf numFmtId="0" fontId="26" fillId="0" borderId="28" xfId="0" applyFont="1" applyBorder="1" applyAlignment="1">
      <alignment vertical="center" wrapText="1"/>
    </xf>
    <xf numFmtId="0" fontId="34" fillId="0" borderId="29" xfId="0" applyFont="1" applyBorder="1" applyAlignment="1">
      <alignment vertical="center" wrapText="1"/>
    </xf>
    <xf numFmtId="0" fontId="1" fillId="0" borderId="28" xfId="0" applyFont="1" applyBorder="1" applyAlignment="1">
      <alignment vertical="center" wrapText="1"/>
    </xf>
    <xf numFmtId="0" fontId="14" fillId="5" borderId="9" xfId="0" applyFont="1" applyFill="1" applyBorder="1" applyAlignment="1">
      <alignment horizontal="center" vertical="center"/>
    </xf>
    <xf numFmtId="0" fontId="21" fillId="6" borderId="5" xfId="0" applyFont="1" applyFill="1" applyBorder="1" applyAlignment="1">
      <alignment horizontal="center" vertical="center" wrapText="1"/>
    </xf>
    <xf numFmtId="0" fontId="47" fillId="0" borderId="0" xfId="0" applyFont="1" applyAlignment="1">
      <alignment horizontal="center" vertical="center" wrapText="1"/>
    </xf>
    <xf numFmtId="0" fontId="1" fillId="3" borderId="0" xfId="0" applyFont="1" applyFill="1" applyAlignment="1">
      <alignment horizontal="left" vertical="center" wrapText="1"/>
    </xf>
    <xf numFmtId="0" fontId="6" fillId="0" borderId="0" xfId="0" applyFont="1" applyAlignment="1">
      <alignment vertical="center" wrapText="1"/>
    </xf>
    <xf numFmtId="0" fontId="5" fillId="3" borderId="0" xfId="0" applyFont="1" applyFill="1" applyAlignment="1">
      <alignment vertical="center" wrapText="1"/>
    </xf>
    <xf numFmtId="0" fontId="6" fillId="3" borderId="0" xfId="0" applyFont="1" applyFill="1" applyAlignment="1">
      <alignment vertical="center" wrapText="1"/>
    </xf>
    <xf numFmtId="0" fontId="5" fillId="0" borderId="0" xfId="0" applyFont="1" applyAlignment="1">
      <alignment vertical="center"/>
    </xf>
    <xf numFmtId="0" fontId="34" fillId="0" borderId="10" xfId="0" applyFont="1" applyBorder="1" applyAlignment="1">
      <alignment vertical="center" wrapText="1"/>
    </xf>
    <xf numFmtId="0" fontId="34" fillId="3" borderId="11" xfId="0" applyFont="1" applyFill="1" applyBorder="1" applyAlignment="1">
      <alignment vertical="center" wrapText="1"/>
    </xf>
    <xf numFmtId="0" fontId="34" fillId="3" borderId="0" xfId="0" applyFont="1" applyFill="1" applyAlignment="1">
      <alignment vertical="center" wrapText="1"/>
    </xf>
    <xf numFmtId="0" fontId="5" fillId="3" borderId="1" xfId="0" applyFont="1" applyFill="1" applyBorder="1" applyAlignment="1" applyProtection="1">
      <alignment horizontal="center" vertical="center" wrapText="1"/>
      <protection locked="0"/>
    </xf>
    <xf numFmtId="0" fontId="5" fillId="3" borderId="3" xfId="0" applyFont="1" applyFill="1" applyBorder="1" applyAlignment="1" applyProtection="1">
      <alignment horizontal="center" vertical="center" wrapText="1"/>
      <protection locked="0"/>
    </xf>
    <xf numFmtId="0" fontId="1" fillId="3" borderId="3" xfId="0" applyFont="1" applyFill="1" applyBorder="1" applyAlignment="1" applyProtection="1">
      <alignment horizontal="center" vertical="center" wrapText="1"/>
      <protection locked="0"/>
    </xf>
    <xf numFmtId="0" fontId="6" fillId="0" borderId="19" xfId="0" applyFont="1" applyBorder="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15" fillId="0" borderId="38" xfId="0" applyFont="1" applyBorder="1" applyAlignment="1">
      <alignment horizontal="center" vertical="center" wrapText="1"/>
    </xf>
    <xf numFmtId="0" fontId="15" fillId="0" borderId="19" xfId="0" applyFont="1" applyBorder="1" applyAlignment="1">
      <alignment horizontal="center" vertical="center" wrapText="1"/>
    </xf>
    <xf numFmtId="0" fontId="15" fillId="0" borderId="39" xfId="0" applyFont="1" applyBorder="1" applyAlignment="1">
      <alignment horizontal="center" vertical="center" wrapText="1"/>
    </xf>
    <xf numFmtId="0" fontId="15" fillId="0" borderId="18" xfId="0" applyFont="1" applyBorder="1" applyAlignment="1">
      <alignment horizontal="center" vertical="center" wrapText="1"/>
    </xf>
    <xf numFmtId="0" fontId="15" fillId="0" borderId="0" xfId="0" applyFont="1" applyAlignment="1">
      <alignment horizontal="center" vertical="center" wrapText="1"/>
    </xf>
    <xf numFmtId="0" fontId="15" fillId="0" borderId="31" xfId="0" applyFont="1" applyBorder="1" applyAlignment="1">
      <alignment horizontal="center" vertical="center" wrapText="1"/>
    </xf>
    <xf numFmtId="0" fontId="15" fillId="0" borderId="23" xfId="0" applyFont="1" applyBorder="1" applyAlignment="1">
      <alignment horizontal="center" vertical="center" wrapText="1"/>
    </xf>
    <xf numFmtId="0" fontId="15" fillId="0" borderId="36" xfId="0" applyFont="1" applyBorder="1" applyAlignment="1">
      <alignment horizontal="center" vertical="center" wrapText="1"/>
    </xf>
    <xf numFmtId="0" fontId="15" fillId="0" borderId="37" xfId="0" applyFont="1" applyBorder="1" applyAlignment="1">
      <alignment horizontal="center"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1" fillId="0" borderId="7" xfId="0" applyFont="1" applyBorder="1" applyAlignment="1">
      <alignment horizontal="left" vertical="center" wrapText="1"/>
    </xf>
    <xf numFmtId="0" fontId="1" fillId="0" borderId="9" xfId="0" applyFont="1" applyBorder="1" applyAlignment="1">
      <alignment horizontal="left" vertical="center" wrapText="1"/>
    </xf>
    <xf numFmtId="0" fontId="1" fillId="0" borderId="5" xfId="0" applyFont="1" applyBorder="1" applyAlignment="1">
      <alignment horizontal="left" vertical="center" wrapText="1"/>
    </xf>
    <xf numFmtId="0" fontId="1" fillId="0" borderId="6" xfId="0" applyFont="1" applyBorder="1" applyAlignment="1">
      <alignment horizontal="left" vertical="center" wrapText="1"/>
    </xf>
    <xf numFmtId="0" fontId="6" fillId="2" borderId="30" xfId="0" applyFont="1" applyFill="1" applyBorder="1" applyAlignment="1">
      <alignment horizontal="center" vertical="center"/>
    </xf>
    <xf numFmtId="0" fontId="6" fillId="2" borderId="57" xfId="0" applyFont="1" applyFill="1" applyBorder="1" applyAlignment="1">
      <alignment horizontal="center" vertical="center"/>
    </xf>
    <xf numFmtId="0" fontId="6" fillId="2" borderId="41" xfId="0" applyFont="1" applyFill="1" applyBorder="1" applyAlignment="1">
      <alignment horizontal="center" vertical="center"/>
    </xf>
    <xf numFmtId="0" fontId="6" fillId="0" borderId="0" xfId="0" applyFont="1" applyAlignment="1">
      <alignment horizontal="center" vertical="center"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 fillId="0" borderId="4" xfId="0" applyFont="1" applyBorder="1" applyAlignment="1">
      <alignment horizontal="left" vertical="center" wrapText="1"/>
    </xf>
    <xf numFmtId="0" fontId="1" fillId="0" borderId="0" xfId="0" applyFont="1" applyAlignment="1">
      <alignment horizontal="center"/>
    </xf>
    <xf numFmtId="0" fontId="1" fillId="0" borderId="26" xfId="0" applyFont="1" applyBorder="1" applyAlignment="1">
      <alignment horizontal="left" vertical="top" wrapText="1"/>
    </xf>
    <xf numFmtId="0" fontId="1" fillId="0" borderId="19" xfId="0" applyFont="1" applyBorder="1" applyAlignment="1">
      <alignment horizontal="left" vertical="top" wrapText="1"/>
    </xf>
    <xf numFmtId="0" fontId="1" fillId="0" borderId="21" xfId="0" applyFont="1" applyBorder="1" applyAlignment="1">
      <alignment horizontal="left" vertical="top" wrapText="1"/>
    </xf>
    <xf numFmtId="0" fontId="1" fillId="0" borderId="35" xfId="0" applyFont="1" applyBorder="1" applyAlignment="1">
      <alignment horizontal="left" vertical="top" wrapText="1"/>
    </xf>
    <xf numFmtId="0" fontId="1" fillId="0" borderId="36" xfId="0" applyFont="1" applyBorder="1" applyAlignment="1">
      <alignment horizontal="left" vertical="top" wrapText="1"/>
    </xf>
    <xf numFmtId="0" fontId="1" fillId="0" borderId="24" xfId="0" applyFont="1" applyBorder="1" applyAlignment="1">
      <alignment horizontal="left" vertical="top" wrapText="1"/>
    </xf>
    <xf numFmtId="0" fontId="6" fillId="8" borderId="80" xfId="0" applyFont="1" applyFill="1" applyBorder="1" applyAlignment="1">
      <alignment horizontal="center" vertical="center"/>
    </xf>
    <xf numFmtId="0" fontId="6" fillId="8" borderId="81" xfId="0" applyFont="1" applyFill="1" applyBorder="1" applyAlignment="1">
      <alignment horizontal="center" vertical="center"/>
    </xf>
    <xf numFmtId="0" fontId="6" fillId="8" borderId="82" xfId="0" applyFont="1" applyFill="1" applyBorder="1" applyAlignment="1">
      <alignment horizontal="center" vertical="center"/>
    </xf>
    <xf numFmtId="0" fontId="1" fillId="0" borderId="83" xfId="0" applyFont="1" applyBorder="1" applyAlignment="1">
      <alignment horizontal="left" vertical="center" wrapText="1"/>
    </xf>
    <xf numFmtId="0" fontId="1" fillId="0" borderId="84" xfId="0" applyFont="1" applyBorder="1" applyAlignment="1">
      <alignment horizontal="left" vertical="center" wrapText="1"/>
    </xf>
    <xf numFmtId="0" fontId="1" fillId="0" borderId="85" xfId="0" applyFont="1" applyBorder="1" applyAlignment="1">
      <alignment horizontal="left" vertical="center" wrapText="1"/>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1" fillId="0" borderId="26" xfId="0" applyFont="1" applyBorder="1" applyAlignment="1">
      <alignment horizontal="left" vertical="center" wrapText="1"/>
    </xf>
    <xf numFmtId="0" fontId="1" fillId="0" borderId="19" xfId="0" applyFont="1" applyBorder="1" applyAlignment="1">
      <alignment horizontal="left" vertical="center" wrapText="1"/>
    </xf>
    <xf numFmtId="0" fontId="1" fillId="0" borderId="21" xfId="0" applyFont="1" applyBorder="1" applyAlignment="1">
      <alignment horizontal="left" vertical="center" wrapText="1"/>
    </xf>
    <xf numFmtId="0" fontId="1" fillId="0" borderId="35" xfId="0" applyFont="1" applyBorder="1" applyAlignment="1">
      <alignment horizontal="left" vertical="center" wrapText="1"/>
    </xf>
    <xf numFmtId="0" fontId="1" fillId="0" borderId="36" xfId="0" applyFont="1" applyBorder="1" applyAlignment="1">
      <alignment horizontal="left" vertical="center" wrapText="1"/>
    </xf>
    <xf numFmtId="0" fontId="1" fillId="0" borderId="24" xfId="0" applyFont="1" applyBorder="1" applyAlignment="1">
      <alignment horizontal="left" vertical="center" wrapText="1"/>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4" xfId="0" applyFont="1" applyBorder="1" applyAlignment="1">
      <alignment vertical="center" wrapText="1"/>
    </xf>
    <xf numFmtId="0" fontId="1" fillId="0" borderId="5" xfId="0" applyFont="1" applyBorder="1" applyAlignment="1">
      <alignment vertical="center" wrapText="1"/>
    </xf>
    <xf numFmtId="0" fontId="1"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1" fillId="0" borderId="63" xfId="0" applyFont="1" applyBorder="1" applyAlignment="1">
      <alignment horizontal="left" vertical="top" wrapText="1"/>
    </xf>
    <xf numFmtId="0" fontId="1" fillId="0" borderId="32" xfId="0" applyFont="1" applyBorder="1" applyAlignment="1">
      <alignment horizontal="left" vertical="top" wrapText="1"/>
    </xf>
    <xf numFmtId="0" fontId="1" fillId="0" borderId="55" xfId="0" applyFont="1" applyBorder="1" applyAlignment="1">
      <alignment horizontal="left" vertical="top" wrapText="1"/>
    </xf>
    <xf numFmtId="0" fontId="1" fillId="0" borderId="4" xfId="0" applyFont="1" applyBorder="1" applyAlignment="1">
      <alignment horizontal="left" vertical="top" wrapText="1"/>
    </xf>
    <xf numFmtId="0" fontId="1" fillId="0" borderId="5" xfId="0" applyFont="1" applyBorder="1" applyAlignment="1">
      <alignment horizontal="left" vertical="top" wrapText="1"/>
    </xf>
    <xf numFmtId="0" fontId="1" fillId="0" borderId="6" xfId="0" applyFont="1" applyBorder="1" applyAlignment="1">
      <alignment horizontal="left" vertical="top" wrapText="1"/>
    </xf>
    <xf numFmtId="0" fontId="6" fillId="22" borderId="77" xfId="0" applyFont="1" applyFill="1" applyBorder="1" applyAlignment="1">
      <alignment horizontal="center" vertical="center"/>
    </xf>
    <xf numFmtId="0" fontId="6" fillId="22" borderId="50" xfId="0" applyFont="1" applyFill="1" applyBorder="1" applyAlignment="1">
      <alignment horizontal="center" vertical="center"/>
    </xf>
    <xf numFmtId="0" fontId="6" fillId="22" borderId="59" xfId="0" applyFont="1" applyFill="1" applyBorder="1" applyAlignment="1">
      <alignment horizontal="center" vertical="center"/>
    </xf>
    <xf numFmtId="0" fontId="1" fillId="0" borderId="72" xfId="0" applyFont="1" applyBorder="1" applyAlignment="1">
      <alignment horizontal="left" vertical="top" wrapText="1"/>
    </xf>
    <xf numFmtId="0" fontId="1" fillId="0" borderId="44" xfId="0" applyFont="1" applyBorder="1" applyAlignment="1">
      <alignment horizontal="left" vertical="top" wrapText="1"/>
    </xf>
    <xf numFmtId="0" fontId="1" fillId="0" borderId="45"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6" fillId="3" borderId="10" xfId="0" applyFont="1" applyFill="1" applyBorder="1" applyAlignment="1">
      <alignment vertical="center" wrapText="1"/>
    </xf>
    <xf numFmtId="0" fontId="6" fillId="3" borderId="11" xfId="0" applyFont="1" applyFill="1" applyBorder="1" applyAlignment="1">
      <alignment vertical="center" wrapText="1"/>
    </xf>
    <xf numFmtId="0" fontId="6" fillId="3" borderId="58" xfId="0" applyFont="1" applyFill="1" applyBorder="1" applyAlignment="1">
      <alignment vertical="center" wrapText="1"/>
    </xf>
    <xf numFmtId="0" fontId="26" fillId="3" borderId="1" xfId="0" applyFont="1" applyFill="1" applyBorder="1" applyAlignment="1">
      <alignment vertical="center" wrapText="1"/>
    </xf>
    <xf numFmtId="0" fontId="34" fillId="0" borderId="3" xfId="0" applyFont="1" applyBorder="1" applyAlignment="1">
      <alignment vertical="center" wrapText="1"/>
    </xf>
    <xf numFmtId="0" fontId="6" fillId="0" borderId="2" xfId="0" applyFont="1" applyBorder="1" applyAlignment="1">
      <alignment vertical="center" wrapText="1"/>
    </xf>
    <xf numFmtId="0" fontId="6" fillId="3" borderId="1" xfId="0" applyFont="1" applyFill="1" applyBorder="1" applyAlignment="1">
      <alignment vertical="center" wrapText="1"/>
    </xf>
    <xf numFmtId="0" fontId="34" fillId="3" borderId="10" xfId="0" applyFont="1" applyFill="1" applyBorder="1" applyAlignment="1">
      <alignment vertical="center" wrapText="1"/>
    </xf>
    <xf numFmtId="0" fontId="34" fillId="3" borderId="28" xfId="0" applyFont="1" applyFill="1" applyBorder="1" applyAlignment="1">
      <alignment vertical="center" wrapText="1"/>
    </xf>
    <xf numFmtId="0" fontId="1" fillId="3" borderId="10" xfId="0" applyFont="1" applyFill="1" applyBorder="1" applyAlignment="1">
      <alignment vertical="center" wrapText="1"/>
    </xf>
    <xf numFmtId="0" fontId="1" fillId="3" borderId="11" xfId="0" applyFont="1" applyFill="1" applyBorder="1" applyAlignment="1">
      <alignment vertical="center" wrapText="1"/>
    </xf>
    <xf numFmtId="0" fontId="1" fillId="3" borderId="28" xfId="0" applyFont="1" applyFill="1" applyBorder="1" applyAlignment="1">
      <alignment vertical="center" wrapText="1"/>
    </xf>
    <xf numFmtId="0" fontId="34" fillId="0" borderId="10" xfId="0" applyFont="1" applyBorder="1" applyAlignment="1">
      <alignment vertical="center"/>
    </xf>
    <xf numFmtId="0" fontId="34" fillId="0" borderId="28" xfId="0" applyFont="1" applyBorder="1" applyAlignment="1">
      <alignment vertical="center"/>
    </xf>
    <xf numFmtId="0" fontId="6" fillId="0" borderId="8" xfId="0" applyFont="1" applyBorder="1" applyAlignment="1">
      <alignment vertical="center" wrapText="1"/>
    </xf>
    <xf numFmtId="0" fontId="6" fillId="0" borderId="7" xfId="0" applyFont="1" applyBorder="1" applyAlignment="1">
      <alignment vertical="center" wrapText="1"/>
    </xf>
    <xf numFmtId="0" fontId="6" fillId="0" borderId="1" xfId="0" applyFont="1" applyBorder="1" applyAlignment="1">
      <alignment vertical="center" wrapText="1"/>
    </xf>
    <xf numFmtId="0" fontId="16" fillId="3" borderId="0" xfId="0" applyFont="1" applyFill="1" applyAlignment="1">
      <alignment horizontal="center" vertical="center" wrapText="1"/>
    </xf>
    <xf numFmtId="0" fontId="2" fillId="0" borderId="60"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61" xfId="0" applyFont="1" applyBorder="1" applyAlignment="1">
      <alignment horizontal="center" vertical="center" wrapText="1"/>
    </xf>
    <xf numFmtId="0" fontId="6"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5" fillId="3" borderId="4" xfId="0" applyFont="1" applyFill="1" applyBorder="1" applyAlignment="1">
      <alignment horizontal="left" vertical="top" wrapText="1"/>
    </xf>
    <xf numFmtId="0" fontId="16" fillId="3" borderId="5" xfId="0" applyFont="1" applyFill="1" applyBorder="1" applyAlignment="1">
      <alignment horizontal="left" vertical="top" wrapText="1"/>
    </xf>
    <xf numFmtId="0" fontId="16" fillId="3" borderId="6" xfId="0" applyFont="1" applyFill="1" applyBorder="1" applyAlignment="1">
      <alignment horizontal="left" vertical="top" wrapText="1"/>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26" fillId="0" borderId="57" xfId="0" applyFont="1" applyBorder="1" applyAlignment="1">
      <alignment vertical="center" wrapText="1"/>
    </xf>
    <xf numFmtId="0" fontId="26" fillId="0" borderId="11" xfId="0" applyFont="1" applyBorder="1" applyAlignment="1">
      <alignment vertical="center" wrapText="1"/>
    </xf>
    <xf numFmtId="0" fontId="26" fillId="0" borderId="28" xfId="0" applyFont="1" applyBorder="1" applyAlignment="1">
      <alignment vertical="center" wrapText="1"/>
    </xf>
    <xf numFmtId="0" fontId="34" fillId="0" borderId="41" xfId="0" applyFont="1" applyBorder="1" applyAlignment="1">
      <alignment vertical="center" wrapText="1"/>
    </xf>
    <xf numFmtId="0" fontId="34" fillId="0" borderId="12" xfId="0" applyFont="1" applyBorder="1" applyAlignment="1">
      <alignment vertical="center" wrapText="1"/>
    </xf>
    <xf numFmtId="0" fontId="34" fillId="0" borderId="29" xfId="0" applyFont="1" applyBorder="1" applyAlignment="1">
      <alignment vertical="center" wrapText="1"/>
    </xf>
    <xf numFmtId="0" fontId="1" fillId="0" borderId="10" xfId="0" applyFont="1" applyBorder="1" applyAlignment="1">
      <alignment vertical="center" wrapText="1"/>
    </xf>
    <xf numFmtId="0" fontId="1" fillId="0" borderId="28" xfId="0" applyFont="1" applyBorder="1" applyAlignment="1">
      <alignment vertical="center" wrapText="1"/>
    </xf>
    <xf numFmtId="0" fontId="2" fillId="0" borderId="0" xfId="0" applyFont="1" applyAlignment="1">
      <alignment horizontal="center" vertical="center" wrapText="1"/>
    </xf>
    <xf numFmtId="0" fontId="15" fillId="0" borderId="7" xfId="0" applyFont="1" applyBorder="1" applyAlignment="1">
      <alignment horizontal="center" vertical="center" wrapText="1"/>
    </xf>
    <xf numFmtId="0" fontId="15" fillId="0" borderId="1" xfId="0" applyFont="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1" fillId="0" borderId="1"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0" xfId="0" applyFont="1" applyFill="1" applyAlignment="1">
      <alignment horizontal="right" vertical="center"/>
    </xf>
    <xf numFmtId="0" fontId="6" fillId="17" borderId="31" xfId="0" applyFont="1" applyFill="1" applyBorder="1" applyAlignment="1">
      <alignment horizontal="right" vertical="center"/>
    </xf>
    <xf numFmtId="0" fontId="0" fillId="0" borderId="19" xfId="0" applyBorder="1" applyAlignment="1">
      <alignment horizontal="center"/>
    </xf>
    <xf numFmtId="0" fontId="0" fillId="0" borderId="0" xfId="0" applyAlignment="1">
      <alignment horizontal="center"/>
    </xf>
    <xf numFmtId="0" fontId="0" fillId="0" borderId="33" xfId="0" applyBorder="1" applyAlignment="1">
      <alignment horizontal="center"/>
    </xf>
    <xf numFmtId="0" fontId="5" fillId="16" borderId="5" xfId="0" applyFont="1" applyFill="1" applyBorder="1" applyAlignment="1">
      <alignment vertical="top" wrapText="1"/>
    </xf>
    <xf numFmtId="0" fontId="5" fillId="16" borderId="1" xfId="0" applyFont="1" applyFill="1" applyBorder="1" applyAlignment="1">
      <alignment vertical="center"/>
    </xf>
    <xf numFmtId="0" fontId="15" fillId="0" borderId="33" xfId="0" applyFont="1" applyBorder="1" applyAlignment="1">
      <alignment horizontal="center" vertical="center" wrapText="1"/>
    </xf>
    <xf numFmtId="0" fontId="15" fillId="0" borderId="17" xfId="0" applyFont="1" applyBorder="1" applyAlignment="1">
      <alignment horizontal="center" vertical="center" wrapText="1"/>
    </xf>
    <xf numFmtId="0" fontId="0" fillId="0" borderId="17" xfId="0" applyBorder="1" applyAlignment="1">
      <alignment horizontal="center"/>
    </xf>
    <xf numFmtId="0" fontId="6" fillId="15" borderId="26" xfId="0" applyFont="1" applyFill="1" applyBorder="1" applyAlignment="1">
      <alignment horizontal="center" vertical="center" wrapText="1"/>
    </xf>
    <xf numFmtId="0" fontId="6" fillId="15" borderId="19" xfId="0" applyFont="1" applyFill="1" applyBorder="1" applyAlignment="1">
      <alignment horizontal="center" vertical="center" wrapText="1"/>
    </xf>
    <xf numFmtId="0" fontId="6" fillId="15" borderId="21" xfId="0" applyFont="1" applyFill="1" applyBorder="1" applyAlignment="1">
      <alignment horizontal="center" vertical="center" wrapText="1"/>
    </xf>
    <xf numFmtId="0" fontId="6" fillId="15" borderId="35" xfId="0" applyFont="1" applyFill="1" applyBorder="1" applyAlignment="1">
      <alignment horizontal="center" vertical="center" wrapText="1"/>
    </xf>
    <xf numFmtId="0" fontId="6" fillId="15" borderId="36" xfId="0" applyFont="1" applyFill="1" applyBorder="1" applyAlignment="1">
      <alignment horizontal="center" vertical="center" wrapText="1"/>
    </xf>
    <xf numFmtId="0" fontId="6" fillId="15" borderId="24" xfId="0" applyFont="1" applyFill="1" applyBorder="1" applyAlignment="1">
      <alignment horizontal="center" vertical="center" wrapText="1"/>
    </xf>
    <xf numFmtId="0" fontId="5" fillId="3" borderId="73" xfId="0" applyFont="1" applyFill="1" applyBorder="1" applyAlignment="1">
      <alignment horizontal="center" vertical="center" wrapText="1"/>
    </xf>
    <xf numFmtId="0" fontId="5" fillId="3" borderId="89" xfId="0" applyFont="1" applyFill="1" applyBorder="1" applyAlignment="1">
      <alignment horizontal="center" vertic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0"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5"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5" fillId="0" borderId="14" xfId="0" applyFont="1" applyBorder="1" applyAlignment="1">
      <alignment horizontal="center" vertical="center" wrapText="1"/>
    </xf>
    <xf numFmtId="0" fontId="15" fillId="0" borderId="32"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2"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34" fillId="0" borderId="1" xfId="0" applyFont="1" applyBorder="1" applyAlignment="1">
      <alignment horizontal="left" vertical="center" wrapText="1"/>
    </xf>
    <xf numFmtId="0" fontId="1" fillId="3" borderId="1" xfId="0" applyFont="1" applyFill="1" applyBorder="1" applyAlignment="1">
      <alignment horizontal="left" vertical="top" wrapText="1"/>
    </xf>
    <xf numFmtId="0" fontId="5" fillId="3" borderId="1" xfId="0" applyFont="1" applyFill="1" applyBorder="1" applyAlignment="1">
      <alignment horizontal="left" vertical="top" wrapText="1"/>
    </xf>
    <xf numFmtId="0" fontId="34" fillId="0" borderId="1" xfId="0" applyFont="1" applyBorder="1" applyAlignment="1">
      <alignment horizontal="left" vertical="top"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2" fillId="0" borderId="1" xfId="0" applyFont="1" applyBorder="1" applyAlignment="1">
      <alignment horizontal="center" vertical="center" wrapText="1"/>
    </xf>
    <xf numFmtId="0" fontId="12" fillId="0" borderId="5" xfId="0" applyFont="1" applyBorder="1" applyAlignment="1">
      <alignment horizontal="center" vertical="center" wrapText="1"/>
    </xf>
    <xf numFmtId="0" fontId="5" fillId="0" borderId="34" xfId="0" applyFont="1" applyBorder="1" applyAlignment="1">
      <alignment horizontal="center"/>
    </xf>
    <xf numFmtId="0" fontId="5" fillId="0" borderId="0" xfId="0" applyFont="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19" fillId="17" borderId="2" xfId="0" applyFont="1" applyFill="1" applyBorder="1" applyAlignment="1">
      <alignment horizontal="left" vertical="center" wrapText="1"/>
    </xf>
    <xf numFmtId="0" fontId="19" fillId="17" borderId="1" xfId="0" applyFont="1" applyFill="1" applyBorder="1" applyAlignment="1">
      <alignment horizontal="left" vertical="center" wrapText="1"/>
    </xf>
    <xf numFmtId="0" fontId="19" fillId="17" borderId="3" xfId="0" applyFont="1" applyFill="1" applyBorder="1" applyAlignment="1">
      <alignment horizontal="left" vertical="center" wrapText="1"/>
    </xf>
    <xf numFmtId="0" fontId="19" fillId="17" borderId="4" xfId="0" applyFont="1" applyFill="1" applyBorder="1" applyAlignment="1">
      <alignment horizontal="left" vertical="center" wrapText="1"/>
    </xf>
    <xf numFmtId="0" fontId="19" fillId="17" borderId="5" xfId="0" applyFont="1" applyFill="1" applyBorder="1" applyAlignment="1">
      <alignment horizontal="left" vertical="center" wrapText="1"/>
    </xf>
    <xf numFmtId="0" fontId="19" fillId="17" borderId="6" xfId="0" applyFont="1" applyFill="1" applyBorder="1" applyAlignment="1">
      <alignment horizontal="left" vertical="center" wrapText="1"/>
    </xf>
    <xf numFmtId="0" fontId="19" fillId="3" borderId="36"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4" fillId="14" borderId="7" xfId="0" applyFont="1" applyFill="1" applyBorder="1" applyAlignment="1">
      <alignment horizontal="center" vertical="center" wrapText="1"/>
    </xf>
    <xf numFmtId="0" fontId="14" fillId="14" borderId="9" xfId="0" applyFont="1" applyFill="1" applyBorder="1" applyAlignment="1">
      <alignment horizontal="center" vertical="center" wrapText="1"/>
    </xf>
    <xf numFmtId="0" fontId="7" fillId="0" borderId="41"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2" xfId="0" applyFont="1" applyBorder="1" applyAlignment="1">
      <alignment horizontal="center" vertical="center" wrapText="1"/>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1" fillId="3" borderId="1" xfId="0" applyFont="1" applyFill="1" applyBorder="1" applyAlignment="1">
      <alignment horizontal="left" vertical="center" wrapText="1"/>
    </xf>
    <xf numFmtId="0" fontId="5" fillId="0" borderId="1" xfId="0" applyFont="1" applyBorder="1" applyAlignment="1">
      <alignment horizontal="left" vertical="center" wrapText="1"/>
    </xf>
    <xf numFmtId="0" fontId="14" fillId="14" borderId="52" xfId="0" applyFont="1" applyFill="1" applyBorder="1" applyAlignment="1">
      <alignment horizontal="center" vertical="center" wrapText="1"/>
    </xf>
    <xf numFmtId="0" fontId="14" fillId="14" borderId="59" xfId="0" applyFont="1" applyFill="1" applyBorder="1" applyAlignment="1">
      <alignment horizontal="center" vertical="center" wrapText="1"/>
    </xf>
    <xf numFmtId="0" fontId="1" fillId="3" borderId="14" xfId="0" applyFont="1" applyFill="1" applyBorder="1" applyAlignment="1" applyProtection="1">
      <alignment horizontal="center" vertical="center" wrapText="1"/>
      <protection locked="0"/>
    </xf>
    <xf numFmtId="0" fontId="1" fillId="3" borderId="32" xfId="0" applyFont="1" applyFill="1" applyBorder="1" applyAlignment="1" applyProtection="1">
      <alignment horizontal="center" vertical="center" wrapText="1"/>
      <protection locked="0"/>
    </xf>
    <xf numFmtId="0" fontId="1" fillId="3" borderId="15" xfId="0" applyFont="1" applyFill="1" applyBorder="1" applyAlignment="1" applyProtection="1">
      <alignment horizontal="center" vertical="center" wrapText="1"/>
      <protection locked="0"/>
    </xf>
    <xf numFmtId="0" fontId="1" fillId="3" borderId="16" xfId="0" applyFont="1" applyFill="1" applyBorder="1" applyAlignment="1" applyProtection="1">
      <alignment horizontal="center" vertical="center" wrapText="1"/>
      <protection locked="0"/>
    </xf>
    <xf numFmtId="0" fontId="1" fillId="3" borderId="33" xfId="0" applyFont="1" applyFill="1" applyBorder="1" applyAlignment="1" applyProtection="1">
      <alignment horizontal="center" vertical="center" wrapText="1"/>
      <protection locked="0"/>
    </xf>
    <xf numFmtId="0" fontId="1" fillId="3" borderId="17" xfId="0" applyFont="1" applyFill="1" applyBorder="1" applyAlignment="1" applyProtection="1">
      <alignment horizontal="center" vertical="center" wrapText="1"/>
      <protection locked="0"/>
    </xf>
    <xf numFmtId="0" fontId="1" fillId="0" borderId="53" xfId="0" applyFont="1" applyBorder="1" applyAlignment="1" applyProtection="1">
      <alignment horizontal="center" vertical="center" wrapText="1"/>
      <protection locked="0"/>
    </xf>
    <xf numFmtId="0" fontId="1" fillId="0" borderId="49" xfId="0" applyFont="1" applyBorder="1" applyAlignment="1" applyProtection="1">
      <alignment horizontal="center" vertical="center" wrapText="1"/>
      <protection locked="0"/>
    </xf>
    <xf numFmtId="0" fontId="1" fillId="0" borderId="54" xfId="0" applyFont="1" applyBorder="1" applyAlignment="1" applyProtection="1">
      <alignment horizontal="center" vertical="center" wrapText="1"/>
      <protection locked="0"/>
    </xf>
    <xf numFmtId="0" fontId="1" fillId="0" borderId="53" xfId="0" applyFont="1" applyBorder="1" applyAlignment="1" applyProtection="1">
      <alignment horizontal="left" vertical="center" wrapText="1"/>
      <protection locked="0"/>
    </xf>
    <xf numFmtId="0" fontId="1" fillId="0" borderId="49" xfId="0" applyFont="1" applyBorder="1" applyAlignment="1" applyProtection="1">
      <alignment horizontal="left" vertical="center" wrapText="1"/>
      <protection locked="0"/>
    </xf>
    <xf numFmtId="0" fontId="1" fillId="0" borderId="54" xfId="0" applyFont="1" applyBorder="1" applyAlignment="1" applyProtection="1">
      <alignment horizontal="left" vertical="center" wrapText="1"/>
      <protection locked="0"/>
    </xf>
    <xf numFmtId="0" fontId="34" fillId="0" borderId="53" xfId="0" applyFont="1" applyBorder="1" applyAlignment="1" applyProtection="1">
      <alignment horizontal="left" vertical="center" wrapText="1"/>
      <protection locked="0"/>
    </xf>
    <xf numFmtId="0" fontId="34" fillId="0" borderId="54" xfId="0" applyFont="1" applyBorder="1" applyAlignment="1" applyProtection="1">
      <alignment horizontal="left" vertical="center" wrapText="1"/>
      <protection locked="0"/>
    </xf>
    <xf numFmtId="0" fontId="17" fillId="15" borderId="1" xfId="0" applyFont="1" applyFill="1" applyBorder="1" applyAlignment="1">
      <alignment horizontal="center" vertical="center" wrapText="1"/>
    </xf>
    <xf numFmtId="0" fontId="17" fillId="15" borderId="1" xfId="0" applyFont="1" applyFill="1" applyBorder="1" applyAlignment="1">
      <alignment horizontal="center" vertical="center"/>
    </xf>
    <xf numFmtId="0" fontId="17" fillId="15" borderId="53" xfId="0" applyFont="1" applyFill="1" applyBorder="1" applyAlignment="1">
      <alignment horizontal="center"/>
    </xf>
    <xf numFmtId="0" fontId="17" fillId="15" borderId="49" xfId="0" applyFont="1" applyFill="1" applyBorder="1" applyAlignment="1">
      <alignment horizontal="center"/>
    </xf>
    <xf numFmtId="0" fontId="17" fillId="15" borderId="54" xfId="0" applyFont="1" applyFill="1" applyBorder="1" applyAlignment="1">
      <alignment horizontal="center"/>
    </xf>
    <xf numFmtId="0" fontId="15" fillId="0" borderId="26" xfId="0" applyFont="1" applyBorder="1" applyAlignment="1">
      <alignment horizontal="center" vertical="center" wrapText="1"/>
    </xf>
    <xf numFmtId="0" fontId="15" fillId="0" borderId="34" xfId="0" applyFont="1" applyBorder="1" applyAlignment="1">
      <alignment horizontal="center" vertical="center" wrapText="1"/>
    </xf>
    <xf numFmtId="0" fontId="15" fillId="0" borderId="62" xfId="0" applyFont="1" applyBorder="1" applyAlignment="1">
      <alignment horizontal="center" vertical="center" wrapText="1"/>
    </xf>
    <xf numFmtId="0" fontId="6" fillId="17" borderId="63" xfId="0" applyFont="1" applyFill="1" applyBorder="1" applyAlignment="1">
      <alignment horizontal="left" vertical="center"/>
    </xf>
    <xf numFmtId="0" fontId="6" fillId="17" borderId="32" xfId="0" applyFont="1" applyFill="1" applyBorder="1" applyAlignment="1">
      <alignment horizontal="left" vertical="center"/>
    </xf>
    <xf numFmtId="0" fontId="6" fillId="17" borderId="55" xfId="0" applyFont="1" applyFill="1" applyBorder="1" applyAlignment="1">
      <alignment horizontal="left" vertical="center"/>
    </xf>
    <xf numFmtId="0" fontId="6" fillId="17" borderId="35" xfId="0" applyFont="1" applyFill="1" applyBorder="1" applyAlignment="1">
      <alignment horizontal="left" vertical="center"/>
    </xf>
    <xf numFmtId="0" fontId="6" fillId="17" borderId="36" xfId="0" applyFont="1" applyFill="1" applyBorder="1" applyAlignment="1">
      <alignment horizontal="left" vertical="center"/>
    </xf>
    <xf numFmtId="0" fontId="6" fillId="17" borderId="24" xfId="0" applyFont="1" applyFill="1" applyBorder="1" applyAlignment="1">
      <alignment horizontal="left" vertical="center"/>
    </xf>
    <xf numFmtId="0" fontId="15" fillId="0" borderId="60" xfId="0" applyFont="1" applyBorder="1" applyAlignment="1">
      <alignment horizontal="center" vertical="center" wrapText="1"/>
    </xf>
    <xf numFmtId="0" fontId="15" fillId="0" borderId="49" xfId="0" applyFont="1" applyBorder="1" applyAlignment="1">
      <alignment horizontal="center" vertical="center" wrapText="1"/>
    </xf>
    <xf numFmtId="0" fontId="15" fillId="0" borderId="61"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7" fillId="15" borderId="53" xfId="0" applyFont="1" applyFill="1" applyBorder="1" applyAlignment="1">
      <alignment horizontal="center" vertical="center" wrapText="1"/>
    </xf>
    <xf numFmtId="0" fontId="17" fillId="15" borderId="49" xfId="0" applyFont="1" applyFill="1" applyBorder="1" applyAlignment="1">
      <alignment horizontal="center" vertical="center" wrapText="1"/>
    </xf>
    <xf numFmtId="0" fontId="17" fillId="15" borderId="54" xfId="0" applyFont="1" applyFill="1" applyBorder="1" applyAlignment="1">
      <alignment horizontal="center" vertical="center" wrapText="1"/>
    </xf>
    <xf numFmtId="0" fontId="22" fillId="15" borderId="1" xfId="0" applyFont="1" applyFill="1" applyBorder="1" applyAlignment="1">
      <alignment horizontal="center" vertical="center" wrapText="1"/>
    </xf>
    <xf numFmtId="0" fontId="1" fillId="0" borderId="1" xfId="0" applyFont="1" applyBorder="1" applyAlignment="1" applyProtection="1">
      <alignment horizontal="center" vertical="center"/>
      <protection locked="0"/>
    </xf>
    <xf numFmtId="0" fontId="1" fillId="0" borderId="1" xfId="0" applyFont="1" applyBorder="1" applyAlignment="1" applyProtection="1">
      <alignment horizontal="center" vertical="center" wrapText="1"/>
      <protection locked="0"/>
    </xf>
    <xf numFmtId="0" fontId="1" fillId="3" borderId="53" xfId="0" applyFont="1" applyFill="1" applyBorder="1" applyAlignment="1" applyProtection="1">
      <alignment horizontal="center" vertical="center" wrapText="1"/>
      <protection locked="0"/>
    </xf>
    <xf numFmtId="0" fontId="1" fillId="3" borderId="49" xfId="0" applyFont="1" applyFill="1" applyBorder="1" applyAlignment="1" applyProtection="1">
      <alignment horizontal="center" vertical="center" wrapText="1"/>
      <protection locked="0"/>
    </xf>
    <xf numFmtId="0" fontId="1" fillId="3" borderId="54" xfId="0" applyFont="1" applyFill="1" applyBorder="1" applyAlignment="1" applyProtection="1">
      <alignment horizontal="center" vertical="center" wrapText="1"/>
      <protection locked="0"/>
    </xf>
    <xf numFmtId="0" fontId="1" fillId="0" borderId="14" xfId="0" applyFont="1" applyBorder="1" applyAlignment="1" applyProtection="1">
      <alignment horizontal="center" vertical="center" wrapText="1"/>
      <protection locked="0"/>
    </xf>
    <xf numFmtId="0" fontId="1" fillId="0" borderId="32" xfId="0" applyFont="1" applyBorder="1" applyAlignment="1" applyProtection="1">
      <alignment horizontal="center" vertical="center" wrapText="1"/>
      <protection locked="0"/>
    </xf>
    <xf numFmtId="0" fontId="1" fillId="0" borderId="15" xfId="0" applyFont="1" applyBorder="1" applyAlignment="1" applyProtection="1">
      <alignment horizontal="center" vertical="center" wrapText="1"/>
      <protection locked="0"/>
    </xf>
    <xf numFmtId="0" fontId="1" fillId="0" borderId="1" xfId="0" applyFont="1" applyBorder="1" applyAlignment="1" applyProtection="1">
      <alignment horizontal="left" vertical="center"/>
      <protection locked="0"/>
    </xf>
    <xf numFmtId="0" fontId="34" fillId="3" borderId="1" xfId="0" applyFont="1" applyFill="1" applyBorder="1" applyAlignment="1" applyProtection="1">
      <alignment horizontal="left" vertical="center"/>
      <protection locked="0"/>
    </xf>
    <xf numFmtId="0" fontId="34" fillId="3" borderId="53" xfId="0" applyFont="1" applyFill="1" applyBorder="1" applyAlignment="1" applyProtection="1">
      <alignment horizontal="left" vertical="center" wrapText="1"/>
      <protection locked="0"/>
    </xf>
    <xf numFmtId="0" fontId="34" fillId="3" borderId="49" xfId="0" applyFont="1" applyFill="1" applyBorder="1" applyAlignment="1" applyProtection="1">
      <alignment horizontal="left" vertical="center" wrapText="1"/>
      <protection locked="0"/>
    </xf>
    <xf numFmtId="0" fontId="34" fillId="3" borderId="54" xfId="0" applyFont="1" applyFill="1" applyBorder="1" applyAlignment="1" applyProtection="1">
      <alignment horizontal="left" vertical="center" wrapText="1"/>
      <protection locked="0"/>
    </xf>
    <xf numFmtId="0" fontId="0" fillId="0" borderId="0" xfId="0" applyAlignment="1" applyProtection="1">
      <alignment horizontal="left"/>
      <protection locked="0"/>
    </xf>
    <xf numFmtId="0" fontId="1" fillId="0" borderId="53" xfId="0" applyFont="1" applyBorder="1" applyAlignment="1" applyProtection="1">
      <alignment horizontal="left" vertical="center"/>
      <protection locked="0"/>
    </xf>
    <xf numFmtId="0" fontId="1" fillId="0" borderId="49" xfId="0" applyFont="1" applyBorder="1" applyAlignment="1" applyProtection="1">
      <alignment horizontal="left" vertical="center"/>
      <protection locked="0"/>
    </xf>
    <xf numFmtId="0" fontId="1" fillId="0" borderId="54" xfId="0" applyFont="1" applyBorder="1" applyAlignment="1" applyProtection="1">
      <alignment horizontal="left" vertical="center"/>
      <protection locked="0"/>
    </xf>
    <xf numFmtId="0" fontId="6" fillId="15" borderId="53" xfId="0" applyFont="1" applyFill="1" applyBorder="1" applyAlignment="1">
      <alignment horizontal="center" vertical="center" wrapText="1"/>
    </xf>
    <xf numFmtId="0" fontId="6" fillId="15" borderId="49" xfId="0" applyFont="1" applyFill="1" applyBorder="1" applyAlignment="1">
      <alignment horizontal="center" vertical="center" wrapText="1"/>
    </xf>
    <xf numFmtId="0" fontId="6" fillId="15" borderId="54" xfId="0" applyFont="1" applyFill="1" applyBorder="1" applyAlignment="1">
      <alignment horizontal="center" vertical="center" wrapText="1"/>
    </xf>
    <xf numFmtId="0" fontId="17" fillId="15" borderId="53" xfId="0" applyFont="1" applyFill="1" applyBorder="1" applyAlignment="1">
      <alignment horizontal="center" vertical="top" wrapText="1"/>
    </xf>
    <xf numFmtId="0" fontId="17" fillId="15" borderId="49" xfId="0" applyFont="1" applyFill="1" applyBorder="1" applyAlignment="1">
      <alignment horizontal="center" vertical="top"/>
    </xf>
    <xf numFmtId="0" fontId="17" fillId="15" borderId="54" xfId="0" applyFont="1" applyFill="1" applyBorder="1" applyAlignment="1">
      <alignment horizontal="center" vertical="top"/>
    </xf>
    <xf numFmtId="0" fontId="6" fillId="15" borderId="49" xfId="0" applyFont="1" applyFill="1" applyBorder="1" applyAlignment="1">
      <alignment horizontal="center" vertical="center"/>
    </xf>
    <xf numFmtId="0" fontId="6" fillId="15" borderId="54" xfId="0" applyFont="1" applyFill="1" applyBorder="1" applyAlignment="1">
      <alignment horizontal="center" vertical="center"/>
    </xf>
    <xf numFmtId="0" fontId="6" fillId="0" borderId="53" xfId="0" applyFont="1" applyBorder="1" applyAlignment="1" applyProtection="1">
      <alignment horizontal="left" vertical="center" wrapText="1"/>
      <protection locked="0"/>
    </xf>
    <xf numFmtId="0" fontId="6" fillId="0" borderId="49" xfId="0" applyFont="1" applyBorder="1" applyAlignment="1" applyProtection="1">
      <alignment horizontal="left" vertical="center" wrapText="1"/>
      <protection locked="0"/>
    </xf>
    <xf numFmtId="0" fontId="6" fillId="0" borderId="54" xfId="0" applyFont="1" applyBorder="1" applyAlignment="1" applyProtection="1">
      <alignment horizontal="left" vertical="center" wrapText="1"/>
      <protection locked="0"/>
    </xf>
    <xf numFmtId="0" fontId="1" fillId="0" borderId="1" xfId="0" applyFont="1" applyBorder="1" applyAlignment="1" applyProtection="1">
      <alignment horizontal="left" vertical="center" wrapText="1"/>
      <protection locked="0"/>
    </xf>
    <xf numFmtId="0" fontId="21" fillId="3" borderId="0" xfId="0" applyFont="1" applyFill="1" applyAlignment="1">
      <alignment horizontal="left"/>
    </xf>
    <xf numFmtId="0" fontId="21" fillId="3" borderId="53" xfId="0" applyFont="1" applyFill="1" applyBorder="1" applyAlignment="1" applyProtection="1">
      <alignment horizontal="left" vertical="center"/>
      <protection locked="0"/>
    </xf>
    <xf numFmtId="0" fontId="21" fillId="3" borderId="49" xfId="0" applyFont="1" applyFill="1" applyBorder="1" applyAlignment="1" applyProtection="1">
      <alignment horizontal="left" vertical="center"/>
      <protection locked="0"/>
    </xf>
    <xf numFmtId="0" fontId="21" fillId="3" borderId="54" xfId="0" applyFont="1" applyFill="1" applyBorder="1" applyAlignment="1" applyProtection="1">
      <alignment horizontal="left" vertical="center"/>
      <protection locked="0"/>
    </xf>
    <xf numFmtId="0" fontId="21" fillId="3" borderId="53" xfId="0" applyFont="1" applyFill="1" applyBorder="1" applyAlignment="1" applyProtection="1">
      <alignment horizontal="center" vertical="center" wrapText="1"/>
      <protection locked="0"/>
    </xf>
    <xf numFmtId="0" fontId="21" fillId="3" borderId="49" xfId="0" applyFont="1" applyFill="1" applyBorder="1" applyAlignment="1" applyProtection="1">
      <alignment horizontal="center" vertical="center" wrapText="1"/>
      <protection locked="0"/>
    </xf>
    <xf numFmtId="0" fontId="21" fillId="3" borderId="54" xfId="0" applyFont="1" applyFill="1" applyBorder="1" applyAlignment="1" applyProtection="1">
      <alignment horizontal="center" vertical="center" wrapText="1"/>
      <protection locked="0"/>
    </xf>
    <xf numFmtId="0" fontId="21" fillId="3" borderId="53" xfId="0" applyFont="1" applyFill="1" applyBorder="1" applyAlignment="1" applyProtection="1">
      <alignment horizontal="left" vertical="center" wrapText="1"/>
      <protection locked="0"/>
    </xf>
    <xf numFmtId="0" fontId="21" fillId="3" borderId="54" xfId="0" applyFont="1" applyFill="1" applyBorder="1" applyAlignment="1" applyProtection="1">
      <alignment horizontal="left" vertical="center" wrapText="1"/>
      <protection locked="0"/>
    </xf>
    <xf numFmtId="0" fontId="34" fillId="0" borderId="1" xfId="0" applyFont="1" applyBorder="1" applyAlignment="1" applyProtection="1">
      <alignment horizontal="left" vertical="center" wrapText="1"/>
      <protection locked="0"/>
    </xf>
    <xf numFmtId="0" fontId="34" fillId="0" borderId="1" xfId="0" applyFont="1" applyBorder="1" applyAlignment="1" applyProtection="1">
      <alignment horizontal="left" vertical="center"/>
      <protection locked="0"/>
    </xf>
    <xf numFmtId="0" fontId="34" fillId="3" borderId="54" xfId="0" applyFont="1" applyFill="1" applyBorder="1" applyAlignment="1" applyProtection="1">
      <alignment horizontal="left" vertical="center"/>
      <protection locked="0"/>
    </xf>
    <xf numFmtId="0" fontId="1" fillId="0" borderId="49" xfId="0" applyFont="1" applyBorder="1" applyAlignment="1">
      <alignment horizontal="left" wrapText="1"/>
    </xf>
    <xf numFmtId="0" fontId="1" fillId="0" borderId="54" xfId="0" applyFont="1" applyBorder="1" applyAlignment="1">
      <alignment horizontal="left" wrapText="1"/>
    </xf>
    <xf numFmtId="0" fontId="17" fillId="15" borderId="1" xfId="0" applyFont="1" applyFill="1" applyBorder="1" applyAlignment="1">
      <alignment horizontal="center" vertical="center" textRotation="255"/>
    </xf>
    <xf numFmtId="0" fontId="34" fillId="3" borderId="53" xfId="0" applyFont="1" applyFill="1" applyBorder="1" applyAlignment="1" applyProtection="1">
      <alignment horizontal="center" vertical="center" wrapText="1"/>
      <protection locked="0"/>
    </xf>
    <xf numFmtId="0" fontId="34" fillId="3" borderId="49" xfId="0" applyFont="1" applyFill="1" applyBorder="1" applyAlignment="1" applyProtection="1">
      <alignment horizontal="center" vertical="center" wrapText="1"/>
      <protection locked="0"/>
    </xf>
    <xf numFmtId="0" fontId="34" fillId="3" borderId="54" xfId="0" applyFont="1" applyFill="1" applyBorder="1" applyAlignment="1" applyProtection="1">
      <alignment horizontal="center" vertical="center" wrapText="1"/>
      <protection locked="0"/>
    </xf>
    <xf numFmtId="0" fontId="17" fillId="15" borderId="53" xfId="0" applyFont="1" applyFill="1" applyBorder="1" applyAlignment="1">
      <alignment horizontal="center" wrapText="1"/>
    </xf>
    <xf numFmtId="0" fontId="17" fillId="15" borderId="49" xfId="0" applyFont="1" applyFill="1" applyBorder="1" applyAlignment="1">
      <alignment horizontal="center" wrapText="1"/>
    </xf>
    <xf numFmtId="0" fontId="17" fillId="15" borderId="54" xfId="0" applyFont="1" applyFill="1" applyBorder="1" applyAlignment="1">
      <alignment horizontal="center" wrapText="1"/>
    </xf>
    <xf numFmtId="0" fontId="0" fillId="0" borderId="53" xfId="0" applyBorder="1" applyAlignment="1" applyProtection="1">
      <alignment horizontal="center" wrapText="1"/>
      <protection locked="0"/>
    </xf>
    <xf numFmtId="0" fontId="0" fillId="0" borderId="49" xfId="0" applyBorder="1" applyAlignment="1" applyProtection="1">
      <alignment horizontal="center" wrapText="1"/>
      <protection locked="0"/>
    </xf>
    <xf numFmtId="0" fontId="0" fillId="0" borderId="54" xfId="0" applyBorder="1" applyAlignment="1" applyProtection="1">
      <alignment horizontal="center" wrapText="1"/>
      <protection locked="0"/>
    </xf>
    <xf numFmtId="0" fontId="0" fillId="0" borderId="53" xfId="0" applyBorder="1" applyAlignment="1" applyProtection="1">
      <alignment horizontal="center" vertical="center" wrapText="1"/>
      <protection locked="0"/>
    </xf>
    <xf numFmtId="0" fontId="0" fillId="0" borderId="49" xfId="0" applyBorder="1" applyAlignment="1" applyProtection="1">
      <alignment horizontal="center" vertical="center" wrapText="1"/>
      <protection locked="0"/>
    </xf>
    <xf numFmtId="0" fontId="0" fillId="0" borderId="54" xfId="0" applyBorder="1" applyAlignment="1" applyProtection="1">
      <alignment horizontal="center" vertical="center" wrapText="1"/>
      <protection locked="0"/>
    </xf>
    <xf numFmtId="0" fontId="1" fillId="0" borderId="53" xfId="0" applyFont="1" applyBorder="1" applyAlignment="1" applyProtection="1">
      <alignment horizontal="center" vertical="center"/>
      <protection locked="0"/>
    </xf>
    <xf numFmtId="0" fontId="1" fillId="0" borderId="49" xfId="0" applyFont="1" applyBorder="1" applyAlignment="1" applyProtection="1">
      <alignment horizontal="center" vertical="center"/>
      <protection locked="0"/>
    </xf>
    <xf numFmtId="0" fontId="1" fillId="0" borderId="54" xfId="0" applyFont="1" applyBorder="1" applyAlignment="1" applyProtection="1">
      <alignment horizontal="center" vertical="center"/>
      <protection locked="0"/>
    </xf>
    <xf numFmtId="0" fontId="21" fillId="3" borderId="1" xfId="0" applyFont="1" applyFill="1" applyBorder="1" applyAlignment="1" applyProtection="1">
      <alignment horizontal="left"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30" fillId="17" borderId="35" xfId="0" applyFont="1" applyFill="1" applyBorder="1" applyAlignment="1">
      <alignment horizontal="left" vertical="center" wrapText="1"/>
    </xf>
    <xf numFmtId="0" fontId="30" fillId="17" borderId="36" xfId="0" applyFont="1" applyFill="1" applyBorder="1" applyAlignment="1">
      <alignment horizontal="left" vertical="center" wrapText="1"/>
    </xf>
    <xf numFmtId="0" fontId="30" fillId="17" borderId="24" xfId="0" applyFont="1" applyFill="1" applyBorder="1" applyAlignment="1">
      <alignment horizontal="left" vertical="center" wrapText="1"/>
    </xf>
    <xf numFmtId="0" fontId="8" fillId="17" borderId="60" xfId="0" applyFont="1" applyFill="1" applyBorder="1" applyAlignment="1">
      <alignment horizontal="left" vertical="center"/>
    </xf>
    <xf numFmtId="0" fontId="8" fillId="17" borderId="49" xfId="0" applyFont="1" applyFill="1" applyBorder="1" applyAlignment="1">
      <alignment horizontal="left" vertical="center"/>
    </xf>
    <xf numFmtId="0" fontId="8" fillId="17" borderId="61" xfId="0" applyFont="1" applyFill="1" applyBorder="1" applyAlignment="1">
      <alignment horizontal="left" vertical="center"/>
    </xf>
    <xf numFmtId="0" fontId="7" fillId="3" borderId="0" xfId="0" applyFont="1" applyFill="1" applyAlignment="1">
      <alignment horizontal="center" vertical="center" wrapText="1"/>
    </xf>
    <xf numFmtId="0" fontId="2" fillId="0" borderId="34" xfId="0" applyFont="1" applyBorder="1" applyAlignment="1">
      <alignment horizontal="center" vertical="center" wrapText="1"/>
    </xf>
    <xf numFmtId="0" fontId="2" fillId="0" borderId="22" xfId="0" applyFont="1" applyBorder="1" applyAlignment="1">
      <alignment horizontal="center" vertical="center" wrapText="1"/>
    </xf>
    <xf numFmtId="0" fontId="9" fillId="0" borderId="8"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4" xfId="0" applyFont="1" applyBorder="1" applyAlignment="1" applyProtection="1">
      <alignment horizontal="center" vertical="center" wrapText="1"/>
      <protection locked="0"/>
    </xf>
    <xf numFmtId="0" fontId="42" fillId="0" borderId="7" xfId="0" applyFont="1" applyBorder="1" applyAlignment="1" applyProtection="1">
      <alignment horizontal="center" vertical="center" wrapText="1"/>
      <protection locked="0"/>
    </xf>
    <xf numFmtId="0" fontId="42" fillId="0" borderId="1" xfId="0" applyFont="1" applyBorder="1" applyAlignment="1" applyProtection="1">
      <alignment horizontal="center" vertical="center" wrapText="1"/>
      <protection locked="0"/>
    </xf>
    <xf numFmtId="0" fontId="42" fillId="0" borderId="5" xfId="0" applyFont="1" applyBorder="1" applyAlignment="1" applyProtection="1">
      <alignment horizontal="center" vertical="center" wrapText="1"/>
      <protection locked="0"/>
    </xf>
    <xf numFmtId="0" fontId="18" fillId="0" borderId="7"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locked="0"/>
    </xf>
    <xf numFmtId="0" fontId="43" fillId="0" borderId="1" xfId="0" applyFont="1" applyBorder="1" applyAlignment="1" applyProtection="1">
      <alignment horizontal="center" vertical="center" wrapText="1"/>
      <protection locked="0"/>
    </xf>
    <xf numFmtId="0" fontId="43" fillId="0" borderId="5" xfId="0" applyFont="1" applyBorder="1" applyAlignment="1" applyProtection="1">
      <alignment horizontal="center" vertical="center" wrapText="1"/>
      <protection locked="0"/>
    </xf>
    <xf numFmtId="0" fontId="5" fillId="0" borderId="9" xfId="0" applyFont="1" applyBorder="1" applyAlignment="1">
      <alignment horizontal="center" vertical="center" wrapText="1"/>
    </xf>
    <xf numFmtId="0" fontId="5" fillId="0" borderId="3" xfId="0" applyFont="1" applyBorder="1" applyAlignment="1">
      <alignment horizontal="center" vertical="center" wrapText="1"/>
    </xf>
    <xf numFmtId="0" fontId="5" fillId="0" borderId="6" xfId="0" applyFont="1" applyBorder="1" applyAlignment="1">
      <alignment horizontal="center" vertical="center" wrapText="1"/>
    </xf>
    <xf numFmtId="0" fontId="7" fillId="0" borderId="2" xfId="0" applyFont="1" applyBorder="1" applyAlignment="1">
      <alignment horizontal="center" vertical="center" wrapText="1"/>
    </xf>
    <xf numFmtId="0" fontId="7" fillId="0" borderId="4" xfId="0" applyFont="1" applyBorder="1" applyAlignment="1">
      <alignment horizontal="center" vertical="center" wrapText="1"/>
    </xf>
    <xf numFmtId="0" fontId="21" fillId="0" borderId="1" xfId="0" applyFont="1" applyBorder="1" applyAlignment="1">
      <alignment horizontal="justify" vertical="center" wrapText="1"/>
    </xf>
    <xf numFmtId="0" fontId="21" fillId="0" borderId="5" xfId="0" applyFont="1" applyBorder="1" applyAlignment="1">
      <alignment horizontal="justify" vertical="center" wrapText="1"/>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 xfId="0" applyFont="1" applyBorder="1" applyAlignment="1">
      <alignment horizontal="center" vertical="center"/>
    </xf>
    <xf numFmtId="0" fontId="7" fillId="0" borderId="5" xfId="0" applyFont="1" applyBorder="1" applyAlignment="1">
      <alignment horizontal="center" vertical="center"/>
    </xf>
    <xf numFmtId="0" fontId="6" fillId="17" borderId="60" xfId="0" applyFont="1" applyFill="1" applyBorder="1" applyAlignment="1">
      <alignment horizontal="left" vertical="center"/>
    </xf>
    <xf numFmtId="0" fontId="6" fillId="17" borderId="49" xfId="0" applyFont="1" applyFill="1" applyBorder="1" applyAlignment="1">
      <alignment horizontal="left" vertical="center"/>
    </xf>
    <xf numFmtId="0" fontId="6" fillId="17" borderId="61" xfId="0" applyFont="1" applyFill="1" applyBorder="1" applyAlignment="1">
      <alignment horizontal="left" vertical="center"/>
    </xf>
    <xf numFmtId="0" fontId="7" fillId="17" borderId="72" xfId="0" applyFont="1" applyFill="1" applyBorder="1" applyAlignment="1">
      <alignment vertical="center" wrapText="1"/>
    </xf>
    <xf numFmtId="0" fontId="7" fillId="17" borderId="44" xfId="0" applyFont="1" applyFill="1" applyBorder="1" applyAlignment="1">
      <alignment vertical="center" wrapText="1"/>
    </xf>
    <xf numFmtId="0" fontId="7" fillId="17" borderId="45" xfId="0" applyFont="1" applyFill="1" applyBorder="1" applyAlignment="1">
      <alignment vertical="center" wrapText="1"/>
    </xf>
    <xf numFmtId="0" fontId="7" fillId="0" borderId="5" xfId="0" applyFont="1" applyBorder="1" applyAlignment="1">
      <alignment horizontal="left" vertical="center" wrapText="1"/>
    </xf>
    <xf numFmtId="0" fontId="7" fillId="0" borderId="6" xfId="0" applyFont="1" applyBorder="1" applyAlignment="1">
      <alignment horizontal="left" vertical="center" wrapText="1"/>
    </xf>
    <xf numFmtId="0" fontId="7" fillId="3" borderId="31" xfId="0" applyFont="1" applyFill="1" applyBorder="1" applyAlignment="1">
      <alignment horizontal="center" vertical="center" wrapText="1"/>
    </xf>
    <xf numFmtId="0" fontId="15"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62" xfId="0" applyFont="1" applyFill="1" applyBorder="1" applyAlignment="1">
      <alignment horizontal="center" vertical="center"/>
    </xf>
    <xf numFmtId="0" fontId="8" fillId="15" borderId="33"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1" fillId="0" borderId="53" xfId="0" applyFont="1" applyBorder="1" applyAlignment="1">
      <alignment horizontal="left" vertical="top" wrapText="1"/>
    </xf>
    <xf numFmtId="0" fontId="1" fillId="0" borderId="54" xfId="0" applyFont="1" applyBorder="1" applyAlignment="1">
      <alignment horizontal="left" vertical="top" wrapText="1"/>
    </xf>
    <xf numFmtId="0" fontId="7" fillId="17" borderId="72" xfId="0" applyFont="1" applyFill="1" applyBorder="1" applyAlignment="1">
      <alignment horizontal="left" vertical="center" wrapText="1"/>
    </xf>
    <xf numFmtId="0" fontId="7" fillId="17" borderId="44" xfId="0" applyFont="1" applyFill="1" applyBorder="1" applyAlignment="1">
      <alignment horizontal="left" vertical="center" wrapText="1"/>
    </xf>
    <xf numFmtId="0" fontId="7" fillId="17" borderId="45" xfId="0" applyFont="1" applyFill="1" applyBorder="1" applyAlignment="1">
      <alignment horizontal="left" vertical="center" wrapText="1"/>
    </xf>
    <xf numFmtId="0" fontId="1" fillId="0" borderId="26" xfId="0" applyFont="1" applyBorder="1" applyAlignment="1">
      <alignment horizontal="center"/>
    </xf>
    <xf numFmtId="0" fontId="1" fillId="0" borderId="34" xfId="0" applyFont="1" applyBorder="1" applyAlignment="1">
      <alignment horizontal="center"/>
    </xf>
    <xf numFmtId="0" fontId="1" fillId="0" borderId="62" xfId="0" applyFont="1" applyBorder="1" applyAlignment="1">
      <alignment horizontal="center"/>
    </xf>
    <xf numFmtId="0" fontId="1" fillId="0" borderId="9" xfId="0" applyFont="1" applyBorder="1" applyAlignment="1">
      <alignment horizontal="center"/>
    </xf>
    <xf numFmtId="0" fontId="1" fillId="0" borderId="3" xfId="0" applyFont="1" applyBorder="1" applyAlignment="1">
      <alignment horizontal="center"/>
    </xf>
    <xf numFmtId="0" fontId="1" fillId="0" borderId="33" xfId="0" applyFont="1" applyBorder="1" applyAlignment="1">
      <alignment horizontal="center"/>
    </xf>
    <xf numFmtId="0" fontId="1" fillId="0" borderId="56" xfId="0" applyFont="1" applyBorder="1" applyAlignment="1">
      <alignment horizontal="center"/>
    </xf>
    <xf numFmtId="0" fontId="7" fillId="0" borderId="1" xfId="0" applyFont="1" applyBorder="1" applyAlignment="1">
      <alignment horizontal="left" vertical="top" wrapText="1"/>
    </xf>
    <xf numFmtId="0" fontId="7" fillId="0" borderId="3" xfId="0" applyFont="1" applyBorder="1" applyAlignment="1">
      <alignment horizontal="left" vertical="top" wrapText="1"/>
    </xf>
    <xf numFmtId="0" fontId="7" fillId="17" borderId="2" xfId="0" applyFont="1" applyFill="1" applyBorder="1" applyAlignment="1">
      <alignment horizontal="left" vertical="center" wrapText="1"/>
    </xf>
    <xf numFmtId="0" fontId="7" fillId="17" borderId="1" xfId="0" applyFont="1" applyFill="1" applyBorder="1" applyAlignment="1">
      <alignment horizontal="left" vertical="center" wrapText="1"/>
    </xf>
    <xf numFmtId="0" fontId="7" fillId="17" borderId="3" xfId="0" applyFont="1" applyFill="1" applyBorder="1" applyAlignment="1">
      <alignment horizontal="left" vertical="center" wrapText="1"/>
    </xf>
    <xf numFmtId="0" fontId="7" fillId="17" borderId="4" xfId="0" applyFont="1" applyFill="1" applyBorder="1" applyAlignment="1">
      <alignment horizontal="left" vertical="center" wrapText="1"/>
    </xf>
    <xf numFmtId="0" fontId="7" fillId="17" borderId="5" xfId="0" applyFont="1" applyFill="1" applyBorder="1" applyAlignment="1">
      <alignment horizontal="left" vertical="center" wrapText="1"/>
    </xf>
    <xf numFmtId="0" fontId="7" fillId="17" borderId="6" xfId="0" applyFont="1" applyFill="1" applyBorder="1" applyAlignment="1">
      <alignment horizontal="left" vertical="center" wrapText="1"/>
    </xf>
    <xf numFmtId="0" fontId="7" fillId="3" borderId="18" xfId="0" applyFont="1" applyFill="1" applyBorder="1" applyAlignment="1">
      <alignment horizontal="center" vertical="center" wrapText="1"/>
    </xf>
    <xf numFmtId="0" fontId="6" fillId="5" borderId="8" xfId="0" applyFont="1" applyFill="1" applyBorder="1" applyAlignment="1">
      <alignment horizontal="center" vertical="center"/>
    </xf>
    <xf numFmtId="0" fontId="6" fillId="5" borderId="2" xfId="0" applyFont="1" applyFill="1" applyBorder="1" applyAlignment="1">
      <alignment horizontal="center" vertical="center"/>
    </xf>
    <xf numFmtId="0" fontId="6" fillId="5" borderId="7" xfId="0" applyFont="1" applyFill="1" applyBorder="1" applyAlignment="1">
      <alignment horizontal="center" vertical="center"/>
    </xf>
    <xf numFmtId="0" fontId="6" fillId="5" borderId="1" xfId="0" applyFont="1" applyFill="1" applyBorder="1" applyAlignment="1">
      <alignment horizontal="center" vertical="center"/>
    </xf>
    <xf numFmtId="0" fontId="6" fillId="5" borderId="9" xfId="0" applyFont="1" applyFill="1" applyBorder="1" applyAlignment="1">
      <alignment horizontal="center" vertical="center"/>
    </xf>
    <xf numFmtId="0" fontId="6" fillId="5" borderId="1"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1" fillId="0" borderId="8" xfId="0" applyFont="1" applyBorder="1" applyAlignment="1">
      <alignment horizontal="center"/>
    </xf>
    <xf numFmtId="0" fontId="1" fillId="0" borderId="2" xfId="0" applyFont="1" applyBorder="1" applyAlignment="1">
      <alignment horizont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1" fillId="0" borderId="60" xfId="0" applyFont="1" applyBorder="1" applyAlignment="1">
      <alignment horizontal="center"/>
    </xf>
    <xf numFmtId="0" fontId="1" fillId="0" borderId="49" xfId="0" applyFont="1" applyBorder="1" applyAlignment="1">
      <alignment horizontal="center"/>
    </xf>
    <xf numFmtId="0" fontId="1" fillId="0" borderId="61" xfId="0" applyFont="1" applyBorder="1" applyAlignment="1">
      <alignment horizontal="center"/>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6" fillId="14" borderId="7" xfId="0" applyFont="1" applyFill="1" applyBorder="1" applyAlignment="1">
      <alignment horizont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1" fillId="0" borderId="4" xfId="0" applyFont="1" applyBorder="1" applyAlignment="1" applyProtection="1">
      <alignment horizontal="center" vertical="center" wrapText="1"/>
      <protection locked="0"/>
    </xf>
    <xf numFmtId="0" fontId="1" fillId="0" borderId="13" xfId="0" applyFont="1" applyBorder="1" applyAlignment="1">
      <alignment horizontal="center" vertical="center"/>
    </xf>
    <xf numFmtId="0" fontId="1" fillId="0" borderId="12" xfId="0" applyFont="1" applyBorder="1" applyAlignment="1">
      <alignment horizontal="center" vertical="center"/>
    </xf>
    <xf numFmtId="0" fontId="1" fillId="0" borderId="42" xfId="0" applyFont="1" applyBorder="1" applyAlignment="1">
      <alignment horizontal="center" vertical="center"/>
    </xf>
    <xf numFmtId="0" fontId="8" fillId="14" borderId="43" xfId="0" applyFont="1" applyFill="1" applyBorder="1" applyAlignment="1">
      <alignment horizontal="center"/>
    </xf>
    <xf numFmtId="0" fontId="8" fillId="14" borderId="51" xfId="0" applyFont="1" applyFill="1" applyBorder="1" applyAlignment="1">
      <alignment horizontal="center"/>
    </xf>
    <xf numFmtId="0" fontId="8" fillId="16" borderId="79" xfId="0" applyFont="1" applyFill="1" applyBorder="1" applyAlignment="1">
      <alignment horizontal="left" vertical="center"/>
    </xf>
    <xf numFmtId="0" fontId="8" fillId="16" borderId="73" xfId="0" applyFont="1" applyFill="1" applyBorder="1" applyAlignment="1">
      <alignment horizontal="left" vertical="center"/>
    </xf>
    <xf numFmtId="0" fontId="3" fillId="16" borderId="79" xfId="0" applyFont="1" applyFill="1" applyBorder="1" applyAlignment="1">
      <alignment horizontal="left" vertical="center" wrapText="1"/>
    </xf>
    <xf numFmtId="0" fontId="3" fillId="16" borderId="73" xfId="0" applyFont="1" applyFill="1" applyBorder="1" applyAlignment="1">
      <alignment horizontal="left" vertical="center" wrapText="1"/>
    </xf>
    <xf numFmtId="0" fontId="3" fillId="16" borderId="74" xfId="0" applyFont="1" applyFill="1" applyBorder="1" applyAlignment="1">
      <alignment horizontal="left" vertical="center" wrapText="1"/>
    </xf>
    <xf numFmtId="0" fontId="2" fillId="0" borderId="7" xfId="0" applyFont="1" applyBorder="1" applyAlignment="1">
      <alignment horizontal="center" vertical="center" wrapText="1"/>
    </xf>
    <xf numFmtId="0" fontId="20" fillId="3" borderId="18" xfId="0" applyFont="1" applyFill="1" applyBorder="1" applyAlignment="1">
      <alignment horizontal="center" vertical="center" wrapText="1"/>
    </xf>
    <xf numFmtId="0" fontId="20" fillId="3" borderId="0" xfId="0" applyFont="1" applyFill="1" applyAlignment="1">
      <alignment horizontal="center" vertical="center" wrapText="1"/>
    </xf>
    <xf numFmtId="0" fontId="5" fillId="16" borderId="2" xfId="0" applyFont="1" applyFill="1" applyBorder="1" applyAlignment="1">
      <alignment horizontal="left" vertical="center"/>
    </xf>
    <xf numFmtId="0" fontId="20" fillId="16" borderId="4" xfId="0" applyFont="1" applyFill="1" applyBorder="1" applyAlignment="1">
      <alignment horizontal="left" vertical="center" wrapText="1"/>
    </xf>
    <xf numFmtId="0" fontId="20" fillId="16" borderId="5" xfId="0" applyFont="1" applyFill="1" applyBorder="1" applyAlignment="1">
      <alignment horizontal="left" vertical="center" wrapText="1"/>
    </xf>
    <xf numFmtId="0" fontId="20"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9" fillId="16" borderId="79" xfId="0" applyFont="1" applyFill="1" applyBorder="1" applyAlignment="1">
      <alignment horizontal="left" vertical="center"/>
    </xf>
    <xf numFmtId="0" fontId="9" fillId="16" borderId="74" xfId="0" applyFont="1" applyFill="1" applyBorder="1" applyAlignment="1">
      <alignment horizontal="left" vertical="center"/>
    </xf>
    <xf numFmtId="0" fontId="23" fillId="3" borderId="0" xfId="0" applyFont="1" applyFill="1" applyAlignment="1">
      <alignment horizontal="center" vertical="center"/>
    </xf>
    <xf numFmtId="0" fontId="32" fillId="7" borderId="67" xfId="0" applyFont="1" applyFill="1" applyBorder="1" applyAlignment="1" applyProtection="1">
      <alignment horizontal="center" vertical="center"/>
      <protection locked="0"/>
    </xf>
    <xf numFmtId="0" fontId="32" fillId="7" borderId="65" xfId="0" applyFont="1" applyFill="1" applyBorder="1" applyAlignment="1" applyProtection="1">
      <alignment horizontal="center" vertical="center"/>
      <protection locked="0"/>
    </xf>
    <xf numFmtId="0" fontId="32" fillId="8" borderId="64" xfId="0" applyFont="1" applyFill="1" applyBorder="1" applyAlignment="1" applyProtection="1">
      <alignment horizontal="center" vertical="center"/>
      <protection locked="0"/>
    </xf>
    <xf numFmtId="0" fontId="32" fillId="9" borderId="64" xfId="0" applyFont="1" applyFill="1" applyBorder="1" applyAlignment="1" applyProtection="1">
      <alignment horizontal="center" vertical="center" wrapText="1"/>
      <protection locked="0"/>
    </xf>
    <xf numFmtId="0" fontId="32" fillId="9" borderId="64" xfId="0" applyFont="1" applyFill="1" applyBorder="1" applyAlignment="1" applyProtection="1">
      <alignment horizontal="center" vertical="center"/>
      <protection locked="0"/>
    </xf>
    <xf numFmtId="0" fontId="32" fillId="10" borderId="64" xfId="0" applyFont="1" applyFill="1" applyBorder="1" applyAlignment="1" applyProtection="1">
      <alignment horizontal="center" vertical="center" wrapText="1"/>
      <protection locked="0"/>
    </xf>
    <xf numFmtId="0" fontId="32" fillId="10" borderId="64" xfId="0" applyFont="1" applyFill="1" applyBorder="1" applyAlignment="1" applyProtection="1">
      <alignment horizontal="center" vertical="center"/>
      <protection locked="0"/>
    </xf>
    <xf numFmtId="0" fontId="32" fillId="7" borderId="64" xfId="0" applyFont="1" applyFill="1" applyBorder="1" applyAlignment="1" applyProtection="1">
      <alignment horizontal="center" vertical="center"/>
      <protection locked="0"/>
    </xf>
    <xf numFmtId="0" fontId="32" fillId="8" borderId="64" xfId="0" applyFont="1" applyFill="1" applyBorder="1" applyAlignment="1" applyProtection="1">
      <alignment horizontal="center" vertical="center" wrapText="1"/>
      <protection locked="0"/>
    </xf>
    <xf numFmtId="0" fontId="32" fillId="7" borderId="66" xfId="0" applyFont="1" applyFill="1" applyBorder="1" applyAlignment="1" applyProtection="1">
      <alignment horizontal="center" vertical="center"/>
      <protection locked="0"/>
    </xf>
    <xf numFmtId="0" fontId="32" fillId="7" borderId="68" xfId="0" applyFont="1" applyFill="1" applyBorder="1" applyAlignment="1" applyProtection="1">
      <alignment horizontal="center" vertical="center"/>
      <protection locked="0"/>
    </xf>
    <xf numFmtId="0" fontId="32" fillId="7" borderId="69" xfId="0" applyFont="1" applyFill="1" applyBorder="1" applyAlignment="1" applyProtection="1">
      <alignment horizontal="center" vertical="center"/>
      <protection locked="0"/>
    </xf>
    <xf numFmtId="0" fontId="33" fillId="8" borderId="68" xfId="0" applyFont="1" applyFill="1" applyBorder="1" applyAlignment="1" applyProtection="1">
      <alignment horizontal="center" vertical="center"/>
      <protection locked="0"/>
    </xf>
    <xf numFmtId="0" fontId="32" fillId="8" borderId="69" xfId="0" applyFont="1" applyFill="1" applyBorder="1" applyAlignment="1" applyProtection="1">
      <alignment horizontal="center" vertical="center"/>
      <protection locked="0"/>
    </xf>
    <xf numFmtId="0" fontId="33" fillId="9" borderId="68" xfId="0" applyFont="1" applyFill="1" applyBorder="1" applyAlignment="1" applyProtection="1">
      <alignment horizontal="center" vertical="center"/>
      <protection locked="0"/>
    </xf>
    <xf numFmtId="0" fontId="33" fillId="9" borderId="69" xfId="0" applyFont="1" applyFill="1" applyBorder="1" applyAlignment="1" applyProtection="1">
      <alignment horizontal="center" vertical="center"/>
      <protection locked="0"/>
    </xf>
    <xf numFmtId="0" fontId="32" fillId="9" borderId="68" xfId="0" applyFont="1" applyFill="1" applyBorder="1" applyAlignment="1" applyProtection="1">
      <alignment horizontal="center" vertical="center"/>
      <protection locked="0"/>
    </xf>
    <xf numFmtId="0" fontId="32" fillId="9" borderId="69" xfId="0" applyFont="1" applyFill="1" applyBorder="1" applyAlignment="1" applyProtection="1">
      <alignment horizontal="center" vertical="center"/>
      <protection locked="0"/>
    </xf>
    <xf numFmtId="0" fontId="8" fillId="16" borderId="74" xfId="0" applyFont="1" applyFill="1" applyBorder="1" applyAlignment="1">
      <alignment horizontal="left" vertical="center"/>
    </xf>
    <xf numFmtId="0" fontId="5" fillId="16" borderId="79" xfId="0" applyFont="1" applyFill="1" applyBorder="1" applyAlignment="1" applyProtection="1">
      <alignment horizontal="left" vertical="center"/>
      <protection locked="0"/>
    </xf>
    <xf numFmtId="0" fontId="5" fillId="16" borderId="74" xfId="0" applyFont="1" applyFill="1" applyBorder="1" applyAlignment="1" applyProtection="1">
      <alignment horizontal="left" vertical="center"/>
      <protection locked="0"/>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23" fillId="0" borderId="34" xfId="0" applyFont="1" applyBorder="1" applyAlignment="1">
      <alignment horizontal="center" vertical="center" textRotation="90"/>
    </xf>
    <xf numFmtId="0" fontId="32" fillId="9" borderId="71" xfId="0" applyFont="1" applyFill="1" applyBorder="1" applyAlignment="1" applyProtection="1">
      <alignment horizontal="center" vertical="center"/>
      <protection locked="0"/>
    </xf>
    <xf numFmtId="0" fontId="32" fillId="9" borderId="65" xfId="0" applyFont="1" applyFill="1" applyBorder="1" applyAlignment="1" applyProtection="1">
      <alignment horizontal="center" vertical="center"/>
      <protection locked="0"/>
    </xf>
    <xf numFmtId="0" fontId="32" fillId="8" borderId="67" xfId="0" applyFont="1" applyFill="1" applyBorder="1" applyAlignment="1" applyProtection="1">
      <alignment horizontal="center" vertical="center"/>
      <protection locked="0"/>
    </xf>
    <xf numFmtId="0" fontId="32" fillId="8" borderId="65" xfId="0" applyFont="1" applyFill="1" applyBorder="1" applyAlignment="1" applyProtection="1">
      <alignment horizontal="center" vertical="center"/>
      <protection locked="0"/>
    </xf>
    <xf numFmtId="0" fontId="38" fillId="0" borderId="1" xfId="0" applyFont="1" applyBorder="1" applyAlignment="1">
      <alignment horizontal="center" vertical="center" wrapText="1"/>
    </xf>
    <xf numFmtId="0" fontId="38" fillId="0" borderId="5" xfId="0" applyFont="1" applyBorder="1" applyAlignment="1">
      <alignment horizontal="center"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5" fillId="0" borderId="57"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11" xfId="0" applyFont="1" applyBorder="1" applyAlignment="1">
      <alignment horizontal="left" vertical="center" wrapText="1"/>
    </xf>
    <xf numFmtId="0" fontId="5" fillId="0" borderId="38"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28"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5" fillId="0" borderId="7" xfId="0" applyFont="1" applyBorder="1" applyAlignment="1">
      <alignment horizontal="center" vertical="center" wrapText="1"/>
    </xf>
    <xf numFmtId="0" fontId="5" fillId="0" borderId="1" xfId="0" applyFont="1" applyBorder="1" applyAlignment="1">
      <alignment horizontal="center" vertical="center" wrapText="1"/>
    </xf>
    <xf numFmtId="0" fontId="17" fillId="0" borderId="52" xfId="0" applyFont="1" applyBorder="1" applyAlignment="1">
      <alignment horizontal="center" vertical="center"/>
    </xf>
    <xf numFmtId="0" fontId="17" fillId="0" borderId="53" xfId="0" applyFont="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4" fillId="13" borderId="52" xfId="0" applyFont="1" applyFill="1" applyBorder="1" applyAlignment="1">
      <alignment horizontal="center" vertical="center" wrapText="1"/>
    </xf>
    <xf numFmtId="0" fontId="14" fillId="13" borderId="43" xfId="0" applyFont="1" applyFill="1" applyBorder="1" applyAlignment="1">
      <alignment horizontal="center" vertical="center" wrapText="1"/>
    </xf>
    <xf numFmtId="0" fontId="6" fillId="13" borderId="7" xfId="0" applyFont="1" applyFill="1" applyBorder="1" applyAlignment="1">
      <alignment horizontal="center" vertical="center"/>
    </xf>
    <xf numFmtId="0" fontId="5" fillId="0" borderId="7" xfId="0" applyFont="1" applyBorder="1" applyAlignment="1" applyProtection="1">
      <alignment horizontal="center" vertical="center" wrapText="1"/>
      <protection locked="0"/>
    </xf>
    <xf numFmtId="0" fontId="1" fillId="0" borderId="31" xfId="0" applyFont="1" applyBorder="1" applyAlignment="1">
      <alignment horizontal="justify" vertical="center" wrapText="1"/>
    </xf>
    <xf numFmtId="0" fontId="5" fillId="0" borderId="31" xfId="0" applyFont="1" applyBorder="1" applyAlignment="1">
      <alignment horizontal="justify" vertical="center" wrapText="1"/>
    </xf>
    <xf numFmtId="0" fontId="5" fillId="0" borderId="17" xfId="0" applyFont="1" applyBorder="1" applyAlignment="1">
      <alignment horizontal="justify"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6" fillId="13" borderId="57" xfId="0" applyFont="1" applyFill="1" applyBorder="1" applyAlignment="1">
      <alignment horizontal="center" vertical="center"/>
    </xf>
    <xf numFmtId="0" fontId="6" fillId="13" borderId="58" xfId="0" applyFont="1" applyFill="1" applyBorder="1" applyAlignment="1">
      <alignment horizontal="center" vertical="center"/>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30" xfId="0" applyFont="1" applyBorder="1" applyAlignment="1">
      <alignment horizontal="center" vertical="center" wrapText="1"/>
    </xf>
    <xf numFmtId="0" fontId="14" fillId="13" borderId="9" xfId="0" applyFont="1" applyFill="1" applyBorder="1" applyAlignment="1">
      <alignment horizontal="center" vertical="center" wrapText="1"/>
    </xf>
    <xf numFmtId="0" fontId="14" fillId="13" borderId="6" xfId="0" applyFont="1" applyFill="1" applyBorder="1" applyAlignment="1">
      <alignment horizontal="center" vertical="center" wrapText="1"/>
    </xf>
    <xf numFmtId="0" fontId="34" fillId="0" borderId="30" xfId="0" applyFont="1" applyBorder="1" applyAlignment="1">
      <alignment horizontal="justify" vertical="center" wrapText="1"/>
    </xf>
    <xf numFmtId="0" fontId="34" fillId="0" borderId="20" xfId="0" applyFont="1" applyBorder="1" applyAlignment="1">
      <alignment horizontal="justify" vertical="center" wrapText="1"/>
    </xf>
    <xf numFmtId="0" fontId="34" fillId="0" borderId="27" xfId="0" applyFont="1" applyBorder="1" applyAlignment="1">
      <alignment horizontal="justify" vertical="center" wrapText="1"/>
    </xf>
    <xf numFmtId="0" fontId="5" fillId="0" borderId="57" xfId="0" applyFont="1" applyBorder="1" applyAlignment="1">
      <alignment horizontal="left" vertical="center" wrapText="1"/>
    </xf>
    <xf numFmtId="0" fontId="17" fillId="0" borderId="9" xfId="0" applyFont="1" applyBorder="1" applyAlignment="1">
      <alignment horizontal="center" vertical="center"/>
    </xf>
    <xf numFmtId="0" fontId="17" fillId="0" borderId="3" xfId="0" applyFont="1" applyBorder="1" applyAlignment="1">
      <alignment horizontal="center" vertical="center"/>
    </xf>
    <xf numFmtId="0" fontId="6" fillId="13" borderId="11" xfId="0" applyFont="1" applyFill="1" applyBorder="1" applyAlignment="1">
      <alignment horizontal="center" vertical="center"/>
    </xf>
    <xf numFmtId="0" fontId="5" fillId="0" borderId="46" xfId="0" applyFont="1" applyBorder="1" applyAlignment="1">
      <alignment horizontal="center" vertical="center" wrapText="1"/>
    </xf>
    <xf numFmtId="0" fontId="5" fillId="0" borderId="47" xfId="0" applyFont="1" applyBorder="1" applyAlignment="1">
      <alignment horizontal="center" vertical="center" wrapText="1"/>
    </xf>
    <xf numFmtId="0" fontId="1" fillId="3" borderId="31" xfId="0" applyFont="1" applyFill="1" applyBorder="1" applyAlignment="1">
      <alignment horizontal="justify" vertical="center" wrapText="1"/>
    </xf>
    <xf numFmtId="0" fontId="5" fillId="3" borderId="31" xfId="0" applyFont="1" applyFill="1" applyBorder="1" applyAlignment="1">
      <alignment horizontal="justify" vertical="center" wrapText="1"/>
    </xf>
    <xf numFmtId="0" fontId="5" fillId="3" borderId="17" xfId="0" applyFont="1" applyFill="1" applyBorder="1" applyAlignment="1">
      <alignment horizontal="justify" vertical="center" wrapText="1"/>
    </xf>
    <xf numFmtId="0" fontId="0" fillId="0" borderId="30" xfId="0" applyBorder="1" applyAlignment="1">
      <alignment horizontal="center"/>
    </xf>
    <xf numFmtId="0" fontId="5" fillId="0" borderId="76" xfId="0" applyFont="1" applyBorder="1" applyAlignment="1">
      <alignment horizontal="center"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38" fillId="0" borderId="38" xfId="0" applyFont="1" applyBorder="1" applyAlignment="1">
      <alignment horizontal="center" vertical="center" wrapText="1"/>
    </xf>
    <xf numFmtId="0" fontId="38" fillId="0" borderId="19" xfId="0" applyFont="1" applyBorder="1" applyAlignment="1">
      <alignment horizontal="center" vertical="center" wrapText="1"/>
    </xf>
    <xf numFmtId="0" fontId="38" fillId="0" borderId="39" xfId="0" applyFont="1" applyBorder="1" applyAlignment="1">
      <alignment horizontal="center" vertical="center" wrapText="1"/>
    </xf>
    <xf numFmtId="0" fontId="38" fillId="0" borderId="18" xfId="0" applyFont="1" applyBorder="1" applyAlignment="1">
      <alignment horizontal="center" vertical="center" wrapText="1"/>
    </xf>
    <xf numFmtId="0" fontId="38" fillId="0" borderId="0" xfId="0" applyFont="1" applyAlignment="1">
      <alignment horizontal="center" vertical="center" wrapText="1"/>
    </xf>
    <xf numFmtId="0" fontId="38" fillId="0" borderId="31" xfId="0" applyFont="1" applyBorder="1" applyAlignment="1">
      <alignment horizontal="center" vertical="center" wrapText="1"/>
    </xf>
    <xf numFmtId="0" fontId="16" fillId="0" borderId="38"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1"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36" xfId="0" applyFont="1" applyBorder="1" applyAlignment="1">
      <alignment horizontal="center" vertical="center" wrapText="1"/>
    </xf>
    <xf numFmtId="0" fontId="16" fillId="0" borderId="37" xfId="0" applyFont="1" applyBorder="1" applyAlignment="1">
      <alignment horizontal="center" vertical="center" wrapText="1"/>
    </xf>
    <xf numFmtId="0" fontId="5" fillId="13" borderId="2" xfId="0" applyFont="1" applyFill="1" applyBorder="1" applyAlignment="1">
      <alignment horizontal="center" vertical="center"/>
    </xf>
    <xf numFmtId="0" fontId="5" fillId="13" borderId="1" xfId="0" applyFont="1" applyFill="1" applyBorder="1" applyAlignment="1">
      <alignment horizontal="center" vertical="center" wrapText="1"/>
    </xf>
    <xf numFmtId="0" fontId="9" fillId="16" borderId="77" xfId="0" applyFont="1" applyFill="1" applyBorder="1" applyAlignment="1">
      <alignment horizontal="left" vertical="center"/>
    </xf>
    <xf numFmtId="0" fontId="9" fillId="16" borderId="50" xfId="0" applyFont="1" applyFill="1" applyBorder="1" applyAlignment="1">
      <alignment horizontal="left" vertical="center"/>
    </xf>
    <xf numFmtId="0" fontId="9" fillId="16" borderId="59" xfId="0" applyFont="1" applyFill="1" applyBorder="1" applyAlignment="1">
      <alignment horizontal="left" vertical="center"/>
    </xf>
    <xf numFmtId="0" fontId="3" fillId="16" borderId="72" xfId="0" applyFont="1" applyFill="1" applyBorder="1" applyAlignment="1">
      <alignment horizontal="left" vertical="center" wrapText="1"/>
    </xf>
    <xf numFmtId="0" fontId="3" fillId="16" borderId="44" xfId="0" applyFont="1" applyFill="1" applyBorder="1" applyAlignment="1">
      <alignment horizontal="left" vertical="center" wrapText="1"/>
    </xf>
    <xf numFmtId="0" fontId="3" fillId="16" borderId="45" xfId="0" applyFont="1" applyFill="1" applyBorder="1" applyAlignment="1">
      <alignment horizontal="left" vertical="center" wrapText="1"/>
    </xf>
    <xf numFmtId="0" fontId="5" fillId="0" borderId="42" xfId="0" applyFont="1" applyBorder="1" applyAlignment="1">
      <alignment horizontal="center" vertical="center" wrapText="1"/>
    </xf>
    <xf numFmtId="0" fontId="0" fillId="13" borderId="1" xfId="0" applyFill="1" applyBorder="1" applyAlignment="1">
      <alignment horizontal="center" vertical="center" wrapText="1"/>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6" borderId="3" xfId="0" applyFont="1" applyFill="1" applyBorder="1" applyAlignment="1">
      <alignment horizontal="center" vertical="center" wrapText="1"/>
    </xf>
    <xf numFmtId="0" fontId="5" fillId="0" borderId="25" xfId="0" applyFont="1" applyBorder="1" applyAlignment="1">
      <alignment horizontal="center" vertical="center" wrapText="1"/>
    </xf>
    <xf numFmtId="0" fontId="5" fillId="0" borderId="29" xfId="0" applyFont="1" applyBorder="1" applyAlignment="1">
      <alignment horizontal="center" vertical="center"/>
    </xf>
    <xf numFmtId="0" fontId="5" fillId="0" borderId="63"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62"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17" xfId="0" applyFont="1" applyBorder="1" applyAlignment="1">
      <alignment horizontal="center" vertical="center" wrapText="1"/>
    </xf>
    <xf numFmtId="0" fontId="5" fillId="13" borderId="1" xfId="0" applyFont="1" applyFill="1" applyBorder="1" applyAlignment="1">
      <alignment horizontal="center" vertical="center"/>
    </xf>
    <xf numFmtId="0" fontId="9" fillId="16" borderId="79" xfId="0" applyFont="1" applyFill="1" applyBorder="1" applyAlignment="1">
      <alignment horizontal="center" vertical="center"/>
    </xf>
    <xf numFmtId="0" fontId="9" fillId="16" borderId="73" xfId="0" applyFont="1" applyFill="1" applyBorder="1" applyAlignment="1">
      <alignment horizontal="center" vertical="center"/>
    </xf>
    <xf numFmtId="0" fontId="9" fillId="16" borderId="74" xfId="0" applyFont="1" applyFill="1" applyBorder="1" applyAlignment="1">
      <alignment horizontal="center" vertical="center"/>
    </xf>
    <xf numFmtId="0" fontId="2" fillId="16" borderId="46" xfId="0" applyFont="1" applyFill="1" applyBorder="1" applyAlignment="1">
      <alignment horizontal="left" vertical="center" wrapText="1"/>
    </xf>
    <xf numFmtId="0" fontId="2" fillId="16" borderId="47" xfId="0" applyFont="1" applyFill="1" applyBorder="1" applyAlignment="1">
      <alignment horizontal="left" vertical="center" wrapText="1"/>
    </xf>
    <xf numFmtId="0" fontId="2" fillId="16" borderId="48" xfId="0" applyFont="1" applyFill="1" applyBorder="1" applyAlignment="1">
      <alignment horizontal="left" vertical="center" wrapText="1"/>
    </xf>
    <xf numFmtId="0" fontId="2" fillId="16" borderId="73" xfId="0" applyFont="1" applyFill="1" applyBorder="1" applyAlignment="1">
      <alignment horizontal="left" vertical="center" wrapText="1"/>
    </xf>
    <xf numFmtId="0" fontId="2" fillId="16" borderId="74"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36"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8" fillId="16" borderId="79" xfId="0" applyFont="1" applyFill="1" applyBorder="1" applyAlignment="1">
      <alignment horizontal="left"/>
    </xf>
    <xf numFmtId="0" fontId="8" fillId="16" borderId="74" xfId="0" applyFont="1" applyFill="1" applyBorder="1" applyAlignment="1">
      <alignment horizontal="left"/>
    </xf>
    <xf numFmtId="0" fontId="46" fillId="3" borderId="2" xfId="0" applyFont="1" applyFill="1" applyBorder="1" applyAlignment="1">
      <alignment horizontal="center" vertical="center" wrapText="1"/>
    </xf>
    <xf numFmtId="0" fontId="46" fillId="3" borderId="4"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3" borderId="1"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7" fillId="3" borderId="1" xfId="0" applyFont="1" applyFill="1" applyBorder="1" applyAlignment="1">
      <alignment horizontal="center" vertical="center"/>
    </xf>
    <xf numFmtId="0" fontId="7" fillId="3" borderId="5" xfId="0" applyFont="1" applyFill="1" applyBorder="1" applyAlignment="1">
      <alignment horizontal="center" vertical="center"/>
    </xf>
    <xf numFmtId="0" fontId="7" fillId="3" borderId="3" xfId="0" applyFont="1" applyFill="1" applyBorder="1" applyAlignment="1">
      <alignment horizontal="center" vertical="center" wrapText="1"/>
    </xf>
    <xf numFmtId="0" fontId="7" fillId="3" borderId="6" xfId="0" applyFont="1" applyFill="1" applyBorder="1" applyAlignment="1">
      <alignment horizontal="center" vertical="center" wrapText="1"/>
    </xf>
    <xf numFmtId="0" fontId="7" fillId="0" borderId="1"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13" fillId="0" borderId="9" xfId="0" applyFont="1" applyBorder="1" applyAlignment="1">
      <alignment horizontal="center"/>
    </xf>
    <xf numFmtId="0" fontId="13" fillId="0" borderId="3" xfId="0" applyFont="1" applyBorder="1" applyAlignment="1">
      <alignment horizontal="center"/>
    </xf>
    <xf numFmtId="0" fontId="12" fillId="0" borderId="60" xfId="0" applyFont="1" applyBorder="1" applyAlignment="1">
      <alignment horizontal="center" vertical="center" wrapText="1"/>
    </xf>
    <xf numFmtId="0" fontId="12" fillId="0" borderId="49" xfId="0" applyFont="1" applyBorder="1" applyAlignment="1">
      <alignment horizontal="center" vertical="center" wrapText="1"/>
    </xf>
    <xf numFmtId="0" fontId="12" fillId="0" borderId="61" xfId="0" applyFont="1" applyBorder="1" applyAlignment="1">
      <alignment horizontal="center" vertical="center" wrapText="1"/>
    </xf>
    <xf numFmtId="0" fontId="14" fillId="0" borderId="1" xfId="0" applyFont="1" applyBorder="1" applyAlignment="1">
      <alignment horizontal="center"/>
    </xf>
    <xf numFmtId="0" fontId="14" fillId="0" borderId="3" xfId="0" applyFont="1" applyBorder="1" applyAlignment="1">
      <alignment horizontal="center"/>
    </xf>
    <xf numFmtId="0" fontId="7" fillId="0" borderId="63" xfId="0" applyFont="1" applyBorder="1" applyAlignment="1">
      <alignment horizontal="center"/>
    </xf>
    <xf numFmtId="0" fontId="7" fillId="0" borderId="32" xfId="0" applyFont="1" applyBorder="1" applyAlignment="1">
      <alignment horizontal="center"/>
    </xf>
    <xf numFmtId="0" fontId="7" fillId="0" borderId="55" xfId="0" applyFont="1" applyBorder="1" applyAlignment="1">
      <alignment horizontal="center"/>
    </xf>
    <xf numFmtId="0" fontId="12" fillId="0" borderId="8" xfId="0" applyFont="1" applyBorder="1" applyAlignment="1">
      <alignment horizontal="center" vertical="center" wrapText="1"/>
    </xf>
    <xf numFmtId="0" fontId="12" fillId="0" borderId="2" xfId="0" applyFont="1" applyBorder="1" applyAlignment="1">
      <alignment horizontal="center" vertical="center" wrapText="1"/>
    </xf>
    <xf numFmtId="0" fontId="7" fillId="0" borderId="52" xfId="0" applyFont="1" applyBorder="1" applyAlignment="1">
      <alignment horizontal="left" vertical="center" wrapText="1"/>
    </xf>
    <xf numFmtId="0" fontId="7" fillId="0" borderId="50" xfId="0" applyFont="1" applyBorder="1" applyAlignment="1">
      <alignment horizontal="left" vertical="center" wrapText="1"/>
    </xf>
    <xf numFmtId="0" fontId="7" fillId="0" borderId="88" xfId="0" applyFont="1" applyBorder="1" applyAlignment="1">
      <alignment horizontal="left" vertical="center" wrapText="1"/>
    </xf>
    <xf numFmtId="0" fontId="7" fillId="0" borderId="53" xfId="0" applyFont="1" applyBorder="1" applyAlignment="1">
      <alignment horizontal="left" vertical="center" wrapText="1"/>
    </xf>
    <xf numFmtId="0" fontId="7" fillId="0" borderId="49" xfId="0" applyFont="1" applyBorder="1" applyAlignment="1">
      <alignment horizontal="left" vertical="center" wrapText="1"/>
    </xf>
    <xf numFmtId="0" fontId="7" fillId="0" borderId="54" xfId="0" applyFont="1" applyBorder="1" applyAlignment="1">
      <alignment horizontal="left" vertical="center" wrapText="1"/>
    </xf>
    <xf numFmtId="0" fontId="12" fillId="0" borderId="7" xfId="0" applyFont="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D862B1"/>
      <color rgb="FFA568D2"/>
      <color rgb="FF2FC9FF"/>
      <color rgb="FFFFD253"/>
      <color rgb="FF00BBFE"/>
      <color rgb="FFFFA365"/>
      <color rgb="FFFFD2B3"/>
      <color rgb="FFFF8837"/>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microsoft.com/office/2007/relationships/hdphoto" Target="../media/hdphoto1.wdp"/></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5.emf"/><Relationship Id="rId1" Type="http://schemas.openxmlformats.org/officeDocument/2006/relationships/image" Target="../media/image17.emf"/><Relationship Id="rId4"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2" name="CuadroTexto 1">
          <a:extLst>
            <a:ext uri="{FF2B5EF4-FFF2-40B4-BE49-F238E27FC236}">
              <a16:creationId xmlns:a16="http://schemas.microsoft.com/office/drawing/2014/main" id="{00000000-0008-0000-0000-000002000000}"/>
            </a:ext>
          </a:extLst>
        </xdr:cNvPr>
        <xdr:cNvSpPr txBox="1"/>
      </xdr:nvSpPr>
      <xdr:spPr>
        <a:xfrm>
          <a:off x="6503193" y="380523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3" name="1 Imagen" descr="logocapitalmusical">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211933</xdr:colOff>
      <xdr:row>0</xdr:row>
      <xdr:rowOff>71438</xdr:rowOff>
    </xdr:from>
    <xdr:to>
      <xdr:col>0</xdr:col>
      <xdr:colOff>1371600</xdr:colOff>
      <xdr:row>2</xdr:row>
      <xdr:rowOff>123825</xdr:rowOff>
    </xdr:to>
    <xdr:pic>
      <xdr:nvPicPr>
        <xdr:cNvPr id="4" name="2 Imagen" descr="logotipo alcaldia version para documentos word">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srcRect/>
        <a:stretch>
          <a:fillRect/>
        </a:stretch>
      </xdr:blipFill>
      <xdr:spPr bwMode="auto">
        <a:xfrm>
          <a:off x="211933" y="71438"/>
          <a:ext cx="1159667" cy="614362"/>
        </a:xfrm>
        <a:prstGeom prst="rect">
          <a:avLst/>
        </a:prstGeom>
        <a:noFill/>
        <a:ln w="9525">
          <a:noFill/>
          <a:miter lim="800000"/>
          <a:headEnd/>
          <a:tailEnd/>
        </a:ln>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83000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85667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88429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8327468"/>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8587025"/>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8851343"/>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9127570"/>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3" cstate="print"/>
        <a:srcRect l="27602" t="33467" r="28908" b="36841"/>
        <a:stretch/>
      </xdr:blipFill>
      <xdr:spPr>
        <a:xfrm>
          <a:off x="50006" y="48129825"/>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7760731"/>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4" cstate="print"/>
        <a:srcRect l="23673" t="30386" r="23246" b="10362"/>
        <a:stretch/>
      </xdr:blipFill>
      <xdr:spPr>
        <a:xfrm>
          <a:off x="9318625" y="29302075"/>
          <a:ext cx="6905625" cy="4341018"/>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5" cstate="print"/>
        <a:srcRect l="23551" t="43191" r="23490" b="18609"/>
        <a:stretch/>
      </xdr:blipFill>
      <xdr:spPr>
        <a:xfrm>
          <a:off x="9309100" y="34010600"/>
          <a:ext cx="6889750" cy="2806697"/>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6" cstate="print"/>
        <a:srcRect l="11813" t="24757" r="20054" b="12321"/>
        <a:stretch/>
      </xdr:blipFill>
      <xdr:spPr>
        <a:xfrm>
          <a:off x="9241631" y="37071299"/>
          <a:ext cx="5905501" cy="3638551"/>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17" name="CuadroTexto 16">
          <a:extLst>
            <a:ext uri="{FF2B5EF4-FFF2-40B4-BE49-F238E27FC236}">
              <a16:creationId xmlns:a16="http://schemas.microsoft.com/office/drawing/2014/main" id="{00000000-0008-0000-0000-000011000000}"/>
            </a:ext>
          </a:extLst>
        </xdr:cNvPr>
        <xdr:cNvSpPr txBox="1"/>
      </xdr:nvSpPr>
      <xdr:spPr>
        <a:xfrm>
          <a:off x="133350" y="44624625"/>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7" cstate="print"/>
        <a:srcRect l="24011" t="38814" r="33618" b="41353"/>
        <a:stretch/>
      </xdr:blipFill>
      <xdr:spPr>
        <a:xfrm>
          <a:off x="2143124" y="44586525"/>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19" name="CuadroTexto 18">
          <a:extLst>
            <a:ext uri="{FF2B5EF4-FFF2-40B4-BE49-F238E27FC236}">
              <a16:creationId xmlns:a16="http://schemas.microsoft.com/office/drawing/2014/main" id="{00000000-0008-0000-0000-000013000000}"/>
            </a:ext>
          </a:extLst>
        </xdr:cNvPr>
        <xdr:cNvSpPr txBox="1"/>
      </xdr:nvSpPr>
      <xdr:spPr>
        <a:xfrm>
          <a:off x="47625" y="47825025"/>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20" name="CuadroTexto 19">
          <a:extLst>
            <a:ext uri="{FF2B5EF4-FFF2-40B4-BE49-F238E27FC236}">
              <a16:creationId xmlns:a16="http://schemas.microsoft.com/office/drawing/2014/main" id="{00000000-0008-0000-0000-000014000000}"/>
            </a:ext>
          </a:extLst>
        </xdr:cNvPr>
        <xdr:cNvSpPr txBox="1"/>
      </xdr:nvSpPr>
      <xdr:spPr>
        <a:xfrm>
          <a:off x="20107" y="50286707"/>
          <a:ext cx="8700029" cy="7791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21" name="Imagen 20">
          <a:extLst>
            <a:ext uri="{FF2B5EF4-FFF2-40B4-BE49-F238E27FC236}">
              <a16:creationId xmlns:a16="http://schemas.microsoft.com/office/drawing/2014/main" id="{00000000-0008-0000-0000-000015000000}"/>
            </a:ext>
          </a:extLst>
        </xdr:cNvPr>
        <xdr:cNvPicPr>
          <a:picLocks noChangeAspect="1"/>
        </xdr:cNvPicPr>
      </xdr:nvPicPr>
      <xdr:blipFill rotWithShape="1">
        <a:blip xmlns:r="http://schemas.openxmlformats.org/officeDocument/2006/relationships" r:embed="rId8" cstate="print"/>
        <a:srcRect l="12292" t="29272" r="14469" b="13629"/>
        <a:stretch/>
      </xdr:blipFill>
      <xdr:spPr>
        <a:xfrm>
          <a:off x="9349315" y="46418500"/>
          <a:ext cx="6201834" cy="4099982"/>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9" cstate="print"/>
        <a:srcRect l="17990" t="22696" r="24692" b="19074"/>
        <a:stretch/>
      </xdr:blipFill>
      <xdr:spPr>
        <a:xfrm>
          <a:off x="9201147" y="51345194"/>
          <a:ext cx="7456715" cy="3536497"/>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3" name="Imagen 22">
          <a:extLst>
            <a:ext uri="{FF2B5EF4-FFF2-40B4-BE49-F238E27FC236}">
              <a16:creationId xmlns:a16="http://schemas.microsoft.com/office/drawing/2014/main" id="{00000000-0008-0000-0000-000017000000}"/>
            </a:ext>
          </a:extLst>
        </xdr:cNvPr>
        <xdr:cNvPicPr>
          <a:picLocks noChangeAspect="1"/>
        </xdr:cNvPicPr>
      </xdr:nvPicPr>
      <xdr:blipFill rotWithShape="1">
        <a:blip xmlns:r="http://schemas.openxmlformats.org/officeDocument/2006/relationships" r:embed="rId10" cstate="print"/>
        <a:srcRect l="18618" t="31568" r="24483" b="27581"/>
        <a:stretch/>
      </xdr:blipFill>
      <xdr:spPr>
        <a:xfrm>
          <a:off x="9269187" y="54998709"/>
          <a:ext cx="7007678" cy="2452004"/>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24" name="Imagen 23">
          <a:extLst>
            <a:ext uri="{FF2B5EF4-FFF2-40B4-BE49-F238E27FC236}">
              <a16:creationId xmlns:a16="http://schemas.microsoft.com/office/drawing/2014/main" id="{00000000-0008-0000-0000-000018000000}"/>
            </a:ext>
          </a:extLst>
        </xdr:cNvPr>
        <xdr:cNvPicPr>
          <a:picLocks noChangeAspect="1"/>
        </xdr:cNvPicPr>
      </xdr:nvPicPr>
      <xdr:blipFill rotWithShape="1">
        <a:blip xmlns:r="http://schemas.openxmlformats.org/officeDocument/2006/relationships" r:embed="rId11" cstate="print"/>
        <a:srcRect l="31408" t="19645" r="32952" b="8054"/>
        <a:stretch/>
      </xdr:blipFill>
      <xdr:spPr>
        <a:xfrm>
          <a:off x="9187542" y="2253342"/>
          <a:ext cx="4884965" cy="5289641"/>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67775" y="453390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6" name="Flecha derecha 25">
          <a:extLst>
            <a:ext uri="{FF2B5EF4-FFF2-40B4-BE49-F238E27FC236}">
              <a16:creationId xmlns:a16="http://schemas.microsoft.com/office/drawing/2014/main" id="{00000000-0008-0000-0000-00001A000000}"/>
            </a:ext>
          </a:extLst>
        </xdr:cNvPr>
        <xdr:cNvSpPr/>
      </xdr:nvSpPr>
      <xdr:spPr>
        <a:xfrm>
          <a:off x="8829675" y="31575375"/>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7" name="Flecha derecha 26">
          <a:extLst>
            <a:ext uri="{FF2B5EF4-FFF2-40B4-BE49-F238E27FC236}">
              <a16:creationId xmlns:a16="http://schemas.microsoft.com/office/drawing/2014/main" id="{00000000-0008-0000-0000-00001B000000}"/>
            </a:ext>
          </a:extLst>
        </xdr:cNvPr>
        <xdr:cNvSpPr/>
      </xdr:nvSpPr>
      <xdr:spPr>
        <a:xfrm>
          <a:off x="8791575" y="37642800"/>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39200" y="47596425"/>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9" name="Flecha derecha 28">
          <a:extLst>
            <a:ext uri="{FF2B5EF4-FFF2-40B4-BE49-F238E27FC236}">
              <a16:creationId xmlns:a16="http://schemas.microsoft.com/office/drawing/2014/main" id="{00000000-0008-0000-0000-00001D000000}"/>
            </a:ext>
          </a:extLst>
        </xdr:cNvPr>
        <xdr:cNvSpPr/>
      </xdr:nvSpPr>
      <xdr:spPr>
        <a:xfrm>
          <a:off x="8801100" y="52863750"/>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30" name="Flecha derecha 29">
          <a:extLst>
            <a:ext uri="{FF2B5EF4-FFF2-40B4-BE49-F238E27FC236}">
              <a16:creationId xmlns:a16="http://schemas.microsoft.com/office/drawing/2014/main" id="{00000000-0008-0000-0000-00001E000000}"/>
            </a:ext>
          </a:extLst>
        </xdr:cNvPr>
        <xdr:cNvSpPr/>
      </xdr:nvSpPr>
      <xdr:spPr>
        <a:xfrm>
          <a:off x="8829675" y="54892575"/>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31" name="Imagen 30">
          <a:extLst>
            <a:ext uri="{FF2B5EF4-FFF2-40B4-BE49-F238E27FC236}">
              <a16:creationId xmlns:a16="http://schemas.microsoft.com/office/drawing/2014/main" id="{00000000-0008-0000-0000-00001F000000}"/>
            </a:ext>
          </a:extLst>
        </xdr:cNvPr>
        <xdr:cNvPicPr>
          <a:picLocks noChangeAspect="1"/>
        </xdr:cNvPicPr>
      </xdr:nvPicPr>
      <xdr:blipFill rotWithShape="1">
        <a:blip xmlns:r="http://schemas.openxmlformats.org/officeDocument/2006/relationships" r:embed="rId12" cstate="print"/>
        <a:srcRect l="31776" t="20446" r="32935" b="13010"/>
        <a:stretch/>
      </xdr:blipFill>
      <xdr:spPr>
        <a:xfrm>
          <a:off x="9277350" y="13477875"/>
          <a:ext cx="4591050" cy="4856390"/>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2" name="Flecha derecha 31">
          <a:extLst>
            <a:ext uri="{FF2B5EF4-FFF2-40B4-BE49-F238E27FC236}">
              <a16:creationId xmlns:a16="http://schemas.microsoft.com/office/drawing/2014/main" id="{00000000-0008-0000-0000-000020000000}"/>
            </a:ext>
          </a:extLst>
        </xdr:cNvPr>
        <xdr:cNvSpPr/>
      </xdr:nvSpPr>
      <xdr:spPr>
        <a:xfrm>
          <a:off x="8839200" y="1562100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33" name="Imagen 32">
          <a:extLst>
            <a:ext uri="{FF2B5EF4-FFF2-40B4-BE49-F238E27FC236}">
              <a16:creationId xmlns:a16="http://schemas.microsoft.com/office/drawing/2014/main" id="{00000000-0008-0000-0000-000021000000}"/>
            </a:ext>
          </a:extLst>
        </xdr:cNvPr>
        <xdr:cNvPicPr>
          <a:picLocks noChangeAspect="1"/>
        </xdr:cNvPicPr>
      </xdr:nvPicPr>
      <xdr:blipFill rotWithShape="1">
        <a:blip xmlns:r="http://schemas.openxmlformats.org/officeDocument/2006/relationships" r:embed="rId13" cstate="print">
          <a:extLst>
            <a:ext uri="{BEBA8EAE-BF5A-486C-A8C5-ECC9F3942E4B}">
              <a14:imgProps xmlns:a14="http://schemas.microsoft.com/office/drawing/2010/main">
                <a14:imgLayer r:embed="rId14">
                  <a14:imgEffect>
                    <a14:sharpenSoften amount="50000"/>
                  </a14:imgEffect>
                </a14:imgLayer>
              </a14:imgProps>
            </a:ext>
          </a:extLst>
        </a:blip>
        <a:srcRect r="9836"/>
        <a:stretch/>
      </xdr:blipFill>
      <xdr:spPr>
        <a:xfrm>
          <a:off x="8743950" y="11353800"/>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18205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35" name="CuadroTexto 34">
          <a:extLst>
            <a:ext uri="{FF2B5EF4-FFF2-40B4-BE49-F238E27FC236}">
              <a16:creationId xmlns:a16="http://schemas.microsoft.com/office/drawing/2014/main" id="{00000000-0008-0000-0000-000023000000}"/>
            </a:ext>
          </a:extLst>
        </xdr:cNvPr>
        <xdr:cNvSpPr txBox="1"/>
      </xdr:nvSpPr>
      <xdr:spPr>
        <a:xfrm>
          <a:off x="9134475" y="12925425"/>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311728</xdr:colOff>
      <xdr:row>0</xdr:row>
      <xdr:rowOff>251114</xdr:rowOff>
    </xdr:from>
    <xdr:to>
      <xdr:col>0</xdr:col>
      <xdr:colOff>1871447</xdr:colOff>
      <xdr:row>3</xdr:row>
      <xdr:rowOff>1083</xdr:rowOff>
    </xdr:to>
    <xdr:pic>
      <xdr:nvPicPr>
        <xdr:cNvPr id="3" name="2 Imagen" descr="logotipo alcaldia version para documentos word">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cstate="print"/>
        <a:srcRect/>
        <a:stretch>
          <a:fillRect/>
        </a:stretch>
      </xdr:blipFill>
      <xdr:spPr bwMode="auto">
        <a:xfrm>
          <a:off x="311728" y="251114"/>
          <a:ext cx="1559719" cy="607219"/>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273843</xdr:colOff>
      <xdr:row>0</xdr:row>
      <xdr:rowOff>54770</xdr:rowOff>
    </xdr:from>
    <xdr:to>
      <xdr:col>5</xdr:col>
      <xdr:colOff>959643</xdr:colOff>
      <xdr:row>3</xdr:row>
      <xdr:rowOff>121444</xdr:rowOff>
    </xdr:to>
    <xdr:pic>
      <xdr:nvPicPr>
        <xdr:cNvPr id="2" name="1 Imagen" descr="logocapitalmusical">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56068" y="54770"/>
          <a:ext cx="685800" cy="742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428625</xdr:colOff>
      <xdr:row>0</xdr:row>
      <xdr:rowOff>83344</xdr:rowOff>
    </xdr:from>
    <xdr:to>
      <xdr:col>0</xdr:col>
      <xdr:colOff>1988344</xdr:colOff>
      <xdr:row>3</xdr:row>
      <xdr:rowOff>11907</xdr:rowOff>
    </xdr:to>
    <xdr:pic>
      <xdr:nvPicPr>
        <xdr:cNvPr id="3" name="2 Imagen" descr="logotipo alcaldia version para documentos word">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2" cstate="print"/>
        <a:srcRect/>
        <a:stretch>
          <a:fillRect/>
        </a:stretch>
      </xdr:blipFill>
      <xdr:spPr bwMode="auto">
        <a:xfrm>
          <a:off x="428625" y="83344"/>
          <a:ext cx="1559719" cy="604838"/>
        </a:xfrm>
        <a:prstGeom prst="rect">
          <a:avLst/>
        </a:prstGeom>
        <a:noFill/>
        <a:ln w="9525">
          <a:noFill/>
          <a:miter lim="800000"/>
          <a:headEnd/>
          <a:tailEnd/>
        </a:ln>
      </xdr:spPr>
    </xdr:pic>
    <xdr:clientData/>
  </xdr:twoCellAnchor>
  <xdr:twoCellAnchor>
    <xdr:from>
      <xdr:col>7</xdr:col>
      <xdr:colOff>163286</xdr:colOff>
      <xdr:row>12</xdr:row>
      <xdr:rowOff>136071</xdr:rowOff>
    </xdr:from>
    <xdr:to>
      <xdr:col>11</xdr:col>
      <xdr:colOff>721179</xdr:colOff>
      <xdr:row>12</xdr:row>
      <xdr:rowOff>2204356</xdr:rowOff>
    </xdr:to>
    <xdr:sp macro="" textlink="">
      <xdr:nvSpPr>
        <xdr:cNvPr id="4" name="CuadroTexto 3">
          <a:extLst>
            <a:ext uri="{FF2B5EF4-FFF2-40B4-BE49-F238E27FC236}">
              <a16:creationId xmlns:a16="http://schemas.microsoft.com/office/drawing/2014/main" id="{00000000-0008-0000-0C00-000004000000}"/>
            </a:ext>
          </a:extLst>
        </xdr:cNvPr>
        <xdr:cNvSpPr txBox="1"/>
      </xdr:nvSpPr>
      <xdr:spPr>
        <a:xfrm>
          <a:off x="12298136" y="3536496"/>
          <a:ext cx="3605893" cy="2068285"/>
        </a:xfrm>
        <a:prstGeom prst="rect">
          <a:avLst/>
        </a:prstGeom>
        <a:solidFill>
          <a:schemeClr val="lt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200">
              <a:latin typeface="Arial" panose="020B0604020202020204" pitchFamily="34" charset="0"/>
              <a:cs typeface="Arial" panose="020B0604020202020204" pitchFamily="34" charset="0"/>
            </a:rPr>
            <a:t>Nota: para calificar el impacto, se debe partir de las</a:t>
          </a:r>
          <a:r>
            <a:rPr lang="es-CO" sz="1200" baseline="0">
              <a:latin typeface="Arial" panose="020B0604020202020204" pitchFamily="34" charset="0"/>
              <a:cs typeface="Arial" panose="020B0604020202020204" pitchFamily="34" charset="0"/>
            </a:rPr>
            <a:t> </a:t>
          </a:r>
          <a:r>
            <a:rPr lang="es-CO" sz="1200">
              <a:latin typeface="Arial" panose="020B0604020202020204" pitchFamily="34" charset="0"/>
              <a:cs typeface="Arial" panose="020B0604020202020204" pitchFamily="34" charset="0"/>
            </a:rPr>
            <a:t>consecuencias  establecidas en la pestaña de descrpción del riesgo y se asocian a las descritas en la tabla de impacto ( cualitativo o cuantitativo). Para el caso nuestro se asocio al incumplimiento de metas y objetivos institucionales</a:t>
          </a:r>
        </a:p>
        <a:p>
          <a:pPr algn="l"/>
          <a:r>
            <a:rPr lang="es-CO" sz="1200">
              <a:latin typeface="Arial" panose="020B0604020202020204" pitchFamily="34" charset="0"/>
              <a:cs typeface="Arial" panose="020B0604020202020204" pitchFamily="34" charset="0"/>
            </a:rPr>
            <a:t>Al asociar las consecuencias descritas en la pestaña de descripción del riesgo con las establecidas en la de matriz de impacto  de tipo cualitativo.  </a:t>
          </a:r>
        </a:p>
      </xdr:txBody>
    </xdr:sp>
    <xdr:clientData/>
  </xdr:twoCellAnchor>
  <xdr:twoCellAnchor>
    <xdr:from>
      <xdr:col>6</xdr:col>
      <xdr:colOff>0</xdr:colOff>
      <xdr:row>12</xdr:row>
      <xdr:rowOff>1183821</xdr:rowOff>
    </xdr:from>
    <xdr:to>
      <xdr:col>7</xdr:col>
      <xdr:colOff>152400</xdr:colOff>
      <xdr:row>12</xdr:row>
      <xdr:rowOff>2098221</xdr:rowOff>
    </xdr:to>
    <xdr:cxnSp macro="">
      <xdr:nvCxnSpPr>
        <xdr:cNvPr id="5" name="Conector angular 4">
          <a:extLst>
            <a:ext uri="{FF2B5EF4-FFF2-40B4-BE49-F238E27FC236}">
              <a16:creationId xmlns:a16="http://schemas.microsoft.com/office/drawing/2014/main" id="{00000000-0008-0000-0C00-000005000000}"/>
            </a:ext>
          </a:extLst>
        </xdr:cNvPr>
        <xdr:cNvCxnSpPr/>
      </xdr:nvCxnSpPr>
      <xdr:spPr>
        <a:xfrm>
          <a:off x="11372850" y="4584246"/>
          <a:ext cx="914400" cy="914400"/>
        </a:xfrm>
        <a:prstGeom prst="bentConnector3">
          <a:avLst/>
        </a:prstGeom>
        <a:ln w="12700">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149679</xdr:colOff>
      <xdr:row>13</xdr:row>
      <xdr:rowOff>421821</xdr:rowOff>
    </xdr:from>
    <xdr:to>
      <xdr:col>12</xdr:col>
      <xdr:colOff>176893</xdr:colOff>
      <xdr:row>13</xdr:row>
      <xdr:rowOff>2095500</xdr:rowOff>
    </xdr:to>
    <xdr:sp macro="" textlink="">
      <xdr:nvSpPr>
        <xdr:cNvPr id="6" name="CuadroTexto 5">
          <a:extLst>
            <a:ext uri="{FF2B5EF4-FFF2-40B4-BE49-F238E27FC236}">
              <a16:creationId xmlns:a16="http://schemas.microsoft.com/office/drawing/2014/main" id="{00000000-0008-0000-0C00-000006000000}"/>
            </a:ext>
          </a:extLst>
        </xdr:cNvPr>
        <xdr:cNvSpPr txBox="1"/>
      </xdr:nvSpPr>
      <xdr:spPr>
        <a:xfrm>
          <a:off x="12284529" y="6032046"/>
          <a:ext cx="3837214" cy="1673679"/>
        </a:xfrm>
        <a:prstGeom prst="rect">
          <a:avLst/>
        </a:prstGeom>
        <a:no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a:latin typeface="Arial" panose="020B0604020202020204" pitchFamily="34" charset="0"/>
              <a:cs typeface="Arial" panose="020B0604020202020204" pitchFamily="34" charset="0"/>
            </a:rPr>
            <a:t>Imagen institucional afectada ante entes de control del orden local y nacional  ( la valoramos con la tabla de impacto cualitativa solamente, más no por la de impacto porque la sanción del ente control por no presentar oporunamente el informe es más baja que la tiene establecida la tabla de valoración del impacto cuantitativa. </a:t>
          </a:r>
        </a:p>
      </xdr:txBody>
    </xdr:sp>
    <xdr:clientData/>
  </xdr:twoCellAnchor>
  <xdr:twoCellAnchor>
    <xdr:from>
      <xdr:col>6</xdr:col>
      <xdr:colOff>0</xdr:colOff>
      <xdr:row>13</xdr:row>
      <xdr:rowOff>898071</xdr:rowOff>
    </xdr:from>
    <xdr:to>
      <xdr:col>7</xdr:col>
      <xdr:colOff>152400</xdr:colOff>
      <xdr:row>13</xdr:row>
      <xdr:rowOff>1812471</xdr:rowOff>
    </xdr:to>
    <xdr:cxnSp macro="">
      <xdr:nvCxnSpPr>
        <xdr:cNvPr id="7" name="Conector angular 6">
          <a:extLst>
            <a:ext uri="{FF2B5EF4-FFF2-40B4-BE49-F238E27FC236}">
              <a16:creationId xmlns:a16="http://schemas.microsoft.com/office/drawing/2014/main" id="{00000000-0008-0000-0C00-000007000000}"/>
            </a:ext>
          </a:extLst>
        </xdr:cNvPr>
        <xdr:cNvCxnSpPr/>
      </xdr:nvCxnSpPr>
      <xdr:spPr>
        <a:xfrm>
          <a:off x="11372850" y="6508296"/>
          <a:ext cx="914400" cy="914400"/>
        </a:xfrm>
        <a:prstGeom prst="bentConnector3">
          <a:avLst/>
        </a:prstGeom>
        <a:ln w="12700">
          <a:solidFill>
            <a:schemeClr val="tx1">
              <a:lumMod val="75000"/>
              <a:lumOff val="25000"/>
            </a:schemeClr>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21390" y="61851"/>
          <a:ext cx="662354" cy="8000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329045</xdr:colOff>
      <xdr:row>0</xdr:row>
      <xdr:rowOff>86591</xdr:rowOff>
    </xdr:from>
    <xdr:to>
      <xdr:col>0</xdr:col>
      <xdr:colOff>1888764</xdr:colOff>
      <xdr:row>3</xdr:row>
      <xdr:rowOff>18401</xdr:rowOff>
    </xdr:to>
    <xdr:pic>
      <xdr:nvPicPr>
        <xdr:cNvPr id="3" name="2 Imagen" descr="logotipo alcaldia version para documentos word">
          <a:extLst>
            <a:ext uri="{FF2B5EF4-FFF2-40B4-BE49-F238E27FC236}">
              <a16:creationId xmlns:a16="http://schemas.microsoft.com/office/drawing/2014/main" id="{00000000-0008-0000-0D00-000003000000}"/>
            </a:ext>
          </a:extLst>
        </xdr:cNvPr>
        <xdr:cNvPicPr/>
      </xdr:nvPicPr>
      <xdr:blipFill>
        <a:blip xmlns:r="http://schemas.openxmlformats.org/officeDocument/2006/relationships" r:embed="rId2" cstate="print"/>
        <a:srcRect/>
        <a:stretch>
          <a:fillRect/>
        </a:stretch>
      </xdr:blipFill>
      <xdr:spPr bwMode="auto">
        <a:xfrm>
          <a:off x="329045" y="86591"/>
          <a:ext cx="1559719" cy="608085"/>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0E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0E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0</xdr:row>
      <xdr:rowOff>166688</xdr:rowOff>
    </xdr:from>
    <xdr:to>
      <xdr:col>1</xdr:col>
      <xdr:colOff>813594</xdr:colOff>
      <xdr:row>2</xdr:row>
      <xdr:rowOff>392907</xdr:rowOff>
    </xdr:to>
    <xdr:pic>
      <xdr:nvPicPr>
        <xdr:cNvPr id="5" name="4 Imagen" descr="logotipo alcaldia version para documentos word">
          <a:extLst>
            <a:ext uri="{FF2B5EF4-FFF2-40B4-BE49-F238E27FC236}">
              <a16:creationId xmlns:a16="http://schemas.microsoft.com/office/drawing/2014/main" id="{00000000-0008-0000-0E00-000005000000}"/>
            </a:ext>
          </a:extLst>
        </xdr:cNvPr>
        <xdr:cNvPicPr/>
      </xdr:nvPicPr>
      <xdr:blipFill>
        <a:blip xmlns:r="http://schemas.openxmlformats.org/officeDocument/2006/relationships" r:embed="rId2" cstate="print"/>
        <a:srcRect/>
        <a:stretch>
          <a:fillRect/>
        </a:stretch>
      </xdr:blipFill>
      <xdr:spPr bwMode="auto">
        <a:xfrm>
          <a:off x="222250" y="166688"/>
          <a:ext cx="1559719" cy="607219"/>
        </a:xfrm>
        <a:prstGeom prst="rect">
          <a:avLst/>
        </a:prstGeom>
        <a:noFill/>
        <a:ln w="9525">
          <a:noFill/>
          <a:miter lim="800000"/>
          <a:headEnd/>
          <a:tailEnd/>
        </a:ln>
      </xdr:spPr>
    </xdr:pic>
    <xdr:clientData/>
  </xdr:twoCellAnchor>
  <xdr:twoCellAnchor editAs="oneCell">
    <xdr:from>
      <xdr:col>11</xdr:col>
      <xdr:colOff>719818</xdr:colOff>
      <xdr:row>10</xdr:row>
      <xdr:rowOff>146956</xdr:rowOff>
    </xdr:from>
    <xdr:to>
      <xdr:col>21</xdr:col>
      <xdr:colOff>93889</xdr:colOff>
      <xdr:row>22</xdr:row>
      <xdr:rowOff>269422</xdr:rowOff>
    </xdr:to>
    <xdr:pic>
      <xdr:nvPicPr>
        <xdr:cNvPr id="28" name="Imagen 27">
          <a:extLst>
            <a:ext uri="{FF2B5EF4-FFF2-40B4-BE49-F238E27FC236}">
              <a16:creationId xmlns:a16="http://schemas.microsoft.com/office/drawing/2014/main" id="{00000000-0008-0000-0E00-00001C000000}"/>
            </a:ext>
          </a:extLst>
        </xdr:cNvPr>
        <xdr:cNvPicPr>
          <a:picLocks noChangeAspect="1"/>
        </xdr:cNvPicPr>
      </xdr:nvPicPr>
      <xdr:blipFill rotWithShape="1">
        <a:blip xmlns:r="http://schemas.openxmlformats.org/officeDocument/2006/relationships" r:embed="rId3" cstate="print"/>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0E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0E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0E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2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150474</xdr:colOff>
      <xdr:row>0</xdr:row>
      <xdr:rowOff>108858</xdr:rowOff>
    </xdr:from>
    <xdr:to>
      <xdr:col>0</xdr:col>
      <xdr:colOff>1931498</xdr:colOff>
      <xdr:row>3</xdr:row>
      <xdr:rowOff>136071</xdr:rowOff>
    </xdr:to>
    <xdr:pic>
      <xdr:nvPicPr>
        <xdr:cNvPr id="5" name="4 Imagen" descr="logotipo alcaldia version para documentos word">
          <a:extLst>
            <a:ext uri="{FF2B5EF4-FFF2-40B4-BE49-F238E27FC236}">
              <a16:creationId xmlns:a16="http://schemas.microsoft.com/office/drawing/2014/main" id="{00000000-0008-0000-1200-000005000000}"/>
            </a:ext>
          </a:extLst>
        </xdr:cNvPr>
        <xdr:cNvPicPr/>
      </xdr:nvPicPr>
      <xdr:blipFill>
        <a:blip xmlns:r="http://schemas.openxmlformats.org/officeDocument/2006/relationships" r:embed="rId2" cstate="print"/>
        <a:srcRect/>
        <a:stretch>
          <a:fillRect/>
        </a:stretch>
      </xdr:blipFill>
      <xdr:spPr bwMode="auto">
        <a:xfrm>
          <a:off x="150474" y="108858"/>
          <a:ext cx="1781024" cy="889476"/>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464343</xdr:colOff>
      <xdr:row>0</xdr:row>
      <xdr:rowOff>154782</xdr:rowOff>
    </xdr:from>
    <xdr:to>
      <xdr:col>0</xdr:col>
      <xdr:colOff>2321718</xdr:colOff>
      <xdr:row>3</xdr:row>
      <xdr:rowOff>59532</xdr:rowOff>
    </xdr:to>
    <xdr:pic>
      <xdr:nvPicPr>
        <xdr:cNvPr id="3" name="2 Imagen" descr="logotipo alcaldia version para documentos word">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2" cstate="print"/>
        <a:srcRect/>
        <a:stretch>
          <a:fillRect/>
        </a:stretch>
      </xdr:blipFill>
      <xdr:spPr bwMode="auto">
        <a:xfrm>
          <a:off x="464343" y="154782"/>
          <a:ext cx="1857375" cy="76200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4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627201</xdr:colOff>
      <xdr:row>0</xdr:row>
      <xdr:rowOff>47625</xdr:rowOff>
    </xdr:from>
    <xdr:to>
      <xdr:col>10</xdr:col>
      <xdr:colOff>485775</xdr:colOff>
      <xdr:row>3</xdr:row>
      <xdr:rowOff>247650</xdr:rowOff>
    </xdr:to>
    <xdr:pic>
      <xdr:nvPicPr>
        <xdr:cNvPr id="4" name="1 Imagen" descr="logocapitalmusical">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61376" y="47625"/>
          <a:ext cx="620574"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52388</xdr:rowOff>
    </xdr:from>
    <xdr:to>
      <xdr:col>1</xdr:col>
      <xdr:colOff>666750</xdr:colOff>
      <xdr:row>3</xdr:row>
      <xdr:rowOff>88107</xdr:rowOff>
    </xdr:to>
    <xdr:pic>
      <xdr:nvPicPr>
        <xdr:cNvPr id="5" name="4 Imagen" descr="logotipo alcaldia version para documentos word">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2" cstate="print"/>
        <a:srcRect/>
        <a:stretch>
          <a:fillRect/>
        </a:stretch>
      </xdr:blipFill>
      <xdr:spPr bwMode="auto">
        <a:xfrm>
          <a:off x="0" y="52388"/>
          <a:ext cx="1428750" cy="607219"/>
        </a:xfrm>
        <a:prstGeom prst="rect">
          <a:avLst/>
        </a:prstGeom>
        <a:noFill/>
        <a:ln w="9525">
          <a:noFill/>
          <a:miter lim="800000"/>
          <a:headEnd/>
          <a:tailEnd/>
        </a:ln>
      </xdr:spPr>
    </xdr:pic>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4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4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276225</xdr:colOff>
      <xdr:row>10</xdr:row>
      <xdr:rowOff>72117</xdr:rowOff>
    </xdr:from>
    <xdr:to>
      <xdr:col>19</xdr:col>
      <xdr:colOff>602457</xdr:colOff>
      <xdr:row>16</xdr:row>
      <xdr:rowOff>2721</xdr:rowOff>
    </xdr:to>
    <xdr:pic>
      <xdr:nvPicPr>
        <xdr:cNvPr id="48" name="Imagen 47">
          <a:extLst>
            <a:ext uri="{FF2B5EF4-FFF2-40B4-BE49-F238E27FC236}">
              <a16:creationId xmlns:a16="http://schemas.microsoft.com/office/drawing/2014/main" id="{00000000-0008-0000-1400-000030000000}"/>
            </a:ext>
          </a:extLst>
        </xdr:cNvPr>
        <xdr:cNvPicPr>
          <a:picLocks noChangeAspect="1"/>
        </xdr:cNvPicPr>
      </xdr:nvPicPr>
      <xdr:blipFill rotWithShape="1">
        <a:blip xmlns:r="http://schemas.openxmlformats.org/officeDocument/2006/relationships" r:embed="rId3" cstate="print"/>
        <a:srcRect l="27602" t="33467" r="28908" b="36841"/>
        <a:stretch/>
      </xdr:blipFill>
      <xdr:spPr>
        <a:xfrm>
          <a:off x="9601200"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4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4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4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4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4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5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174626</xdr:colOff>
      <xdr:row>0</xdr:row>
      <xdr:rowOff>87313</xdr:rowOff>
    </xdr:from>
    <xdr:to>
      <xdr:col>0</xdr:col>
      <xdr:colOff>1734345</xdr:colOff>
      <xdr:row>3</xdr:row>
      <xdr:rowOff>99219</xdr:rowOff>
    </xdr:to>
    <xdr:pic>
      <xdr:nvPicPr>
        <xdr:cNvPr id="3" name="2 Imagen" descr="logotipo alcaldia version para documentos word">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2" cstate="print"/>
        <a:srcRect/>
        <a:stretch>
          <a:fillRect/>
        </a:stretch>
      </xdr:blipFill>
      <xdr:spPr bwMode="auto">
        <a:xfrm>
          <a:off x="174626" y="87313"/>
          <a:ext cx="1559719" cy="607219"/>
        </a:xfrm>
        <a:prstGeom prst="rect">
          <a:avLst/>
        </a:prstGeom>
        <a:noFill/>
        <a:ln w="9525">
          <a:noFill/>
          <a:miter lim="800000"/>
          <a:headEnd/>
          <a:tailEnd/>
        </a:ln>
      </xdr:spPr>
    </xdr:pic>
    <xdr:clientData/>
  </xdr:twoCellAnchor>
  <xdr:twoCellAnchor>
    <xdr:from>
      <xdr:col>13</xdr:col>
      <xdr:colOff>521493</xdr:colOff>
      <xdr:row>8</xdr:row>
      <xdr:rowOff>328614</xdr:rowOff>
    </xdr:from>
    <xdr:to>
      <xdr:col>19</xdr:col>
      <xdr:colOff>509587</xdr:colOff>
      <xdr:row>12</xdr:row>
      <xdr:rowOff>485775</xdr:rowOff>
    </xdr:to>
    <xdr:sp macro="" textlink="">
      <xdr:nvSpPr>
        <xdr:cNvPr id="6" name="CuadroTexto 5">
          <a:extLst>
            <a:ext uri="{FF2B5EF4-FFF2-40B4-BE49-F238E27FC236}">
              <a16:creationId xmlns:a16="http://schemas.microsoft.com/office/drawing/2014/main" id="{00000000-0008-0000-1500-000006000000}"/>
            </a:ext>
          </a:extLst>
        </xdr:cNvPr>
        <xdr:cNvSpPr txBox="1"/>
      </xdr:nvSpPr>
      <xdr:spPr>
        <a:xfrm>
          <a:off x="18218943" y="2252664"/>
          <a:ext cx="4560094" cy="4852986"/>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95250</xdr:rowOff>
    </xdr:to>
    <xdr:pic>
      <xdr:nvPicPr>
        <xdr:cNvPr id="2" name="1 Imagen" descr="logocapitalmusical">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53750"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119065</xdr:colOff>
      <xdr:row>0</xdr:row>
      <xdr:rowOff>71437</xdr:rowOff>
    </xdr:from>
    <xdr:to>
      <xdr:col>0</xdr:col>
      <xdr:colOff>1845469</xdr:colOff>
      <xdr:row>3</xdr:row>
      <xdr:rowOff>138113</xdr:rowOff>
    </xdr:to>
    <xdr:pic>
      <xdr:nvPicPr>
        <xdr:cNvPr id="3" name="2 Imagen" descr="logotipo alcaldia version para documentos word">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cstate="print"/>
        <a:srcRect/>
        <a:stretch>
          <a:fillRect/>
        </a:stretch>
      </xdr:blipFill>
      <xdr:spPr bwMode="auto">
        <a:xfrm>
          <a:off x="119065" y="71437"/>
          <a:ext cx="1726404" cy="66675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31750</xdr:colOff>
      <xdr:row>0</xdr:row>
      <xdr:rowOff>164306</xdr:rowOff>
    </xdr:from>
    <xdr:to>
      <xdr:col>1</xdr:col>
      <xdr:colOff>1327150</xdr:colOff>
      <xdr:row>3</xdr:row>
      <xdr:rowOff>42141</xdr:rowOff>
    </xdr:to>
    <xdr:pic>
      <xdr:nvPicPr>
        <xdr:cNvPr id="47" name="3 Imagen" descr="logotipo alcaldia version para documentos word">
          <a:extLst>
            <a:ext uri="{FF2B5EF4-FFF2-40B4-BE49-F238E27FC236}">
              <a16:creationId xmlns:a16="http://schemas.microsoft.com/office/drawing/2014/main" id="{00000000-0008-0000-0400-00002F000000}"/>
            </a:ext>
          </a:extLst>
        </xdr:cNvPr>
        <xdr:cNvPicPr/>
      </xdr:nvPicPr>
      <xdr:blipFill>
        <a:blip xmlns:r="http://schemas.openxmlformats.org/officeDocument/2006/relationships" r:embed="rId1" cstate="print"/>
        <a:srcRect/>
        <a:stretch>
          <a:fillRect/>
        </a:stretch>
      </xdr:blipFill>
      <xdr:spPr bwMode="auto">
        <a:xfrm>
          <a:off x="31750" y="164306"/>
          <a:ext cx="1634067" cy="608085"/>
        </a:xfrm>
        <a:prstGeom prst="rect">
          <a:avLst/>
        </a:prstGeom>
        <a:noFill/>
        <a:ln w="9525">
          <a:noFill/>
          <a:miter lim="800000"/>
          <a:headEnd/>
          <a:tailEnd/>
        </a:ln>
      </xdr:spPr>
    </xdr:pic>
    <xdr:clientData/>
  </xdr:twoCellAnchor>
  <xdr:twoCellAnchor editAs="oneCell">
    <xdr:from>
      <xdr:col>18</xdr:col>
      <xdr:colOff>149341</xdr:colOff>
      <xdr:row>0</xdr:row>
      <xdr:rowOff>43584</xdr:rowOff>
    </xdr:from>
    <xdr:to>
      <xdr:col>18</xdr:col>
      <xdr:colOff>760095</xdr:colOff>
      <xdr:row>2</xdr:row>
      <xdr:rowOff>163125</xdr:rowOff>
    </xdr:to>
    <xdr:pic>
      <xdr:nvPicPr>
        <xdr:cNvPr id="48" name="Imagen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2" cstate="print"/>
        <a:stretch>
          <a:fillRect/>
        </a:stretch>
      </xdr:blipFill>
      <xdr:spPr>
        <a:xfrm>
          <a:off x="10160116" y="43584"/>
          <a:ext cx="610754" cy="65929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19</xdr:col>
          <xdr:colOff>632460</xdr:colOff>
          <xdr:row>11</xdr:row>
          <xdr:rowOff>60960</xdr:rowOff>
        </xdr:from>
        <xdr:to>
          <xdr:col>19</xdr:col>
          <xdr:colOff>876300</xdr:colOff>
          <xdr:row>13</xdr:row>
          <xdr:rowOff>76200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12</xdr:row>
          <xdr:rowOff>160020</xdr:rowOff>
        </xdr:from>
        <xdr:to>
          <xdr:col>19</xdr:col>
          <xdr:colOff>906780</xdr:colOff>
          <xdr:row>13</xdr:row>
          <xdr:rowOff>228600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13</xdr:row>
          <xdr:rowOff>160020</xdr:rowOff>
        </xdr:from>
        <xdr:to>
          <xdr:col>19</xdr:col>
          <xdr:colOff>906780</xdr:colOff>
          <xdr:row>14</xdr:row>
          <xdr:rowOff>60960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14</xdr:row>
          <xdr:rowOff>160020</xdr:rowOff>
        </xdr:from>
        <xdr:to>
          <xdr:col>19</xdr:col>
          <xdr:colOff>906780</xdr:colOff>
          <xdr:row>15</xdr:row>
          <xdr:rowOff>60960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15</xdr:row>
          <xdr:rowOff>175260</xdr:rowOff>
        </xdr:from>
        <xdr:to>
          <xdr:col>19</xdr:col>
          <xdr:colOff>906780</xdr:colOff>
          <xdr:row>16</xdr:row>
          <xdr:rowOff>68580</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16</xdr:row>
          <xdr:rowOff>160020</xdr:rowOff>
        </xdr:from>
        <xdr:to>
          <xdr:col>19</xdr:col>
          <xdr:colOff>906780</xdr:colOff>
          <xdr:row>16</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17</xdr:row>
          <xdr:rowOff>160020</xdr:rowOff>
        </xdr:from>
        <xdr:to>
          <xdr:col>19</xdr:col>
          <xdr:colOff>906780</xdr:colOff>
          <xdr:row>18</xdr:row>
          <xdr:rowOff>60960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18</xdr:row>
          <xdr:rowOff>160020</xdr:rowOff>
        </xdr:from>
        <xdr:to>
          <xdr:col>19</xdr:col>
          <xdr:colOff>906780</xdr:colOff>
          <xdr:row>19</xdr:row>
          <xdr:rowOff>60960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19</xdr:row>
          <xdr:rowOff>160020</xdr:rowOff>
        </xdr:from>
        <xdr:to>
          <xdr:col>19</xdr:col>
          <xdr:colOff>906780</xdr:colOff>
          <xdr:row>19</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20</xdr:row>
          <xdr:rowOff>160020</xdr:rowOff>
        </xdr:from>
        <xdr:to>
          <xdr:col>19</xdr:col>
          <xdr:colOff>906780</xdr:colOff>
          <xdr:row>21</xdr:row>
          <xdr:rowOff>30480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21</xdr:row>
          <xdr:rowOff>160020</xdr:rowOff>
        </xdr:from>
        <xdr:to>
          <xdr:col>19</xdr:col>
          <xdr:colOff>906780</xdr:colOff>
          <xdr:row>22</xdr:row>
          <xdr:rowOff>60960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22</xdr:row>
          <xdr:rowOff>160020</xdr:rowOff>
        </xdr:from>
        <xdr:to>
          <xdr:col>19</xdr:col>
          <xdr:colOff>906780</xdr:colOff>
          <xdr:row>22</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23</xdr:row>
          <xdr:rowOff>160020</xdr:rowOff>
        </xdr:from>
        <xdr:to>
          <xdr:col>19</xdr:col>
          <xdr:colOff>906780</xdr:colOff>
          <xdr:row>24</xdr:row>
          <xdr:rowOff>38100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24</xdr:row>
          <xdr:rowOff>160020</xdr:rowOff>
        </xdr:from>
        <xdr:to>
          <xdr:col>19</xdr:col>
          <xdr:colOff>906780</xdr:colOff>
          <xdr:row>25</xdr:row>
          <xdr:rowOff>228600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25</xdr:row>
          <xdr:rowOff>160020</xdr:rowOff>
        </xdr:from>
        <xdr:to>
          <xdr:col>19</xdr:col>
          <xdr:colOff>906780</xdr:colOff>
          <xdr:row>26</xdr:row>
          <xdr:rowOff>60960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26</xdr:row>
          <xdr:rowOff>160020</xdr:rowOff>
        </xdr:from>
        <xdr:to>
          <xdr:col>19</xdr:col>
          <xdr:colOff>906780</xdr:colOff>
          <xdr:row>26</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27</xdr:row>
          <xdr:rowOff>160020</xdr:rowOff>
        </xdr:from>
        <xdr:to>
          <xdr:col>19</xdr:col>
          <xdr:colOff>906780</xdr:colOff>
          <xdr:row>28</xdr:row>
          <xdr:rowOff>60960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28</xdr:row>
          <xdr:rowOff>160020</xdr:rowOff>
        </xdr:from>
        <xdr:to>
          <xdr:col>19</xdr:col>
          <xdr:colOff>906780</xdr:colOff>
          <xdr:row>29</xdr:row>
          <xdr:rowOff>60960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29</xdr:row>
          <xdr:rowOff>160020</xdr:rowOff>
        </xdr:from>
        <xdr:to>
          <xdr:col>19</xdr:col>
          <xdr:colOff>906780</xdr:colOff>
          <xdr:row>29</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30</xdr:row>
          <xdr:rowOff>160020</xdr:rowOff>
        </xdr:from>
        <xdr:to>
          <xdr:col>19</xdr:col>
          <xdr:colOff>906780</xdr:colOff>
          <xdr:row>30</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31</xdr:row>
          <xdr:rowOff>160020</xdr:rowOff>
        </xdr:from>
        <xdr:to>
          <xdr:col>19</xdr:col>
          <xdr:colOff>906780</xdr:colOff>
          <xdr:row>31</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33</xdr:row>
          <xdr:rowOff>160020</xdr:rowOff>
        </xdr:from>
        <xdr:to>
          <xdr:col>19</xdr:col>
          <xdr:colOff>906780</xdr:colOff>
          <xdr:row>34</xdr:row>
          <xdr:rowOff>60960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34</xdr:row>
          <xdr:rowOff>160020</xdr:rowOff>
        </xdr:from>
        <xdr:to>
          <xdr:col>19</xdr:col>
          <xdr:colOff>906780</xdr:colOff>
          <xdr:row>35</xdr:row>
          <xdr:rowOff>60960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35</xdr:row>
          <xdr:rowOff>160020</xdr:rowOff>
        </xdr:from>
        <xdr:to>
          <xdr:col>19</xdr:col>
          <xdr:colOff>906780</xdr:colOff>
          <xdr:row>35</xdr:row>
          <xdr:rowOff>419100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37</xdr:row>
          <xdr:rowOff>160020</xdr:rowOff>
        </xdr:from>
        <xdr:to>
          <xdr:col>19</xdr:col>
          <xdr:colOff>906780</xdr:colOff>
          <xdr:row>37</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38</xdr:row>
          <xdr:rowOff>0</xdr:rowOff>
        </xdr:from>
        <xdr:to>
          <xdr:col>19</xdr:col>
          <xdr:colOff>906780</xdr:colOff>
          <xdr:row>39</xdr:row>
          <xdr:rowOff>68580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38</xdr:row>
          <xdr:rowOff>0</xdr:rowOff>
        </xdr:from>
        <xdr:to>
          <xdr:col>19</xdr:col>
          <xdr:colOff>914400</xdr:colOff>
          <xdr:row>39</xdr:row>
          <xdr:rowOff>68580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38</xdr:row>
          <xdr:rowOff>0</xdr:rowOff>
        </xdr:from>
        <xdr:to>
          <xdr:col>19</xdr:col>
          <xdr:colOff>914400</xdr:colOff>
          <xdr:row>39</xdr:row>
          <xdr:rowOff>68580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38</xdr:row>
          <xdr:rowOff>0</xdr:rowOff>
        </xdr:from>
        <xdr:to>
          <xdr:col>19</xdr:col>
          <xdr:colOff>914400</xdr:colOff>
          <xdr:row>39</xdr:row>
          <xdr:rowOff>68580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38</xdr:row>
          <xdr:rowOff>0</xdr:rowOff>
        </xdr:from>
        <xdr:to>
          <xdr:col>19</xdr:col>
          <xdr:colOff>914400</xdr:colOff>
          <xdr:row>39</xdr:row>
          <xdr:rowOff>68580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38</xdr:row>
          <xdr:rowOff>0</xdr:rowOff>
        </xdr:from>
        <xdr:to>
          <xdr:col>19</xdr:col>
          <xdr:colOff>906780</xdr:colOff>
          <xdr:row>39</xdr:row>
          <xdr:rowOff>68580</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38</xdr:row>
          <xdr:rowOff>0</xdr:rowOff>
        </xdr:from>
        <xdr:to>
          <xdr:col>19</xdr:col>
          <xdr:colOff>906780</xdr:colOff>
          <xdr:row>39</xdr:row>
          <xdr:rowOff>68580</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38</xdr:row>
          <xdr:rowOff>0</xdr:rowOff>
        </xdr:from>
        <xdr:to>
          <xdr:col>19</xdr:col>
          <xdr:colOff>906780</xdr:colOff>
          <xdr:row>39</xdr:row>
          <xdr:rowOff>68580</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38</xdr:row>
          <xdr:rowOff>0</xdr:rowOff>
        </xdr:from>
        <xdr:to>
          <xdr:col>19</xdr:col>
          <xdr:colOff>906780</xdr:colOff>
          <xdr:row>39</xdr:row>
          <xdr:rowOff>68580</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38</xdr:row>
          <xdr:rowOff>0</xdr:rowOff>
        </xdr:from>
        <xdr:to>
          <xdr:col>19</xdr:col>
          <xdr:colOff>906780</xdr:colOff>
          <xdr:row>39</xdr:row>
          <xdr:rowOff>68580</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38</xdr:row>
          <xdr:rowOff>0</xdr:rowOff>
        </xdr:from>
        <xdr:to>
          <xdr:col>19</xdr:col>
          <xdr:colOff>906780</xdr:colOff>
          <xdr:row>39</xdr:row>
          <xdr:rowOff>68580</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38</xdr:row>
          <xdr:rowOff>0</xdr:rowOff>
        </xdr:from>
        <xdr:to>
          <xdr:col>19</xdr:col>
          <xdr:colOff>906780</xdr:colOff>
          <xdr:row>39</xdr:row>
          <xdr:rowOff>68580</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38</xdr:row>
          <xdr:rowOff>0</xdr:rowOff>
        </xdr:from>
        <xdr:to>
          <xdr:col>19</xdr:col>
          <xdr:colOff>906780</xdr:colOff>
          <xdr:row>39</xdr:row>
          <xdr:rowOff>68580</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38</xdr:row>
          <xdr:rowOff>0</xdr:rowOff>
        </xdr:from>
        <xdr:to>
          <xdr:col>19</xdr:col>
          <xdr:colOff>906780</xdr:colOff>
          <xdr:row>39</xdr:row>
          <xdr:rowOff>68580</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38</xdr:row>
          <xdr:rowOff>0</xdr:rowOff>
        </xdr:from>
        <xdr:to>
          <xdr:col>19</xdr:col>
          <xdr:colOff>906780</xdr:colOff>
          <xdr:row>39</xdr:row>
          <xdr:rowOff>68580</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38</xdr:row>
          <xdr:rowOff>0</xdr:rowOff>
        </xdr:from>
        <xdr:to>
          <xdr:col>19</xdr:col>
          <xdr:colOff>906780</xdr:colOff>
          <xdr:row>39</xdr:row>
          <xdr:rowOff>68580</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38</xdr:row>
          <xdr:rowOff>0</xdr:rowOff>
        </xdr:from>
        <xdr:to>
          <xdr:col>19</xdr:col>
          <xdr:colOff>906780</xdr:colOff>
          <xdr:row>39</xdr:row>
          <xdr:rowOff>68580</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38</xdr:row>
          <xdr:rowOff>0</xdr:rowOff>
        </xdr:from>
        <xdr:to>
          <xdr:col>19</xdr:col>
          <xdr:colOff>906780</xdr:colOff>
          <xdr:row>39</xdr:row>
          <xdr:rowOff>68580</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38</xdr:row>
          <xdr:rowOff>0</xdr:rowOff>
        </xdr:from>
        <xdr:to>
          <xdr:col>19</xdr:col>
          <xdr:colOff>906780</xdr:colOff>
          <xdr:row>39</xdr:row>
          <xdr:rowOff>68580</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38</xdr:row>
          <xdr:rowOff>0</xdr:rowOff>
        </xdr:from>
        <xdr:to>
          <xdr:col>19</xdr:col>
          <xdr:colOff>906780</xdr:colOff>
          <xdr:row>39</xdr:row>
          <xdr:rowOff>68580</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38101</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214745</xdr:colOff>
      <xdr:row>0</xdr:row>
      <xdr:rowOff>67541</xdr:rowOff>
    </xdr:from>
    <xdr:to>
      <xdr:col>0</xdr:col>
      <xdr:colOff>1762124</xdr:colOff>
      <xdr:row>2</xdr:row>
      <xdr:rowOff>161276</xdr:rowOff>
    </xdr:to>
    <xdr:pic>
      <xdr:nvPicPr>
        <xdr:cNvPr id="7" name="2 Imagen" descr="logotipo alcaldia version para documentos word">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2" cstate="print"/>
        <a:srcRect/>
        <a:stretch>
          <a:fillRect/>
        </a:stretch>
      </xdr:blipFill>
      <xdr:spPr bwMode="auto">
        <a:xfrm>
          <a:off x="214745" y="67541"/>
          <a:ext cx="1547379" cy="60808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219574</xdr:colOff>
      <xdr:row>0</xdr:row>
      <xdr:rowOff>67862</xdr:rowOff>
    </xdr:from>
    <xdr:to>
      <xdr:col>11</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111331</xdr:colOff>
      <xdr:row>0</xdr:row>
      <xdr:rowOff>77931</xdr:rowOff>
    </xdr:from>
    <xdr:to>
      <xdr:col>3</xdr:col>
      <xdr:colOff>817940</xdr:colOff>
      <xdr:row>3</xdr:row>
      <xdr:rowOff>113650</xdr:rowOff>
    </xdr:to>
    <xdr:pic>
      <xdr:nvPicPr>
        <xdr:cNvPr id="3" name="2 Imagen" descr="logotipo alcaldia version para documentos word">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cstate="print"/>
        <a:srcRect/>
        <a:stretch>
          <a:fillRect/>
        </a:stretch>
      </xdr:blipFill>
      <xdr:spPr bwMode="auto">
        <a:xfrm>
          <a:off x="111331" y="77931"/>
          <a:ext cx="2011383" cy="60721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243794</xdr:colOff>
      <xdr:row>0</xdr:row>
      <xdr:rowOff>104321</xdr:rowOff>
    </xdr:from>
    <xdr:to>
      <xdr:col>9</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1759744</xdr:colOff>
      <xdr:row>3</xdr:row>
      <xdr:rowOff>7144</xdr:rowOff>
    </xdr:to>
    <xdr:pic>
      <xdr:nvPicPr>
        <xdr:cNvPr id="3" name="2 Imagen" descr="logotipo alcaldia version para documentos word">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2" cstate="print"/>
        <a:srcRect/>
        <a:stretch>
          <a:fillRect/>
        </a:stretch>
      </xdr:blipFill>
      <xdr:spPr bwMode="auto">
        <a:xfrm>
          <a:off x="200025" y="133350"/>
          <a:ext cx="1559719" cy="60721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114300</xdr:rowOff>
    </xdr:from>
    <xdr:to>
      <xdr:col>0</xdr:col>
      <xdr:colOff>1788319</xdr:colOff>
      <xdr:row>2</xdr:row>
      <xdr:rowOff>178594</xdr:rowOff>
    </xdr:to>
    <xdr:pic>
      <xdr:nvPicPr>
        <xdr:cNvPr id="3" name="2 Imagen" descr="logotipo alcaldia version para documentos word">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2" cstate="print"/>
        <a:srcRect/>
        <a:stretch>
          <a:fillRect/>
        </a:stretch>
      </xdr:blipFill>
      <xdr:spPr bwMode="auto">
        <a:xfrm>
          <a:off x="228600" y="114300"/>
          <a:ext cx="1559719" cy="610946"/>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wnloads\20318-DOC-202107081050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Downloads/20318-DOC-202107081050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CONTEXTO"/>
      <sheetName val="Hoja1"/>
      <sheetName val="LISTAS CONTEXTO"/>
      <sheetName val="PRIORIZACIÓN DE CAUSA"/>
      <sheetName val="matriz definicion riesgo"/>
      <sheetName val="IDENTIFICACION"/>
      <sheetName val="PRIORIZ CAUSA R CORUP TRÁMITES"/>
      <sheetName val="DOFA"/>
      <sheetName val="IDENTIFICACION DE RIESGOS"/>
      <sheetName val="DESCRIPCION"/>
      <sheetName val="PROBABILIDAD"/>
      <sheetName val=" IMPACTO RIESGOS GESTION"/>
      <sheetName val=" IMPACTO RIESGOS CORRUPCION"/>
      <sheetName val="Hoja4"/>
      <sheetName val="Hoja5"/>
      <sheetName val="Hoja6"/>
      <sheetName val="Hoja7"/>
      <sheetName val="Hoja8"/>
      <sheetName val="Hoja9"/>
      <sheetName val="Hoja10"/>
      <sheetName val="Hoja11"/>
      <sheetName val="Hoja12"/>
      <sheetName val="VALORACION RIESGOS INHERENTES"/>
      <sheetName val="Hoja3"/>
      <sheetName val="NOOO"/>
      <sheetName val="Hoja2"/>
      <sheetName val="CONTROLES Y EVALUACIÓN"/>
      <sheetName val="EVALUACIÓN SOLIDEZ CONTROLES"/>
      <sheetName val="VALORACIÓN RIESGOS RESIDUAL"/>
      <sheetName val="MAPA DE RIESGO ADMON"/>
      <sheetName val="Hoja13"/>
      <sheetName val="NOO"/>
      <sheetName val="NO"/>
    </sheetNames>
    <sheetDataSet>
      <sheetData sheetId="0"/>
      <sheetData sheetId="1">
        <row r="1">
          <cell r="B1" t="str">
            <v xml:space="preserve">PROCESO: </v>
          </cell>
        </row>
        <row r="8">
          <cell r="A8" t="str">
            <v xml:space="preserve">PROCESO: </v>
          </cell>
        </row>
        <row r="9">
          <cell r="A9" t="str">
            <v xml:space="preserve">OBJETIVO: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28">
          <cell r="B28" t="str">
            <v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v>
          </cell>
          <cell r="C28" t="str">
            <v>*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v>
          </cell>
        </row>
        <row r="29">
          <cell r="B29" t="str">
            <v>*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v>
          </cell>
          <cell r="C29" t="str">
            <v>*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v>
          </cell>
        </row>
        <row r="30">
          <cell r="B30" t="str">
            <v>*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v>
          </cell>
          <cell r="C30" t="str">
            <v>*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v>
          </cell>
        </row>
        <row r="31">
          <cell r="B31" t="str">
            <v>* Interrupción de las operaciones de la Entidad por algunas horas.
* Reclamaciones o quejas de los usuarios que implican investigaciones internas disciplinarias.
* Imagen institucional afectada localmente por retrasos en la prestación del servicio a los usuarios o ciudadanos.</v>
          </cell>
          <cell r="C31" t="str">
            <v>*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v>
          </cell>
        </row>
        <row r="32">
          <cell r="B32" t="str">
            <v>* No hay interrupción de las operaciones de la entidad.
* No se generan sanciones económicas o administrativas.
* No se afecta la imagen institucional de forma significativa</v>
          </cell>
          <cell r="C32" t="str">
            <v>*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v>
          </cell>
        </row>
      </sheetData>
      <sheetData sheetId="26"/>
      <sheetData sheetId="27"/>
      <sheetData sheetId="28"/>
      <sheetData sheetId="29"/>
      <sheetData sheetId="30"/>
      <sheetData sheetId="31"/>
      <sheetData sheetId="32"/>
      <sheetData sheetId="3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OO"/>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4.xml"/><Relationship Id="rId1" Type="http://schemas.openxmlformats.org/officeDocument/2006/relationships/printerSettings" Target="../printerSettings/printerSettings12.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8.xml"/><Relationship Id="rId18" Type="http://schemas.openxmlformats.org/officeDocument/2006/relationships/control" Target="../activeX/activeX13.xml"/><Relationship Id="rId26" Type="http://schemas.openxmlformats.org/officeDocument/2006/relationships/control" Target="../activeX/activeX21.xml"/><Relationship Id="rId39" Type="http://schemas.openxmlformats.org/officeDocument/2006/relationships/control" Target="../activeX/activeX33.xml"/><Relationship Id="rId21" Type="http://schemas.openxmlformats.org/officeDocument/2006/relationships/control" Target="../activeX/activeX16.xml"/><Relationship Id="rId34" Type="http://schemas.openxmlformats.org/officeDocument/2006/relationships/control" Target="../activeX/activeX28.xml"/><Relationship Id="rId42" Type="http://schemas.openxmlformats.org/officeDocument/2006/relationships/control" Target="../activeX/activeX36.xml"/><Relationship Id="rId47" Type="http://schemas.openxmlformats.org/officeDocument/2006/relationships/control" Target="../activeX/activeX41.xml"/><Relationship Id="rId50" Type="http://schemas.openxmlformats.org/officeDocument/2006/relationships/control" Target="../activeX/activeX44.xml"/><Relationship Id="rId7" Type="http://schemas.openxmlformats.org/officeDocument/2006/relationships/image" Target="../media/image15.emf"/><Relationship Id="rId2" Type="http://schemas.openxmlformats.org/officeDocument/2006/relationships/drawing" Target="../drawings/drawing3.xml"/><Relationship Id="rId16" Type="http://schemas.openxmlformats.org/officeDocument/2006/relationships/control" Target="../activeX/activeX11.xml"/><Relationship Id="rId29" Type="http://schemas.openxmlformats.org/officeDocument/2006/relationships/control" Target="../activeX/activeX23.xml"/><Relationship Id="rId11" Type="http://schemas.openxmlformats.org/officeDocument/2006/relationships/control" Target="../activeX/activeX6.xml"/><Relationship Id="rId24" Type="http://schemas.openxmlformats.org/officeDocument/2006/relationships/control" Target="../activeX/activeX19.xml"/><Relationship Id="rId32" Type="http://schemas.openxmlformats.org/officeDocument/2006/relationships/control" Target="../activeX/activeX26.xml"/><Relationship Id="rId37" Type="http://schemas.openxmlformats.org/officeDocument/2006/relationships/control" Target="../activeX/activeX31.xml"/><Relationship Id="rId40" Type="http://schemas.openxmlformats.org/officeDocument/2006/relationships/control" Target="../activeX/activeX34.xml"/><Relationship Id="rId45" Type="http://schemas.openxmlformats.org/officeDocument/2006/relationships/control" Target="../activeX/activeX39.xml"/><Relationship Id="rId5" Type="http://schemas.openxmlformats.org/officeDocument/2006/relationships/image" Target="../media/image14.emf"/><Relationship Id="rId15" Type="http://schemas.openxmlformats.org/officeDocument/2006/relationships/control" Target="../activeX/activeX10.xml"/><Relationship Id="rId23" Type="http://schemas.openxmlformats.org/officeDocument/2006/relationships/control" Target="../activeX/activeX18.xml"/><Relationship Id="rId28" Type="http://schemas.openxmlformats.org/officeDocument/2006/relationships/image" Target="../media/image16.emf"/><Relationship Id="rId36" Type="http://schemas.openxmlformats.org/officeDocument/2006/relationships/control" Target="../activeX/activeX30.xml"/><Relationship Id="rId49" Type="http://schemas.openxmlformats.org/officeDocument/2006/relationships/control" Target="../activeX/activeX43.xml"/><Relationship Id="rId10" Type="http://schemas.openxmlformats.org/officeDocument/2006/relationships/control" Target="../activeX/activeX5.xml"/><Relationship Id="rId19" Type="http://schemas.openxmlformats.org/officeDocument/2006/relationships/control" Target="../activeX/activeX14.xml"/><Relationship Id="rId31" Type="http://schemas.openxmlformats.org/officeDocument/2006/relationships/control" Target="../activeX/activeX25.xml"/><Relationship Id="rId44" Type="http://schemas.openxmlformats.org/officeDocument/2006/relationships/control" Target="../activeX/activeX38.xml"/><Relationship Id="rId52" Type="http://schemas.openxmlformats.org/officeDocument/2006/relationships/image" Target="../media/image17.emf"/><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9.xml"/><Relationship Id="rId22" Type="http://schemas.openxmlformats.org/officeDocument/2006/relationships/control" Target="../activeX/activeX17.xml"/><Relationship Id="rId27" Type="http://schemas.openxmlformats.org/officeDocument/2006/relationships/control" Target="../activeX/activeX22.xml"/><Relationship Id="rId30" Type="http://schemas.openxmlformats.org/officeDocument/2006/relationships/control" Target="../activeX/activeX24.xml"/><Relationship Id="rId35" Type="http://schemas.openxmlformats.org/officeDocument/2006/relationships/control" Target="../activeX/activeX29.xml"/><Relationship Id="rId43" Type="http://schemas.openxmlformats.org/officeDocument/2006/relationships/control" Target="../activeX/activeX37.xml"/><Relationship Id="rId48" Type="http://schemas.openxmlformats.org/officeDocument/2006/relationships/control" Target="../activeX/activeX42.xml"/><Relationship Id="rId8" Type="http://schemas.openxmlformats.org/officeDocument/2006/relationships/control" Target="../activeX/activeX3.xml"/><Relationship Id="rId51" Type="http://schemas.openxmlformats.org/officeDocument/2006/relationships/control" Target="../activeX/activeX45.xml"/><Relationship Id="rId3" Type="http://schemas.openxmlformats.org/officeDocument/2006/relationships/vmlDrawing" Target="../drawings/vmlDrawing1.vml"/><Relationship Id="rId12" Type="http://schemas.openxmlformats.org/officeDocument/2006/relationships/control" Target="../activeX/activeX7.xml"/><Relationship Id="rId17" Type="http://schemas.openxmlformats.org/officeDocument/2006/relationships/control" Target="../activeX/activeX12.xml"/><Relationship Id="rId25" Type="http://schemas.openxmlformats.org/officeDocument/2006/relationships/control" Target="../activeX/activeX20.xml"/><Relationship Id="rId33" Type="http://schemas.openxmlformats.org/officeDocument/2006/relationships/control" Target="../activeX/activeX27.xml"/><Relationship Id="rId38" Type="http://schemas.openxmlformats.org/officeDocument/2006/relationships/control" Target="../activeX/activeX32.xml"/><Relationship Id="rId46" Type="http://schemas.openxmlformats.org/officeDocument/2006/relationships/control" Target="../activeX/activeX40.xml"/><Relationship Id="rId20" Type="http://schemas.openxmlformats.org/officeDocument/2006/relationships/control" Target="../activeX/activeX15.xml"/><Relationship Id="rId41" Type="http://schemas.openxmlformats.org/officeDocument/2006/relationships/control" Target="../activeX/activeX35.xml"/><Relationship Id="rId1" Type="http://schemas.openxmlformats.org/officeDocument/2006/relationships/printerSettings" Target="../printerSettings/printerSettings3.bin"/><Relationship Id="rId6" Type="http://schemas.openxmlformats.org/officeDocument/2006/relationships/control" Target="../activeX/activeX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54"/>
  <sheetViews>
    <sheetView topLeftCell="A32" zoomScale="120" zoomScaleNormal="120" workbookViewId="0">
      <selection activeCell="H15" sqref="H15"/>
    </sheetView>
  </sheetViews>
  <sheetFormatPr baseColWidth="10" defaultColWidth="11.44140625" defaultRowHeight="13.8" x14ac:dyDescent="0.25"/>
  <cols>
    <col min="1" max="1" width="22.44140625" style="225" customWidth="1"/>
    <col min="2" max="3" width="11.44140625" style="225"/>
    <col min="4" max="4" width="45.21875" style="225" customWidth="1"/>
    <col min="5" max="5" width="25" style="225" customWidth="1"/>
    <col min="6" max="6" width="15.44140625" style="225" customWidth="1"/>
    <col min="7" max="16384" width="11.44140625" style="225"/>
  </cols>
  <sheetData>
    <row r="1" spans="1:7" ht="30" customHeight="1" x14ac:dyDescent="0.25">
      <c r="A1" s="295"/>
      <c r="B1" s="298" t="s">
        <v>262</v>
      </c>
      <c r="C1" s="299"/>
      <c r="D1" s="300"/>
      <c r="E1" s="224" t="s">
        <v>465</v>
      </c>
      <c r="F1" s="307"/>
    </row>
    <row r="2" spans="1:7" x14ac:dyDescent="0.25">
      <c r="A2" s="296"/>
      <c r="B2" s="301"/>
      <c r="C2" s="302"/>
      <c r="D2" s="303"/>
      <c r="E2" s="226" t="s">
        <v>466</v>
      </c>
      <c r="F2" s="308"/>
    </row>
    <row r="3" spans="1:7" ht="15" customHeight="1" x14ac:dyDescent="0.25">
      <c r="A3" s="296"/>
      <c r="B3" s="301"/>
      <c r="C3" s="302"/>
      <c r="D3" s="303"/>
      <c r="E3" s="226" t="s">
        <v>467</v>
      </c>
      <c r="F3" s="308"/>
    </row>
    <row r="4" spans="1:7" ht="14.4" thickBot="1" x14ac:dyDescent="0.3">
      <c r="A4" s="297"/>
      <c r="B4" s="304"/>
      <c r="C4" s="305"/>
      <c r="D4" s="306"/>
      <c r="E4" s="227" t="s">
        <v>488</v>
      </c>
      <c r="F4" s="309"/>
    </row>
    <row r="5" spans="1:7" ht="14.4" thickBot="1" x14ac:dyDescent="0.3"/>
    <row r="6" spans="1:7" ht="42.75" customHeight="1" x14ac:dyDescent="0.25">
      <c r="A6" s="115" t="s">
        <v>263</v>
      </c>
      <c r="B6" s="310" t="s">
        <v>270</v>
      </c>
      <c r="C6" s="310"/>
      <c r="D6" s="310"/>
      <c r="E6" s="310"/>
      <c r="F6" s="311"/>
    </row>
    <row r="7" spans="1:7" ht="50.25" customHeight="1" thickBot="1" x14ac:dyDescent="0.3">
      <c r="A7" s="116" t="s">
        <v>264</v>
      </c>
      <c r="B7" s="312" t="s">
        <v>265</v>
      </c>
      <c r="C7" s="312"/>
      <c r="D7" s="312"/>
      <c r="E7" s="312"/>
      <c r="F7" s="313"/>
    </row>
    <row r="8" spans="1:7" ht="17.25" customHeight="1" x14ac:dyDescent="0.25">
      <c r="A8" s="294"/>
      <c r="B8" s="294"/>
      <c r="C8" s="294"/>
      <c r="D8" s="294"/>
      <c r="E8" s="294"/>
      <c r="F8" s="294"/>
    </row>
    <row r="9" spans="1:7" ht="54.75" customHeight="1" x14ac:dyDescent="0.25">
      <c r="A9" s="317" t="s">
        <v>366</v>
      </c>
      <c r="B9" s="317"/>
      <c r="C9" s="317"/>
      <c r="D9" s="317"/>
      <c r="E9" s="317"/>
      <c r="F9" s="317"/>
    </row>
    <row r="10" spans="1:7" ht="18" customHeight="1" thickBot="1" x14ac:dyDescent="0.3">
      <c r="A10" s="318"/>
      <c r="B10" s="319"/>
      <c r="C10" s="319"/>
      <c r="D10" s="319"/>
      <c r="E10" s="319"/>
      <c r="F10" s="319"/>
      <c r="G10" s="319"/>
    </row>
    <row r="11" spans="1:7" ht="24.75" customHeight="1" x14ac:dyDescent="0.25">
      <c r="A11" s="320" t="s">
        <v>266</v>
      </c>
      <c r="B11" s="321"/>
      <c r="C11" s="321"/>
      <c r="D11" s="321"/>
      <c r="E11" s="321"/>
      <c r="F11" s="322"/>
    </row>
    <row r="12" spans="1:7" ht="229.5" customHeight="1" thickBot="1" x14ac:dyDescent="0.3">
      <c r="A12" s="323" t="s">
        <v>365</v>
      </c>
      <c r="B12" s="312"/>
      <c r="C12" s="312"/>
      <c r="D12" s="312"/>
      <c r="E12" s="312"/>
      <c r="F12" s="313"/>
    </row>
    <row r="13" spans="1:7" ht="18" customHeight="1" thickBot="1" x14ac:dyDescent="0.3">
      <c r="A13" s="324"/>
      <c r="B13" s="324"/>
      <c r="C13" s="324"/>
      <c r="D13" s="324"/>
      <c r="E13" s="324"/>
      <c r="F13" s="324"/>
    </row>
    <row r="14" spans="1:7" ht="26.25" customHeight="1" x14ac:dyDescent="0.25">
      <c r="A14" s="320" t="s">
        <v>267</v>
      </c>
      <c r="B14" s="321"/>
      <c r="C14" s="321"/>
      <c r="D14" s="321"/>
      <c r="E14" s="321"/>
      <c r="F14" s="322"/>
    </row>
    <row r="15" spans="1:7" ht="284.25" customHeight="1" thickBot="1" x14ac:dyDescent="0.3">
      <c r="A15" s="323" t="s">
        <v>368</v>
      </c>
      <c r="B15" s="312"/>
      <c r="C15" s="312"/>
      <c r="D15" s="312"/>
      <c r="E15" s="312"/>
      <c r="F15" s="313"/>
    </row>
    <row r="16" spans="1:7" ht="21.75" customHeight="1" thickBot="1" x14ac:dyDescent="0.3">
      <c r="A16" s="228"/>
      <c r="B16" s="228"/>
      <c r="C16" s="228"/>
      <c r="D16" s="228"/>
      <c r="E16" s="228"/>
      <c r="F16" s="228"/>
    </row>
    <row r="17" spans="1:6" ht="23.25" customHeight="1" thickBot="1" x14ac:dyDescent="0.3">
      <c r="A17" s="320" t="s">
        <v>371</v>
      </c>
      <c r="B17" s="321"/>
      <c r="C17" s="321"/>
      <c r="D17" s="321"/>
      <c r="E17" s="321"/>
      <c r="F17" s="322"/>
    </row>
    <row r="18" spans="1:6" ht="81.75" customHeight="1" x14ac:dyDescent="0.25">
      <c r="A18" s="325" t="s">
        <v>372</v>
      </c>
      <c r="B18" s="326"/>
      <c r="C18" s="326"/>
      <c r="D18" s="326"/>
      <c r="E18" s="326"/>
      <c r="F18" s="327"/>
    </row>
    <row r="19" spans="1:6" ht="71.25" customHeight="1" thickBot="1" x14ac:dyDescent="0.3">
      <c r="A19" s="328"/>
      <c r="B19" s="329"/>
      <c r="C19" s="329"/>
      <c r="D19" s="329"/>
      <c r="E19" s="329"/>
      <c r="F19" s="330"/>
    </row>
    <row r="20" spans="1:6" ht="14.4" thickBot="1" x14ac:dyDescent="0.3"/>
    <row r="21" spans="1:6" ht="27" customHeight="1" x14ac:dyDescent="0.25">
      <c r="A21" s="331" t="s">
        <v>327</v>
      </c>
      <c r="B21" s="332"/>
      <c r="C21" s="332"/>
      <c r="D21" s="332"/>
      <c r="E21" s="332"/>
      <c r="F21" s="333"/>
    </row>
    <row r="22" spans="1:6" ht="363" customHeight="1" thickBot="1" x14ac:dyDescent="0.3">
      <c r="A22" s="334" t="s">
        <v>337</v>
      </c>
      <c r="B22" s="335"/>
      <c r="C22" s="335"/>
      <c r="D22" s="335"/>
      <c r="E22" s="335"/>
      <c r="F22" s="336"/>
    </row>
    <row r="23" spans="1:6" ht="14.4" thickBot="1" x14ac:dyDescent="0.3"/>
    <row r="24" spans="1:6" ht="28.5" customHeight="1" thickBot="1" x14ac:dyDescent="0.3">
      <c r="A24" s="314" t="s">
        <v>328</v>
      </c>
      <c r="B24" s="315"/>
      <c r="C24" s="315"/>
      <c r="D24" s="315"/>
      <c r="E24" s="315"/>
      <c r="F24" s="316"/>
    </row>
    <row r="25" spans="1:6" ht="375" customHeight="1" x14ac:dyDescent="0.25">
      <c r="A25" s="340" t="s">
        <v>306</v>
      </c>
      <c r="B25" s="341"/>
      <c r="C25" s="341"/>
      <c r="D25" s="341"/>
      <c r="E25" s="341"/>
      <c r="F25" s="342"/>
    </row>
    <row r="26" spans="1:6" ht="27.6" customHeight="1" thickBot="1" x14ac:dyDescent="0.3">
      <c r="A26" s="343"/>
      <c r="B26" s="344"/>
      <c r="C26" s="344"/>
      <c r="D26" s="344"/>
      <c r="E26" s="344"/>
      <c r="F26" s="345"/>
    </row>
    <row r="27" spans="1:6" ht="25.5" customHeight="1" thickBot="1" x14ac:dyDescent="0.3">
      <c r="A27" s="228"/>
      <c r="B27" s="228"/>
      <c r="C27" s="228"/>
      <c r="D27" s="228"/>
      <c r="E27" s="228"/>
      <c r="F27" s="228"/>
    </row>
    <row r="28" spans="1:6" ht="27" customHeight="1" x14ac:dyDescent="0.25">
      <c r="A28" s="346" t="s">
        <v>329</v>
      </c>
      <c r="B28" s="347"/>
      <c r="C28" s="347"/>
      <c r="D28" s="347"/>
      <c r="E28" s="347"/>
      <c r="F28" s="348"/>
    </row>
    <row r="29" spans="1:6" ht="210.75" customHeight="1" thickBot="1" x14ac:dyDescent="0.3">
      <c r="A29" s="323" t="s">
        <v>303</v>
      </c>
      <c r="B29" s="312"/>
      <c r="C29" s="312"/>
      <c r="D29" s="312"/>
      <c r="E29" s="312"/>
      <c r="F29" s="313"/>
    </row>
    <row r="30" spans="1:6" ht="14.4" thickBot="1" x14ac:dyDescent="0.3"/>
    <row r="31" spans="1:6" ht="30.75" customHeight="1" x14ac:dyDescent="0.25">
      <c r="A31" s="349" t="s">
        <v>330</v>
      </c>
      <c r="B31" s="350"/>
      <c r="C31" s="350"/>
      <c r="D31" s="350"/>
      <c r="E31" s="350"/>
      <c r="F31" s="351"/>
    </row>
    <row r="32" spans="1:6" ht="138" customHeight="1" thickBot="1" x14ac:dyDescent="0.3">
      <c r="A32" s="352" t="s">
        <v>304</v>
      </c>
      <c r="B32" s="353"/>
      <c r="C32" s="353"/>
      <c r="D32" s="353"/>
      <c r="E32" s="353"/>
      <c r="F32" s="354"/>
    </row>
    <row r="33" spans="1:6" ht="14.4" thickBot="1" x14ac:dyDescent="0.3"/>
    <row r="34" spans="1:6" ht="28.5" customHeight="1" x14ac:dyDescent="0.25">
      <c r="A34" s="355" t="s">
        <v>331</v>
      </c>
      <c r="B34" s="356"/>
      <c r="C34" s="356"/>
      <c r="D34" s="356"/>
      <c r="E34" s="356"/>
      <c r="F34" s="357"/>
    </row>
    <row r="35" spans="1:6" ht="219" customHeight="1" thickBot="1" x14ac:dyDescent="0.3">
      <c r="A35" s="323" t="s">
        <v>297</v>
      </c>
      <c r="B35" s="312"/>
      <c r="C35" s="312"/>
      <c r="D35" s="312"/>
      <c r="E35" s="312"/>
      <c r="F35" s="313"/>
    </row>
    <row r="36" spans="1:6" ht="14.4" thickBot="1" x14ac:dyDescent="0.3"/>
    <row r="37" spans="1:6" ht="27.75" customHeight="1" x14ac:dyDescent="0.25">
      <c r="A37" s="355" t="s">
        <v>332</v>
      </c>
      <c r="B37" s="356"/>
      <c r="C37" s="356"/>
      <c r="D37" s="356"/>
      <c r="E37" s="356"/>
      <c r="F37" s="357"/>
    </row>
    <row r="38" spans="1:6" ht="170.25" customHeight="1" thickBot="1" x14ac:dyDescent="0.3">
      <c r="A38" s="323" t="s">
        <v>298</v>
      </c>
      <c r="B38" s="312"/>
      <c r="C38" s="312"/>
      <c r="D38" s="312"/>
      <c r="E38" s="312"/>
      <c r="F38" s="313"/>
    </row>
    <row r="39" spans="1:6" ht="14.4" thickBot="1" x14ac:dyDescent="0.3"/>
    <row r="40" spans="1:6" ht="27.75" customHeight="1" x14ac:dyDescent="0.25">
      <c r="A40" s="358" t="s">
        <v>333</v>
      </c>
      <c r="B40" s="359"/>
      <c r="C40" s="359"/>
      <c r="D40" s="359"/>
      <c r="E40" s="359"/>
      <c r="F40" s="360"/>
    </row>
    <row r="41" spans="1:6" ht="208.5" customHeight="1" thickBot="1" x14ac:dyDescent="0.3">
      <c r="A41" s="323" t="s">
        <v>364</v>
      </c>
      <c r="B41" s="312"/>
      <c r="C41" s="312"/>
      <c r="D41" s="312"/>
      <c r="E41" s="312"/>
      <c r="F41" s="313"/>
    </row>
    <row r="42" spans="1:6" ht="14.4" thickBot="1" x14ac:dyDescent="0.3"/>
    <row r="43" spans="1:6" ht="29.25" customHeight="1" x14ac:dyDescent="0.25">
      <c r="A43" s="337" t="s">
        <v>369</v>
      </c>
      <c r="B43" s="338"/>
      <c r="C43" s="338"/>
      <c r="D43" s="338"/>
      <c r="E43" s="338"/>
      <c r="F43" s="339"/>
    </row>
    <row r="44" spans="1:6" ht="274.5" customHeight="1" thickBot="1" x14ac:dyDescent="0.3">
      <c r="A44" s="323" t="s">
        <v>291</v>
      </c>
      <c r="B44" s="312"/>
      <c r="C44" s="312"/>
      <c r="D44" s="312"/>
      <c r="E44" s="312"/>
      <c r="F44" s="313"/>
    </row>
    <row r="45" spans="1:6" ht="14.4" thickBot="1" x14ac:dyDescent="0.3"/>
    <row r="46" spans="1:6" ht="29.25" customHeight="1" x14ac:dyDescent="0.25">
      <c r="A46" s="337" t="s">
        <v>334</v>
      </c>
      <c r="B46" s="338"/>
      <c r="C46" s="338"/>
      <c r="D46" s="338"/>
      <c r="E46" s="338"/>
      <c r="F46" s="339"/>
    </row>
    <row r="47" spans="1:6" s="229" customFormat="1" ht="181.5" customHeight="1" thickBot="1" x14ac:dyDescent="0.35">
      <c r="A47" s="364" t="s">
        <v>292</v>
      </c>
      <c r="B47" s="365"/>
      <c r="C47" s="365"/>
      <c r="D47" s="365"/>
      <c r="E47" s="365"/>
      <c r="F47" s="366"/>
    </row>
    <row r="48" spans="1:6" ht="15.75" customHeight="1" thickBot="1" x14ac:dyDescent="0.3">
      <c r="A48" s="228"/>
      <c r="B48" s="228"/>
      <c r="C48" s="228"/>
      <c r="D48" s="228"/>
      <c r="E48" s="228"/>
      <c r="F48" s="228"/>
    </row>
    <row r="49" spans="1:6" ht="19.5" customHeight="1" x14ac:dyDescent="0.25">
      <c r="A49" s="367" t="s">
        <v>335</v>
      </c>
      <c r="B49" s="368"/>
      <c r="C49" s="368"/>
      <c r="D49" s="368"/>
      <c r="E49" s="368"/>
      <c r="F49" s="369"/>
    </row>
    <row r="50" spans="1:6" ht="363" customHeight="1" thickBot="1" x14ac:dyDescent="0.3">
      <c r="A50" s="370" t="s">
        <v>299</v>
      </c>
      <c r="B50" s="371"/>
      <c r="C50" s="371"/>
      <c r="D50" s="371"/>
      <c r="E50" s="371"/>
      <c r="F50" s="372"/>
    </row>
    <row r="51" spans="1:6" ht="14.4" thickBot="1" x14ac:dyDescent="0.3"/>
    <row r="52" spans="1:6" ht="27.75" customHeight="1" x14ac:dyDescent="0.25">
      <c r="A52" s="373" t="s">
        <v>336</v>
      </c>
      <c r="B52" s="374"/>
      <c r="C52" s="374"/>
      <c r="D52" s="374"/>
      <c r="E52" s="374"/>
      <c r="F52" s="375"/>
    </row>
    <row r="53" spans="1:6" ht="409.6" customHeight="1" x14ac:dyDescent="0.25">
      <c r="A53" s="361" t="s">
        <v>302</v>
      </c>
      <c r="B53" s="362"/>
      <c r="C53" s="362"/>
      <c r="D53" s="362"/>
      <c r="E53" s="362"/>
      <c r="F53" s="363"/>
    </row>
    <row r="54" spans="1:6" ht="77.25" customHeight="1" thickBot="1" x14ac:dyDescent="0.3">
      <c r="A54" s="328"/>
      <c r="B54" s="329"/>
      <c r="C54" s="329"/>
      <c r="D54" s="329"/>
      <c r="E54" s="329"/>
      <c r="F54" s="330"/>
    </row>
  </sheetData>
  <sheetProtection selectLockedCells="1"/>
  <mergeCells count="37">
    <mergeCell ref="A53:F54"/>
    <mergeCell ref="A44:F44"/>
    <mergeCell ref="A46:F46"/>
    <mergeCell ref="A47:F47"/>
    <mergeCell ref="A49:F49"/>
    <mergeCell ref="A50:F50"/>
    <mergeCell ref="A52:F52"/>
    <mergeCell ref="A43:F43"/>
    <mergeCell ref="A25:F26"/>
    <mergeCell ref="A28:F28"/>
    <mergeCell ref="A29:F29"/>
    <mergeCell ref="A31:F31"/>
    <mergeCell ref="A32:F32"/>
    <mergeCell ref="A34:F34"/>
    <mergeCell ref="A35:F35"/>
    <mergeCell ref="A37:F37"/>
    <mergeCell ref="A38:F38"/>
    <mergeCell ref="A40:F40"/>
    <mergeCell ref="A41:F41"/>
    <mergeCell ref="A24:F24"/>
    <mergeCell ref="A9:F9"/>
    <mergeCell ref="A10:G10"/>
    <mergeCell ref="A11:F11"/>
    <mergeCell ref="A12:F12"/>
    <mergeCell ref="A13:F13"/>
    <mergeCell ref="A14:F14"/>
    <mergeCell ref="A15:F15"/>
    <mergeCell ref="A17:F17"/>
    <mergeCell ref="A18:F19"/>
    <mergeCell ref="A21:F21"/>
    <mergeCell ref="A22:F22"/>
    <mergeCell ref="A8:F8"/>
    <mergeCell ref="A1:A4"/>
    <mergeCell ref="B1:D4"/>
    <mergeCell ref="F1:F4"/>
    <mergeCell ref="B6:F6"/>
    <mergeCell ref="B7:F7"/>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6"/>
  </sheetPr>
  <dimension ref="A1:J14"/>
  <sheetViews>
    <sheetView topLeftCell="B8" zoomScale="84" zoomScaleNormal="84" workbookViewId="0">
      <selection activeCell="J10" sqref="J10:J12"/>
    </sheetView>
  </sheetViews>
  <sheetFormatPr baseColWidth="10" defaultColWidth="11.44140625" defaultRowHeight="13.8" x14ac:dyDescent="0.25"/>
  <cols>
    <col min="1" max="1" width="30.88671875" style="1" customWidth="1"/>
    <col min="2" max="2" width="39.5546875" style="1" customWidth="1"/>
    <col min="3" max="3" width="29" style="1" customWidth="1"/>
    <col min="4" max="4" width="37.88671875" style="1" customWidth="1"/>
    <col min="5" max="5" width="32.77734375" style="1" customWidth="1"/>
    <col min="6" max="9" width="10.33203125" style="1" customWidth="1"/>
    <col min="10" max="10" width="16.6640625" style="1" customWidth="1"/>
    <col min="11" max="16384" width="11.44140625" style="1"/>
  </cols>
  <sheetData>
    <row r="1" spans="1:10" ht="28.5" customHeight="1" x14ac:dyDescent="0.25">
      <c r="A1" s="449"/>
      <c r="B1" s="415" t="str">
        <f>CONTEXTO!B1</f>
        <v xml:space="preserve">PROCESO: </v>
      </c>
      <c r="C1" s="415"/>
      <c r="D1" s="415"/>
      <c r="E1" s="415"/>
      <c r="F1" s="310" t="s">
        <v>465</v>
      </c>
      <c r="G1" s="310"/>
      <c r="H1" s="310"/>
      <c r="I1" s="310"/>
      <c r="J1" s="603"/>
    </row>
    <row r="2" spans="1:10" x14ac:dyDescent="0.25">
      <c r="A2" s="450"/>
      <c r="B2" s="416" t="s">
        <v>68</v>
      </c>
      <c r="C2" s="416"/>
      <c r="D2" s="416"/>
      <c r="E2" s="416"/>
      <c r="F2" s="419" t="s">
        <v>466</v>
      </c>
      <c r="G2" s="419"/>
      <c r="H2" s="419"/>
      <c r="I2" s="419"/>
      <c r="J2" s="604"/>
    </row>
    <row r="3" spans="1:10" ht="15" customHeight="1" x14ac:dyDescent="0.25">
      <c r="A3" s="450"/>
      <c r="B3" s="416"/>
      <c r="C3" s="416"/>
      <c r="D3" s="416"/>
      <c r="E3" s="416"/>
      <c r="F3" s="419" t="s">
        <v>467</v>
      </c>
      <c r="G3" s="419"/>
      <c r="H3" s="419"/>
      <c r="I3" s="419"/>
      <c r="J3" s="604"/>
    </row>
    <row r="4" spans="1:10" ht="14.4" thickBot="1" x14ac:dyDescent="0.3">
      <c r="A4" s="450"/>
      <c r="B4" s="416"/>
      <c r="C4" s="416"/>
      <c r="D4" s="416"/>
      <c r="E4" s="416"/>
      <c r="F4" s="419" t="s">
        <v>493</v>
      </c>
      <c r="G4" s="419"/>
      <c r="H4" s="419"/>
      <c r="I4" s="419"/>
      <c r="J4" s="605"/>
    </row>
    <row r="5" spans="1:10" ht="15.6" x14ac:dyDescent="0.25">
      <c r="A5" s="613"/>
      <c r="B5" s="414"/>
      <c r="C5" s="414"/>
      <c r="D5" s="414"/>
      <c r="E5" s="414"/>
      <c r="F5" s="414"/>
      <c r="G5" s="414"/>
      <c r="H5" s="414"/>
      <c r="I5" s="414"/>
      <c r="J5" s="614"/>
    </row>
    <row r="6" spans="1:10" ht="39.75" customHeight="1" x14ac:dyDescent="0.25">
      <c r="A6" s="609" t="str">
        <f>CONTEXTO!A8</f>
        <v>PROCESO: PLANEACIÓN ESTRATÉGICA Y TERRITORIAL</v>
      </c>
      <c r="B6" s="610"/>
      <c r="C6" s="610"/>
      <c r="D6" s="610"/>
      <c r="E6" s="610"/>
      <c r="F6" s="610"/>
      <c r="G6" s="610"/>
      <c r="H6" s="610"/>
      <c r="I6" s="610"/>
      <c r="J6" s="611"/>
    </row>
    <row r="7" spans="1:10" s="66" customFormat="1" ht="63" customHeight="1" thickBot="1" x14ac:dyDescent="0.3">
      <c r="A7" s="606" t="str">
        <f>CONTEXTO!A9</f>
        <v>OBJETIVO: PLANEAR, ASESORAR, PROMOVER Y REALIZAR SEGUIMIENTO PERMANENTE; MEDIANTE LA ADOPCIÓN Y UTILIZACIÓN DE METODOLOGÍAS DE ORDEN  INSTITUCIONAL NACIONAL Y REGIONAL NECESARIAS EN LA FORMULACIÓN, IMPLEMENTACIÓN Y EVALUACIÓN  DE POLÍTICAS, PLANES, PROGRAMAS Y PROYECTOS QUE ESTÉN COHERENCIA CON UN ORDENAMIENTO TERRITORIAL AMBIENTAL Y ECONÓMICAMENTE SOSTENIBLE PARA CUMPLIR CON LOS OBJETIVOS PROPUESTOS POR LA ALTA DIRECCIÓN Y LAS EXPECTATIVAS DE LA COMUNIDAD.</v>
      </c>
      <c r="B7" s="607"/>
      <c r="C7" s="607"/>
      <c r="D7" s="607"/>
      <c r="E7" s="607"/>
      <c r="F7" s="607"/>
      <c r="G7" s="607"/>
      <c r="H7" s="607"/>
      <c r="I7" s="607"/>
      <c r="J7" s="608"/>
    </row>
    <row r="8" spans="1:10" s="66" customFormat="1" ht="25.5" customHeight="1" thickBot="1" x14ac:dyDescent="0.3">
      <c r="A8" s="612"/>
      <c r="B8" s="612"/>
      <c r="C8" s="612"/>
      <c r="D8" s="612"/>
      <c r="E8" s="612"/>
      <c r="F8" s="612"/>
      <c r="G8" s="612"/>
      <c r="H8" s="612"/>
      <c r="I8" s="612"/>
      <c r="J8" s="612"/>
    </row>
    <row r="9" spans="1:10" s="66" customFormat="1" ht="69" customHeight="1" thickBot="1" x14ac:dyDescent="0.3">
      <c r="A9" s="72" t="s">
        <v>260</v>
      </c>
      <c r="B9" s="73" t="s">
        <v>259</v>
      </c>
      <c r="C9" s="74" t="s">
        <v>261</v>
      </c>
      <c r="D9" s="75" t="s">
        <v>79</v>
      </c>
      <c r="E9" s="74" t="s">
        <v>69</v>
      </c>
      <c r="F9" s="73" t="s">
        <v>70</v>
      </c>
      <c r="G9" s="73" t="s">
        <v>71</v>
      </c>
      <c r="H9" s="73" t="s">
        <v>72</v>
      </c>
      <c r="I9" s="73" t="s">
        <v>73</v>
      </c>
      <c r="J9" s="260" t="s">
        <v>74</v>
      </c>
    </row>
    <row r="10" spans="1:10" s="66" customFormat="1" ht="86.25" customHeight="1" x14ac:dyDescent="0.25">
      <c r="A10" s="615" t="s">
        <v>433</v>
      </c>
      <c r="B10" s="261" t="s">
        <v>512</v>
      </c>
      <c r="C10" s="618" t="s">
        <v>435</v>
      </c>
      <c r="D10" s="262" t="s">
        <v>431</v>
      </c>
      <c r="E10" s="618" t="s">
        <v>436</v>
      </c>
      <c r="F10" s="621" t="s">
        <v>138</v>
      </c>
      <c r="G10" s="621" t="s">
        <v>138</v>
      </c>
      <c r="H10" s="621" t="s">
        <v>138</v>
      </c>
      <c r="I10" s="621" t="s">
        <v>138</v>
      </c>
      <c r="J10" s="626" t="str">
        <f>IF(F10="NA","GESTION",IF(G10="NA","GESTION",IF(H10="NA","GESTION",IF(I10="NA","GESTION",IF(F10&lt;&gt;"X"," ",IF(G10&lt;&gt;"X"," ",IF(H10&lt;&gt;"X"," ",IF(I10&lt;&gt;"X"," ","CORRUPCION"))))))))</f>
        <v>CORRUPCION</v>
      </c>
    </row>
    <row r="11" spans="1:10" ht="87.75" customHeight="1" x14ac:dyDescent="0.25">
      <c r="A11" s="616"/>
      <c r="B11" s="170" t="s">
        <v>511</v>
      </c>
      <c r="C11" s="624"/>
      <c r="D11" s="220" t="s">
        <v>432</v>
      </c>
      <c r="E11" s="619"/>
      <c r="F11" s="622"/>
      <c r="G11" s="622"/>
      <c r="H11" s="622"/>
      <c r="I11" s="622"/>
      <c r="J11" s="627"/>
    </row>
    <row r="12" spans="1:10" ht="60.75" customHeight="1" thickBot="1" x14ac:dyDescent="0.3">
      <c r="A12" s="617"/>
      <c r="B12" s="263" t="s">
        <v>510</v>
      </c>
      <c r="C12" s="625"/>
      <c r="D12" s="264" t="s">
        <v>416</v>
      </c>
      <c r="E12" s="620"/>
      <c r="F12" s="623"/>
      <c r="G12" s="623"/>
      <c r="H12" s="623"/>
      <c r="I12" s="623"/>
      <c r="J12" s="628"/>
    </row>
    <row r="13" spans="1:10" ht="66" customHeight="1" x14ac:dyDescent="0.25"/>
    <row r="14" spans="1:10" ht="76.5" customHeight="1" x14ac:dyDescent="0.25"/>
  </sheetData>
  <sheetProtection selectLockedCells="1"/>
  <mergeCells count="20">
    <mergeCell ref="A7:J7"/>
    <mergeCell ref="A6:J6"/>
    <mergeCell ref="A8:J8"/>
    <mergeCell ref="A5:J5"/>
    <mergeCell ref="A10:A12"/>
    <mergeCell ref="E10:E12"/>
    <mergeCell ref="F10:F12"/>
    <mergeCell ref="G10:G12"/>
    <mergeCell ref="C10:C12"/>
    <mergeCell ref="H10:H12"/>
    <mergeCell ref="I10:I12"/>
    <mergeCell ref="J10:J12"/>
    <mergeCell ref="A1:A4"/>
    <mergeCell ref="J1:J4"/>
    <mergeCell ref="F1:I1"/>
    <mergeCell ref="F2:I2"/>
    <mergeCell ref="F3:I3"/>
    <mergeCell ref="F4:I4"/>
    <mergeCell ref="B1:E1"/>
    <mergeCell ref="B2:E4"/>
  </mergeCells>
  <pageMargins left="0.70866141732283472" right="0.70866141732283472" top="0.74803149606299213" bottom="0.74803149606299213" header="0.31496062992125984" footer="0.31496062992125984"/>
  <pageSetup paperSize="5" scale="60" orientation="landscape"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NOOO!$A$2:$A$4</xm:f>
          </x14:formula1>
          <xm:sqref>F10:I12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6"/>
  </sheetPr>
  <dimension ref="A1:F12"/>
  <sheetViews>
    <sheetView topLeftCell="A7" zoomScaleNormal="100" workbookViewId="0">
      <selection activeCell="E10" sqref="E10:F10"/>
    </sheetView>
  </sheetViews>
  <sheetFormatPr baseColWidth="10" defaultColWidth="11.44140625" defaultRowHeight="13.8" x14ac:dyDescent="0.25"/>
  <cols>
    <col min="1" max="1" width="30.88671875" style="1" customWidth="1"/>
    <col min="2" max="2" width="47.44140625" style="1" customWidth="1"/>
    <col min="3" max="3" width="27.33203125" style="1" customWidth="1"/>
    <col min="4" max="4" width="31.88671875" style="1" customWidth="1"/>
    <col min="5" max="5" width="14.88671875" style="1" customWidth="1"/>
    <col min="6" max="6" width="14.5546875" style="1" customWidth="1"/>
    <col min="7" max="16384" width="11.44140625" style="1"/>
  </cols>
  <sheetData>
    <row r="1" spans="1:6" ht="28.5" customHeight="1" x14ac:dyDescent="0.25">
      <c r="A1" s="449"/>
      <c r="B1" s="415" t="str">
        <f>CONTEXTO!B1</f>
        <v xml:space="preserve">PROCESO: </v>
      </c>
      <c r="C1" s="415"/>
      <c r="D1" s="310" t="s">
        <v>465</v>
      </c>
      <c r="E1" s="310"/>
      <c r="F1" s="603"/>
    </row>
    <row r="2" spans="1:6" x14ac:dyDescent="0.25">
      <c r="A2" s="450"/>
      <c r="B2" s="416" t="s">
        <v>75</v>
      </c>
      <c r="C2" s="416"/>
      <c r="D2" s="419" t="s">
        <v>466</v>
      </c>
      <c r="E2" s="419"/>
      <c r="F2" s="604"/>
    </row>
    <row r="3" spans="1:6" ht="15" customHeight="1" x14ac:dyDescent="0.25">
      <c r="A3" s="450"/>
      <c r="B3" s="416"/>
      <c r="C3" s="416"/>
      <c r="D3" s="419" t="s">
        <v>467</v>
      </c>
      <c r="E3" s="419"/>
      <c r="F3" s="604"/>
    </row>
    <row r="4" spans="1:6" ht="14.4" thickBot="1" x14ac:dyDescent="0.3">
      <c r="A4" s="450"/>
      <c r="B4" s="416"/>
      <c r="C4" s="416"/>
      <c r="D4" s="419" t="s">
        <v>494</v>
      </c>
      <c r="E4" s="419"/>
      <c r="F4" s="605"/>
    </row>
    <row r="5" spans="1:6" ht="15.6" x14ac:dyDescent="0.25">
      <c r="A5" s="613"/>
      <c r="B5" s="414"/>
      <c r="C5" s="414"/>
      <c r="D5" s="414"/>
      <c r="E5" s="414"/>
      <c r="F5" s="614"/>
    </row>
    <row r="6" spans="1:6" s="66" customFormat="1" ht="25.5" customHeight="1" x14ac:dyDescent="0.25">
      <c r="A6" s="637" t="str">
        <f>CONTEXTO!A8</f>
        <v>PROCESO: PLANEACIÓN ESTRATÉGICA Y TERRITORIAL</v>
      </c>
      <c r="B6" s="638"/>
      <c r="C6" s="638"/>
      <c r="D6" s="638"/>
      <c r="E6" s="638"/>
      <c r="F6" s="639"/>
    </row>
    <row r="7" spans="1:6" s="66" customFormat="1" ht="65.25" customHeight="1" thickBot="1" x14ac:dyDescent="0.3">
      <c r="A7" s="640" t="str">
        <f>CONTEXTO!A9</f>
        <v>OBJETIVO: PLANEAR, ASESORAR, PROMOVER Y REALIZAR SEGUIMIENTO PERMANENTE; MEDIANTE LA ADOPCIÓN Y UTILIZACIÓN DE METODOLOGÍAS DE ORDEN  INSTITUCIONAL NACIONAL Y REGIONAL NECESARIAS EN LA FORMULACIÓN, IMPLEMENTACIÓN Y EVALUACIÓN  DE POLÍTICAS, PLANES, PROGRAMAS Y PROYECTOS QUE ESTÉN COHERENCIA CON UN ORDENAMIENTO TERRITORIAL AMBIENTAL Y ECONÓMICAMENTE SOSTENIBLE PARA CUMPLIR CON LOS OBJETIVOS PROPUESTOS POR LA ALTA DIRECCIÓN Y LAS EXPECTATIVAS DE LA COMUNIDAD.</v>
      </c>
      <c r="B7" s="641"/>
      <c r="C7" s="641"/>
      <c r="D7" s="641"/>
      <c r="E7" s="641"/>
      <c r="F7" s="642"/>
    </row>
    <row r="8" spans="1:6" s="66" customFormat="1" ht="18.75" customHeight="1" thickBot="1" x14ac:dyDescent="0.3">
      <c r="A8" s="612"/>
      <c r="B8" s="612"/>
      <c r="C8" s="612"/>
      <c r="D8" s="612"/>
      <c r="E8" s="612"/>
      <c r="F8" s="645"/>
    </row>
    <row r="9" spans="1:6" ht="31.5" customHeight="1" x14ac:dyDescent="0.25">
      <c r="A9" s="216" t="s">
        <v>69</v>
      </c>
      <c r="B9" s="217" t="s">
        <v>76</v>
      </c>
      <c r="C9" s="217" t="s">
        <v>77</v>
      </c>
      <c r="D9" s="217" t="s">
        <v>78</v>
      </c>
      <c r="E9" s="459" t="s">
        <v>79</v>
      </c>
      <c r="F9" s="460"/>
    </row>
    <row r="10" spans="1:6" ht="71.25" customHeight="1" x14ac:dyDescent="0.25">
      <c r="A10" s="629" t="str">
        <f>'IDENTIFICACION DE RIESGOS'!E10:E12</f>
        <v>Posibilidad de solicitar y/o recibir dádivas para favorecer  una decisión y/o Influir en otro servidor público para conseguir una actuación concepto, decisión o manipulación relacionado con un tramite y/o servicio que le pueda generar beneficio propio o a un tercero</v>
      </c>
      <c r="B10" s="631" t="s">
        <v>538</v>
      </c>
      <c r="C10" s="635" t="str">
        <f>'IDENTIFICACION DE RIESGOS'!J10:J12</f>
        <v>CORRUPCION</v>
      </c>
      <c r="D10" s="221" t="str">
        <f>'IDENTIFICACION DE RIESGOS'!B10</f>
        <v>Ausencia de herramientas tecnológicas que soporten la  ejecución de los tramites en todas sus fases  para prevenir las acciones presenciales (20)</v>
      </c>
      <c r="E10" s="633" t="str">
        <f>'IDENTIFICACION DE RIESGOS'!D10</f>
        <v>Retrasos en los tramites</v>
      </c>
      <c r="F10" s="634"/>
    </row>
    <row r="11" spans="1:6" ht="62.25" customHeight="1" x14ac:dyDescent="0.25">
      <c r="A11" s="629"/>
      <c r="B11" s="631"/>
      <c r="C11" s="635"/>
      <c r="D11" s="221" t="str">
        <f>'IDENTIFICACION DE RIESGOS'!B11</f>
        <v>Complejidad de los requisitos y  procedimientos del trámite que desbordan la capacidad de comprensión del usuario y/o funcionario (18)</v>
      </c>
      <c r="E11" s="633" t="str">
        <f>'IDENTIFICACION DE RIESGOS'!D11</f>
        <v>Investigaciones y sanciones por los entes de control de tipo judicial, penal y disciplinario</v>
      </c>
      <c r="F11" s="634"/>
    </row>
    <row r="12" spans="1:6" ht="63.75" customHeight="1" thickBot="1" x14ac:dyDescent="0.3">
      <c r="A12" s="630"/>
      <c r="B12" s="632"/>
      <c r="C12" s="636"/>
      <c r="D12" s="265" t="str">
        <f>'IDENTIFICACION DE RIESGOS'!B12</f>
        <v>Fallas en la cultura de la probidad (Honradez) (22)</v>
      </c>
      <c r="E12" s="643" t="str">
        <f>'IDENTIFICACION DE RIESGOS'!D12</f>
        <v xml:space="preserve">Afectación  de la imagen corporativa </v>
      </c>
      <c r="F12" s="644"/>
    </row>
  </sheetData>
  <sheetProtection selectLockedCells="1"/>
  <mergeCells count="19">
    <mergeCell ref="A1:A4"/>
    <mergeCell ref="B1:C1"/>
    <mergeCell ref="D1:E1"/>
    <mergeCell ref="F1:F4"/>
    <mergeCell ref="B2:C4"/>
    <mergeCell ref="D2:E2"/>
    <mergeCell ref="D3:E3"/>
    <mergeCell ref="D4:E4"/>
    <mergeCell ref="A5:F5"/>
    <mergeCell ref="A10:A12"/>
    <mergeCell ref="B10:B12"/>
    <mergeCell ref="E9:F9"/>
    <mergeCell ref="E10:F10"/>
    <mergeCell ref="C10:C12"/>
    <mergeCell ref="A6:F6"/>
    <mergeCell ref="A7:F7"/>
    <mergeCell ref="E11:F11"/>
    <mergeCell ref="E12:F12"/>
    <mergeCell ref="A8:F8"/>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rgb="FF009999"/>
  </sheetPr>
  <dimension ref="A1:W11"/>
  <sheetViews>
    <sheetView topLeftCell="A6" zoomScaleNormal="100" workbookViewId="0">
      <selection activeCell="U11" sqref="U11"/>
    </sheetView>
  </sheetViews>
  <sheetFormatPr baseColWidth="10" defaultColWidth="11.44140625" defaultRowHeight="13.8" x14ac:dyDescent="0.25"/>
  <cols>
    <col min="1" max="1" width="31.77734375" style="1" customWidth="1"/>
    <col min="2" max="2" width="21.6640625" style="1" customWidth="1"/>
    <col min="3" max="17" width="4" style="1" customWidth="1"/>
    <col min="18" max="18" width="7" style="1" customWidth="1"/>
    <col min="19" max="19" width="15.33203125" style="69" customWidth="1"/>
    <col min="20" max="20" width="18.77734375" style="1" customWidth="1"/>
    <col min="21" max="16384" width="11.44140625" style="1"/>
  </cols>
  <sheetData>
    <row r="1" spans="1:23" ht="27.75" customHeight="1" x14ac:dyDescent="0.25">
      <c r="A1" s="449"/>
      <c r="B1" s="298" t="str">
        <f>CONTEXTO!B1</f>
        <v xml:space="preserve">PROCESO: </v>
      </c>
      <c r="C1" s="299"/>
      <c r="D1" s="299"/>
      <c r="E1" s="299"/>
      <c r="F1" s="299"/>
      <c r="G1" s="299"/>
      <c r="H1" s="299"/>
      <c r="I1" s="299"/>
      <c r="J1" s="299"/>
      <c r="K1" s="299"/>
      <c r="L1" s="299"/>
      <c r="M1" s="299"/>
      <c r="N1" s="299"/>
      <c r="O1" s="299"/>
      <c r="P1" s="300"/>
      <c r="Q1" s="310" t="s">
        <v>495</v>
      </c>
      <c r="R1" s="310"/>
      <c r="S1" s="310"/>
      <c r="T1" s="603"/>
    </row>
    <row r="2" spans="1:23" ht="20.25" customHeight="1" x14ac:dyDescent="0.25">
      <c r="A2" s="450"/>
      <c r="B2" s="452"/>
      <c r="C2" s="429"/>
      <c r="D2" s="429"/>
      <c r="E2" s="429"/>
      <c r="F2" s="429"/>
      <c r="G2" s="429"/>
      <c r="H2" s="429"/>
      <c r="I2" s="429"/>
      <c r="J2" s="429"/>
      <c r="K2" s="429"/>
      <c r="L2" s="429"/>
      <c r="M2" s="429"/>
      <c r="N2" s="429"/>
      <c r="O2" s="429"/>
      <c r="P2" s="430"/>
      <c r="Q2" s="419" t="s">
        <v>466</v>
      </c>
      <c r="R2" s="419"/>
      <c r="S2" s="419"/>
      <c r="T2" s="604"/>
    </row>
    <row r="3" spans="1:23" ht="18.75" customHeight="1" x14ac:dyDescent="0.25">
      <c r="A3" s="450"/>
      <c r="B3" s="456" t="s">
        <v>81</v>
      </c>
      <c r="C3" s="457"/>
      <c r="D3" s="457"/>
      <c r="E3" s="457"/>
      <c r="F3" s="457"/>
      <c r="G3" s="457"/>
      <c r="H3" s="457"/>
      <c r="I3" s="457"/>
      <c r="J3" s="457"/>
      <c r="K3" s="457"/>
      <c r="L3" s="457"/>
      <c r="M3" s="457"/>
      <c r="N3" s="457"/>
      <c r="O3" s="457"/>
      <c r="P3" s="646"/>
      <c r="Q3" s="419" t="s">
        <v>467</v>
      </c>
      <c r="R3" s="419"/>
      <c r="S3" s="419"/>
      <c r="T3" s="604"/>
    </row>
    <row r="4" spans="1:23" ht="19.5" customHeight="1" thickBot="1" x14ac:dyDescent="0.3">
      <c r="A4" s="451"/>
      <c r="B4" s="304"/>
      <c r="C4" s="305"/>
      <c r="D4" s="305"/>
      <c r="E4" s="305"/>
      <c r="F4" s="305"/>
      <c r="G4" s="305"/>
      <c r="H4" s="305"/>
      <c r="I4" s="305"/>
      <c r="J4" s="305"/>
      <c r="K4" s="305"/>
      <c r="L4" s="305"/>
      <c r="M4" s="305"/>
      <c r="N4" s="305"/>
      <c r="O4" s="305"/>
      <c r="P4" s="306"/>
      <c r="Q4" s="312" t="s">
        <v>496</v>
      </c>
      <c r="R4" s="312"/>
      <c r="S4" s="312"/>
      <c r="T4" s="605"/>
    </row>
    <row r="5" spans="1:23" ht="19.5" customHeight="1" x14ac:dyDescent="0.25">
      <c r="A5" s="613"/>
      <c r="B5" s="414"/>
      <c r="C5" s="414"/>
      <c r="D5" s="414"/>
      <c r="E5" s="414"/>
      <c r="F5" s="414"/>
      <c r="G5" s="414"/>
      <c r="H5" s="414"/>
      <c r="I5" s="414"/>
      <c r="J5" s="414"/>
      <c r="K5" s="414"/>
      <c r="L5" s="414"/>
      <c r="M5" s="414"/>
      <c r="N5" s="414"/>
      <c r="O5" s="414"/>
      <c r="P5" s="414"/>
      <c r="Q5" s="414"/>
      <c r="R5" s="414"/>
      <c r="S5" s="414"/>
      <c r="T5" s="614"/>
    </row>
    <row r="6" spans="1:23" ht="24.75" customHeight="1" x14ac:dyDescent="0.25">
      <c r="A6" s="637" t="str">
        <f>CONTEXTO!A8</f>
        <v>PROCESO: PLANEACIÓN ESTRATÉGICA Y TERRITORIAL</v>
      </c>
      <c r="B6" s="638"/>
      <c r="C6" s="638"/>
      <c r="D6" s="638"/>
      <c r="E6" s="638"/>
      <c r="F6" s="638"/>
      <c r="G6" s="638"/>
      <c r="H6" s="638"/>
      <c r="I6" s="638"/>
      <c r="J6" s="638"/>
      <c r="K6" s="638"/>
      <c r="L6" s="638"/>
      <c r="M6" s="638"/>
      <c r="N6" s="638"/>
      <c r="O6" s="638"/>
      <c r="P6" s="638"/>
      <c r="Q6" s="638"/>
      <c r="R6" s="638"/>
      <c r="S6" s="638"/>
      <c r="T6" s="639"/>
    </row>
    <row r="7" spans="1:23" ht="66.75" customHeight="1" thickBot="1" x14ac:dyDescent="0.3">
      <c r="A7" s="656" t="str">
        <f>CONTEXTO!A9</f>
        <v>OBJETIVO: PLANEAR, ASESORAR, PROMOVER Y REALIZAR SEGUIMIENTO PERMANENTE; MEDIANTE LA ADOPCIÓN Y UTILIZACIÓN DE METODOLOGÍAS DE ORDEN  INSTITUCIONAL NACIONAL Y REGIONAL NECESARIAS EN LA FORMULACIÓN, IMPLEMENTACIÓN Y EVALUACIÓN  DE POLÍTICAS, PLANES, PROGRAMAS Y PROYECTOS QUE ESTÉN COHERENCIA CON UN ORDENAMIENTO TERRITORIAL AMBIENTAL Y ECONÓMICAMENTE SOSTENIBLE PARA CUMPLIR CON LOS OBJETIVOS PROPUESTOS POR LA ALTA DIRECCIÓN Y LAS EXPECTATIVAS DE LA COMUNIDAD.</v>
      </c>
      <c r="B7" s="657"/>
      <c r="C7" s="657"/>
      <c r="D7" s="657"/>
      <c r="E7" s="657"/>
      <c r="F7" s="657"/>
      <c r="G7" s="657"/>
      <c r="H7" s="657"/>
      <c r="I7" s="657"/>
      <c r="J7" s="657"/>
      <c r="K7" s="657"/>
      <c r="L7" s="657"/>
      <c r="M7" s="657"/>
      <c r="N7" s="657"/>
      <c r="O7" s="657"/>
      <c r="P7" s="657"/>
      <c r="Q7" s="657"/>
      <c r="R7" s="657"/>
      <c r="S7" s="657"/>
      <c r="T7" s="658"/>
    </row>
    <row r="8" spans="1:23" ht="19.5" customHeight="1" thickBot="1" x14ac:dyDescent="0.3">
      <c r="A8" s="612"/>
      <c r="B8" s="612"/>
      <c r="C8" s="612"/>
      <c r="D8" s="612"/>
      <c r="E8" s="612"/>
      <c r="F8" s="612"/>
      <c r="G8" s="612"/>
      <c r="H8" s="612"/>
      <c r="I8" s="612"/>
      <c r="J8" s="612"/>
      <c r="K8" s="612"/>
      <c r="L8" s="612"/>
      <c r="M8" s="612"/>
      <c r="N8" s="612"/>
      <c r="O8" s="612"/>
      <c r="P8" s="612"/>
      <c r="Q8" s="612"/>
      <c r="R8" s="612"/>
      <c r="S8" s="612"/>
      <c r="T8" s="645"/>
    </row>
    <row r="9" spans="1:23" ht="37.5" customHeight="1" x14ac:dyDescent="0.25">
      <c r="A9" s="647" t="s">
        <v>69</v>
      </c>
      <c r="B9" s="648"/>
      <c r="C9" s="651" t="s">
        <v>82</v>
      </c>
      <c r="D9" s="652"/>
      <c r="E9" s="652"/>
      <c r="F9" s="652"/>
      <c r="G9" s="652"/>
      <c r="H9" s="652"/>
      <c r="I9" s="652"/>
      <c r="J9" s="652"/>
      <c r="K9" s="652"/>
      <c r="L9" s="652"/>
      <c r="M9" s="652"/>
      <c r="N9" s="652"/>
      <c r="O9" s="652"/>
      <c r="P9" s="652"/>
      <c r="Q9" s="652"/>
      <c r="R9" s="652"/>
      <c r="S9" s="652"/>
      <c r="T9" s="653"/>
    </row>
    <row r="10" spans="1:23" ht="25.5" customHeight="1" x14ac:dyDescent="0.25">
      <c r="A10" s="649"/>
      <c r="B10" s="650"/>
      <c r="C10" s="63" t="s">
        <v>43</v>
      </c>
      <c r="D10" s="63" t="s">
        <v>44</v>
      </c>
      <c r="E10" s="63" t="s">
        <v>45</v>
      </c>
      <c r="F10" s="63" t="s">
        <v>46</v>
      </c>
      <c r="G10" s="63" t="s">
        <v>47</v>
      </c>
      <c r="H10" s="63" t="s">
        <v>48</v>
      </c>
      <c r="I10" s="63" t="s">
        <v>49</v>
      </c>
      <c r="J10" s="63" t="s">
        <v>50</v>
      </c>
      <c r="K10" s="63" t="s">
        <v>51</v>
      </c>
      <c r="L10" s="63" t="s">
        <v>52</v>
      </c>
      <c r="M10" s="63" t="s">
        <v>53</v>
      </c>
      <c r="N10" s="63" t="s">
        <v>54</v>
      </c>
      <c r="O10" s="63" t="s">
        <v>55</v>
      </c>
      <c r="P10" s="63" t="s">
        <v>56</v>
      </c>
      <c r="Q10" s="63" t="s">
        <v>57</v>
      </c>
      <c r="R10" s="64" t="s">
        <v>58</v>
      </c>
      <c r="S10" s="67" t="s">
        <v>59</v>
      </c>
      <c r="T10" s="76" t="s">
        <v>83</v>
      </c>
    </row>
    <row r="11" spans="1:23" ht="78" customHeight="1" x14ac:dyDescent="0.25">
      <c r="A11" s="654"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v>
      </c>
      <c r="B11" s="655"/>
      <c r="C11" s="140">
        <v>3</v>
      </c>
      <c r="D11" s="140">
        <v>4</v>
      </c>
      <c r="E11" s="140">
        <v>4</v>
      </c>
      <c r="F11" s="140">
        <v>4</v>
      </c>
      <c r="G11" s="140">
        <v>4</v>
      </c>
      <c r="H11" s="140"/>
      <c r="I11" s="140"/>
      <c r="J11" s="140"/>
      <c r="K11" s="140"/>
      <c r="L11" s="140"/>
      <c r="M11" s="140"/>
      <c r="N11" s="140"/>
      <c r="O11" s="140"/>
      <c r="P11" s="140"/>
      <c r="Q11" s="140"/>
      <c r="R11" s="86">
        <f>SUM(C11:Q11)</f>
        <v>19</v>
      </c>
      <c r="S11" s="87">
        <f t="shared" ref="S11" si="0">IF(ISERROR(AVERAGE(C11:Q11)),0,AVERAGE(C11:Q11))</f>
        <v>3.8</v>
      </c>
      <c r="T11" s="70" t="str">
        <f>IF(AND(S11&gt;=1,S11&lt;1.5),"Rara Vez",IF(AND(S11&gt;=1.6,S11&lt;2.5),"Improbable",IF(AND(S11&gt;=2.6,S11&lt;3.5),"Posible",IF(AND(S11&gt;=3.6,S11&lt;4.5),"Probable",IF(AND(S11&gt;=4.6),"Casi Seguro"," ")))))</f>
        <v>Probable</v>
      </c>
      <c r="W11" s="68"/>
    </row>
  </sheetData>
  <sheetProtection selectLockedCells="1"/>
  <mergeCells count="15">
    <mergeCell ref="B1:P2"/>
    <mergeCell ref="B3:P4"/>
    <mergeCell ref="A9:B10"/>
    <mergeCell ref="C9:T9"/>
    <mergeCell ref="A11:B11"/>
    <mergeCell ref="T1:T4"/>
    <mergeCell ref="A6:T6"/>
    <mergeCell ref="A7:T7"/>
    <mergeCell ref="A8:T8"/>
    <mergeCell ref="Q1:S1"/>
    <mergeCell ref="Q2:S2"/>
    <mergeCell ref="Q3:S3"/>
    <mergeCell ref="Q4:S4"/>
    <mergeCell ref="A5:T5"/>
    <mergeCell ref="A1:A4"/>
  </mergeCells>
  <dataValidations count="1">
    <dataValidation type="whole" allowBlank="1" showInputMessage="1" showErrorMessage="1" error="DATO INVÁLIDO_x000a_Tenga en cuenta que la escala de calificación es de 1 a 5" sqref="C11:Q11" xr:uid="{00000000-0002-0000-0B00-00000000000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5" tint="-0.249977111117893"/>
  </sheetPr>
  <dimension ref="A1:F14"/>
  <sheetViews>
    <sheetView topLeftCell="A12" zoomScale="87" zoomScaleNormal="87" workbookViewId="0">
      <selection activeCell="C14" sqref="C14:D14"/>
    </sheetView>
  </sheetViews>
  <sheetFormatPr baseColWidth="10" defaultColWidth="11.44140625" defaultRowHeight="13.8" x14ac:dyDescent="0.25"/>
  <cols>
    <col min="1" max="1" width="34" style="225" customWidth="1"/>
    <col min="2" max="2" width="22.44140625" style="225" customWidth="1"/>
    <col min="3" max="3" width="24.109375" style="225" customWidth="1"/>
    <col min="4" max="4" width="32.6640625" style="225" customWidth="1"/>
    <col min="5" max="5" width="39.44140625" style="225" customWidth="1"/>
    <col min="6" max="6" width="17.88671875" style="225" customWidth="1"/>
    <col min="7" max="16384" width="11.44140625" style="225"/>
  </cols>
  <sheetData>
    <row r="1" spans="1:6" ht="22.5" customHeight="1" x14ac:dyDescent="0.25">
      <c r="A1" s="659"/>
      <c r="B1" s="415" t="str">
        <f>[1]CONTEXTO!B1</f>
        <v xml:space="preserve">PROCESO: </v>
      </c>
      <c r="C1" s="415"/>
      <c r="D1" s="415"/>
      <c r="E1" s="26" t="s">
        <v>501</v>
      </c>
      <c r="F1" s="662"/>
    </row>
    <row r="2" spans="1:6" ht="15.75" customHeight="1" x14ac:dyDescent="0.25">
      <c r="A2" s="660"/>
      <c r="B2" s="416"/>
      <c r="C2" s="416"/>
      <c r="D2" s="416"/>
      <c r="E2" s="27" t="s">
        <v>466</v>
      </c>
      <c r="F2" s="663"/>
    </row>
    <row r="3" spans="1:6" ht="15" customHeight="1" x14ac:dyDescent="0.25">
      <c r="A3" s="660"/>
      <c r="B3" s="416" t="s">
        <v>85</v>
      </c>
      <c r="C3" s="416"/>
      <c r="D3" s="416"/>
      <c r="E3" s="27" t="s">
        <v>467</v>
      </c>
      <c r="F3" s="663"/>
    </row>
    <row r="4" spans="1:6" ht="15.75" customHeight="1" x14ac:dyDescent="0.25">
      <c r="A4" s="661"/>
      <c r="B4" s="416"/>
      <c r="C4" s="416"/>
      <c r="D4" s="416"/>
      <c r="E4" s="27" t="s">
        <v>502</v>
      </c>
      <c r="F4" s="663"/>
    </row>
    <row r="5" spans="1:6" ht="15.75" customHeight="1" x14ac:dyDescent="0.25">
      <c r="A5" s="661"/>
      <c r="B5" s="664"/>
      <c r="C5" s="664"/>
      <c r="D5" s="664"/>
      <c r="E5" s="664"/>
      <c r="F5" s="665"/>
    </row>
    <row r="6" spans="1:6" x14ac:dyDescent="0.25">
      <c r="A6" s="480" t="str">
        <f>[1]CONTEXTO!A8</f>
        <v xml:space="preserve">PROCESO: </v>
      </c>
      <c r="B6" s="481"/>
      <c r="C6" s="481"/>
      <c r="D6" s="481"/>
      <c r="E6" s="481"/>
      <c r="F6" s="482"/>
    </row>
    <row r="7" spans="1:6" ht="13.5" customHeight="1" x14ac:dyDescent="0.25">
      <c r="A7" s="480"/>
      <c r="B7" s="481"/>
      <c r="C7" s="481"/>
      <c r="D7" s="481"/>
      <c r="E7" s="481"/>
      <c r="F7" s="482"/>
    </row>
    <row r="8" spans="1:6" ht="59.25" customHeight="1" x14ac:dyDescent="0.25">
      <c r="A8" s="668" t="str">
        <f>[1]CONTEXTO!A9</f>
        <v xml:space="preserve">OBJETIVO: 
</v>
      </c>
      <c r="B8" s="669"/>
      <c r="C8" s="669"/>
      <c r="D8" s="669"/>
      <c r="E8" s="669"/>
      <c r="F8" s="670"/>
    </row>
    <row r="9" spans="1:6" ht="14.4" thickBot="1" x14ac:dyDescent="0.3">
      <c r="A9" s="671"/>
      <c r="B9" s="672"/>
      <c r="C9" s="672"/>
      <c r="D9" s="672"/>
      <c r="E9" s="672"/>
      <c r="F9" s="673"/>
    </row>
    <row r="10" spans="1:6" ht="14.4" thickBot="1" x14ac:dyDescent="0.3">
      <c r="A10" s="674"/>
      <c r="B10" s="612"/>
      <c r="C10" s="612"/>
      <c r="D10" s="612"/>
      <c r="E10" s="612"/>
      <c r="F10" s="612"/>
    </row>
    <row r="11" spans="1:6" ht="51" customHeight="1" x14ac:dyDescent="0.25">
      <c r="A11" s="675" t="s">
        <v>87</v>
      </c>
      <c r="B11" s="677" t="s">
        <v>88</v>
      </c>
      <c r="C11" s="677" t="s">
        <v>89</v>
      </c>
      <c r="D11" s="677"/>
      <c r="E11" s="677"/>
      <c r="F11" s="679"/>
    </row>
    <row r="12" spans="1:6" x14ac:dyDescent="0.25">
      <c r="A12" s="676"/>
      <c r="B12" s="678"/>
      <c r="C12" s="678" t="s">
        <v>90</v>
      </c>
      <c r="D12" s="678"/>
      <c r="E12" s="680" t="s">
        <v>91</v>
      </c>
      <c r="F12" s="681"/>
    </row>
    <row r="13" spans="1:6" ht="174" customHeight="1" x14ac:dyDescent="0.25">
      <c r="A13" s="218"/>
      <c r="B13" s="168" t="s">
        <v>153</v>
      </c>
      <c r="C13" s="464" t="str">
        <f>IF(B13="5. CATASTROFICO",+[1]NOOO!$C$28,IF(B13="4. MAYOR",+[1]NOOO!$C$29,IF(B13="3. MODERADO",+[1]NOOO!$C$30,IF(B13="2. MENOR",+[1]NOOO!$C$31,IF(B13="1. INSIGNIFICANTE",[1]NOOO!$C$32," ")))))</f>
        <v>*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v>
      </c>
      <c r="D13" s="464"/>
      <c r="E13" s="666" t="str">
        <f>IF(B13="5. CATASTROFICO",+[1]NOOO!$B$28,IF(B13="4. MAYOR",+[1]NOOO!$B$29,IF(B13="3. MODERADO",+[1]NOOO!$B$30,IF(B13="2. MENOR",+[1]NOOO!$B$31,IF(B13="1. INSIGNIFICANTE",[1]NOOO!$B$32," ")))))</f>
        <v>* Interrupción de las operaciones de la Entidad por algunas horas.
* Reclamaciones o quejas de los usuarios que implican investigaciones internas disciplinarias.
* Imagen institucional afectada localmente por retrasos en la prestación del servicio a los usuarios o ciudadanos.</v>
      </c>
      <c r="F13" s="667"/>
    </row>
    <row r="14" spans="1:6" ht="174" customHeight="1" x14ac:dyDescent="0.25">
      <c r="A14" s="219"/>
      <c r="B14" s="168" t="s">
        <v>152</v>
      </c>
      <c r="C14" s="464" t="str">
        <f>IF(B14="5. CATASTROFICO",+[1]NOOO!$C$28,IF(B14="4. MAYOR",+[1]NOOO!$C$29,IF(B14="3. MODERADO",+[1]NOOO!$C$30,IF(B14="2. MENOR",+[1]NOOO!$C$31,IF(B14="1. INSIGNIFICANTE",[1]NOOO!$C$32," ")))))</f>
        <v>*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v>
      </c>
      <c r="D14" s="464"/>
      <c r="E14" s="666" t="str">
        <f>IF(B14="5. CATASTROFICO",+[1]NOOO!$B$28,IF(B14="4. MAYOR",+[1]NOOO!$B$29,IF(B14="3. MODERADO",+[1]NOOO!$B$30,IF(B14="2. MENOR",+[1]NOOO!$B$31,IF(B14="1. INSIGNIFICANTE",[1]NOOO!$B$32," ")))))</f>
        <v>*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v>
      </c>
      <c r="F14" s="667"/>
    </row>
  </sheetData>
  <sheetProtection selectLockedCells="1"/>
  <mergeCells count="17">
    <mergeCell ref="C13:D13"/>
    <mergeCell ref="E13:F13"/>
    <mergeCell ref="C14:D14"/>
    <mergeCell ref="E14:F14"/>
    <mergeCell ref="A8:F9"/>
    <mergeCell ref="A10:F10"/>
    <mergeCell ref="A11:A12"/>
    <mergeCell ref="B11:B12"/>
    <mergeCell ref="C11:F11"/>
    <mergeCell ref="C12:D12"/>
    <mergeCell ref="E12:F12"/>
    <mergeCell ref="A6:F7"/>
    <mergeCell ref="A1:A4"/>
    <mergeCell ref="B1:D2"/>
    <mergeCell ref="F1:F4"/>
    <mergeCell ref="B3:D4"/>
    <mergeCell ref="A5:F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'/D:/Downloads/[20318-DOC-20210708105031.xlsx]NOOO'!#REF!</xm:f>
          </x14:formula1>
          <xm:sqref>B13:B14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249977111117893"/>
  </sheetPr>
  <dimension ref="A1:F32"/>
  <sheetViews>
    <sheetView topLeftCell="A19" zoomScale="80" zoomScaleNormal="80" workbookViewId="0">
      <selection activeCell="B32" sqref="B32:C32"/>
    </sheetView>
  </sheetViews>
  <sheetFormatPr baseColWidth="10" defaultColWidth="11.44140625" defaultRowHeight="13.8" x14ac:dyDescent="0.25"/>
  <cols>
    <col min="1" max="1" width="34" style="225" customWidth="1"/>
    <col min="2" max="2" width="90.88671875" style="225" customWidth="1"/>
    <col min="3" max="3" width="16.5546875" style="225" customWidth="1"/>
    <col min="4" max="4" width="10.21875" style="225" customWidth="1"/>
    <col min="5" max="5" width="8.33203125" style="225" customWidth="1"/>
    <col min="6" max="6" width="19.88671875" style="225" customWidth="1"/>
    <col min="7" max="16384" width="11.44140625" style="225"/>
  </cols>
  <sheetData>
    <row r="1" spans="1:6" ht="22.5" customHeight="1" x14ac:dyDescent="0.25">
      <c r="A1" s="682"/>
      <c r="B1" s="415" t="str">
        <f>[1]CONTEXTO!B1</f>
        <v xml:space="preserve">PROCESO: </v>
      </c>
      <c r="C1" s="684" t="s">
        <v>500</v>
      </c>
      <c r="D1" s="684"/>
      <c r="E1" s="684"/>
      <c r="F1" s="685"/>
    </row>
    <row r="2" spans="1:6" ht="15.75" customHeight="1" x14ac:dyDescent="0.25">
      <c r="A2" s="683"/>
      <c r="B2" s="416"/>
      <c r="C2" s="633" t="s">
        <v>466</v>
      </c>
      <c r="D2" s="633"/>
      <c r="E2" s="633"/>
      <c r="F2" s="686"/>
    </row>
    <row r="3" spans="1:6" ht="15" customHeight="1" x14ac:dyDescent="0.25">
      <c r="A3" s="683"/>
      <c r="B3" s="416" t="s">
        <v>93</v>
      </c>
      <c r="C3" s="633" t="s">
        <v>467</v>
      </c>
      <c r="D3" s="633"/>
      <c r="E3" s="633"/>
      <c r="F3" s="686"/>
    </row>
    <row r="4" spans="1:6" ht="15.75" customHeight="1" x14ac:dyDescent="0.25">
      <c r="A4" s="683"/>
      <c r="B4" s="416"/>
      <c r="C4" s="633" t="s">
        <v>499</v>
      </c>
      <c r="D4" s="633"/>
      <c r="E4" s="633"/>
      <c r="F4" s="686"/>
    </row>
    <row r="5" spans="1:6" ht="15.75" customHeight="1" x14ac:dyDescent="0.25">
      <c r="A5" s="687"/>
      <c r="B5" s="688"/>
      <c r="C5" s="688"/>
      <c r="D5" s="688"/>
      <c r="E5" s="688"/>
      <c r="F5" s="689"/>
    </row>
    <row r="6" spans="1:6" x14ac:dyDescent="0.25">
      <c r="A6" s="480" t="str">
        <f>+CONTEXTO!A8</f>
        <v>PROCESO: PLANEACIÓN ESTRATÉGICA Y TERRITORIAL</v>
      </c>
      <c r="B6" s="481"/>
      <c r="C6" s="481"/>
      <c r="D6" s="481"/>
      <c r="E6" s="481"/>
      <c r="F6" s="482"/>
    </row>
    <row r="7" spans="1:6" ht="12.75" customHeight="1" x14ac:dyDescent="0.25">
      <c r="A7" s="480"/>
      <c r="B7" s="481"/>
      <c r="C7" s="481"/>
      <c r="D7" s="481"/>
      <c r="E7" s="481"/>
      <c r="F7" s="482"/>
    </row>
    <row r="8" spans="1:6" ht="60.75" customHeight="1" x14ac:dyDescent="0.25">
      <c r="A8" s="483" t="str">
        <f>+CONTEXTO!A9</f>
        <v>OBJETIVO: PLANEAR, ASESORAR, PROMOVER Y REALIZAR SEGUIMIENTO PERMANENTE; MEDIANTE LA ADOPCIÓN Y UTILIZACIÓN DE METODOLOGÍAS DE ORDEN  INSTITUCIONAL NACIONAL Y REGIONAL NECESARIAS EN LA FORMULACIÓN, IMPLEMENTACIÓN Y EVALUACIÓN  DE POLÍTICAS, PLANES, PROGRAMAS Y PROYECTOS QUE ESTÉN COHERENCIA CON UN ORDENAMIENTO TERRITORIAL AMBIENTAL Y ECONÓMICAMENTE SOSTENIBLE PARA CUMPLIR CON LOS OBJETIVOS PROPUESTOS POR LA ALTA DIRECCIÓN Y LAS EXPECTATIVAS DE LA COMUNIDAD.</v>
      </c>
      <c r="B8" s="484"/>
      <c r="C8" s="484"/>
      <c r="D8" s="484"/>
      <c r="E8" s="484"/>
      <c r="F8" s="485"/>
    </row>
    <row r="9" spans="1:6" ht="3.75" customHeight="1" thickBot="1" x14ac:dyDescent="0.3">
      <c r="A9" s="486"/>
      <c r="B9" s="487"/>
      <c r="C9" s="487"/>
      <c r="D9" s="487"/>
      <c r="E9" s="487"/>
      <c r="F9" s="488"/>
    </row>
    <row r="10" spans="1:6" ht="13.5" customHeight="1" thickBot="1" x14ac:dyDescent="0.3">
      <c r="A10" s="489"/>
      <c r="B10" s="489"/>
      <c r="C10" s="489"/>
      <c r="D10" s="489"/>
      <c r="E10" s="489"/>
      <c r="F10" s="489"/>
    </row>
    <row r="11" spans="1:6" ht="34.5" customHeight="1" x14ac:dyDescent="0.25">
      <c r="A11" s="690" t="s">
        <v>94</v>
      </c>
      <c r="B11" s="492" t="s">
        <v>95</v>
      </c>
      <c r="C11" s="492"/>
      <c r="D11" s="692" t="s">
        <v>96</v>
      </c>
      <c r="E11" s="692"/>
      <c r="F11" s="693" t="s">
        <v>97</v>
      </c>
    </row>
    <row r="12" spans="1:6" ht="21" customHeight="1" x14ac:dyDescent="0.25">
      <c r="A12" s="691"/>
      <c r="B12" s="493"/>
      <c r="C12" s="493"/>
      <c r="D12" s="80" t="s">
        <v>98</v>
      </c>
      <c r="E12" s="80" t="s">
        <v>99</v>
      </c>
      <c r="F12" s="694"/>
    </row>
    <row r="13" spans="1:6" ht="26.25" customHeight="1" x14ac:dyDescent="0.25">
      <c r="A13" s="461"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v>
      </c>
      <c r="B13" s="464" t="s">
        <v>100</v>
      </c>
      <c r="C13" s="464"/>
      <c r="D13" s="168" t="s">
        <v>138</v>
      </c>
      <c r="E13" s="168"/>
      <c r="F13" s="696" t="str">
        <f>IF(D28="X","CATASTROFICO",IF(AND(D32&gt;0,D32&lt;=5),"MODERADO",IF(AND(D32&gt;=6,D32&lt;=11),"MAYOR",IF(AND(D32&gt;=12,D32&lt;=19),"CATASTROFICO",IF(AND(D32=0),"MENOR")))))</f>
        <v>CATASTROFICO</v>
      </c>
    </row>
    <row r="14" spans="1:6" ht="26.25" customHeight="1" x14ac:dyDescent="0.25">
      <c r="A14" s="461"/>
      <c r="B14" s="464" t="s">
        <v>101</v>
      </c>
      <c r="C14" s="464"/>
      <c r="D14" s="168" t="s">
        <v>138</v>
      </c>
      <c r="E14" s="168"/>
      <c r="F14" s="697"/>
    </row>
    <row r="15" spans="1:6" ht="26.25" customHeight="1" x14ac:dyDescent="0.25">
      <c r="A15" s="461"/>
      <c r="B15" s="464" t="s">
        <v>102</v>
      </c>
      <c r="C15" s="464"/>
      <c r="D15" s="168" t="s">
        <v>138</v>
      </c>
      <c r="E15" s="168"/>
      <c r="F15" s="697"/>
    </row>
    <row r="16" spans="1:6" ht="26.25" customHeight="1" x14ac:dyDescent="0.25">
      <c r="A16" s="461"/>
      <c r="B16" s="464" t="s">
        <v>103</v>
      </c>
      <c r="C16" s="464"/>
      <c r="D16" s="168" t="s">
        <v>138</v>
      </c>
      <c r="E16" s="168"/>
      <c r="F16" s="697"/>
    </row>
    <row r="17" spans="1:6" ht="26.25" customHeight="1" x14ac:dyDescent="0.25">
      <c r="A17" s="461"/>
      <c r="B17" s="464" t="s">
        <v>104</v>
      </c>
      <c r="C17" s="464"/>
      <c r="D17" s="168" t="s">
        <v>138</v>
      </c>
      <c r="E17" s="168"/>
      <c r="F17" s="697"/>
    </row>
    <row r="18" spans="1:6" ht="26.25" customHeight="1" x14ac:dyDescent="0.25">
      <c r="A18" s="461"/>
      <c r="B18" s="464" t="s">
        <v>105</v>
      </c>
      <c r="C18" s="464"/>
      <c r="D18" s="168"/>
      <c r="E18" s="168" t="s">
        <v>138</v>
      </c>
      <c r="F18" s="697"/>
    </row>
    <row r="19" spans="1:6" ht="26.25" customHeight="1" x14ac:dyDescent="0.25">
      <c r="A19" s="461"/>
      <c r="B19" s="464" t="s">
        <v>106</v>
      </c>
      <c r="C19" s="464"/>
      <c r="D19" s="168" t="s">
        <v>138</v>
      </c>
      <c r="E19" s="168"/>
      <c r="F19" s="697"/>
    </row>
    <row r="20" spans="1:6" ht="33" customHeight="1" x14ac:dyDescent="0.25">
      <c r="A20" s="461"/>
      <c r="B20" s="464" t="s">
        <v>107</v>
      </c>
      <c r="C20" s="464"/>
      <c r="D20" s="168" t="s">
        <v>138</v>
      </c>
      <c r="E20" s="168"/>
      <c r="F20" s="697"/>
    </row>
    <row r="21" spans="1:6" ht="26.25" customHeight="1" x14ac:dyDescent="0.25">
      <c r="A21" s="461"/>
      <c r="B21" s="464" t="s">
        <v>108</v>
      </c>
      <c r="C21" s="464"/>
      <c r="D21" s="168" t="s">
        <v>138</v>
      </c>
      <c r="E21" s="168"/>
      <c r="F21" s="697"/>
    </row>
    <row r="22" spans="1:6" ht="26.25" customHeight="1" x14ac:dyDescent="0.25">
      <c r="A22" s="461"/>
      <c r="B22" s="464" t="s">
        <v>109</v>
      </c>
      <c r="C22" s="464"/>
      <c r="D22" s="168" t="s">
        <v>138</v>
      </c>
      <c r="E22" s="168"/>
      <c r="F22" s="697"/>
    </row>
    <row r="23" spans="1:6" ht="26.25" customHeight="1" x14ac:dyDescent="0.25">
      <c r="A23" s="461"/>
      <c r="B23" s="464" t="s">
        <v>110</v>
      </c>
      <c r="C23" s="464"/>
      <c r="D23" s="168" t="s">
        <v>138</v>
      </c>
      <c r="E23" s="168"/>
      <c r="F23" s="697"/>
    </row>
    <row r="24" spans="1:6" ht="26.25" customHeight="1" x14ac:dyDescent="0.25">
      <c r="A24" s="461"/>
      <c r="B24" s="464" t="s">
        <v>111</v>
      </c>
      <c r="C24" s="464"/>
      <c r="D24" s="168" t="s">
        <v>138</v>
      </c>
      <c r="E24" s="168"/>
      <c r="F24" s="697"/>
    </row>
    <row r="25" spans="1:6" ht="26.25" customHeight="1" x14ac:dyDescent="0.25">
      <c r="A25" s="461"/>
      <c r="B25" s="464" t="s">
        <v>112</v>
      </c>
      <c r="C25" s="464"/>
      <c r="D25" s="168"/>
      <c r="E25" s="168" t="s">
        <v>138</v>
      </c>
      <c r="F25" s="697"/>
    </row>
    <row r="26" spans="1:6" ht="26.25" customHeight="1" x14ac:dyDescent="0.25">
      <c r="A26" s="461"/>
      <c r="B26" s="464" t="s">
        <v>113</v>
      </c>
      <c r="C26" s="464"/>
      <c r="D26" s="168" t="s">
        <v>138</v>
      </c>
      <c r="E26" s="168"/>
      <c r="F26" s="697"/>
    </row>
    <row r="27" spans="1:6" ht="26.25" customHeight="1" x14ac:dyDescent="0.25">
      <c r="A27" s="461"/>
      <c r="B27" s="464" t="s">
        <v>114</v>
      </c>
      <c r="C27" s="464"/>
      <c r="D27" s="168" t="s">
        <v>138</v>
      </c>
      <c r="E27" s="168"/>
      <c r="F27" s="697"/>
    </row>
    <row r="28" spans="1:6" ht="26.25" customHeight="1" x14ac:dyDescent="0.25">
      <c r="A28" s="461"/>
      <c r="B28" s="464" t="s">
        <v>115</v>
      </c>
      <c r="C28" s="464"/>
      <c r="D28" s="168"/>
      <c r="E28" s="168" t="s">
        <v>138</v>
      </c>
      <c r="F28" s="697"/>
    </row>
    <row r="29" spans="1:6" ht="26.25" customHeight="1" x14ac:dyDescent="0.25">
      <c r="A29" s="461"/>
      <c r="B29" s="464" t="s">
        <v>116</v>
      </c>
      <c r="C29" s="464"/>
      <c r="D29" s="168"/>
      <c r="E29" s="168" t="s">
        <v>138</v>
      </c>
      <c r="F29" s="697"/>
    </row>
    <row r="30" spans="1:6" ht="26.25" customHeight="1" x14ac:dyDescent="0.25">
      <c r="A30" s="461"/>
      <c r="B30" s="464" t="s">
        <v>117</v>
      </c>
      <c r="C30" s="464"/>
      <c r="D30" s="168" t="s">
        <v>138</v>
      </c>
      <c r="E30" s="168"/>
      <c r="F30" s="697"/>
    </row>
    <row r="31" spans="1:6" ht="26.25" customHeight="1" x14ac:dyDescent="0.25">
      <c r="A31" s="461"/>
      <c r="B31" s="464" t="s">
        <v>118</v>
      </c>
      <c r="C31" s="464"/>
      <c r="D31" s="168"/>
      <c r="E31" s="168" t="s">
        <v>138</v>
      </c>
      <c r="F31" s="697"/>
    </row>
    <row r="32" spans="1:6" ht="16.2" thickBot="1" x14ac:dyDescent="0.35">
      <c r="A32" s="695"/>
      <c r="B32" s="699" t="s">
        <v>58</v>
      </c>
      <c r="C32" s="700"/>
      <c r="D32" s="77">
        <f>COUNTIF(D13:D31,"X")</f>
        <v>14</v>
      </c>
      <c r="E32" s="78"/>
      <c r="F32" s="698"/>
    </row>
  </sheetData>
  <sheetProtection selectLockedCells="1"/>
  <mergeCells count="38">
    <mergeCell ref="B31:C31"/>
    <mergeCell ref="B26:C26"/>
    <mergeCell ref="B27:C27"/>
    <mergeCell ref="B28:C28"/>
    <mergeCell ref="B29:C29"/>
    <mergeCell ref="B30:C30"/>
    <mergeCell ref="A13:A32"/>
    <mergeCell ref="B13:C13"/>
    <mergeCell ref="F13:F32"/>
    <mergeCell ref="B14:C14"/>
    <mergeCell ref="B15:C15"/>
    <mergeCell ref="B16:C16"/>
    <mergeCell ref="B17:C17"/>
    <mergeCell ref="B18:C18"/>
    <mergeCell ref="B19:C19"/>
    <mergeCell ref="B20:C20"/>
    <mergeCell ref="B32:C32"/>
    <mergeCell ref="B21:C21"/>
    <mergeCell ref="B22:C22"/>
    <mergeCell ref="B23:C23"/>
    <mergeCell ref="B24:C24"/>
    <mergeCell ref="B25:C25"/>
    <mergeCell ref="A5:F5"/>
    <mergeCell ref="A6:F7"/>
    <mergeCell ref="A8:F9"/>
    <mergeCell ref="A10:F10"/>
    <mergeCell ref="A11:A12"/>
    <mergeCell ref="B11:C12"/>
    <mergeCell ref="D11:E11"/>
    <mergeCell ref="F11:F12"/>
    <mergeCell ref="A1:A4"/>
    <mergeCell ref="B1:B2"/>
    <mergeCell ref="C1:E1"/>
    <mergeCell ref="F1:F4"/>
    <mergeCell ref="C2:E2"/>
    <mergeCell ref="B3:B4"/>
    <mergeCell ref="C3:E3"/>
    <mergeCell ref="C4:E4"/>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D00-000000000000}">
          <x14:formula1>
            <xm:f>'/D:/Downloads/[20318-DOC-20210708105031.xlsx]NOOO'!#REF!</xm:f>
          </x14:formula1>
          <xm:sqref>D13:E31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4">
    <tabColor theme="8" tint="-0.249977111117893"/>
  </sheetPr>
  <dimension ref="A1:K29"/>
  <sheetViews>
    <sheetView topLeftCell="B10" zoomScaleNormal="100" workbookViewId="0">
      <selection activeCell="G17" sqref="G17:G18"/>
    </sheetView>
  </sheetViews>
  <sheetFormatPr baseColWidth="10" defaultColWidth="11.44140625" defaultRowHeight="13.8" x14ac:dyDescent="0.25"/>
  <cols>
    <col min="1" max="1" width="14.5546875" style="1" customWidth="1"/>
    <col min="2" max="2" width="14.88671875" style="1" customWidth="1"/>
    <col min="3" max="7" width="13.6640625" style="1" customWidth="1"/>
    <col min="8" max="8" width="3.88671875" style="1" customWidth="1"/>
    <col min="9" max="10" width="11.44140625" style="1"/>
    <col min="11" max="11" width="17.77734375" style="1" customWidth="1"/>
    <col min="12" max="43" width="11.44140625" style="1"/>
    <col min="44" max="44" width="14.21875" style="1" customWidth="1"/>
    <col min="45" max="16384" width="11.44140625" style="1"/>
  </cols>
  <sheetData>
    <row r="1" spans="1:11" ht="15" customHeight="1" x14ac:dyDescent="0.25">
      <c r="A1" s="449"/>
      <c r="B1" s="706"/>
      <c r="C1" s="415" t="str">
        <f>CONTEXTO!B1</f>
        <v xml:space="preserve">PROCESO: </v>
      </c>
      <c r="D1" s="415"/>
      <c r="E1" s="415"/>
      <c r="F1" s="415"/>
      <c r="G1" s="310" t="s">
        <v>465</v>
      </c>
      <c r="H1" s="310"/>
      <c r="I1" s="310"/>
      <c r="J1" s="716"/>
      <c r="K1" s="307"/>
    </row>
    <row r="2" spans="1:11" ht="15" customHeight="1" x14ac:dyDescent="0.25">
      <c r="A2" s="450"/>
      <c r="B2" s="444"/>
      <c r="C2" s="416"/>
      <c r="D2" s="416"/>
      <c r="E2" s="416"/>
      <c r="F2" s="416"/>
      <c r="G2" s="419" t="s">
        <v>497</v>
      </c>
      <c r="H2" s="419"/>
      <c r="I2" s="419"/>
      <c r="J2" s="717"/>
      <c r="K2" s="308"/>
    </row>
    <row r="3" spans="1:11" ht="34.5" customHeight="1" x14ac:dyDescent="0.25">
      <c r="A3" s="450"/>
      <c r="B3" s="444"/>
      <c r="C3" s="416" t="s">
        <v>32</v>
      </c>
      <c r="D3" s="416"/>
      <c r="E3" s="416"/>
      <c r="F3" s="416"/>
      <c r="G3" s="419" t="s">
        <v>467</v>
      </c>
      <c r="H3" s="419"/>
      <c r="I3" s="419"/>
      <c r="J3" s="717"/>
      <c r="K3" s="308"/>
    </row>
    <row r="4" spans="1:11" ht="15.75" customHeight="1" x14ac:dyDescent="0.25">
      <c r="A4" s="450"/>
      <c r="B4" s="444"/>
      <c r="C4" s="416"/>
      <c r="D4" s="416"/>
      <c r="E4" s="416"/>
      <c r="F4" s="416"/>
      <c r="G4" s="419" t="s">
        <v>498</v>
      </c>
      <c r="H4" s="419"/>
      <c r="I4" s="419"/>
      <c r="J4" s="717"/>
      <c r="K4" s="308"/>
    </row>
    <row r="5" spans="1:11" ht="15.75" customHeight="1" x14ac:dyDescent="0.25">
      <c r="A5" s="394"/>
      <c r="B5" s="395"/>
      <c r="C5" s="395"/>
      <c r="D5" s="395"/>
      <c r="E5" s="395"/>
      <c r="F5" s="395"/>
      <c r="G5" s="395"/>
      <c r="H5" s="395"/>
      <c r="I5" s="395"/>
      <c r="J5" s="395"/>
      <c r="K5" s="396"/>
    </row>
    <row r="6" spans="1:11" x14ac:dyDescent="0.25">
      <c r="A6" s="713" t="s">
        <v>119</v>
      </c>
      <c r="B6" s="714"/>
      <c r="C6" s="714"/>
      <c r="D6" s="714"/>
      <c r="E6" s="714"/>
      <c r="F6" s="714"/>
      <c r="G6" s="714"/>
      <c r="H6" s="714"/>
      <c r="I6" s="714"/>
      <c r="J6" s="714"/>
      <c r="K6" s="715"/>
    </row>
    <row r="7" spans="1:11" ht="11.25" customHeight="1" x14ac:dyDescent="0.25">
      <c r="A7" s="713"/>
      <c r="B7" s="714"/>
      <c r="C7" s="714"/>
      <c r="D7" s="714"/>
      <c r="E7" s="714"/>
      <c r="F7" s="714"/>
      <c r="G7" s="714"/>
      <c r="H7" s="714"/>
      <c r="I7" s="714"/>
      <c r="J7" s="714"/>
      <c r="K7" s="715"/>
    </row>
    <row r="8" spans="1:11" ht="24" customHeight="1" x14ac:dyDescent="0.25">
      <c r="A8" s="709" t="str">
        <f>CONTEXTO!A8</f>
        <v>PROCESO: PLANEACIÓN ESTRATÉGICA Y TERRITORIAL</v>
      </c>
      <c r="B8" s="398"/>
      <c r="C8" s="398"/>
      <c r="D8" s="398"/>
      <c r="E8" s="398"/>
      <c r="F8" s="398"/>
      <c r="G8" s="398"/>
      <c r="H8" s="398"/>
      <c r="I8" s="398"/>
      <c r="J8" s="398"/>
      <c r="K8" s="399"/>
    </row>
    <row r="9" spans="1:11" ht="56.25" customHeight="1" thickBot="1" x14ac:dyDescent="0.3">
      <c r="A9" s="710" t="str">
        <f>CONTEXTO!A9</f>
        <v>OBJETIVO: PLANEAR, ASESORAR, PROMOVER Y REALIZAR SEGUIMIENTO PERMANENTE; MEDIANTE LA ADOPCIÓN Y UTILIZACIÓN DE METODOLOGÍAS DE ORDEN  INSTITUCIONAL NACIONAL Y REGIONAL NECESARIAS EN LA FORMULACIÓN, IMPLEMENTACIÓN Y EVALUACIÓN  DE POLÍTICAS, PLANES, PROGRAMAS Y PROYECTOS QUE ESTÉN COHERENCIA CON UN ORDENAMIENTO TERRITORIAL AMBIENTAL Y ECONÓMICAMENTE SOSTENIBLE PARA CUMPLIR CON LOS OBJETIVOS PROPUESTOS POR LA ALTA DIRECCIÓN Y LAS EXPECTATIVAS DE LA COMUNIDAD.</v>
      </c>
      <c r="B9" s="711"/>
      <c r="C9" s="711"/>
      <c r="D9" s="711"/>
      <c r="E9" s="711"/>
      <c r="F9" s="711"/>
      <c r="G9" s="711"/>
      <c r="H9" s="711"/>
      <c r="I9" s="711"/>
      <c r="J9" s="711"/>
      <c r="K9" s="712"/>
    </row>
    <row r="10" spans="1:11" ht="19.5" customHeight="1" thickBot="1" x14ac:dyDescent="0.3">
      <c r="A10" s="707"/>
      <c r="B10" s="708"/>
      <c r="C10" s="708"/>
      <c r="D10" s="708"/>
      <c r="E10" s="708"/>
      <c r="F10" s="708"/>
      <c r="G10" s="708"/>
      <c r="H10" s="708"/>
      <c r="I10" s="708"/>
      <c r="J10" s="708"/>
      <c r="K10" s="708"/>
    </row>
    <row r="11" spans="1:11" ht="50.25" customHeight="1" thickBot="1" x14ac:dyDescent="0.3">
      <c r="A11" s="106" t="s">
        <v>120</v>
      </c>
      <c r="B11" s="703"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v>
      </c>
      <c r="C11" s="704"/>
      <c r="D11" s="704"/>
      <c r="E11" s="704"/>
      <c r="F11" s="704"/>
      <c r="G11" s="704"/>
      <c r="H11" s="704"/>
      <c r="I11" s="705"/>
      <c r="J11" s="107" t="s">
        <v>341</v>
      </c>
      <c r="K11" s="110" t="str">
        <f>IF(J17="x","EXTREMA",IF(J19="x","ALTA",IF(J21="x","MODERADA",IF(J23="x","BAJA",""))))</f>
        <v>EXTREMA</v>
      </c>
    </row>
    <row r="12" spans="1:11" ht="16.5" customHeight="1" thickBot="1" x14ac:dyDescent="0.3">
      <c r="A12" s="701" t="s">
        <v>122</v>
      </c>
      <c r="B12" s="702"/>
      <c r="C12" s="702"/>
      <c r="D12" s="718" t="str">
        <f>PROBABILIDAD!T11</f>
        <v>Probable</v>
      </c>
      <c r="E12" s="719"/>
      <c r="F12" s="701" t="s">
        <v>342</v>
      </c>
      <c r="G12" s="702"/>
      <c r="H12" s="702"/>
      <c r="I12" s="739"/>
      <c r="J12" s="740" t="s">
        <v>135</v>
      </c>
      <c r="K12" s="741"/>
    </row>
    <row r="13" spans="1:11" x14ac:dyDescent="0.25">
      <c r="A13" s="125"/>
      <c r="B13" s="112"/>
      <c r="C13" s="112"/>
      <c r="D13" s="112"/>
      <c r="E13" s="112"/>
      <c r="F13" s="112"/>
      <c r="G13" s="112"/>
      <c r="H13" s="112"/>
      <c r="I13" s="112"/>
      <c r="J13" s="123"/>
      <c r="K13" s="124"/>
    </row>
    <row r="14" spans="1:11" x14ac:dyDescent="0.25">
      <c r="A14" s="125"/>
      <c r="B14" s="112"/>
      <c r="C14" s="126"/>
      <c r="D14" s="112"/>
      <c r="E14" s="112"/>
      <c r="F14" s="112"/>
      <c r="G14" s="112"/>
      <c r="H14" s="112"/>
      <c r="I14" s="112"/>
      <c r="J14" s="123"/>
      <c r="K14" s="124"/>
    </row>
    <row r="15" spans="1:11" ht="30" customHeight="1" x14ac:dyDescent="0.25">
      <c r="A15" s="746" t="s">
        <v>122</v>
      </c>
      <c r="B15" s="112">
        <v>5</v>
      </c>
      <c r="C15" s="747"/>
      <c r="D15" s="725"/>
      <c r="E15" s="727"/>
      <c r="F15" s="727"/>
      <c r="G15" s="727"/>
      <c r="H15" s="112"/>
      <c r="I15" s="112"/>
      <c r="J15" s="744" t="s">
        <v>121</v>
      </c>
      <c r="K15" s="745"/>
    </row>
    <row r="16" spans="1:11" ht="30" customHeight="1" x14ac:dyDescent="0.25">
      <c r="A16" s="746"/>
      <c r="B16" s="112" t="s">
        <v>124</v>
      </c>
      <c r="C16" s="748"/>
      <c r="D16" s="725"/>
      <c r="E16" s="727"/>
      <c r="F16" s="727"/>
      <c r="G16" s="727"/>
      <c r="H16" s="112"/>
      <c r="I16" s="112"/>
      <c r="J16" s="113"/>
      <c r="K16" s="114"/>
    </row>
    <row r="17" spans="1:11" ht="30" customHeight="1" x14ac:dyDescent="0.25">
      <c r="A17" s="746"/>
      <c r="B17" s="112">
        <v>4</v>
      </c>
      <c r="C17" s="749"/>
      <c r="D17" s="725"/>
      <c r="E17" s="725"/>
      <c r="F17" s="726"/>
      <c r="G17" s="727" t="s">
        <v>338</v>
      </c>
      <c r="H17" s="112"/>
      <c r="I17" s="112"/>
      <c r="J17" s="117" t="str">
        <f xml:space="preserve"> IF(OR(E15="X",F15="X",G15="x",F17="x",G17="X",F19="X",G19="X",G21="X" ),"x","")</f>
        <v>x</v>
      </c>
      <c r="K17" s="114" t="s">
        <v>123</v>
      </c>
    </row>
    <row r="18" spans="1:11" ht="30" customHeight="1" x14ac:dyDescent="0.25">
      <c r="A18" s="746"/>
      <c r="B18" s="112" t="s">
        <v>126</v>
      </c>
      <c r="C18" s="750"/>
      <c r="D18" s="725"/>
      <c r="E18" s="725"/>
      <c r="F18" s="726"/>
      <c r="G18" s="727"/>
      <c r="H18" s="112"/>
      <c r="I18" s="112"/>
      <c r="J18" s="118"/>
      <c r="K18" s="114"/>
    </row>
    <row r="19" spans="1:11" ht="30" customHeight="1" x14ac:dyDescent="0.25">
      <c r="A19" s="746"/>
      <c r="B19" s="112">
        <v>3</v>
      </c>
      <c r="C19" s="721"/>
      <c r="D19" s="723"/>
      <c r="E19" s="724"/>
      <c r="F19" s="726"/>
      <c r="G19" s="727"/>
      <c r="H19" s="112"/>
      <c r="I19" s="112"/>
      <c r="J19" s="119" t="str">
        <f xml:space="preserve"> IF(OR(C15="X",D15="X",D17="x",E17="x",E19="X",F21="X",F23="X",G23="X" ),"x","")</f>
        <v/>
      </c>
      <c r="K19" s="114" t="s">
        <v>125</v>
      </c>
    </row>
    <row r="20" spans="1:11" ht="30" customHeight="1" x14ac:dyDescent="0.25">
      <c r="A20" s="746"/>
      <c r="B20" s="112" t="s">
        <v>128</v>
      </c>
      <c r="C20" s="722"/>
      <c r="D20" s="723"/>
      <c r="E20" s="725"/>
      <c r="F20" s="726"/>
      <c r="G20" s="727"/>
      <c r="H20" s="112"/>
      <c r="I20" s="112"/>
      <c r="J20" s="120"/>
      <c r="K20" s="114"/>
    </row>
    <row r="21" spans="1:11" ht="30" customHeight="1" x14ac:dyDescent="0.25">
      <c r="A21" s="746"/>
      <c r="B21" s="112">
        <v>2</v>
      </c>
      <c r="C21" s="721"/>
      <c r="D21" s="728"/>
      <c r="E21" s="729"/>
      <c r="F21" s="724"/>
      <c r="G21" s="727"/>
      <c r="H21" s="112"/>
      <c r="I21" s="112"/>
      <c r="J21" s="121" t="str">
        <f xml:space="preserve"> IF(OR(C17="X",D19="X",E21="x",E23="x" ),"x","")</f>
        <v/>
      </c>
      <c r="K21" s="114" t="s">
        <v>127</v>
      </c>
    </row>
    <row r="22" spans="1:11" ht="30" customHeight="1" x14ac:dyDescent="0.25">
      <c r="A22" s="746"/>
      <c r="B22" s="112" t="s">
        <v>249</v>
      </c>
      <c r="C22" s="722"/>
      <c r="D22" s="728"/>
      <c r="E22" s="723"/>
      <c r="F22" s="725"/>
      <c r="G22" s="727"/>
      <c r="H22" s="112"/>
      <c r="I22" s="112"/>
      <c r="J22" s="120"/>
      <c r="K22" s="114"/>
    </row>
    <row r="23" spans="1:11" ht="30" customHeight="1" x14ac:dyDescent="0.25">
      <c r="A23" s="746"/>
      <c r="B23" s="112">
        <v>1</v>
      </c>
      <c r="C23" s="721"/>
      <c r="D23" s="731"/>
      <c r="E23" s="733"/>
      <c r="F23" s="735"/>
      <c r="G23" s="737"/>
      <c r="H23" s="112"/>
      <c r="I23" s="112"/>
      <c r="J23" s="122" t="str">
        <f xml:space="preserve"> IF(OR(C19="X",C21="X",C23="x",D21="x",D23="x" ),"x","")</f>
        <v/>
      </c>
      <c r="K23" s="114" t="s">
        <v>129</v>
      </c>
    </row>
    <row r="24" spans="1:11" ht="30" customHeight="1" x14ac:dyDescent="0.25">
      <c r="A24" s="746"/>
      <c r="B24" s="112" t="s">
        <v>130</v>
      </c>
      <c r="C24" s="730"/>
      <c r="D24" s="732"/>
      <c r="E24" s="734"/>
      <c r="F24" s="736"/>
      <c r="G24" s="738"/>
      <c r="H24" s="112"/>
      <c r="I24" s="112"/>
      <c r="J24" s="108"/>
      <c r="K24" s="109"/>
    </row>
    <row r="25" spans="1:11" x14ac:dyDescent="0.25">
      <c r="A25" s="125"/>
      <c r="B25" s="112"/>
      <c r="C25" s="112">
        <v>1</v>
      </c>
      <c r="D25" s="112">
        <v>2</v>
      </c>
      <c r="E25" s="112">
        <v>3</v>
      </c>
      <c r="F25" s="112">
        <v>4</v>
      </c>
      <c r="G25" s="112">
        <v>5</v>
      </c>
      <c r="H25" s="112"/>
      <c r="I25" s="112"/>
      <c r="J25" s="742"/>
      <c r="K25" s="743"/>
    </row>
    <row r="26" spans="1:11" x14ac:dyDescent="0.25">
      <c r="A26" s="125"/>
      <c r="B26" s="112"/>
      <c r="C26" s="112" t="s">
        <v>131</v>
      </c>
      <c r="D26" s="112" t="s">
        <v>132</v>
      </c>
      <c r="E26" s="112" t="s">
        <v>133</v>
      </c>
      <c r="F26" s="112" t="s">
        <v>134</v>
      </c>
      <c r="G26" s="112" t="s">
        <v>135</v>
      </c>
      <c r="H26" s="112"/>
      <c r="I26" s="112"/>
      <c r="J26" s="112"/>
      <c r="K26" s="124"/>
    </row>
    <row r="27" spans="1:11" x14ac:dyDescent="0.25">
      <c r="A27" s="125"/>
      <c r="B27" s="112"/>
      <c r="C27" s="720" t="s">
        <v>136</v>
      </c>
      <c r="D27" s="720"/>
      <c r="E27" s="720"/>
      <c r="F27" s="720"/>
      <c r="G27" s="720"/>
      <c r="H27" s="112"/>
      <c r="I27" s="112"/>
      <c r="J27" s="112"/>
      <c r="K27" s="124"/>
    </row>
    <row r="28" spans="1:11" x14ac:dyDescent="0.25">
      <c r="A28" s="125"/>
      <c r="B28" s="112"/>
      <c r="C28" s="720"/>
      <c r="D28" s="720"/>
      <c r="E28" s="720"/>
      <c r="F28" s="720"/>
      <c r="G28" s="720"/>
      <c r="H28" s="112"/>
      <c r="I28" s="112"/>
      <c r="J28" s="112"/>
      <c r="K28" s="124"/>
    </row>
    <row r="29" spans="1:11" ht="15.75" customHeight="1" thickBot="1" x14ac:dyDescent="0.3">
      <c r="A29" s="127"/>
      <c r="B29" s="128"/>
      <c r="C29" s="128"/>
      <c r="D29" s="128"/>
      <c r="E29" s="128"/>
      <c r="F29" s="128"/>
      <c r="G29" s="128"/>
      <c r="H29" s="128"/>
      <c r="I29" s="128"/>
      <c r="J29" s="128"/>
      <c r="K29" s="129"/>
    </row>
  </sheetData>
  <sheetProtection selectLockedCells="1"/>
  <dataConsolidate/>
  <mergeCells count="47">
    <mergeCell ref="A15:A24"/>
    <mergeCell ref="C15:C16"/>
    <mergeCell ref="D15:D16"/>
    <mergeCell ref="C17:C18"/>
    <mergeCell ref="D17:D18"/>
    <mergeCell ref="E15:E16"/>
    <mergeCell ref="F15:F16"/>
    <mergeCell ref="G15:G16"/>
    <mergeCell ref="J15:K15"/>
    <mergeCell ref="E17:E18"/>
    <mergeCell ref="F12:I12"/>
    <mergeCell ref="J12:K12"/>
    <mergeCell ref="J25:K25"/>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A12:C12"/>
    <mergeCell ref="B11:I11"/>
    <mergeCell ref="A1:B4"/>
    <mergeCell ref="C1:F2"/>
    <mergeCell ref="G1:I1"/>
    <mergeCell ref="A5:K5"/>
    <mergeCell ref="A10:K10"/>
    <mergeCell ref="A8:K8"/>
    <mergeCell ref="A9:K9"/>
    <mergeCell ref="A6:K7"/>
    <mergeCell ref="J1:K4"/>
    <mergeCell ref="G2:I2"/>
    <mergeCell ref="C3:F4"/>
    <mergeCell ref="G3:I3"/>
    <mergeCell ref="G4:I4"/>
    <mergeCell ref="D12:E12"/>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0000000}">
          <x14:formula1>
            <xm:f>Hoja3!$A$1:$A$5</xm:f>
          </x14:formula1>
          <xm:sqref>J12:K12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5"/>
  <sheetViews>
    <sheetView workbookViewId="0">
      <selection activeCell="A6" sqref="A6"/>
    </sheetView>
  </sheetViews>
  <sheetFormatPr baseColWidth="10" defaultColWidth="10.77734375" defaultRowHeight="14.4" x14ac:dyDescent="0.3"/>
  <sheetData>
    <row r="1" spans="1:1" x14ac:dyDescent="0.3">
      <c r="A1" t="s">
        <v>131</v>
      </c>
    </row>
    <row r="2" spans="1:1" x14ac:dyDescent="0.3">
      <c r="A2" t="s">
        <v>132</v>
      </c>
    </row>
    <row r="3" spans="1:1" x14ac:dyDescent="0.3">
      <c r="A3" t="s">
        <v>133</v>
      </c>
    </row>
    <row r="4" spans="1:1" x14ac:dyDescent="0.3">
      <c r="A4" t="s">
        <v>134</v>
      </c>
    </row>
    <row r="5" spans="1:1" x14ac:dyDescent="0.3">
      <c r="A5" t="s">
        <v>135</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5">
    <tabColor theme="6"/>
  </sheetPr>
  <dimension ref="A1:C190"/>
  <sheetViews>
    <sheetView topLeftCell="A170" workbookViewId="0">
      <selection activeCell="A186" sqref="A186"/>
    </sheetView>
  </sheetViews>
  <sheetFormatPr baseColWidth="10" defaultColWidth="11.44140625" defaultRowHeight="14.4" x14ac:dyDescent="0.3"/>
  <cols>
    <col min="1" max="1" width="37.5546875" customWidth="1"/>
    <col min="2" max="2" width="72.21875" customWidth="1"/>
    <col min="3" max="3" width="59.88671875" style="21" customWidth="1"/>
  </cols>
  <sheetData>
    <row r="1" spans="1:1" x14ac:dyDescent="0.3">
      <c r="A1" s="34" t="s">
        <v>137</v>
      </c>
    </row>
    <row r="2" spans="1:1" x14ac:dyDescent="0.3">
      <c r="A2" s="8"/>
    </row>
    <row r="3" spans="1:1" x14ac:dyDescent="0.3">
      <c r="A3" s="8" t="s">
        <v>138</v>
      </c>
    </row>
    <row r="4" spans="1:1" x14ac:dyDescent="0.3">
      <c r="A4" s="8" t="s">
        <v>139</v>
      </c>
    </row>
    <row r="6" spans="1:1" x14ac:dyDescent="0.3">
      <c r="A6" s="34" t="s">
        <v>140</v>
      </c>
    </row>
    <row r="7" spans="1:1" x14ac:dyDescent="0.3">
      <c r="A7" t="s">
        <v>80</v>
      </c>
    </row>
    <row r="8" spans="1:1" x14ac:dyDescent="0.3">
      <c r="A8" t="s">
        <v>141</v>
      </c>
    </row>
    <row r="9" spans="1:1" x14ac:dyDescent="0.3">
      <c r="A9" t="s">
        <v>142</v>
      </c>
    </row>
    <row r="10" spans="1:1" x14ac:dyDescent="0.3">
      <c r="A10" t="s">
        <v>143</v>
      </c>
    </row>
    <row r="11" spans="1:1" x14ac:dyDescent="0.3">
      <c r="A11" t="s">
        <v>144</v>
      </c>
    </row>
    <row r="12" spans="1:1" x14ac:dyDescent="0.3">
      <c r="A12" t="s">
        <v>145</v>
      </c>
    </row>
    <row r="13" spans="1:1" x14ac:dyDescent="0.3">
      <c r="A13" t="s">
        <v>146</v>
      </c>
    </row>
    <row r="14" spans="1:1" x14ac:dyDescent="0.3">
      <c r="A14" t="s">
        <v>147</v>
      </c>
    </row>
    <row r="15" spans="1:1" x14ac:dyDescent="0.3">
      <c r="A15" t="s">
        <v>148</v>
      </c>
    </row>
    <row r="16" spans="1:1" x14ac:dyDescent="0.3">
      <c r="A16" t="s">
        <v>149</v>
      </c>
    </row>
    <row r="19" spans="1:3" x14ac:dyDescent="0.3">
      <c r="A19" s="34" t="s">
        <v>136</v>
      </c>
    </row>
    <row r="20" spans="1:3" x14ac:dyDescent="0.3">
      <c r="A20" t="s">
        <v>92</v>
      </c>
    </row>
    <row r="21" spans="1:3" x14ac:dyDescent="0.3">
      <c r="A21" t="s">
        <v>150</v>
      </c>
    </row>
    <row r="22" spans="1:3" x14ac:dyDescent="0.3">
      <c r="A22" t="s">
        <v>151</v>
      </c>
    </row>
    <row r="23" spans="1:3" x14ac:dyDescent="0.3">
      <c r="A23" t="s">
        <v>152</v>
      </c>
    </row>
    <row r="24" spans="1:3" x14ac:dyDescent="0.3">
      <c r="A24" t="s">
        <v>153</v>
      </c>
    </row>
    <row r="25" spans="1:3" x14ac:dyDescent="0.3">
      <c r="A25" t="s">
        <v>154</v>
      </c>
    </row>
    <row r="28" spans="1:3" ht="141" customHeight="1" x14ac:dyDescent="0.3">
      <c r="A28" s="42" t="s">
        <v>155</v>
      </c>
      <c r="B28" s="44" t="s">
        <v>156</v>
      </c>
      <c r="C28" s="44" t="s">
        <v>157</v>
      </c>
    </row>
    <row r="29" spans="1:3" ht="144" customHeight="1" x14ac:dyDescent="0.3">
      <c r="A29" t="s">
        <v>158</v>
      </c>
      <c r="B29" s="35" t="s">
        <v>159</v>
      </c>
      <c r="C29" s="43" t="s">
        <v>160</v>
      </c>
    </row>
    <row r="30" spans="1:3" ht="115.2" x14ac:dyDescent="0.3">
      <c r="A30" s="40" t="s">
        <v>161</v>
      </c>
      <c r="B30" s="33" t="s">
        <v>162</v>
      </c>
      <c r="C30" s="43" t="s">
        <v>163</v>
      </c>
    </row>
    <row r="31" spans="1:3" ht="96.6" x14ac:dyDescent="0.3">
      <c r="A31" t="s">
        <v>164</v>
      </c>
      <c r="B31" s="33" t="s">
        <v>165</v>
      </c>
      <c r="C31" s="43" t="s">
        <v>166</v>
      </c>
    </row>
    <row r="32" spans="1:3" ht="96.6" x14ac:dyDescent="0.3">
      <c r="A32" t="s">
        <v>167</v>
      </c>
      <c r="B32" s="33" t="s">
        <v>168</v>
      </c>
      <c r="C32" s="43" t="s">
        <v>169</v>
      </c>
    </row>
    <row r="34" spans="1:3" x14ac:dyDescent="0.3">
      <c r="A34" t="s">
        <v>170</v>
      </c>
      <c r="C34" s="45" t="s">
        <v>171</v>
      </c>
    </row>
    <row r="35" spans="1:3" x14ac:dyDescent="0.3">
      <c r="A35">
        <v>1</v>
      </c>
      <c r="B35" t="e">
        <f>IF(#REF!="X",1,0)</f>
        <v>#REF!</v>
      </c>
    </row>
    <row r="36" spans="1:3" x14ac:dyDescent="0.3">
      <c r="A36">
        <v>2</v>
      </c>
      <c r="B36" t="e">
        <f>IF(#REF!="X",1,0)</f>
        <v>#REF!</v>
      </c>
      <c r="C36" s="21" t="s">
        <v>138</v>
      </c>
    </row>
    <row r="37" spans="1:3" x14ac:dyDescent="0.3">
      <c r="A37">
        <v>3</v>
      </c>
      <c r="B37" t="e">
        <f>IF(#REF!="X",1,0)</f>
        <v>#REF!</v>
      </c>
    </row>
    <row r="38" spans="1:3" x14ac:dyDescent="0.3">
      <c r="A38">
        <v>4</v>
      </c>
      <c r="B38" t="e">
        <f>IF(#REF!="X",1,0)</f>
        <v>#REF!</v>
      </c>
    </row>
    <row r="39" spans="1:3" x14ac:dyDescent="0.3">
      <c r="A39">
        <v>5</v>
      </c>
      <c r="B39" t="e">
        <f>IF(#REF!="X",1,0)</f>
        <v>#REF!</v>
      </c>
    </row>
    <row r="40" spans="1:3" x14ac:dyDescent="0.3">
      <c r="A40">
        <v>6</v>
      </c>
      <c r="B40" t="e">
        <f>IF(#REF!="X",1,0)</f>
        <v>#REF!</v>
      </c>
    </row>
    <row r="41" spans="1:3" x14ac:dyDescent="0.3">
      <c r="A41">
        <v>7</v>
      </c>
      <c r="B41" t="e">
        <f>IF(#REF!="X",1,0)</f>
        <v>#REF!</v>
      </c>
    </row>
    <row r="42" spans="1:3" x14ac:dyDescent="0.3">
      <c r="A42">
        <v>8</v>
      </c>
      <c r="B42" t="e">
        <f>IF(#REF!="X",1,0)</f>
        <v>#REF!</v>
      </c>
    </row>
    <row r="43" spans="1:3" x14ac:dyDescent="0.3">
      <c r="A43">
        <v>9</v>
      </c>
      <c r="B43" t="e">
        <f>IF(#REF!="X",1,0)</f>
        <v>#REF!</v>
      </c>
    </row>
    <row r="44" spans="1:3" x14ac:dyDescent="0.3">
      <c r="A44">
        <v>10</v>
      </c>
      <c r="B44" t="e">
        <f>IF(#REF!="X",1,0)</f>
        <v>#REF!</v>
      </c>
    </row>
    <row r="45" spans="1:3" x14ac:dyDescent="0.3">
      <c r="A45">
        <v>11</v>
      </c>
      <c r="B45" t="e">
        <f>IF(#REF!="X",1,0)</f>
        <v>#REF!</v>
      </c>
    </row>
    <row r="46" spans="1:3" x14ac:dyDescent="0.3">
      <c r="A46">
        <v>12</v>
      </c>
      <c r="B46" t="e">
        <f>IF(#REF!="X",1,0)</f>
        <v>#REF!</v>
      </c>
    </row>
    <row r="47" spans="1:3" x14ac:dyDescent="0.3">
      <c r="A47">
        <v>13</v>
      </c>
      <c r="B47" t="e">
        <f>IF(#REF!="X",1,0)</f>
        <v>#REF!</v>
      </c>
    </row>
    <row r="48" spans="1:3" x14ac:dyDescent="0.3">
      <c r="A48">
        <v>14</v>
      </c>
      <c r="B48" t="e">
        <f>IF(#REF!="X",1,0)</f>
        <v>#REF!</v>
      </c>
    </row>
    <row r="49" spans="1:2" x14ac:dyDescent="0.3">
      <c r="A49">
        <v>15</v>
      </c>
      <c r="B49" t="e">
        <f>IF(#REF!="X",1,0)</f>
        <v>#REF!</v>
      </c>
    </row>
    <row r="50" spans="1:2" x14ac:dyDescent="0.3">
      <c r="A50">
        <v>16</v>
      </c>
      <c r="B50" t="e">
        <f>IF(#REF!="X",1,0)</f>
        <v>#REF!</v>
      </c>
    </row>
    <row r="51" spans="1:2" x14ac:dyDescent="0.3">
      <c r="A51">
        <v>17</v>
      </c>
      <c r="B51" t="e">
        <f>IF(#REF!="X",1,0)</f>
        <v>#REF!</v>
      </c>
    </row>
    <row r="52" spans="1:2" x14ac:dyDescent="0.3">
      <c r="A52">
        <v>18</v>
      </c>
      <c r="B52" t="e">
        <f>IF(#REF!="X",1,0)</f>
        <v>#REF!</v>
      </c>
    </row>
    <row r="53" spans="1:2" x14ac:dyDescent="0.3">
      <c r="A53">
        <v>19</v>
      </c>
      <c r="B53" t="e">
        <f>IF(#REF!="X",1,0)</f>
        <v>#REF!</v>
      </c>
    </row>
    <row r="54" spans="1:2" x14ac:dyDescent="0.3">
      <c r="A54" t="s">
        <v>172</v>
      </c>
      <c r="B54" t="e">
        <f>SUM(B35:B53)</f>
        <v>#REF!</v>
      </c>
    </row>
    <row r="57" spans="1:2" x14ac:dyDescent="0.3">
      <c r="A57" t="s">
        <v>173</v>
      </c>
    </row>
    <row r="58" spans="1:2" x14ac:dyDescent="0.3">
      <c r="A58">
        <v>1</v>
      </c>
      <c r="B58" t="e">
        <f>IF(#REF!="X",1,0)</f>
        <v>#REF!</v>
      </c>
    </row>
    <row r="59" spans="1:2" x14ac:dyDescent="0.3">
      <c r="A59">
        <v>2</v>
      </c>
      <c r="B59" t="e">
        <f>IF(#REF!="X",1,0)</f>
        <v>#REF!</v>
      </c>
    </row>
    <row r="60" spans="1:2" x14ac:dyDescent="0.3">
      <c r="A60">
        <v>3</v>
      </c>
      <c r="B60" t="e">
        <f>IF(#REF!="X",1,0)</f>
        <v>#REF!</v>
      </c>
    </row>
    <row r="61" spans="1:2" x14ac:dyDescent="0.3">
      <c r="A61">
        <v>4</v>
      </c>
      <c r="B61" t="e">
        <f>IF(#REF!="X",1,0)</f>
        <v>#REF!</v>
      </c>
    </row>
    <row r="62" spans="1:2" x14ac:dyDescent="0.3">
      <c r="A62">
        <v>5</v>
      </c>
      <c r="B62" t="e">
        <f>IF(#REF!="X",1,0)</f>
        <v>#REF!</v>
      </c>
    </row>
    <row r="63" spans="1:2" x14ac:dyDescent="0.3">
      <c r="A63">
        <v>6</v>
      </c>
      <c r="B63" t="e">
        <f>IF(#REF!="X",1,0)</f>
        <v>#REF!</v>
      </c>
    </row>
    <row r="64" spans="1:2" x14ac:dyDescent="0.3">
      <c r="A64">
        <v>7</v>
      </c>
      <c r="B64" t="e">
        <f>IF(#REF!="X",1,0)</f>
        <v>#REF!</v>
      </c>
    </row>
    <row r="65" spans="1:2" x14ac:dyDescent="0.3">
      <c r="A65">
        <v>8</v>
      </c>
      <c r="B65" t="e">
        <f>IF(#REF!="X",1,0)</f>
        <v>#REF!</v>
      </c>
    </row>
    <row r="66" spans="1:2" x14ac:dyDescent="0.3">
      <c r="A66">
        <v>9</v>
      </c>
      <c r="B66" t="e">
        <f>IF(#REF!="X",1,0)</f>
        <v>#REF!</v>
      </c>
    </row>
    <row r="67" spans="1:2" x14ac:dyDescent="0.3">
      <c r="A67">
        <v>10</v>
      </c>
      <c r="B67" t="e">
        <f>IF(#REF!="X",1,0)</f>
        <v>#REF!</v>
      </c>
    </row>
    <row r="68" spans="1:2" x14ac:dyDescent="0.3">
      <c r="A68">
        <v>11</v>
      </c>
      <c r="B68" t="e">
        <f>IF(#REF!="X",1,0)</f>
        <v>#REF!</v>
      </c>
    </row>
    <row r="69" spans="1:2" x14ac:dyDescent="0.3">
      <c r="A69">
        <v>12</v>
      </c>
      <c r="B69" t="e">
        <f>IF(#REF!="X",1,0)</f>
        <v>#REF!</v>
      </c>
    </row>
    <row r="70" spans="1:2" x14ac:dyDescent="0.3">
      <c r="A70">
        <v>13</v>
      </c>
      <c r="B70" t="e">
        <f>IF(#REF!="X",1,0)</f>
        <v>#REF!</v>
      </c>
    </row>
    <row r="71" spans="1:2" x14ac:dyDescent="0.3">
      <c r="A71">
        <v>14</v>
      </c>
      <c r="B71" t="e">
        <f>IF(#REF!="X",1,0)</f>
        <v>#REF!</v>
      </c>
    </row>
    <row r="72" spans="1:2" x14ac:dyDescent="0.3">
      <c r="A72">
        <v>15</v>
      </c>
      <c r="B72" t="e">
        <f>IF(#REF!="X",1,0)</f>
        <v>#REF!</v>
      </c>
    </row>
    <row r="73" spans="1:2" x14ac:dyDescent="0.3">
      <c r="A73">
        <v>16</v>
      </c>
      <c r="B73" t="e">
        <f>IF(#REF!="X",1,0)</f>
        <v>#REF!</v>
      </c>
    </row>
    <row r="74" spans="1:2" x14ac:dyDescent="0.3">
      <c r="A74">
        <v>17</v>
      </c>
      <c r="B74" t="e">
        <f>IF(#REF!="X",1,0)</f>
        <v>#REF!</v>
      </c>
    </row>
    <row r="75" spans="1:2" x14ac:dyDescent="0.3">
      <c r="A75">
        <v>18</v>
      </c>
      <c r="B75" t="e">
        <f>IF(#REF!="X",1,0)</f>
        <v>#REF!</v>
      </c>
    </row>
    <row r="76" spans="1:2" x14ac:dyDescent="0.3">
      <c r="A76">
        <v>19</v>
      </c>
      <c r="B76" t="e">
        <f>IF(#REF!="X",1,0)</f>
        <v>#REF!</v>
      </c>
    </row>
    <row r="77" spans="1:2" x14ac:dyDescent="0.3">
      <c r="A77" t="s">
        <v>172</v>
      </c>
      <c r="B77" t="e">
        <f>SUM(B58:B76)</f>
        <v>#REF!</v>
      </c>
    </row>
    <row r="80" spans="1:2" x14ac:dyDescent="0.3">
      <c r="A80" t="s">
        <v>174</v>
      </c>
    </row>
    <row r="81" spans="1:2" x14ac:dyDescent="0.3">
      <c r="A81">
        <v>1</v>
      </c>
      <c r="B81" t="e">
        <f>IF(#REF!="X",1,0)</f>
        <v>#REF!</v>
      </c>
    </row>
    <row r="82" spans="1:2" x14ac:dyDescent="0.3">
      <c r="A82">
        <v>2</v>
      </c>
      <c r="B82" t="e">
        <f>IF(#REF!="X",1,0)</f>
        <v>#REF!</v>
      </c>
    </row>
    <row r="83" spans="1:2" x14ac:dyDescent="0.3">
      <c r="A83">
        <v>3</v>
      </c>
      <c r="B83" t="e">
        <f>IF(#REF!="X",1,0)</f>
        <v>#REF!</v>
      </c>
    </row>
    <row r="84" spans="1:2" x14ac:dyDescent="0.3">
      <c r="A84">
        <v>4</v>
      </c>
      <c r="B84" t="e">
        <f>IF(#REF!="X",1,0)</f>
        <v>#REF!</v>
      </c>
    </row>
    <row r="85" spans="1:2" x14ac:dyDescent="0.3">
      <c r="A85">
        <v>5</v>
      </c>
      <c r="B85" t="e">
        <f>IF(#REF!="X",1,0)</f>
        <v>#REF!</v>
      </c>
    </row>
    <row r="86" spans="1:2" x14ac:dyDescent="0.3">
      <c r="A86">
        <v>6</v>
      </c>
      <c r="B86" t="e">
        <f>IF(#REF!="X",1,0)</f>
        <v>#REF!</v>
      </c>
    </row>
    <row r="87" spans="1:2" x14ac:dyDescent="0.3">
      <c r="A87">
        <v>7</v>
      </c>
      <c r="B87" t="e">
        <f>IF(#REF!="X",1,0)</f>
        <v>#REF!</v>
      </c>
    </row>
    <row r="88" spans="1:2" x14ac:dyDescent="0.3">
      <c r="A88">
        <v>8</v>
      </c>
      <c r="B88" t="e">
        <f>IF(#REF!="X",1,0)</f>
        <v>#REF!</v>
      </c>
    </row>
    <row r="89" spans="1:2" x14ac:dyDescent="0.3">
      <c r="A89">
        <v>9</v>
      </c>
      <c r="B89" t="e">
        <f>IF(#REF!="X",1,0)</f>
        <v>#REF!</v>
      </c>
    </row>
    <row r="90" spans="1:2" x14ac:dyDescent="0.3">
      <c r="A90">
        <v>10</v>
      </c>
      <c r="B90" t="e">
        <f>IF(#REF!="X",1,0)</f>
        <v>#REF!</v>
      </c>
    </row>
    <row r="91" spans="1:2" x14ac:dyDescent="0.3">
      <c r="A91">
        <v>11</v>
      </c>
      <c r="B91" t="e">
        <f>IF(#REF!="X",1,0)</f>
        <v>#REF!</v>
      </c>
    </row>
    <row r="92" spans="1:2" x14ac:dyDescent="0.3">
      <c r="A92">
        <v>12</v>
      </c>
      <c r="B92" t="e">
        <f>IF(#REF!="X",1,0)</f>
        <v>#REF!</v>
      </c>
    </row>
    <row r="93" spans="1:2" x14ac:dyDescent="0.3">
      <c r="A93">
        <v>13</v>
      </c>
      <c r="B93" t="e">
        <f>IF(#REF!="X",1,0)</f>
        <v>#REF!</v>
      </c>
    </row>
    <row r="94" spans="1:2" x14ac:dyDescent="0.3">
      <c r="A94">
        <v>14</v>
      </c>
      <c r="B94" t="e">
        <f>IF(#REF!="X",1,0)</f>
        <v>#REF!</v>
      </c>
    </row>
    <row r="95" spans="1:2" x14ac:dyDescent="0.3">
      <c r="A95">
        <v>15</v>
      </c>
      <c r="B95" t="e">
        <f>IF(#REF!="X",1,0)</f>
        <v>#REF!</v>
      </c>
    </row>
    <row r="96" spans="1:2" x14ac:dyDescent="0.3">
      <c r="A96">
        <v>16</v>
      </c>
      <c r="B96" t="e">
        <f>IF(#REF!="X",1,0)</f>
        <v>#REF!</v>
      </c>
    </row>
    <row r="97" spans="1:2" x14ac:dyDescent="0.3">
      <c r="A97">
        <v>17</v>
      </c>
      <c r="B97" t="e">
        <f>IF(#REF!="X",1,0)</f>
        <v>#REF!</v>
      </c>
    </row>
    <row r="98" spans="1:2" x14ac:dyDescent="0.3">
      <c r="A98">
        <v>18</v>
      </c>
      <c r="B98" t="e">
        <f>IF(#REF!="X",1,0)</f>
        <v>#REF!</v>
      </c>
    </row>
    <row r="99" spans="1:2" x14ac:dyDescent="0.3">
      <c r="A99">
        <v>19</v>
      </c>
      <c r="B99" t="e">
        <f>IF(#REF!="X",1,0)</f>
        <v>#REF!</v>
      </c>
    </row>
    <row r="100" spans="1:2" x14ac:dyDescent="0.3">
      <c r="A100" t="s">
        <v>172</v>
      </c>
      <c r="B100" t="e">
        <f>SUM(B81:B99)</f>
        <v>#REF!</v>
      </c>
    </row>
    <row r="103" spans="1:2" x14ac:dyDescent="0.3">
      <c r="A103" t="s">
        <v>175</v>
      </c>
    </row>
    <row r="104" spans="1:2" x14ac:dyDescent="0.3">
      <c r="A104">
        <v>1</v>
      </c>
      <c r="B104" t="e">
        <f>IF(#REF!="X",1,0)</f>
        <v>#REF!</v>
      </c>
    </row>
    <row r="105" spans="1:2" x14ac:dyDescent="0.3">
      <c r="A105">
        <v>2</v>
      </c>
      <c r="B105" t="e">
        <f>IF(#REF!="X",1,0)</f>
        <v>#REF!</v>
      </c>
    </row>
    <row r="106" spans="1:2" x14ac:dyDescent="0.3">
      <c r="A106">
        <v>3</v>
      </c>
      <c r="B106" t="e">
        <f>IF(#REF!="X",1,0)</f>
        <v>#REF!</v>
      </c>
    </row>
    <row r="107" spans="1:2" x14ac:dyDescent="0.3">
      <c r="A107">
        <v>4</v>
      </c>
      <c r="B107" t="e">
        <f>IF(#REF!="X",1,0)</f>
        <v>#REF!</v>
      </c>
    </row>
    <row r="108" spans="1:2" x14ac:dyDescent="0.3">
      <c r="A108">
        <v>5</v>
      </c>
      <c r="B108" t="e">
        <f>IF(#REF!="X",1,0)</f>
        <v>#REF!</v>
      </c>
    </row>
    <row r="109" spans="1:2" x14ac:dyDescent="0.3">
      <c r="A109">
        <v>6</v>
      </c>
      <c r="B109" t="e">
        <f>IF(#REF!="X",1,0)</f>
        <v>#REF!</v>
      </c>
    </row>
    <row r="110" spans="1:2" x14ac:dyDescent="0.3">
      <c r="A110">
        <v>7</v>
      </c>
      <c r="B110" t="e">
        <f>IF(#REF!="X",1,0)</f>
        <v>#REF!</v>
      </c>
    </row>
    <row r="111" spans="1:2" x14ac:dyDescent="0.3">
      <c r="A111">
        <v>8</v>
      </c>
      <c r="B111" t="e">
        <f>IF(#REF!="X",1,0)</f>
        <v>#REF!</v>
      </c>
    </row>
    <row r="112" spans="1:2" x14ac:dyDescent="0.3">
      <c r="A112">
        <v>9</v>
      </c>
      <c r="B112" t="e">
        <f>IF(#REF!="X",1,0)</f>
        <v>#REF!</v>
      </c>
    </row>
    <row r="113" spans="1:2" x14ac:dyDescent="0.3">
      <c r="A113">
        <v>10</v>
      </c>
      <c r="B113" t="e">
        <f>IF(#REF!="X",1,0)</f>
        <v>#REF!</v>
      </c>
    </row>
    <row r="114" spans="1:2" x14ac:dyDescent="0.3">
      <c r="A114">
        <v>11</v>
      </c>
      <c r="B114" t="e">
        <f>IF(#REF!="X",1,0)</f>
        <v>#REF!</v>
      </c>
    </row>
    <row r="115" spans="1:2" x14ac:dyDescent="0.3">
      <c r="A115">
        <v>12</v>
      </c>
      <c r="B115" t="e">
        <f>IF(#REF!="X",1,0)</f>
        <v>#REF!</v>
      </c>
    </row>
    <row r="116" spans="1:2" x14ac:dyDescent="0.3">
      <c r="A116">
        <v>13</v>
      </c>
      <c r="B116" t="e">
        <f>IF(#REF!="X",1,0)</f>
        <v>#REF!</v>
      </c>
    </row>
    <row r="117" spans="1:2" x14ac:dyDescent="0.3">
      <c r="A117">
        <v>14</v>
      </c>
      <c r="B117" t="e">
        <f>IF(#REF!="X",1,0)</f>
        <v>#REF!</v>
      </c>
    </row>
    <row r="118" spans="1:2" x14ac:dyDescent="0.3">
      <c r="A118">
        <v>15</v>
      </c>
      <c r="B118" t="e">
        <f>IF(#REF!="X",1,0)</f>
        <v>#REF!</v>
      </c>
    </row>
    <row r="119" spans="1:2" x14ac:dyDescent="0.3">
      <c r="A119">
        <v>16</v>
      </c>
      <c r="B119" t="e">
        <f>IF(#REF!="X",1,0)</f>
        <v>#REF!</v>
      </c>
    </row>
    <row r="120" spans="1:2" x14ac:dyDescent="0.3">
      <c r="A120">
        <v>17</v>
      </c>
      <c r="B120" t="e">
        <f>IF(#REF!="X",1,0)</f>
        <v>#REF!</v>
      </c>
    </row>
    <row r="121" spans="1:2" x14ac:dyDescent="0.3">
      <c r="A121">
        <v>18</v>
      </c>
      <c r="B121" t="e">
        <f>IF(#REF!="X",1,0)</f>
        <v>#REF!</v>
      </c>
    </row>
    <row r="122" spans="1:2" x14ac:dyDescent="0.3">
      <c r="A122">
        <v>19</v>
      </c>
      <c r="B122" t="e">
        <f>IF(#REF!="X",1,0)</f>
        <v>#REF!</v>
      </c>
    </row>
    <row r="123" spans="1:2" x14ac:dyDescent="0.3">
      <c r="A123" t="s">
        <v>172</v>
      </c>
      <c r="B123" t="e">
        <f>SUM(B104:B122)</f>
        <v>#REF!</v>
      </c>
    </row>
    <row r="126" spans="1:2" x14ac:dyDescent="0.3">
      <c r="A126" t="s">
        <v>175</v>
      </c>
    </row>
    <row r="127" spans="1:2" x14ac:dyDescent="0.3">
      <c r="A127">
        <v>1</v>
      </c>
      <c r="B127" t="e">
        <f>IF(#REF!="X",1,0)</f>
        <v>#REF!</v>
      </c>
    </row>
    <row r="128" spans="1:2" x14ac:dyDescent="0.3">
      <c r="A128">
        <v>2</v>
      </c>
      <c r="B128" t="e">
        <f>IF(#REF!="X",1,0)</f>
        <v>#REF!</v>
      </c>
    </row>
    <row r="129" spans="1:2" x14ac:dyDescent="0.3">
      <c r="A129">
        <v>3</v>
      </c>
      <c r="B129" t="e">
        <f>IF(#REF!="X",1,0)</f>
        <v>#REF!</v>
      </c>
    </row>
    <row r="130" spans="1:2" x14ac:dyDescent="0.3">
      <c r="A130">
        <v>4</v>
      </c>
      <c r="B130" t="e">
        <f>IF(#REF!="X",1,0)</f>
        <v>#REF!</v>
      </c>
    </row>
    <row r="131" spans="1:2" x14ac:dyDescent="0.3">
      <c r="A131">
        <v>5</v>
      </c>
      <c r="B131" t="e">
        <f>IF(#REF!="X",1,0)</f>
        <v>#REF!</v>
      </c>
    </row>
    <row r="132" spans="1:2" x14ac:dyDescent="0.3">
      <c r="A132">
        <v>6</v>
      </c>
      <c r="B132" t="e">
        <f>IF(#REF!="X",1,0)</f>
        <v>#REF!</v>
      </c>
    </row>
    <row r="133" spans="1:2" x14ac:dyDescent="0.3">
      <c r="A133">
        <v>7</v>
      </c>
      <c r="B133" t="e">
        <f>IF(#REF!="X",1,0)</f>
        <v>#REF!</v>
      </c>
    </row>
    <row r="134" spans="1:2" x14ac:dyDescent="0.3">
      <c r="A134">
        <v>8</v>
      </c>
      <c r="B134" t="e">
        <f>IF(#REF!="X",1,0)</f>
        <v>#REF!</v>
      </c>
    </row>
    <row r="135" spans="1:2" x14ac:dyDescent="0.3">
      <c r="A135">
        <v>9</v>
      </c>
      <c r="B135" t="e">
        <f>IF(#REF!="X",1,0)</f>
        <v>#REF!</v>
      </c>
    </row>
    <row r="136" spans="1:2" x14ac:dyDescent="0.3">
      <c r="A136">
        <v>10</v>
      </c>
      <c r="B136" t="e">
        <f>IF(#REF!="X",1,0)</f>
        <v>#REF!</v>
      </c>
    </row>
    <row r="137" spans="1:2" x14ac:dyDescent="0.3">
      <c r="A137">
        <v>11</v>
      </c>
      <c r="B137" t="e">
        <f>IF(#REF!="X",1,0)</f>
        <v>#REF!</v>
      </c>
    </row>
    <row r="138" spans="1:2" x14ac:dyDescent="0.3">
      <c r="A138">
        <v>12</v>
      </c>
      <c r="B138" t="e">
        <f>IF(#REF!="X",1,0)</f>
        <v>#REF!</v>
      </c>
    </row>
    <row r="139" spans="1:2" x14ac:dyDescent="0.3">
      <c r="A139">
        <v>13</v>
      </c>
      <c r="B139" t="e">
        <f>IF(#REF!="X",1,0)</f>
        <v>#REF!</v>
      </c>
    </row>
    <row r="140" spans="1:2" x14ac:dyDescent="0.3">
      <c r="A140">
        <v>14</v>
      </c>
      <c r="B140" t="e">
        <f>IF(#REF!="X",1,0)</f>
        <v>#REF!</v>
      </c>
    </row>
    <row r="141" spans="1:2" x14ac:dyDescent="0.3">
      <c r="A141">
        <v>15</v>
      </c>
      <c r="B141" t="e">
        <f>IF(#REF!="X",1,0)</f>
        <v>#REF!</v>
      </c>
    </row>
    <row r="142" spans="1:2" x14ac:dyDescent="0.3">
      <c r="A142">
        <v>16</v>
      </c>
      <c r="B142" t="e">
        <f>IF(#REF!="X",1,0)</f>
        <v>#REF!</v>
      </c>
    </row>
    <row r="143" spans="1:2" x14ac:dyDescent="0.3">
      <c r="A143">
        <v>17</v>
      </c>
      <c r="B143" t="e">
        <f>IF(#REF!="X",1,0)</f>
        <v>#REF!</v>
      </c>
    </row>
    <row r="144" spans="1:2" x14ac:dyDescent="0.3">
      <c r="A144">
        <v>18</v>
      </c>
      <c r="B144" t="e">
        <f>IF(#REF!="X",1,0)</f>
        <v>#REF!</v>
      </c>
    </row>
    <row r="145" spans="1:2" x14ac:dyDescent="0.3">
      <c r="A145">
        <v>19</v>
      </c>
      <c r="B145" t="e">
        <f>IF(#REF!="X",1,0)</f>
        <v>#REF!</v>
      </c>
    </row>
    <row r="146" spans="1:2" x14ac:dyDescent="0.3">
      <c r="A146" t="s">
        <v>172</v>
      </c>
      <c r="B146" t="e">
        <f>SUM(B127:B145)</f>
        <v>#REF!</v>
      </c>
    </row>
    <row r="150" spans="1:2" x14ac:dyDescent="0.3">
      <c r="A150" t="s">
        <v>176</v>
      </c>
    </row>
    <row r="151" spans="1:2" x14ac:dyDescent="0.3">
      <c r="A151" s="39" t="s">
        <v>177</v>
      </c>
    </row>
    <row r="152" spans="1:2" x14ac:dyDescent="0.3">
      <c r="A152" t="s">
        <v>178</v>
      </c>
    </row>
    <row r="153" spans="1:2" x14ac:dyDescent="0.3">
      <c r="A153" t="s">
        <v>179</v>
      </c>
    </row>
    <row r="154" spans="1:2" x14ac:dyDescent="0.3">
      <c r="A154" t="s">
        <v>180</v>
      </c>
    </row>
    <row r="155" spans="1:2" x14ac:dyDescent="0.3">
      <c r="A155" t="s">
        <v>178</v>
      </c>
    </row>
    <row r="156" spans="1:2" x14ac:dyDescent="0.3">
      <c r="A156" t="s">
        <v>181</v>
      </c>
    </row>
    <row r="157" spans="1:2" x14ac:dyDescent="0.3">
      <c r="A157" t="s">
        <v>182</v>
      </c>
    </row>
    <row r="159" spans="1:2" x14ac:dyDescent="0.3">
      <c r="A159" s="39" t="s">
        <v>183</v>
      </c>
      <c r="B159" t="s">
        <v>139</v>
      </c>
    </row>
    <row r="160" spans="1:2" x14ac:dyDescent="0.3">
      <c r="A160" t="s">
        <v>178</v>
      </c>
    </row>
    <row r="161" spans="1:1" x14ac:dyDescent="0.3">
      <c r="A161" t="s">
        <v>184</v>
      </c>
    </row>
    <row r="162" spans="1:1" x14ac:dyDescent="0.3">
      <c r="A162" t="s">
        <v>185</v>
      </c>
    </row>
    <row r="164" spans="1:1" x14ac:dyDescent="0.3">
      <c r="A164" s="39" t="s">
        <v>186</v>
      </c>
    </row>
    <row r="165" spans="1:1" x14ac:dyDescent="0.3">
      <c r="A165" t="s">
        <v>178</v>
      </c>
    </row>
    <row r="166" spans="1:1" x14ac:dyDescent="0.3">
      <c r="A166" t="s">
        <v>187</v>
      </c>
    </row>
    <row r="167" spans="1:1" x14ac:dyDescent="0.3">
      <c r="A167" t="s">
        <v>188</v>
      </c>
    </row>
    <row r="168" spans="1:1" x14ac:dyDescent="0.3">
      <c r="A168" t="s">
        <v>189</v>
      </c>
    </row>
    <row r="170" spans="1:1" x14ac:dyDescent="0.3">
      <c r="A170" s="39" t="s">
        <v>190</v>
      </c>
    </row>
    <row r="171" spans="1:1" x14ac:dyDescent="0.3">
      <c r="A171" t="s">
        <v>178</v>
      </c>
    </row>
    <row r="172" spans="1:1" x14ac:dyDescent="0.3">
      <c r="A172" t="s">
        <v>191</v>
      </c>
    </row>
    <row r="173" spans="1:1" x14ac:dyDescent="0.3">
      <c r="A173" t="s">
        <v>192</v>
      </c>
    </row>
    <row r="175" spans="1:1" x14ac:dyDescent="0.3">
      <c r="A175" s="39" t="s">
        <v>193</v>
      </c>
    </row>
    <row r="176" spans="1:1" x14ac:dyDescent="0.3">
      <c r="A176" t="s">
        <v>178</v>
      </c>
    </row>
    <row r="177" spans="1:1" x14ac:dyDescent="0.3">
      <c r="A177" t="s">
        <v>194</v>
      </c>
    </row>
    <row r="178" spans="1:1" x14ac:dyDescent="0.3">
      <c r="A178" t="s">
        <v>195</v>
      </c>
    </row>
    <row r="180" spans="1:1" x14ac:dyDescent="0.3">
      <c r="A180" s="39" t="s">
        <v>196</v>
      </c>
    </row>
    <row r="181" spans="1:1" x14ac:dyDescent="0.3">
      <c r="A181" t="s">
        <v>178</v>
      </c>
    </row>
    <row r="182" spans="1:1" x14ac:dyDescent="0.3">
      <c r="A182" t="s">
        <v>197</v>
      </c>
    </row>
    <row r="183" spans="1:1" x14ac:dyDescent="0.3">
      <c r="A183" t="s">
        <v>198</v>
      </c>
    </row>
    <row r="184" spans="1:1" x14ac:dyDescent="0.3">
      <c r="A184" t="s">
        <v>199</v>
      </c>
    </row>
    <row r="186" spans="1:1" x14ac:dyDescent="0.3">
      <c r="A186" s="39" t="s">
        <v>200</v>
      </c>
    </row>
    <row r="187" spans="1:1" x14ac:dyDescent="0.3">
      <c r="A187" t="s">
        <v>178</v>
      </c>
    </row>
    <row r="188" spans="1:1" x14ac:dyDescent="0.3">
      <c r="A188" t="s">
        <v>201</v>
      </c>
    </row>
    <row r="189" spans="1:1" x14ac:dyDescent="0.3">
      <c r="A189" t="s">
        <v>202</v>
      </c>
    </row>
    <row r="190" spans="1:1" x14ac:dyDescent="0.3">
      <c r="A190" t="s">
        <v>203</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5"/>
  <sheetViews>
    <sheetView workbookViewId="0">
      <selection activeCell="C7" sqref="C7"/>
    </sheetView>
  </sheetViews>
  <sheetFormatPr baseColWidth="10" defaultColWidth="10.77734375" defaultRowHeight="14.4" x14ac:dyDescent="0.3"/>
  <sheetData>
    <row r="1" spans="1:3" x14ac:dyDescent="0.3">
      <c r="A1" t="s">
        <v>343</v>
      </c>
      <c r="C1" t="s">
        <v>131</v>
      </c>
    </row>
    <row r="2" spans="1:3" x14ac:dyDescent="0.3">
      <c r="A2" t="s">
        <v>249</v>
      </c>
      <c r="C2" t="s">
        <v>132</v>
      </c>
    </row>
    <row r="3" spans="1:3" x14ac:dyDescent="0.3">
      <c r="A3" t="s">
        <v>128</v>
      </c>
      <c r="C3" t="s">
        <v>133</v>
      </c>
    </row>
    <row r="4" spans="1:3" x14ac:dyDescent="0.3">
      <c r="A4" t="s">
        <v>126</v>
      </c>
      <c r="C4" t="s">
        <v>134</v>
      </c>
    </row>
    <row r="5" spans="1:3" x14ac:dyDescent="0.3">
      <c r="A5" t="s">
        <v>344</v>
      </c>
      <c r="C5" t="s">
        <v>135</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6">
    <tabColor rgb="FF7030A0"/>
    <pageSetUpPr fitToPage="1"/>
  </sheetPr>
  <dimension ref="A1:HU41"/>
  <sheetViews>
    <sheetView topLeftCell="A32" zoomScale="90" zoomScaleNormal="90" workbookViewId="0">
      <selection activeCell="A33" sqref="A33:A39"/>
    </sheetView>
  </sheetViews>
  <sheetFormatPr baseColWidth="10" defaultColWidth="11.44140625" defaultRowHeight="13.8" x14ac:dyDescent="0.25"/>
  <cols>
    <col min="1" max="2" width="31.109375" style="1" customWidth="1"/>
    <col min="3" max="3" width="75.77734375" style="1" customWidth="1"/>
    <col min="4" max="4" width="29.33203125" style="1" customWidth="1"/>
    <col min="5" max="5" width="71.33203125" style="1" customWidth="1"/>
    <col min="6" max="7" width="15.77734375" style="1" customWidth="1"/>
    <col min="8" max="8" width="25.6640625" style="1" customWidth="1"/>
    <col min="9" max="9" width="26.77734375" style="1" customWidth="1"/>
    <col min="10" max="10" width="29" style="1" customWidth="1"/>
    <col min="11" max="11" width="22.5546875" style="1" customWidth="1"/>
    <col min="12" max="16384" width="11.44140625" style="1"/>
  </cols>
  <sheetData>
    <row r="1" spans="1:229" customFormat="1" ht="15.75" customHeight="1" x14ac:dyDescent="0.3">
      <c r="A1" s="801"/>
      <c r="B1" s="809" t="str">
        <f>CONTEXTO!B1</f>
        <v xml:space="preserve">PROCESO: </v>
      </c>
      <c r="C1" s="810"/>
      <c r="D1" s="810"/>
      <c r="E1" s="810"/>
      <c r="F1" s="810"/>
      <c r="G1" s="810"/>
      <c r="H1" s="811"/>
      <c r="I1" s="310" t="s">
        <v>486</v>
      </c>
      <c r="J1" s="310"/>
      <c r="K1" s="753"/>
    </row>
    <row r="2" spans="1:229" customFormat="1" ht="15.75" customHeight="1" x14ac:dyDescent="0.3">
      <c r="A2" s="447"/>
      <c r="B2" s="812"/>
      <c r="C2" s="813"/>
      <c r="D2" s="813"/>
      <c r="E2" s="813"/>
      <c r="F2" s="813"/>
      <c r="G2" s="813"/>
      <c r="H2" s="814"/>
      <c r="I2" s="419" t="s">
        <v>466</v>
      </c>
      <c r="J2" s="419"/>
      <c r="K2" s="754"/>
    </row>
    <row r="3" spans="1:229" customFormat="1" ht="36" customHeight="1" x14ac:dyDescent="0.3">
      <c r="A3" s="447"/>
      <c r="B3" s="751" t="s">
        <v>204</v>
      </c>
      <c r="C3" s="751"/>
      <c r="D3" s="751"/>
      <c r="E3" s="751"/>
      <c r="F3" s="751"/>
      <c r="G3" s="751"/>
      <c r="H3" s="751"/>
      <c r="I3" s="419" t="s">
        <v>467</v>
      </c>
      <c r="J3" s="419"/>
      <c r="K3" s="754"/>
    </row>
    <row r="4" spans="1:229" customFormat="1" ht="15.75" customHeight="1" thickBot="1" x14ac:dyDescent="0.35">
      <c r="A4" s="448"/>
      <c r="B4" s="752"/>
      <c r="C4" s="752"/>
      <c r="D4" s="752"/>
      <c r="E4" s="752"/>
      <c r="F4" s="752"/>
      <c r="G4" s="752"/>
      <c r="H4" s="752"/>
      <c r="I4" s="312" t="s">
        <v>505</v>
      </c>
      <c r="J4" s="312"/>
      <c r="K4" s="755"/>
    </row>
    <row r="5" spans="1:229" ht="14.4" thickBot="1" x14ac:dyDescent="0.3">
      <c r="B5" s="476"/>
      <c r="C5" s="476"/>
      <c r="D5" s="476"/>
      <c r="E5" s="476"/>
      <c r="F5" s="476"/>
      <c r="G5" s="476"/>
    </row>
    <row r="6" spans="1:229" customFormat="1" ht="24" customHeight="1" x14ac:dyDescent="0.3">
      <c r="A6" s="803" t="str">
        <f>CONTEXTO!A8</f>
        <v>PROCESO: PLANEACIÓN ESTRATÉGICA Y TERRITORIAL</v>
      </c>
      <c r="B6" s="804"/>
      <c r="C6" s="804"/>
      <c r="D6" s="804"/>
      <c r="E6" s="804"/>
      <c r="F6" s="804"/>
      <c r="G6" s="804"/>
      <c r="H6" s="804"/>
      <c r="I6" s="804"/>
      <c r="J6" s="804"/>
      <c r="K6" s="805"/>
    </row>
    <row r="7" spans="1:229" customFormat="1" ht="54.75" customHeight="1" thickBot="1" x14ac:dyDescent="0.35">
      <c r="A7" s="806" t="str">
        <f>+CONTEXTO!A9</f>
        <v>OBJETIVO: PLANEAR, ASESORAR, PROMOVER Y REALIZAR SEGUIMIENTO PERMANENTE; MEDIANTE LA ADOPCIÓN Y UTILIZACIÓN DE METODOLOGÍAS DE ORDEN  INSTITUCIONAL NACIONAL Y REGIONAL NECESARIAS EN LA FORMULACIÓN, IMPLEMENTACIÓN Y EVALUACIÓN  DE POLÍTICAS, PLANES, PROGRAMAS Y PROYECTOS QUE ESTÉN COHERENCIA CON UN ORDENAMIENTO TERRITORIAL AMBIENTAL Y ECONÓMICAMENTE SOSTENIBLE PARA CUMPLIR CON LOS OBJETIVOS PROPUESTOS POR LA ALTA DIRECCIÓN Y LAS EXPECTATIVAS DE LA COMUNIDAD.</v>
      </c>
      <c r="B7" s="807"/>
      <c r="C7" s="807"/>
      <c r="D7" s="807"/>
      <c r="E7" s="807"/>
      <c r="F7" s="807"/>
      <c r="G7" s="807"/>
      <c r="H7" s="807"/>
      <c r="I7" s="807"/>
      <c r="J7" s="807"/>
      <c r="K7" s="808"/>
    </row>
    <row r="8" spans="1:229" ht="14.4" thickBot="1" x14ac:dyDescent="0.3">
      <c r="C8" s="28"/>
      <c r="D8" s="28"/>
      <c r="E8" s="28"/>
      <c r="F8" s="28"/>
      <c r="G8" s="28"/>
      <c r="H8" s="28"/>
    </row>
    <row r="9" spans="1:229" s="49" customFormat="1" ht="30" customHeight="1" x14ac:dyDescent="0.3">
      <c r="A9" s="765" t="s">
        <v>87</v>
      </c>
      <c r="B9" s="782" t="s">
        <v>232</v>
      </c>
      <c r="C9" s="780" t="s">
        <v>250</v>
      </c>
      <c r="D9" s="775" t="s">
        <v>206</v>
      </c>
      <c r="E9" s="775"/>
      <c r="F9" s="775"/>
      <c r="G9" s="775"/>
      <c r="H9" s="775"/>
      <c r="I9" s="84" t="s">
        <v>207</v>
      </c>
      <c r="J9" s="771" t="s">
        <v>208</v>
      </c>
      <c r="K9" s="773" t="s">
        <v>209</v>
      </c>
      <c r="L9" s="50"/>
      <c r="M9" s="50"/>
      <c r="N9" s="50"/>
      <c r="O9" s="50"/>
      <c r="P9" s="50"/>
      <c r="Q9" s="50"/>
      <c r="R9" s="50"/>
      <c r="S9" s="50"/>
      <c r="T9" s="50"/>
      <c r="U9" s="50"/>
      <c r="V9" s="50"/>
      <c r="W9" s="50"/>
      <c r="X9" s="50"/>
      <c r="Y9" s="50"/>
      <c r="Z9" s="50"/>
      <c r="AA9" s="50"/>
      <c r="AB9" s="50"/>
      <c r="AC9" s="50"/>
      <c r="AD9" s="50"/>
      <c r="AE9" s="50"/>
      <c r="AF9" s="50"/>
      <c r="AG9" s="50"/>
      <c r="AH9" s="50"/>
      <c r="AI9" s="50"/>
      <c r="AJ9" s="50"/>
      <c r="AK9" s="50"/>
      <c r="AL9" s="50"/>
      <c r="AM9" s="50"/>
      <c r="AN9" s="50"/>
      <c r="AO9" s="50"/>
      <c r="AP9" s="50"/>
      <c r="AQ9" s="50"/>
      <c r="AR9" s="50"/>
      <c r="AS9" s="50"/>
      <c r="AT9" s="50"/>
      <c r="AU9" s="50"/>
      <c r="AV9" s="50"/>
      <c r="AW9" s="50"/>
      <c r="AX9" s="50"/>
      <c r="AY9" s="50"/>
      <c r="AZ9" s="50"/>
      <c r="BA9" s="50"/>
      <c r="BB9" s="50"/>
      <c r="BC9" s="50"/>
      <c r="BD9" s="50"/>
      <c r="BE9" s="50"/>
      <c r="BF9" s="50"/>
      <c r="BG9" s="50"/>
      <c r="BH9" s="50"/>
      <c r="BI9" s="50"/>
      <c r="BJ9" s="50"/>
      <c r="BK9" s="50"/>
      <c r="BL9" s="50"/>
      <c r="BM9" s="50"/>
      <c r="BN9" s="50"/>
      <c r="BO9" s="50"/>
      <c r="BP9" s="50"/>
      <c r="BQ9" s="50"/>
      <c r="BR9" s="50"/>
      <c r="BS9" s="50"/>
      <c r="BT9" s="50"/>
      <c r="BU9" s="50"/>
      <c r="BV9" s="50"/>
      <c r="BW9" s="50"/>
      <c r="BX9" s="50"/>
      <c r="BY9" s="50"/>
      <c r="BZ9" s="50"/>
      <c r="CA9" s="50"/>
      <c r="CB9" s="50"/>
      <c r="CC9" s="50"/>
      <c r="CD9" s="50"/>
      <c r="CE9" s="50"/>
      <c r="CF9" s="50"/>
      <c r="CG9" s="50"/>
      <c r="CH9" s="50"/>
      <c r="CI9" s="50"/>
      <c r="CJ9" s="50"/>
      <c r="CK9" s="50"/>
      <c r="CL9" s="50"/>
      <c r="CM9" s="50"/>
      <c r="CN9" s="50"/>
      <c r="CO9" s="50"/>
      <c r="CP9" s="50"/>
      <c r="CQ9" s="50"/>
      <c r="CR9" s="50"/>
      <c r="CS9" s="50"/>
      <c r="CT9" s="50"/>
      <c r="CU9" s="50"/>
      <c r="CV9" s="50"/>
      <c r="CW9" s="50"/>
      <c r="CX9" s="50"/>
      <c r="CY9" s="50"/>
      <c r="CZ9" s="50"/>
      <c r="DA9" s="50"/>
      <c r="DB9" s="50"/>
      <c r="DC9" s="50"/>
      <c r="DD9" s="50"/>
      <c r="DE9" s="50"/>
      <c r="DF9" s="50"/>
      <c r="DG9" s="50"/>
      <c r="DH9" s="50"/>
      <c r="DI9" s="50"/>
      <c r="DJ9" s="50"/>
      <c r="DK9" s="50"/>
      <c r="DL9" s="50"/>
      <c r="DM9" s="50"/>
      <c r="DN9" s="50"/>
      <c r="DO9" s="50"/>
      <c r="DP9" s="50"/>
      <c r="DQ9" s="50"/>
      <c r="DR9" s="50"/>
      <c r="DS9" s="50"/>
      <c r="DT9" s="50"/>
      <c r="DU9" s="50"/>
      <c r="DV9" s="50"/>
      <c r="DW9" s="50"/>
      <c r="DX9" s="50"/>
      <c r="DY9" s="50"/>
      <c r="DZ9" s="50"/>
      <c r="EA9" s="50"/>
      <c r="EB9" s="50"/>
      <c r="EC9" s="50"/>
      <c r="ED9" s="50"/>
      <c r="EE9" s="50"/>
      <c r="EF9" s="50"/>
      <c r="EG9" s="50"/>
      <c r="EH9" s="50"/>
      <c r="EI9" s="50"/>
      <c r="EJ9" s="50"/>
      <c r="EK9" s="50"/>
      <c r="EL9" s="50"/>
      <c r="EM9" s="50"/>
      <c r="EN9" s="50"/>
      <c r="EO9" s="50"/>
      <c r="EP9" s="50"/>
      <c r="EQ9" s="50"/>
      <c r="ER9" s="50"/>
      <c r="ES9" s="50"/>
      <c r="ET9" s="50"/>
      <c r="EU9" s="50"/>
      <c r="EV9" s="50"/>
      <c r="EW9" s="50"/>
      <c r="EX9" s="50"/>
      <c r="EY9" s="50"/>
      <c r="EZ9" s="50"/>
      <c r="FA9" s="50"/>
      <c r="FB9" s="50"/>
      <c r="FC9" s="50"/>
      <c r="FD9" s="50"/>
      <c r="FE9" s="50"/>
      <c r="FF9" s="50"/>
      <c r="FG9" s="50"/>
      <c r="FH9" s="50"/>
      <c r="FI9" s="50"/>
      <c r="FJ9" s="50"/>
      <c r="FK9" s="50"/>
      <c r="FL9" s="50"/>
      <c r="FM9" s="50"/>
      <c r="FN9" s="50"/>
      <c r="FO9" s="50"/>
      <c r="FP9" s="50"/>
      <c r="FQ9" s="50"/>
      <c r="FR9" s="50"/>
      <c r="FS9" s="50"/>
      <c r="FT9" s="50"/>
      <c r="FU9" s="50"/>
      <c r="FV9" s="50"/>
      <c r="FW9" s="50"/>
      <c r="FX9" s="50"/>
      <c r="FY9" s="50"/>
      <c r="FZ9" s="50"/>
      <c r="GA9" s="50"/>
      <c r="GB9" s="50"/>
      <c r="GC9" s="50"/>
      <c r="GD9" s="50"/>
      <c r="GE9" s="50"/>
      <c r="GF9" s="50"/>
      <c r="GG9" s="50"/>
      <c r="GH9" s="50"/>
      <c r="GI9" s="50"/>
      <c r="GJ9" s="50"/>
      <c r="GK9" s="50"/>
      <c r="GL9" s="50"/>
      <c r="GM9" s="50"/>
      <c r="GN9" s="50"/>
      <c r="GO9" s="50"/>
      <c r="GP9" s="50"/>
      <c r="GQ9" s="50"/>
      <c r="GR9" s="50"/>
      <c r="GS9" s="50"/>
      <c r="GT9" s="50"/>
      <c r="GU9" s="50"/>
      <c r="GV9" s="50"/>
      <c r="GW9" s="50"/>
      <c r="GX9" s="50"/>
      <c r="GY9" s="50"/>
      <c r="GZ9" s="50"/>
      <c r="HA9" s="50"/>
      <c r="HB9" s="50"/>
      <c r="HC9" s="50"/>
      <c r="HD9" s="50"/>
      <c r="HE9" s="50"/>
      <c r="HF9" s="50"/>
      <c r="HG9" s="50"/>
      <c r="HH9" s="50"/>
      <c r="HI9" s="50"/>
      <c r="HJ9" s="50"/>
      <c r="HK9" s="50"/>
      <c r="HL9" s="50"/>
      <c r="HM9" s="50"/>
      <c r="HN9" s="50"/>
      <c r="HO9" s="50"/>
      <c r="HP9" s="50"/>
      <c r="HQ9" s="50"/>
      <c r="HR9" s="50"/>
      <c r="HS9" s="50"/>
      <c r="HT9" s="50"/>
      <c r="HU9" s="50"/>
    </row>
    <row r="10" spans="1:229" s="50" customFormat="1" ht="79.5" customHeight="1" thickBot="1" x14ac:dyDescent="0.35">
      <c r="A10" s="766"/>
      <c r="B10" s="783"/>
      <c r="C10" s="781"/>
      <c r="D10" s="85" t="s">
        <v>210</v>
      </c>
      <c r="E10" s="47" t="s">
        <v>211</v>
      </c>
      <c r="F10" s="111" t="s">
        <v>212</v>
      </c>
      <c r="G10" s="111" t="s">
        <v>213</v>
      </c>
      <c r="H10" s="85" t="s">
        <v>214</v>
      </c>
      <c r="I10" s="48" t="s">
        <v>215</v>
      </c>
      <c r="J10" s="772"/>
      <c r="K10" s="774"/>
    </row>
    <row r="11" spans="1:229" ht="20.25" customHeight="1" x14ac:dyDescent="0.25">
      <c r="A11" s="784"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v>
      </c>
      <c r="B11" s="757" t="str">
        <f>DESCRIPCION!D11</f>
        <v>Complejidad de los requisitos y  procedimientos del trámite que desbordan la capacidad de comprensión del usuario y/o funcionario (18)</v>
      </c>
      <c r="C11" s="777" t="s">
        <v>507</v>
      </c>
      <c r="D11" s="759" t="s">
        <v>216</v>
      </c>
      <c r="E11" s="96" t="s">
        <v>217</v>
      </c>
      <c r="F11" s="153" t="s">
        <v>179</v>
      </c>
      <c r="G11" s="97">
        <f>IF(F11="Asignado",15,0)</f>
        <v>15</v>
      </c>
      <c r="H11" s="760" t="str">
        <f>IF(AND(G18&gt;0,G18&lt;=85),"Débil",IF(AND(G18&gt;85,G18&lt;=95),"Moderado",IF(G18&gt;96,"Fuerte"," ")))</f>
        <v>Fuerte</v>
      </c>
      <c r="I11" s="776" t="s">
        <v>201</v>
      </c>
      <c r="J11" s="767"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Fuerte</v>
      </c>
      <c r="K11" s="769" t="str">
        <f>IF(J11="Fuerte","NO",IF(J11=" "," ","SI"))</f>
        <v>NO</v>
      </c>
    </row>
    <row r="12" spans="1:229" ht="29.25" customHeight="1" x14ac:dyDescent="0.25">
      <c r="A12" s="784"/>
      <c r="B12" s="757"/>
      <c r="C12" s="778"/>
      <c r="D12" s="759"/>
      <c r="E12" s="81" t="s">
        <v>218</v>
      </c>
      <c r="F12" s="59" t="s">
        <v>181</v>
      </c>
      <c r="G12" s="58">
        <f>IF(F12="Adecuado",15,0)</f>
        <v>15</v>
      </c>
      <c r="H12" s="761"/>
      <c r="I12" s="764"/>
      <c r="J12" s="768"/>
      <c r="K12" s="770"/>
    </row>
    <row r="13" spans="1:229" ht="36.75" customHeight="1" x14ac:dyDescent="0.25">
      <c r="A13" s="784"/>
      <c r="B13" s="757"/>
      <c r="C13" s="778"/>
      <c r="D13" s="46" t="s">
        <v>219</v>
      </c>
      <c r="E13" s="81" t="s">
        <v>220</v>
      </c>
      <c r="F13" s="59" t="s">
        <v>184</v>
      </c>
      <c r="G13" s="58">
        <f>IF(F13="Oportuna",15,0)</f>
        <v>15</v>
      </c>
      <c r="H13" s="761"/>
      <c r="I13" s="764"/>
      <c r="J13" s="768"/>
      <c r="K13" s="770"/>
      <c r="M13" s="138"/>
    </row>
    <row r="14" spans="1:229" ht="43.5" customHeight="1" x14ac:dyDescent="0.25">
      <c r="A14" s="784"/>
      <c r="B14" s="757"/>
      <c r="C14" s="778"/>
      <c r="D14" s="46" t="s">
        <v>221</v>
      </c>
      <c r="E14" s="81" t="s">
        <v>222</v>
      </c>
      <c r="F14" s="139" t="s">
        <v>187</v>
      </c>
      <c r="G14" s="58">
        <f>IF(F14="Prevenir",15,IF(F14="Detectar",10,0))</f>
        <v>15</v>
      </c>
      <c r="H14" s="761"/>
      <c r="I14" s="764"/>
      <c r="J14" s="768"/>
      <c r="K14" s="770"/>
    </row>
    <row r="15" spans="1:229" ht="29.25" customHeight="1" x14ac:dyDescent="0.25">
      <c r="A15" s="784"/>
      <c r="B15" s="757"/>
      <c r="C15" s="778"/>
      <c r="D15" s="46" t="s">
        <v>268</v>
      </c>
      <c r="E15" s="81" t="s">
        <v>224</v>
      </c>
      <c r="F15" s="59" t="s">
        <v>191</v>
      </c>
      <c r="G15" s="58">
        <f>IF(F15="Confiable",15,0)</f>
        <v>15</v>
      </c>
      <c r="H15" s="761"/>
      <c r="I15" s="764"/>
      <c r="J15" s="768"/>
      <c r="K15" s="770"/>
    </row>
    <row r="16" spans="1:229" ht="70.5" customHeight="1" x14ac:dyDescent="0.25">
      <c r="A16" s="784"/>
      <c r="B16" s="757"/>
      <c r="C16" s="778"/>
      <c r="D16" s="46" t="s">
        <v>269</v>
      </c>
      <c r="E16" s="81" t="s">
        <v>226</v>
      </c>
      <c r="F16" s="139" t="s">
        <v>194</v>
      </c>
      <c r="G16" s="58">
        <f>IF(F16="Se investigan y se resuelven oportunamente",15,0)</f>
        <v>15</v>
      </c>
      <c r="H16" s="761"/>
      <c r="I16" s="764"/>
      <c r="J16" s="768"/>
      <c r="K16" s="770"/>
    </row>
    <row r="17" spans="1:75" ht="29.25" customHeight="1" x14ac:dyDescent="0.25">
      <c r="A17" s="785"/>
      <c r="B17" s="757"/>
      <c r="C17" s="779"/>
      <c r="D17" s="41" t="s">
        <v>227</v>
      </c>
      <c r="E17" s="81" t="s">
        <v>228</v>
      </c>
      <c r="F17" s="59" t="s">
        <v>197</v>
      </c>
      <c r="G17" s="58">
        <f>IF(F17="Completa",10,IF(F17="Incompleta",5,0))</f>
        <v>10</v>
      </c>
      <c r="H17" s="762"/>
      <c r="I17" s="764"/>
      <c r="J17" s="768"/>
      <c r="K17" s="770"/>
    </row>
    <row r="18" spans="1:75" ht="15" thickBot="1" x14ac:dyDescent="0.3">
      <c r="A18" s="90"/>
      <c r="B18" s="89"/>
      <c r="C18" s="88"/>
      <c r="D18" s="53"/>
      <c r="E18" s="54" t="s">
        <v>229</v>
      </c>
      <c r="F18" s="16"/>
      <c r="G18" s="98">
        <f>SUM(G11:G17)</f>
        <v>100</v>
      </c>
      <c r="H18" s="55"/>
      <c r="I18" s="91"/>
      <c r="J18" s="91"/>
      <c r="K18" s="92"/>
    </row>
    <row r="19" spans="1:75" ht="14.4" thickBot="1" x14ac:dyDescent="0.3">
      <c r="A19" s="51"/>
    </row>
    <row r="20" spans="1:75" s="50" customFormat="1" ht="30" customHeight="1" x14ac:dyDescent="0.3">
      <c r="A20" s="765" t="s">
        <v>87</v>
      </c>
      <c r="B20" s="782" t="s">
        <v>232</v>
      </c>
      <c r="C20" s="780" t="s">
        <v>205</v>
      </c>
      <c r="D20" s="775" t="s">
        <v>206</v>
      </c>
      <c r="E20" s="775"/>
      <c r="F20" s="775"/>
      <c r="G20" s="775"/>
      <c r="H20" s="775"/>
      <c r="I20" s="84" t="s">
        <v>207</v>
      </c>
      <c r="J20" s="771" t="s">
        <v>208</v>
      </c>
      <c r="K20" s="787" t="s">
        <v>209</v>
      </c>
    </row>
    <row r="21" spans="1:75" s="50" customFormat="1" ht="55.8" thickBot="1" x14ac:dyDescent="0.35">
      <c r="A21" s="766"/>
      <c r="B21" s="795"/>
      <c r="C21" s="781"/>
      <c r="D21" s="85" t="s">
        <v>210</v>
      </c>
      <c r="E21" s="47" t="s">
        <v>211</v>
      </c>
      <c r="F21" s="85" t="s">
        <v>212</v>
      </c>
      <c r="G21" s="85" t="s">
        <v>213</v>
      </c>
      <c r="H21" s="85" t="s">
        <v>230</v>
      </c>
      <c r="I21" s="48" t="s">
        <v>215</v>
      </c>
      <c r="J21" s="772"/>
      <c r="K21" s="788"/>
    </row>
    <row r="22" spans="1:75" ht="14.25" customHeight="1" x14ac:dyDescent="0.25">
      <c r="A22" s="796"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v>
      </c>
      <c r="B22" s="796" t="str">
        <f>DESCRIPCION!D12</f>
        <v>Fallas en la cultura de la probidad (Honradez) (22)</v>
      </c>
      <c r="C22" s="789" t="s">
        <v>506</v>
      </c>
      <c r="D22" s="792" t="s">
        <v>216</v>
      </c>
      <c r="E22" s="83" t="s">
        <v>217</v>
      </c>
      <c r="F22" s="267" t="s">
        <v>179</v>
      </c>
      <c r="G22" s="100">
        <f>IF(F22="Asignado",15,0)</f>
        <v>15</v>
      </c>
      <c r="H22" s="760" t="str">
        <f>IF(AND(G29&gt;0,G29&lt;=85),"Débil",IF(AND(G29&gt;85,G29&lt;=95),"Moderado",IF(G29&gt;96,"Fuerte"," ")))</f>
        <v>Fuerte</v>
      </c>
      <c r="I22" s="776" t="s">
        <v>201</v>
      </c>
      <c r="J22" s="767"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Fuerte</v>
      </c>
      <c r="K22" s="793" t="str">
        <f>IF(J22="Fuerte","NO",IF(J22=" "," ","SI"))</f>
        <v>NO</v>
      </c>
    </row>
    <row r="23" spans="1:75" ht="27.6" x14ac:dyDescent="0.25">
      <c r="A23" s="797"/>
      <c r="B23" s="797"/>
      <c r="C23" s="790"/>
      <c r="D23" s="759"/>
      <c r="E23" s="81" t="s">
        <v>218</v>
      </c>
      <c r="F23" s="193" t="s">
        <v>181</v>
      </c>
      <c r="G23" s="58">
        <f>IF(F23="Adecuado",15,0)</f>
        <v>15</v>
      </c>
      <c r="H23" s="761"/>
      <c r="I23" s="764"/>
      <c r="J23" s="768"/>
      <c r="K23" s="794"/>
    </row>
    <row r="24" spans="1:75" ht="42.75" customHeight="1" x14ac:dyDescent="0.25">
      <c r="A24" s="797"/>
      <c r="B24" s="797"/>
      <c r="C24" s="790"/>
      <c r="D24" s="46" t="s">
        <v>219</v>
      </c>
      <c r="E24" s="81" t="s">
        <v>220</v>
      </c>
      <c r="F24" s="59" t="s">
        <v>184</v>
      </c>
      <c r="G24" s="58">
        <f>IF(F24="Oportuna",15,0)</f>
        <v>15</v>
      </c>
      <c r="H24" s="761"/>
      <c r="I24" s="764"/>
      <c r="J24" s="768"/>
      <c r="K24" s="794"/>
    </row>
    <row r="25" spans="1:75" ht="41.4" x14ac:dyDescent="0.25">
      <c r="A25" s="797"/>
      <c r="B25" s="797"/>
      <c r="C25" s="790"/>
      <c r="D25" s="46" t="s">
        <v>221</v>
      </c>
      <c r="E25" s="81" t="s">
        <v>222</v>
      </c>
      <c r="F25" s="168" t="s">
        <v>187</v>
      </c>
      <c r="G25" s="58">
        <f>IF(F25="Prevenir",15,IF(F25="Detectar",10,0))</f>
        <v>15</v>
      </c>
      <c r="H25" s="761"/>
      <c r="I25" s="764"/>
      <c r="J25" s="768"/>
      <c r="K25" s="794"/>
    </row>
    <row r="26" spans="1:75" ht="29.25" customHeight="1" x14ac:dyDescent="0.25">
      <c r="A26" s="797"/>
      <c r="B26" s="797"/>
      <c r="C26" s="790"/>
      <c r="D26" s="46" t="s">
        <v>223</v>
      </c>
      <c r="E26" s="81" t="s">
        <v>224</v>
      </c>
      <c r="F26" s="59" t="s">
        <v>191</v>
      </c>
      <c r="G26" s="58">
        <f>IF(F26="Confiable",15,0)</f>
        <v>15</v>
      </c>
      <c r="H26" s="761"/>
      <c r="I26" s="764"/>
      <c r="J26" s="768"/>
      <c r="K26" s="794"/>
    </row>
    <row r="27" spans="1:75" ht="50.25" customHeight="1" x14ac:dyDescent="0.25">
      <c r="A27" s="797"/>
      <c r="B27" s="797"/>
      <c r="C27" s="790"/>
      <c r="D27" s="46" t="s">
        <v>225</v>
      </c>
      <c r="E27" s="81" t="s">
        <v>226</v>
      </c>
      <c r="F27" s="139" t="s">
        <v>194</v>
      </c>
      <c r="G27" s="58">
        <f>IF(F27="Se investigan y se resuelven oportunamente",15,0)</f>
        <v>15</v>
      </c>
      <c r="H27" s="761"/>
      <c r="I27" s="764"/>
      <c r="J27" s="768"/>
      <c r="K27" s="794"/>
    </row>
    <row r="28" spans="1:75" ht="29.25" customHeight="1" x14ac:dyDescent="0.25">
      <c r="A28" s="802"/>
      <c r="B28" s="797"/>
      <c r="C28" s="791"/>
      <c r="D28" s="41" t="s">
        <v>227</v>
      </c>
      <c r="E28" s="81" t="s">
        <v>228</v>
      </c>
      <c r="F28" s="59" t="s">
        <v>197</v>
      </c>
      <c r="G28" s="58">
        <f>IF(F28="Completa",10,IF(F28="Incompleta",5,0))</f>
        <v>10</v>
      </c>
      <c r="H28" s="762"/>
      <c r="I28" s="764"/>
      <c r="J28" s="768"/>
      <c r="K28" s="794"/>
    </row>
    <row r="29" spans="1:75" s="56" customFormat="1" ht="15" thickBot="1" x14ac:dyDescent="0.3">
      <c r="A29" s="90"/>
      <c r="B29" s="93"/>
      <c r="C29" s="52"/>
      <c r="D29" s="53"/>
      <c r="E29" s="99" t="s">
        <v>229</v>
      </c>
      <c r="F29" s="98"/>
      <c r="G29" s="98">
        <f>SUM(G22:G28)</f>
        <v>100</v>
      </c>
      <c r="H29" s="55"/>
      <c r="I29" s="91"/>
      <c r="J29" s="91"/>
      <c r="K29" s="92"/>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row>
    <row r="30" spans="1:75" ht="14.4" thickBot="1" x14ac:dyDescent="0.3"/>
    <row r="31" spans="1:75" s="49" customFormat="1" ht="30" customHeight="1" x14ac:dyDescent="0.3">
      <c r="A31" s="765" t="s">
        <v>87</v>
      </c>
      <c r="B31" s="782" t="s">
        <v>232</v>
      </c>
      <c r="C31" s="780" t="s">
        <v>205</v>
      </c>
      <c r="D31" s="775" t="s">
        <v>206</v>
      </c>
      <c r="E31" s="775"/>
      <c r="F31" s="775"/>
      <c r="G31" s="775"/>
      <c r="H31" s="775"/>
      <c r="I31" s="84" t="s">
        <v>207</v>
      </c>
      <c r="J31" s="771" t="s">
        <v>208</v>
      </c>
      <c r="K31" s="773" t="s">
        <v>209</v>
      </c>
      <c r="L31" s="50"/>
      <c r="M31" s="50"/>
      <c r="N31" s="50"/>
      <c r="O31" s="50"/>
      <c r="P31" s="50"/>
      <c r="Q31" s="50"/>
      <c r="R31" s="50"/>
      <c r="S31" s="50"/>
      <c r="T31" s="50"/>
      <c r="U31" s="50"/>
      <c r="V31" s="50"/>
      <c r="W31" s="50"/>
      <c r="X31" s="50"/>
      <c r="Y31" s="50"/>
      <c r="Z31" s="50"/>
      <c r="AA31" s="50"/>
      <c r="AB31" s="50"/>
      <c r="AC31" s="50"/>
      <c r="AD31" s="50"/>
      <c r="AE31" s="50"/>
      <c r="AF31" s="50"/>
      <c r="AG31" s="50"/>
      <c r="AH31" s="50"/>
      <c r="AI31" s="50"/>
      <c r="AJ31" s="50"/>
      <c r="AK31" s="50"/>
      <c r="AL31" s="50"/>
      <c r="AM31" s="50"/>
      <c r="AN31" s="50"/>
      <c r="AO31" s="50"/>
      <c r="AP31" s="50"/>
      <c r="AQ31" s="50"/>
      <c r="AR31" s="50"/>
      <c r="AS31" s="50"/>
      <c r="AT31" s="50"/>
      <c r="AU31" s="50"/>
      <c r="AV31" s="50"/>
      <c r="AW31" s="50"/>
      <c r="AX31" s="50"/>
      <c r="AY31" s="50"/>
      <c r="AZ31" s="50"/>
      <c r="BA31" s="50"/>
      <c r="BB31" s="50"/>
      <c r="BC31" s="50"/>
      <c r="BD31" s="50"/>
      <c r="BE31" s="50"/>
      <c r="BF31" s="50"/>
      <c r="BG31" s="50"/>
      <c r="BH31" s="50"/>
      <c r="BI31" s="50"/>
      <c r="BJ31" s="50"/>
      <c r="BK31" s="50"/>
      <c r="BL31" s="50"/>
      <c r="BM31" s="50"/>
      <c r="BN31" s="50"/>
      <c r="BO31" s="50"/>
      <c r="BP31" s="50"/>
      <c r="BQ31" s="50"/>
      <c r="BR31" s="50"/>
      <c r="BS31" s="50"/>
      <c r="BT31" s="50"/>
      <c r="BU31" s="50"/>
      <c r="BV31" s="50"/>
      <c r="BW31" s="50"/>
    </row>
    <row r="32" spans="1:75" s="50" customFormat="1" ht="81" customHeight="1" thickBot="1" x14ac:dyDescent="0.35">
      <c r="A32" s="766"/>
      <c r="B32" s="783"/>
      <c r="C32" s="781"/>
      <c r="D32" s="85" t="s">
        <v>210</v>
      </c>
      <c r="E32" s="47" t="s">
        <v>211</v>
      </c>
      <c r="F32" s="85" t="s">
        <v>212</v>
      </c>
      <c r="G32" s="85" t="s">
        <v>213</v>
      </c>
      <c r="H32" s="85" t="s">
        <v>230</v>
      </c>
      <c r="I32" s="48" t="s">
        <v>215</v>
      </c>
      <c r="J32" s="772"/>
      <c r="K32" s="774"/>
    </row>
    <row r="33" spans="1:11" ht="20.25" customHeight="1" x14ac:dyDescent="0.25">
      <c r="A33" s="786"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v>
      </c>
      <c r="B33" s="756" t="str">
        <f>DESCRIPCION!D10</f>
        <v>Ausencia de herramientas tecnológicas que soporten la  ejecución de los tramites en todas sus fases  para prevenir las acciones presenciales (20)</v>
      </c>
      <c r="C33" s="798" t="s">
        <v>513</v>
      </c>
      <c r="D33" s="759" t="s">
        <v>216</v>
      </c>
      <c r="E33" s="96" t="s">
        <v>217</v>
      </c>
      <c r="F33" s="62" t="s">
        <v>179</v>
      </c>
      <c r="G33" s="97">
        <f>IF(F33="Asignado",15,0)</f>
        <v>15</v>
      </c>
      <c r="H33" s="760" t="str">
        <f>IF(AND(G40&gt;0,G40&lt;=85),"Débil",IF(AND(G40&gt;85,G40&lt;=95),"Moderado",IF(G40&gt;96,"Fuerte"," ")))</f>
        <v>Fuerte</v>
      </c>
      <c r="I33" s="763" t="s">
        <v>201</v>
      </c>
      <c r="J33" s="767"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Fuerte</v>
      </c>
      <c r="K33" s="769" t="str">
        <f>IF(J33="Fuerte","NO",IF(J33=" "," ","SI"))</f>
        <v>NO</v>
      </c>
    </row>
    <row r="34" spans="1:11" ht="27.6" x14ac:dyDescent="0.25">
      <c r="A34" s="784"/>
      <c r="B34" s="757"/>
      <c r="C34" s="799"/>
      <c r="D34" s="759"/>
      <c r="E34" s="81" t="s">
        <v>218</v>
      </c>
      <c r="F34" s="59" t="s">
        <v>181</v>
      </c>
      <c r="G34" s="58">
        <f>IF(F34="Adecuado",15,0)</f>
        <v>15</v>
      </c>
      <c r="H34" s="761"/>
      <c r="I34" s="764"/>
      <c r="J34" s="768"/>
      <c r="K34" s="770"/>
    </row>
    <row r="35" spans="1:11" ht="34.5" customHeight="1" x14ac:dyDescent="0.25">
      <c r="A35" s="784"/>
      <c r="B35" s="757"/>
      <c r="C35" s="799"/>
      <c r="D35" s="46" t="s">
        <v>219</v>
      </c>
      <c r="E35" s="81" t="s">
        <v>220</v>
      </c>
      <c r="F35" s="59" t="s">
        <v>184</v>
      </c>
      <c r="G35" s="58">
        <f>IF(F35="Oportuna",15,0)</f>
        <v>15</v>
      </c>
      <c r="H35" s="761"/>
      <c r="I35" s="764"/>
      <c r="J35" s="768"/>
      <c r="K35" s="770"/>
    </row>
    <row r="36" spans="1:11" ht="41.4" x14ac:dyDescent="0.25">
      <c r="A36" s="784"/>
      <c r="B36" s="757"/>
      <c r="C36" s="799"/>
      <c r="D36" s="46" t="s">
        <v>221</v>
      </c>
      <c r="E36" s="81" t="s">
        <v>222</v>
      </c>
      <c r="F36" s="139" t="s">
        <v>187</v>
      </c>
      <c r="G36" s="58">
        <f>IF(F36="Prevenir",15,IF(F36="Detectar",10,0))</f>
        <v>15</v>
      </c>
      <c r="H36" s="761"/>
      <c r="I36" s="764"/>
      <c r="J36" s="768"/>
      <c r="K36" s="770"/>
    </row>
    <row r="37" spans="1:11" ht="27.6" x14ac:dyDescent="0.25">
      <c r="A37" s="784"/>
      <c r="B37" s="757"/>
      <c r="C37" s="799"/>
      <c r="D37" s="46" t="s">
        <v>223</v>
      </c>
      <c r="E37" s="81" t="s">
        <v>224</v>
      </c>
      <c r="F37" s="59" t="s">
        <v>191</v>
      </c>
      <c r="G37" s="58">
        <f>IF(F37="Confiable",15,0)</f>
        <v>15</v>
      </c>
      <c r="H37" s="761"/>
      <c r="I37" s="764"/>
      <c r="J37" s="768"/>
      <c r="K37" s="770"/>
    </row>
    <row r="38" spans="1:11" ht="41.4" x14ac:dyDescent="0.25">
      <c r="A38" s="784"/>
      <c r="B38" s="757"/>
      <c r="C38" s="799"/>
      <c r="D38" s="46" t="s">
        <v>225</v>
      </c>
      <c r="E38" s="81" t="s">
        <v>226</v>
      </c>
      <c r="F38" s="139" t="s">
        <v>194</v>
      </c>
      <c r="G38" s="58">
        <f>IF(F38="Se investigan y se resuelven oportunamente",15,0)</f>
        <v>15</v>
      </c>
      <c r="H38" s="761"/>
      <c r="I38" s="764"/>
      <c r="J38" s="768"/>
      <c r="K38" s="770"/>
    </row>
    <row r="39" spans="1:11" ht="27.6" x14ac:dyDescent="0.25">
      <c r="A39" s="785"/>
      <c r="B39" s="758"/>
      <c r="C39" s="800"/>
      <c r="D39" s="41" t="s">
        <v>227</v>
      </c>
      <c r="E39" s="81" t="s">
        <v>228</v>
      </c>
      <c r="F39" s="59" t="s">
        <v>197</v>
      </c>
      <c r="G39" s="58">
        <f>IF(F39="Completa",10,IF(F39="Incompleta",5,0))</f>
        <v>10</v>
      </c>
      <c r="H39" s="762"/>
      <c r="I39" s="764"/>
      <c r="J39" s="768"/>
      <c r="K39" s="770"/>
    </row>
    <row r="40" spans="1:11" ht="15" thickBot="1" x14ac:dyDescent="0.3">
      <c r="A40" s="94"/>
      <c r="B40" s="95"/>
      <c r="C40" s="88"/>
      <c r="D40" s="53"/>
      <c r="E40" s="101" t="s">
        <v>229</v>
      </c>
      <c r="F40" s="98"/>
      <c r="G40" s="98">
        <f>SUM(G33:G39)</f>
        <v>100</v>
      </c>
      <c r="H40" s="55"/>
      <c r="I40" s="91"/>
      <c r="J40" s="91"/>
      <c r="K40" s="92"/>
    </row>
    <row r="41" spans="1:11" x14ac:dyDescent="0.25">
      <c r="A41" s="51"/>
    </row>
  </sheetData>
  <sheetProtection selectLockedCells="1"/>
  <mergeCells count="53">
    <mergeCell ref="A1:A4"/>
    <mergeCell ref="A31:A32"/>
    <mergeCell ref="C31:C32"/>
    <mergeCell ref="D31:H31"/>
    <mergeCell ref="A20:A21"/>
    <mergeCell ref="C20:C21"/>
    <mergeCell ref="D20:H20"/>
    <mergeCell ref="A22:A28"/>
    <mergeCell ref="B31:B32"/>
    <mergeCell ref="A6:K6"/>
    <mergeCell ref="A7:K7"/>
    <mergeCell ref="I1:J1"/>
    <mergeCell ref="I2:J2"/>
    <mergeCell ref="I3:J3"/>
    <mergeCell ref="I4:J4"/>
    <mergeCell ref="B1:H2"/>
    <mergeCell ref="A33:A39"/>
    <mergeCell ref="J33:J39"/>
    <mergeCell ref="K33:K39"/>
    <mergeCell ref="J20:J21"/>
    <mergeCell ref="K20:K21"/>
    <mergeCell ref="C22:C28"/>
    <mergeCell ref="D22:D23"/>
    <mergeCell ref="H22:H28"/>
    <mergeCell ref="I22:I28"/>
    <mergeCell ref="J22:J28"/>
    <mergeCell ref="K22:K28"/>
    <mergeCell ref="B20:B21"/>
    <mergeCell ref="B22:B28"/>
    <mergeCell ref="J31:J32"/>
    <mergeCell ref="K31:K32"/>
    <mergeCell ref="C33:C39"/>
    <mergeCell ref="A9:A10"/>
    <mergeCell ref="J11:J17"/>
    <mergeCell ref="K11:K17"/>
    <mergeCell ref="J9:J10"/>
    <mergeCell ref="K9:K10"/>
    <mergeCell ref="D11:D12"/>
    <mergeCell ref="H11:H17"/>
    <mergeCell ref="D9:H9"/>
    <mergeCell ref="I11:I17"/>
    <mergeCell ref="C11:C17"/>
    <mergeCell ref="C9:C10"/>
    <mergeCell ref="B9:B10"/>
    <mergeCell ref="B11:B17"/>
    <mergeCell ref="A11:A17"/>
    <mergeCell ref="B3:H4"/>
    <mergeCell ref="K1:K4"/>
    <mergeCell ref="B5:G5"/>
    <mergeCell ref="B33:B39"/>
    <mergeCell ref="D33:D34"/>
    <mergeCell ref="H33:H39"/>
    <mergeCell ref="I33:I39"/>
  </mergeCells>
  <pageMargins left="1.1811023622047245" right="0.19685039370078741" top="0.35433070866141736" bottom="0.35433070866141736" header="0" footer="0"/>
  <pageSetup scale="30" fitToHeight="0" orientation="landscape" r:id="rId1"/>
  <drawing r:id="rId2"/>
  <legacyDrawing r:id="rId3"/>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200-000000000000}">
          <x14:formula1>
            <xm:f>NOOO!$A$152:$A$154</xm:f>
          </x14:formula1>
          <xm:sqref>F11 F22 F33</xm:sqref>
        </x14:dataValidation>
        <x14:dataValidation type="list" allowBlank="1" showInputMessage="1" showErrorMessage="1" xr:uid="{00000000-0002-0000-1200-000001000000}">
          <x14:formula1>
            <xm:f>NOOO!$A$155:$A$157</xm:f>
          </x14:formula1>
          <xm:sqref>F12 F23 F34</xm:sqref>
        </x14:dataValidation>
        <x14:dataValidation type="list" allowBlank="1" showInputMessage="1" showErrorMessage="1" xr:uid="{00000000-0002-0000-1200-000002000000}">
          <x14:formula1>
            <xm:f>NOOO!$A$160:$A$162</xm:f>
          </x14:formula1>
          <xm:sqref>F13 F24 F35</xm:sqref>
        </x14:dataValidation>
        <x14:dataValidation type="list" allowBlank="1" showInputMessage="1" showErrorMessage="1" xr:uid="{00000000-0002-0000-1200-000003000000}">
          <x14:formula1>
            <xm:f>NOOO!$A$165:$A$168</xm:f>
          </x14:formula1>
          <xm:sqref>F14 F25 F36</xm:sqref>
        </x14:dataValidation>
        <x14:dataValidation type="list" allowBlank="1" showInputMessage="1" showErrorMessage="1" xr:uid="{00000000-0002-0000-1200-000004000000}">
          <x14:formula1>
            <xm:f>NOOO!$A$171:$A$173</xm:f>
          </x14:formula1>
          <xm:sqref>F15 F26 F37</xm:sqref>
        </x14:dataValidation>
        <x14:dataValidation type="list" allowBlank="1" showInputMessage="1" showErrorMessage="1" xr:uid="{00000000-0002-0000-1200-000005000000}">
          <x14:formula1>
            <xm:f>NOOO!$A$176:$A$178</xm:f>
          </x14:formula1>
          <xm:sqref>F16 F27 F38</xm:sqref>
        </x14:dataValidation>
        <x14:dataValidation type="list" allowBlank="1" showInputMessage="1" showErrorMessage="1" xr:uid="{00000000-0002-0000-1200-000006000000}">
          <x14:formula1>
            <xm:f>NOOO!$A$181:$A$184</xm:f>
          </x14:formula1>
          <xm:sqref>F17 F28 F39</xm:sqref>
        </x14:dataValidation>
        <x14:dataValidation type="list" allowBlank="1" showInputMessage="1" showErrorMessage="1" xr:uid="{00000000-0002-0000-1200-000007000000}">
          <x14:formula1>
            <xm:f>NOOO!$A$187:$A$190</xm:f>
          </x14:formula1>
          <xm:sqref>I22:I28 I33:I39 I11:I17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rgb="FFFFC000"/>
  </sheetPr>
  <dimension ref="A1:J59"/>
  <sheetViews>
    <sheetView zoomScaleNormal="100" workbookViewId="0">
      <pane ySplit="11" topLeftCell="A27" activePane="bottomLeft" state="frozen"/>
      <selection activeCell="A11" sqref="A11"/>
      <selection pane="bottomLeft" activeCell="A8" sqref="A8:F8"/>
    </sheetView>
  </sheetViews>
  <sheetFormatPr baseColWidth="10" defaultColWidth="11.44140625" defaultRowHeight="13.8" x14ac:dyDescent="0.25"/>
  <cols>
    <col min="1" max="1" width="29.44140625" style="175" customWidth="1"/>
    <col min="2" max="2" width="29.21875" style="1" customWidth="1"/>
    <col min="3" max="3" width="30.21875" style="175" customWidth="1"/>
    <col min="4" max="4" width="31.88671875" style="1" customWidth="1"/>
    <col min="5" max="5" width="32.5546875" style="175" customWidth="1"/>
    <col min="6" max="6" width="32" style="1" customWidth="1"/>
    <col min="7" max="16384" width="11.44140625" style="1"/>
  </cols>
  <sheetData>
    <row r="1" spans="1:10" ht="15.6" x14ac:dyDescent="0.25">
      <c r="A1" s="295"/>
      <c r="B1" s="415" t="s">
        <v>363</v>
      </c>
      <c r="C1" s="415"/>
      <c r="D1" s="415"/>
      <c r="E1" s="224" t="s">
        <v>465</v>
      </c>
      <c r="F1" s="307"/>
      <c r="G1" s="2"/>
      <c r="J1" s="414"/>
    </row>
    <row r="2" spans="1:10" ht="15.6" x14ac:dyDescent="0.25">
      <c r="A2" s="296"/>
      <c r="B2" s="416"/>
      <c r="C2" s="416"/>
      <c r="D2" s="416"/>
      <c r="E2" s="226" t="s">
        <v>466</v>
      </c>
      <c r="F2" s="308"/>
      <c r="G2" s="2"/>
      <c r="J2" s="414"/>
    </row>
    <row r="3" spans="1:10" ht="15.75" customHeight="1" x14ac:dyDescent="0.25">
      <c r="A3" s="296"/>
      <c r="B3" s="416" t="s">
        <v>3</v>
      </c>
      <c r="C3" s="416"/>
      <c r="D3" s="416"/>
      <c r="E3" s="226" t="s">
        <v>467</v>
      </c>
      <c r="F3" s="308"/>
      <c r="G3" s="2"/>
      <c r="J3" s="414"/>
    </row>
    <row r="4" spans="1:10" ht="15.6" x14ac:dyDescent="0.25">
      <c r="A4" s="296"/>
      <c r="B4" s="416"/>
      <c r="C4" s="416"/>
      <c r="D4" s="416"/>
      <c r="E4" s="226" t="s">
        <v>489</v>
      </c>
      <c r="F4" s="308"/>
      <c r="G4" s="2"/>
      <c r="J4" s="414"/>
    </row>
    <row r="5" spans="1:10" ht="15.6" x14ac:dyDescent="0.25">
      <c r="A5" s="394"/>
      <c r="B5" s="395"/>
      <c r="C5" s="395"/>
      <c r="D5" s="395"/>
      <c r="E5" s="395"/>
      <c r="F5" s="396"/>
      <c r="G5" s="2"/>
      <c r="J5" s="57"/>
    </row>
    <row r="6" spans="1:10" x14ac:dyDescent="0.25">
      <c r="A6" s="403" t="s">
        <v>6</v>
      </c>
      <c r="B6" s="404"/>
      <c r="C6" s="404"/>
      <c r="D6" s="404"/>
      <c r="E6" s="404"/>
      <c r="F6" s="405"/>
    </row>
    <row r="7" spans="1:10" x14ac:dyDescent="0.25">
      <c r="A7" s="403"/>
      <c r="B7" s="404"/>
      <c r="C7" s="404"/>
      <c r="D7" s="404"/>
      <c r="E7" s="404"/>
      <c r="F7" s="405"/>
    </row>
    <row r="8" spans="1:10" x14ac:dyDescent="0.25">
      <c r="A8" s="397" t="s">
        <v>397</v>
      </c>
      <c r="B8" s="398"/>
      <c r="C8" s="398"/>
      <c r="D8" s="398"/>
      <c r="E8" s="398"/>
      <c r="F8" s="399"/>
    </row>
    <row r="9" spans="1:10" ht="14.4" thickBot="1" x14ac:dyDescent="0.3">
      <c r="A9" s="400" t="s">
        <v>542</v>
      </c>
      <c r="B9" s="401"/>
      <c r="C9" s="401"/>
      <c r="D9" s="401"/>
      <c r="E9" s="401"/>
      <c r="F9" s="402"/>
    </row>
    <row r="10" spans="1:10" ht="14.4" thickBot="1" x14ac:dyDescent="0.3">
      <c r="A10" s="393"/>
      <c r="B10" s="393"/>
      <c r="C10" s="393"/>
      <c r="D10" s="393"/>
      <c r="E10" s="393"/>
      <c r="F10" s="393"/>
    </row>
    <row r="11" spans="1:10" ht="16.2" thickBot="1" x14ac:dyDescent="0.35">
      <c r="A11" s="163" t="s">
        <v>7</v>
      </c>
      <c r="B11" s="136" t="s">
        <v>8</v>
      </c>
      <c r="C11" s="136" t="s">
        <v>9</v>
      </c>
      <c r="D11" s="136" t="s">
        <v>8</v>
      </c>
      <c r="E11" s="176" t="s">
        <v>10</v>
      </c>
      <c r="F11" s="137" t="s">
        <v>8</v>
      </c>
    </row>
    <row r="12" spans="1:10" ht="41.4" x14ac:dyDescent="0.25">
      <c r="A12" s="390" t="s">
        <v>13</v>
      </c>
      <c r="B12" s="222" t="s">
        <v>373</v>
      </c>
      <c r="C12" s="391" t="s">
        <v>374</v>
      </c>
      <c r="D12" s="224" t="s">
        <v>375</v>
      </c>
      <c r="E12" s="406" t="s">
        <v>376</v>
      </c>
      <c r="F12" s="409" t="s">
        <v>423</v>
      </c>
    </row>
    <row r="13" spans="1:10" ht="41.4" x14ac:dyDescent="0.25">
      <c r="A13" s="381"/>
      <c r="B13" s="412" t="s">
        <v>419</v>
      </c>
      <c r="C13" s="392"/>
      <c r="D13" s="226" t="s">
        <v>394</v>
      </c>
      <c r="E13" s="407"/>
      <c r="F13" s="410"/>
    </row>
    <row r="14" spans="1:10" ht="41.4" x14ac:dyDescent="0.25">
      <c r="A14" s="381"/>
      <c r="B14" s="413"/>
      <c r="C14" s="392"/>
      <c r="D14" s="226" t="s">
        <v>377</v>
      </c>
      <c r="E14" s="408"/>
      <c r="F14" s="411"/>
    </row>
    <row r="15" spans="1:10" ht="42.75" customHeight="1" x14ac:dyDescent="0.25">
      <c r="A15" s="233"/>
      <c r="B15" s="279"/>
      <c r="C15" s="234"/>
      <c r="D15" s="173" t="s">
        <v>524</v>
      </c>
      <c r="E15" s="277"/>
      <c r="F15" s="278"/>
    </row>
    <row r="16" spans="1:10" ht="41.4" x14ac:dyDescent="0.25">
      <c r="A16" s="233" t="s">
        <v>379</v>
      </c>
      <c r="B16" s="226" t="s">
        <v>521</v>
      </c>
      <c r="C16" s="234" t="s">
        <v>277</v>
      </c>
      <c r="D16" s="173" t="s">
        <v>380</v>
      </c>
      <c r="E16" s="235" t="s">
        <v>378</v>
      </c>
      <c r="F16" s="236" t="s">
        <v>381</v>
      </c>
    </row>
    <row r="17" spans="1:6" ht="48.75" customHeight="1" x14ac:dyDescent="0.25">
      <c r="A17" s="233"/>
      <c r="B17" s="288" t="s">
        <v>522</v>
      </c>
      <c r="C17" s="234"/>
      <c r="D17" s="173"/>
      <c r="E17" s="235"/>
      <c r="F17" s="236"/>
    </row>
    <row r="18" spans="1:6" ht="41.4" x14ac:dyDescent="0.25">
      <c r="A18" s="381" t="s">
        <v>382</v>
      </c>
      <c r="B18" s="385" t="s">
        <v>430</v>
      </c>
      <c r="C18" s="382" t="s">
        <v>383</v>
      </c>
      <c r="D18" s="237" t="s">
        <v>536</v>
      </c>
      <c r="E18" s="238" t="s">
        <v>384</v>
      </c>
      <c r="F18" s="236" t="s">
        <v>454</v>
      </c>
    </row>
    <row r="19" spans="1:6" ht="27.6" x14ac:dyDescent="0.25">
      <c r="A19" s="381"/>
      <c r="B19" s="386"/>
      <c r="C19" s="382"/>
      <c r="D19" s="383" t="s">
        <v>385</v>
      </c>
      <c r="E19" s="239" t="s">
        <v>386</v>
      </c>
      <c r="F19" s="240" t="s">
        <v>424</v>
      </c>
    </row>
    <row r="20" spans="1:6" ht="41.4" x14ac:dyDescent="0.25">
      <c r="A20" s="381"/>
      <c r="B20" s="387"/>
      <c r="C20" s="382"/>
      <c r="D20" s="384"/>
      <c r="E20" s="239" t="s">
        <v>387</v>
      </c>
      <c r="F20" s="240" t="s">
        <v>425</v>
      </c>
    </row>
    <row r="21" spans="1:6" ht="42" customHeight="1" x14ac:dyDescent="0.25">
      <c r="A21" s="233"/>
      <c r="B21" s="247"/>
      <c r="C21" s="239"/>
      <c r="D21" s="275" t="s">
        <v>530</v>
      </c>
      <c r="E21" s="238" t="s">
        <v>531</v>
      </c>
      <c r="F21" s="236" t="s">
        <v>537</v>
      </c>
    </row>
    <row r="22" spans="1:6" ht="42" customHeight="1" x14ac:dyDescent="0.25">
      <c r="A22" s="233"/>
      <c r="B22" s="247"/>
      <c r="C22" s="239"/>
      <c r="D22" s="275" t="s">
        <v>544</v>
      </c>
      <c r="E22" s="239"/>
      <c r="F22" s="236" t="s">
        <v>532</v>
      </c>
    </row>
    <row r="23" spans="1:6" ht="33.75" customHeight="1" x14ac:dyDescent="0.25">
      <c r="A23" s="233"/>
      <c r="B23" s="289" t="s">
        <v>523</v>
      </c>
      <c r="C23" s="239"/>
      <c r="D23" s="275"/>
      <c r="E23" s="239"/>
      <c r="F23" s="236" t="s">
        <v>533</v>
      </c>
    </row>
    <row r="24" spans="1:6" ht="41.4" x14ac:dyDescent="0.25">
      <c r="A24" s="381" t="s">
        <v>388</v>
      </c>
      <c r="B24" s="388" t="s">
        <v>453</v>
      </c>
      <c r="C24" s="382" t="s">
        <v>389</v>
      </c>
      <c r="D24" s="185" t="s">
        <v>420</v>
      </c>
      <c r="E24" s="379"/>
      <c r="F24" s="380" t="s">
        <v>534</v>
      </c>
    </row>
    <row r="25" spans="1:6" ht="55.2" x14ac:dyDescent="0.25">
      <c r="A25" s="381"/>
      <c r="B25" s="389"/>
      <c r="C25" s="382"/>
      <c r="D25" s="237" t="s">
        <v>541</v>
      </c>
      <c r="E25" s="379"/>
      <c r="F25" s="380"/>
    </row>
    <row r="26" spans="1:6" ht="54" customHeight="1" x14ac:dyDescent="0.25">
      <c r="A26" s="233"/>
      <c r="B26" s="276"/>
      <c r="C26" s="239"/>
      <c r="D26" s="237" t="s">
        <v>527</v>
      </c>
      <c r="E26" s="238"/>
      <c r="F26" s="236" t="s">
        <v>535</v>
      </c>
    </row>
    <row r="27" spans="1:6" ht="41.4" x14ac:dyDescent="0.25">
      <c r="A27" s="241" t="s">
        <v>390</v>
      </c>
      <c r="B27" s="185" t="s">
        <v>427</v>
      </c>
      <c r="C27" s="231" t="s">
        <v>391</v>
      </c>
      <c r="D27" s="185" t="s">
        <v>392</v>
      </c>
      <c r="E27" s="231"/>
      <c r="F27" s="240"/>
    </row>
    <row r="28" spans="1:6" ht="41.4" x14ac:dyDescent="0.25">
      <c r="A28" s="242" t="s">
        <v>301</v>
      </c>
      <c r="B28" s="223" t="s">
        <v>421</v>
      </c>
      <c r="C28" s="376" t="s">
        <v>393</v>
      </c>
      <c r="D28" s="185" t="s">
        <v>417</v>
      </c>
      <c r="E28" s="231"/>
      <c r="F28" s="232"/>
    </row>
    <row r="29" spans="1:6" ht="55.2" x14ac:dyDescent="0.25">
      <c r="A29" s="242"/>
      <c r="B29" s="185" t="s">
        <v>540</v>
      </c>
      <c r="C29" s="377"/>
      <c r="D29" s="185" t="s">
        <v>428</v>
      </c>
      <c r="E29" s="231"/>
      <c r="F29" s="240"/>
    </row>
    <row r="30" spans="1:6" ht="41.4" x14ac:dyDescent="0.25">
      <c r="A30" s="243"/>
      <c r="B30" s="237"/>
      <c r="C30" s="377"/>
      <c r="D30" s="237" t="s">
        <v>422</v>
      </c>
      <c r="E30" s="239"/>
      <c r="F30" s="244"/>
    </row>
    <row r="31" spans="1:6" ht="41.4" x14ac:dyDescent="0.25">
      <c r="A31" s="245"/>
      <c r="B31" s="246"/>
      <c r="C31" s="377"/>
      <c r="D31" s="247" t="s">
        <v>429</v>
      </c>
      <c r="E31" s="230"/>
      <c r="F31" s="248"/>
    </row>
    <row r="32" spans="1:6" ht="28.2" thickBot="1" x14ac:dyDescent="0.3">
      <c r="A32" s="249"/>
      <c r="B32" s="250"/>
      <c r="C32" s="378"/>
      <c r="D32" s="251" t="s">
        <v>528</v>
      </c>
      <c r="E32" s="252"/>
      <c r="F32" s="253"/>
    </row>
    <row r="33" spans="1:6" ht="41.25" customHeight="1" x14ac:dyDescent="0.25">
      <c r="A33" s="284"/>
      <c r="B33" s="285"/>
      <c r="C33" s="286"/>
      <c r="D33" s="290" t="s">
        <v>529</v>
      </c>
      <c r="E33" s="286"/>
      <c r="F33" s="287"/>
    </row>
    <row r="34" spans="1:6" ht="42.75" customHeight="1" x14ac:dyDescent="0.25">
      <c r="A34" s="282" t="s">
        <v>519</v>
      </c>
      <c r="B34" s="283" t="s">
        <v>520</v>
      </c>
      <c r="C34" s="108"/>
      <c r="D34" s="186"/>
      <c r="E34" s="187"/>
      <c r="F34" s="131"/>
    </row>
    <row r="35" spans="1:6" ht="36.75" customHeight="1" x14ac:dyDescent="0.25">
      <c r="A35" s="282" t="s">
        <v>525</v>
      </c>
      <c r="B35" s="228" t="s">
        <v>526</v>
      </c>
      <c r="C35" s="172"/>
      <c r="D35" s="131"/>
      <c r="E35" s="177"/>
      <c r="F35" s="105"/>
    </row>
    <row r="36" spans="1:6" x14ac:dyDescent="0.25">
      <c r="A36" s="172"/>
      <c r="B36" s="105"/>
      <c r="C36" s="172"/>
      <c r="D36" s="131"/>
      <c r="E36" s="177"/>
      <c r="F36" s="105"/>
    </row>
    <row r="37" spans="1:6" x14ac:dyDescent="0.25">
      <c r="A37" s="172"/>
      <c r="B37" s="131"/>
      <c r="C37" s="172"/>
      <c r="D37" s="131"/>
      <c r="E37" s="177"/>
      <c r="F37" s="131"/>
    </row>
    <row r="38" spans="1:6" x14ac:dyDescent="0.25">
      <c r="A38" s="172"/>
      <c r="B38" s="131"/>
      <c r="C38" s="172"/>
      <c r="D38" s="131"/>
      <c r="E38" s="177"/>
      <c r="F38" s="131"/>
    </row>
    <row r="39" spans="1:6" x14ac:dyDescent="0.25">
      <c r="A39" s="172"/>
      <c r="B39" s="132"/>
      <c r="C39" s="172"/>
      <c r="D39" s="133"/>
      <c r="E39" s="177"/>
      <c r="F39" s="132"/>
    </row>
    <row r="40" spans="1:6" x14ac:dyDescent="0.25">
      <c r="A40" s="172"/>
      <c r="B40" s="132"/>
      <c r="C40" s="172"/>
      <c r="D40" s="133"/>
      <c r="E40" s="177"/>
      <c r="F40" s="134"/>
    </row>
    <row r="41" spans="1:6" x14ac:dyDescent="0.25">
      <c r="A41" s="172"/>
      <c r="B41" s="134"/>
      <c r="C41" s="172"/>
      <c r="D41" s="135"/>
      <c r="E41" s="177"/>
      <c r="F41" s="134"/>
    </row>
    <row r="42" spans="1:6" x14ac:dyDescent="0.25">
      <c r="A42" s="172"/>
      <c r="B42" s="134"/>
      <c r="C42" s="172"/>
      <c r="D42" s="134"/>
      <c r="E42" s="177"/>
      <c r="F42" s="134"/>
    </row>
    <row r="43" spans="1:6" x14ac:dyDescent="0.25">
      <c r="A43" s="172"/>
      <c r="B43" s="134"/>
      <c r="C43" s="172"/>
      <c r="D43" s="134"/>
      <c r="E43" s="177"/>
      <c r="F43" s="134"/>
    </row>
    <row r="44" spans="1:6" x14ac:dyDescent="0.25">
      <c r="A44" s="172"/>
      <c r="B44" s="134"/>
      <c r="C44" s="172"/>
      <c r="D44" s="134"/>
      <c r="E44" s="177"/>
      <c r="F44" s="134"/>
    </row>
    <row r="45" spans="1:6" x14ac:dyDescent="0.25">
      <c r="A45" s="172"/>
      <c r="B45" s="134"/>
      <c r="C45" s="172"/>
      <c r="D45" s="134"/>
      <c r="E45" s="177"/>
      <c r="F45" s="134"/>
    </row>
    <row r="46" spans="1:6" x14ac:dyDescent="0.25">
      <c r="A46" s="172"/>
      <c r="B46" s="132"/>
      <c r="C46" s="172"/>
      <c r="D46" s="133"/>
      <c r="E46" s="177"/>
      <c r="F46" s="132"/>
    </row>
    <row r="47" spans="1:6" x14ac:dyDescent="0.25">
      <c r="A47" s="172"/>
      <c r="B47" s="132"/>
      <c r="C47" s="172"/>
      <c r="D47" s="133"/>
      <c r="E47" s="177"/>
      <c r="F47" s="134"/>
    </row>
    <row r="48" spans="1:6" x14ac:dyDescent="0.25">
      <c r="A48" s="172"/>
      <c r="B48" s="134"/>
      <c r="C48" s="172"/>
      <c r="D48" s="135"/>
      <c r="E48" s="177"/>
      <c r="F48" s="134"/>
    </row>
    <row r="49" spans="1:6" x14ac:dyDescent="0.25">
      <c r="A49" s="172"/>
      <c r="B49" s="134"/>
      <c r="C49" s="172"/>
      <c r="D49" s="134"/>
      <c r="E49" s="177"/>
      <c r="F49" s="134"/>
    </row>
    <row r="50" spans="1:6" x14ac:dyDescent="0.25">
      <c r="A50" s="172"/>
      <c r="B50" s="134"/>
      <c r="C50" s="172"/>
      <c r="D50" s="134"/>
      <c r="E50" s="177"/>
      <c r="F50" s="134"/>
    </row>
    <row r="51" spans="1:6" x14ac:dyDescent="0.25">
      <c r="A51" s="172"/>
      <c r="B51" s="134"/>
      <c r="C51" s="172"/>
      <c r="D51" s="134"/>
      <c r="E51" s="177"/>
      <c r="F51" s="134"/>
    </row>
    <row r="52" spans="1:6" x14ac:dyDescent="0.25">
      <c r="A52" s="172"/>
      <c r="B52" s="134"/>
      <c r="C52" s="172"/>
      <c r="D52" s="134"/>
      <c r="E52" s="177"/>
      <c r="F52" s="134"/>
    </row>
    <row r="53" spans="1:6" x14ac:dyDescent="0.25">
      <c r="A53" s="172"/>
      <c r="B53" s="132"/>
      <c r="C53" s="172"/>
      <c r="D53" s="133"/>
      <c r="E53" s="177"/>
      <c r="F53" s="132"/>
    </row>
    <row r="54" spans="1:6" x14ac:dyDescent="0.25">
      <c r="A54" s="172"/>
      <c r="B54" s="132"/>
      <c r="C54" s="172"/>
      <c r="D54" s="133"/>
      <c r="E54" s="177"/>
      <c r="F54" s="134"/>
    </row>
    <row r="55" spans="1:6" x14ac:dyDescent="0.25">
      <c r="A55" s="172"/>
      <c r="B55" s="134"/>
      <c r="C55" s="172"/>
      <c r="D55" s="135"/>
      <c r="E55" s="177"/>
      <c r="F55" s="134"/>
    </row>
    <row r="56" spans="1:6" x14ac:dyDescent="0.25">
      <c r="A56" s="172"/>
      <c r="B56" s="134"/>
      <c r="C56" s="172"/>
      <c r="D56" s="134"/>
      <c r="E56" s="177"/>
      <c r="F56" s="134"/>
    </row>
    <row r="57" spans="1:6" x14ac:dyDescent="0.25">
      <c r="A57" s="172"/>
      <c r="B57" s="134"/>
      <c r="C57" s="172"/>
      <c r="D57" s="134"/>
      <c r="E57" s="177"/>
      <c r="F57" s="134"/>
    </row>
    <row r="58" spans="1:6" x14ac:dyDescent="0.25">
      <c r="A58" s="172"/>
      <c r="B58" s="134"/>
      <c r="C58" s="172"/>
      <c r="D58" s="134"/>
      <c r="E58" s="177"/>
      <c r="F58" s="134"/>
    </row>
    <row r="59" spans="1:6" x14ac:dyDescent="0.25">
      <c r="A59" s="172"/>
      <c r="B59" s="134"/>
      <c r="C59" s="172"/>
      <c r="D59" s="134"/>
      <c r="E59" s="177"/>
      <c r="F59" s="134"/>
    </row>
  </sheetData>
  <mergeCells count="25">
    <mergeCell ref="J1:J4"/>
    <mergeCell ref="F1:F4"/>
    <mergeCell ref="A1:A4"/>
    <mergeCell ref="B1:D2"/>
    <mergeCell ref="B3:D4"/>
    <mergeCell ref="A12:A14"/>
    <mergeCell ref="C12:C14"/>
    <mergeCell ref="A10:F10"/>
    <mergeCell ref="A5:F5"/>
    <mergeCell ref="A8:F8"/>
    <mergeCell ref="A9:F9"/>
    <mergeCell ref="A6:F7"/>
    <mergeCell ref="E12:E14"/>
    <mergeCell ref="F12:F14"/>
    <mergeCell ref="B13:B14"/>
    <mergeCell ref="C28:C32"/>
    <mergeCell ref="E24:E25"/>
    <mergeCell ref="F24:F25"/>
    <mergeCell ref="A18:A20"/>
    <mergeCell ref="C18:C20"/>
    <mergeCell ref="D19:D20"/>
    <mergeCell ref="A24:A25"/>
    <mergeCell ref="C24:C25"/>
    <mergeCell ref="B18:B20"/>
    <mergeCell ref="B24:B25"/>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'LISTAS CONTEXTO'!$C$1:$C$10</xm:f>
          </x14:formula1>
          <xm:sqref>E16:E31 E12</xm:sqref>
        </x14:dataValidation>
        <x14:dataValidation type="list" allowBlank="1" showInputMessage="1" showErrorMessage="1" xr:uid="{00000000-0002-0000-0100-000001000000}">
          <x14:formula1>
            <xm:f>'LISTAS CONTEXTO'!$A$1:$A$7</xm:f>
          </x14:formula1>
          <xm:sqref>A12:A31</xm:sqref>
        </x14:dataValidation>
        <x14:dataValidation type="list" allowBlank="1" showInputMessage="1" showErrorMessage="1" xr:uid="{00000000-0002-0000-0100-000002000000}">
          <x14:formula1>
            <xm:f>'LISTAS CONTEXTO'!$B$1:$B$8</xm:f>
          </x14:formula1>
          <xm:sqref>C12:C28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7">
    <tabColor rgb="FF7030A0"/>
  </sheetPr>
  <dimension ref="A1:DG21"/>
  <sheetViews>
    <sheetView topLeftCell="B18" zoomScale="82" zoomScaleNormal="82" workbookViewId="0">
      <selection activeCell="F20" sqref="F20"/>
    </sheetView>
  </sheetViews>
  <sheetFormatPr baseColWidth="10" defaultColWidth="11.44140625" defaultRowHeight="13.8" x14ac:dyDescent="0.25"/>
  <cols>
    <col min="1" max="1" width="38.33203125" style="1" customWidth="1"/>
    <col min="2" max="2" width="60.6640625" style="1" customWidth="1"/>
    <col min="3" max="3" width="58.33203125" style="1" customWidth="1"/>
    <col min="4" max="5" width="29.33203125" style="1" customWidth="1"/>
    <col min="6" max="6" width="22.88671875" style="1" customWidth="1"/>
    <col min="7" max="7" width="13.88671875" style="1" customWidth="1"/>
    <col min="8" max="8" width="22.109375" style="1" customWidth="1"/>
    <col min="9" max="16384" width="11.44140625" style="1"/>
  </cols>
  <sheetData>
    <row r="1" spans="1:111" customFormat="1" ht="15.75" customHeight="1" x14ac:dyDescent="0.3">
      <c r="A1" s="801"/>
      <c r="B1" s="815" t="str">
        <f>CONTEXTO!B1</f>
        <v xml:space="preserve">PROCESO: </v>
      </c>
      <c r="C1" s="816"/>
      <c r="D1" s="817"/>
      <c r="E1" s="310" t="s">
        <v>486</v>
      </c>
      <c r="F1" s="310"/>
      <c r="G1" s="310"/>
      <c r="H1" s="536"/>
    </row>
    <row r="2" spans="1:111" customFormat="1" ht="15.75" customHeight="1" x14ac:dyDescent="0.3">
      <c r="A2" s="447"/>
      <c r="B2" s="818"/>
      <c r="C2" s="819"/>
      <c r="D2" s="820"/>
      <c r="E2" s="419" t="s">
        <v>466</v>
      </c>
      <c r="F2" s="419"/>
      <c r="G2" s="419"/>
      <c r="H2" s="537"/>
    </row>
    <row r="3" spans="1:111" customFormat="1" ht="36" customHeight="1" x14ac:dyDescent="0.3">
      <c r="A3" s="447"/>
      <c r="B3" s="818" t="s">
        <v>231</v>
      </c>
      <c r="C3" s="819"/>
      <c r="D3" s="820"/>
      <c r="E3" s="419" t="s">
        <v>467</v>
      </c>
      <c r="F3" s="419"/>
      <c r="G3" s="419"/>
      <c r="H3" s="537"/>
    </row>
    <row r="4" spans="1:111" customFormat="1" ht="15.75" customHeight="1" thickBot="1" x14ac:dyDescent="0.35">
      <c r="A4" s="448"/>
      <c r="B4" s="821"/>
      <c r="C4" s="822"/>
      <c r="D4" s="823"/>
      <c r="E4" s="312" t="s">
        <v>504</v>
      </c>
      <c r="F4" s="312"/>
      <c r="G4" s="312"/>
      <c r="H4" s="832"/>
    </row>
    <row r="5" spans="1:111" ht="14.4" thickBot="1" x14ac:dyDescent="0.3">
      <c r="A5" s="51"/>
      <c r="C5" s="28"/>
      <c r="D5" s="28"/>
      <c r="E5" s="28"/>
      <c r="F5" s="28"/>
      <c r="G5" s="28"/>
      <c r="H5" s="65"/>
    </row>
    <row r="6" spans="1:111" customFormat="1" ht="24" customHeight="1" x14ac:dyDescent="0.3">
      <c r="A6" s="826" t="str">
        <f>+CONTEXTO!A8</f>
        <v>PROCESO: PLANEACIÓN ESTRATÉGICA Y TERRITORIAL</v>
      </c>
      <c r="B6" s="827"/>
      <c r="C6" s="827"/>
      <c r="D6" s="827"/>
      <c r="E6" s="827"/>
      <c r="F6" s="827"/>
      <c r="G6" s="827"/>
      <c r="H6" s="828"/>
    </row>
    <row r="7" spans="1:111" customFormat="1" ht="72" customHeight="1" thickBot="1" x14ac:dyDescent="0.35">
      <c r="A7" s="829" t="str">
        <f>+CONTEXTO!A9</f>
        <v>OBJETIVO: PLANEAR, ASESORAR, PROMOVER Y REALIZAR SEGUIMIENTO PERMANENTE; MEDIANTE LA ADOPCIÓN Y UTILIZACIÓN DE METODOLOGÍAS DE ORDEN  INSTITUCIONAL NACIONAL Y REGIONAL NECESARIAS EN LA FORMULACIÓN, IMPLEMENTACIÓN Y EVALUACIÓN  DE POLÍTICAS, PLANES, PROGRAMAS Y PROYECTOS QUE ESTÉN COHERENCIA CON UN ORDENAMIENTO TERRITORIAL AMBIENTAL Y ECONÓMICAMENTE SOSTENIBLE PARA CUMPLIR CON LOS OBJETIVOS PROPUESTOS POR LA ALTA DIRECCIÓN Y LAS EXPECTATIVAS DE LA COMUNIDAD.</v>
      </c>
      <c r="B7" s="830"/>
      <c r="C7" s="830"/>
      <c r="D7" s="830"/>
      <c r="E7" s="830"/>
      <c r="F7" s="830"/>
      <c r="G7" s="830"/>
      <c r="H7" s="831"/>
    </row>
    <row r="8" spans="1:111" ht="14.4" thickBot="1" x14ac:dyDescent="0.3">
      <c r="A8" s="51"/>
      <c r="C8" s="28"/>
      <c r="D8" s="28"/>
      <c r="E8" s="28"/>
      <c r="F8" s="28"/>
      <c r="G8" s="28"/>
      <c r="H8" s="65"/>
    </row>
    <row r="9" spans="1:111" s="49" customFormat="1" ht="30" customHeight="1" x14ac:dyDescent="0.3">
      <c r="A9" s="824" t="s">
        <v>87</v>
      </c>
      <c r="B9" s="845" t="s">
        <v>232</v>
      </c>
      <c r="C9" s="825" t="s">
        <v>205</v>
      </c>
      <c r="D9" s="825" t="s">
        <v>214</v>
      </c>
      <c r="E9" s="825" t="s">
        <v>233</v>
      </c>
      <c r="F9" s="833" t="s">
        <v>234</v>
      </c>
      <c r="G9" s="833"/>
      <c r="H9" s="836" t="s">
        <v>235</v>
      </c>
      <c r="I9" s="50"/>
      <c r="J9" s="50"/>
      <c r="K9" s="50"/>
      <c r="L9" s="50"/>
      <c r="M9" s="50"/>
      <c r="N9" s="50"/>
      <c r="O9" s="50"/>
      <c r="P9" s="50"/>
      <c r="Q9" s="50"/>
      <c r="R9" s="50"/>
      <c r="S9" s="50"/>
      <c r="T9" s="50"/>
      <c r="U9" s="50"/>
      <c r="V9" s="50"/>
      <c r="W9" s="50"/>
      <c r="X9" s="50"/>
      <c r="Y9" s="50"/>
      <c r="Z9" s="50"/>
      <c r="AA9" s="50"/>
      <c r="AB9" s="50"/>
      <c r="AC9" s="50"/>
      <c r="AD9" s="50"/>
      <c r="AE9" s="50"/>
      <c r="AF9" s="50"/>
      <c r="AG9" s="50"/>
      <c r="AH9" s="50"/>
      <c r="AI9" s="50"/>
      <c r="AJ9" s="50"/>
      <c r="AK9" s="50"/>
      <c r="AL9" s="50"/>
      <c r="AM9" s="50"/>
      <c r="AN9" s="50"/>
      <c r="AO9" s="50"/>
      <c r="AP9" s="50"/>
      <c r="AQ9" s="50"/>
      <c r="AR9" s="50"/>
      <c r="AS9" s="50"/>
      <c r="AT9" s="50"/>
      <c r="AU9" s="50"/>
      <c r="AV9" s="50"/>
      <c r="AW9" s="50"/>
      <c r="AX9" s="50"/>
      <c r="AY9" s="50"/>
      <c r="AZ9" s="50"/>
      <c r="BA9" s="50"/>
      <c r="BB9" s="50"/>
      <c r="BC9" s="50"/>
      <c r="BD9" s="50"/>
      <c r="BE9" s="50"/>
      <c r="BF9" s="50"/>
      <c r="BG9" s="50"/>
      <c r="BH9" s="50"/>
      <c r="BI9" s="50"/>
      <c r="BJ9" s="50"/>
      <c r="BK9" s="50"/>
      <c r="BL9" s="50"/>
      <c r="BM9" s="50"/>
      <c r="BN9" s="50"/>
      <c r="BO9" s="50"/>
      <c r="BP9" s="50"/>
      <c r="BQ9" s="50"/>
      <c r="BR9" s="50"/>
      <c r="BS9" s="50"/>
      <c r="BT9" s="50"/>
      <c r="BU9" s="50"/>
      <c r="BV9" s="50"/>
      <c r="BW9" s="50"/>
      <c r="BX9" s="50"/>
      <c r="BY9" s="50"/>
      <c r="BZ9" s="50"/>
      <c r="CA9" s="50"/>
      <c r="CB9" s="50"/>
      <c r="CC9" s="50"/>
      <c r="CD9" s="50"/>
      <c r="CE9" s="50"/>
      <c r="CF9" s="50"/>
      <c r="CG9" s="50"/>
      <c r="CH9" s="50"/>
      <c r="CI9" s="50"/>
      <c r="CJ9" s="50"/>
      <c r="CK9" s="50"/>
      <c r="CL9" s="50"/>
      <c r="CM9" s="50"/>
      <c r="CN9" s="50"/>
      <c r="CO9" s="50"/>
      <c r="CP9" s="50"/>
      <c r="CQ9" s="50"/>
      <c r="CR9" s="50"/>
      <c r="CS9" s="50"/>
      <c r="CT9" s="50"/>
      <c r="CU9" s="50"/>
      <c r="CV9" s="50"/>
      <c r="CW9" s="50"/>
      <c r="CX9" s="50"/>
      <c r="CY9" s="50"/>
      <c r="CZ9" s="50"/>
      <c r="DA9" s="50"/>
      <c r="DB9" s="50"/>
      <c r="DC9" s="50"/>
      <c r="DD9" s="50"/>
      <c r="DE9" s="50"/>
      <c r="DF9" s="50"/>
      <c r="DG9" s="50"/>
    </row>
    <row r="10" spans="1:111" s="50" customFormat="1" ht="48.75" customHeight="1" x14ac:dyDescent="0.3">
      <c r="A10" s="824"/>
      <c r="B10" s="845"/>
      <c r="C10" s="825"/>
      <c r="D10" s="825"/>
      <c r="E10" s="825"/>
      <c r="F10" s="833"/>
      <c r="G10" s="833"/>
      <c r="H10" s="836"/>
    </row>
    <row r="11" spans="1:111" s="50" customFormat="1" ht="151.5" customHeight="1" x14ac:dyDescent="0.3">
      <c r="A11" s="837"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v>
      </c>
      <c r="B11" s="81" t="str">
        <f>DESCRIPCION!D10</f>
        <v>Ausencia de herramientas tecnológicas que soporten la  ejecución de los tramites en todas sus fases  para prevenir las acciones presenciales (20)</v>
      </c>
      <c r="C11" s="103" t="str">
        <f>'CONTROLES Y EVALUACIÓN'!C11:C17</f>
        <v>1. La Secretaria de Planeacion y los directores de DOTS, DIANU y SISBÉN, 2. bimestralmente verificara la aplicacion de la estragia de comunicacion externa 3. con el propósito de dar a conocer los requisitos y procediminetos del tramite para una mejor comprensión del ciudadano. 4. mediante la promocion y publicidad de los tramites y servicios (canales y rutas de acceso) 5. En caso de no realizarse las actividades se requeria a los directores y al equipo de comunicaciones mediante memorando 6. Informe de actividades realizadas, Piezas graficas, Correos electronicos, Material publicitario y Memorando.</v>
      </c>
      <c r="D11" s="148" t="str">
        <f>'CONTROLES Y EVALUACIÓN'!H11:H17</f>
        <v>Fuerte</v>
      </c>
      <c r="E11" s="148" t="str">
        <f>'CONTROLES Y EVALUACIÓN'!I11:I17</f>
        <v>Fuerte (Siempre se Ejecuta)</v>
      </c>
      <c r="F11" s="102"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58">
        <f>IF(F11="Fuerte",100,IF(F11="Moderado",50,IF(F11="Débil",0," ")))</f>
        <v>100</v>
      </c>
      <c r="H11" s="834" t="str">
        <f>IF(G14=100,"Fuerte",IF(AND(G14&gt;=50,G14&lt;=99),"Moderado",IF(AND(G14&gt;=0,G14&lt;=49),"Débil"," ")))</f>
        <v>Fuerte</v>
      </c>
    </row>
    <row r="12" spans="1:111" s="50" customFormat="1" ht="182.25" customHeight="1" x14ac:dyDescent="0.3">
      <c r="A12" s="784"/>
      <c r="B12" s="81" t="str">
        <f>DESCRIPCION!D11</f>
        <v>Complejidad de los requisitos y  procedimientos del trámite que desbordan la capacidad de comprensión del usuario y/o funcionario (18)</v>
      </c>
      <c r="C12" s="103" t="str">
        <f>'CONTROLES Y EVALUACIÓN'!C22</f>
        <v>1. La Secretaria de Planeación y los Directores   2. mensualmente verificaran la sociacialización de los valores incluidos en el código de integridad y buen gobierno a  los servidores públicos de la dependencia 3. con el propósito de interiorizar los valores institucionales 4. Se socializará el valor del mes de acuerdo a la circular emitida por Talento Humano, enfatizando el valor de la honradez 5. Se requerirá al responsable de la socialización mediadiante memorando en caso de incumplimiento. 6. Actas de reunión, Piezas graficas, Correos electronicos, Material publicitario y Memorando.</v>
      </c>
      <c r="D12" s="82" t="str">
        <f>'CONTROLES Y EVALUACIÓN'!H22</f>
        <v>Fuerte</v>
      </c>
      <c r="E12" s="82" t="str">
        <f>'CONTROLES Y EVALUACIÓN'!I22</f>
        <v>Fuerte (Siempre se Ejecuta)</v>
      </c>
      <c r="F12" s="102" t="str">
        <f t="shared" ref="F12:F13"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Fuerte</v>
      </c>
      <c r="G12" s="58">
        <f t="shared" ref="G12" si="1">IF(F12="Fuerte",100,IF(F12="Moderado",50,IF(F12="Débil",0," ")))</f>
        <v>100</v>
      </c>
      <c r="H12" s="835"/>
    </row>
    <row r="13" spans="1:111" s="50" customFormat="1" ht="126" customHeight="1" x14ac:dyDescent="0.3">
      <c r="A13" s="785"/>
      <c r="B13" s="81" t="str">
        <f>DESCRIPCION!D12</f>
        <v>Fallas en la cultura de la probidad (Honradez) (22)</v>
      </c>
      <c r="C13" s="103" t="str">
        <f>'CONTROLES Y EVALUACIÓN'!C33</f>
        <v xml:space="preserve">1. Los Directores de DIANU, OTS y SISBÉN 2. anualmente  revisan la hoja de vida de los trámites de su dependencia y programara la racionalización de los mismos 3. con el propósito de identificar los trámites susceptibles de mejoras en el ámbito tecnológico 4. esta información es publicada en el SUIT . 5 se verificara el cumplimiento de lo programado dentro de la estrategia, y se haran las correcciones en el SUIT indicando las causas que originaron el incumplimiento. 6 dejando como evidencia la información actualizada en el SUIT y la ruta de acceso para el tramité de manera virtual.  </v>
      </c>
      <c r="D13" s="82" t="str">
        <f>'CONTROLES Y EVALUACIÓN'!H33</f>
        <v>Fuerte</v>
      </c>
      <c r="E13" s="82" t="str">
        <f>'CONTROLES Y EVALUACIÓN'!I33</f>
        <v>Fuerte (Siempre se Ejecuta)</v>
      </c>
      <c r="F13" s="102" t="str">
        <f t="shared" si="0"/>
        <v>Fuerte</v>
      </c>
      <c r="G13" s="58">
        <f>IF(F13="Fuerte",100,IF(F13="Moderado",50,IF(F13="Débil",0," ")))</f>
        <v>100</v>
      </c>
      <c r="H13" s="835"/>
    </row>
    <row r="14" spans="1:111" s="50" customFormat="1" ht="30.75" customHeight="1" x14ac:dyDescent="0.3">
      <c r="A14" s="839"/>
      <c r="B14" s="840"/>
      <c r="C14" s="840"/>
      <c r="D14" s="840"/>
      <c r="E14" s="840"/>
      <c r="F14" s="841"/>
      <c r="G14" s="152">
        <f>AVERAGE(G11:G13)</f>
        <v>100</v>
      </c>
      <c r="H14" s="838"/>
    </row>
    <row r="15" spans="1:111" s="50" customFormat="1" ht="162" customHeight="1" x14ac:dyDescent="0.3">
      <c r="A15" s="768" t="e">
        <f>DESCRIPCION!#REF!</f>
        <v>#REF!</v>
      </c>
      <c r="B15" s="81" t="e">
        <f>DESCRIPCION!#REF!</f>
        <v>#REF!</v>
      </c>
      <c r="C15" s="103" t="e">
        <f>'CONTROLES Y EVALUACIÓN'!#REF!</f>
        <v>#REF!</v>
      </c>
      <c r="D15" s="82" t="e">
        <f>'CONTROLES Y EVALUACIÓN'!#REF!</f>
        <v>#REF!</v>
      </c>
      <c r="E15" s="82" t="e">
        <f>'CONTROLES Y EVALUACIÓN'!#REF!</f>
        <v>#REF!</v>
      </c>
      <c r="F15" s="102" t="e">
        <f>'CONTROLES Y EVALUACIÓN'!#REF!</f>
        <v>#REF!</v>
      </c>
      <c r="G15" s="58" t="e">
        <f>IF(F15="Fuerte",100,IF(F15="Moderado",50,IF(F15="Débil",0," ")))</f>
        <v>#REF!</v>
      </c>
      <c r="H15" s="834" t="e">
        <f>IF(G18=100,"Fuerte",IF(AND(G18&gt;=50,G18&lt;=99),"Moderado",IF(AND(G18&gt;=0,G18&lt;=49),"Débil"," ")))</f>
        <v>#REF!</v>
      </c>
    </row>
    <row r="16" spans="1:111" s="50" customFormat="1" ht="153.75" customHeight="1" x14ac:dyDescent="0.3">
      <c r="A16" s="768"/>
      <c r="B16" s="81" t="e">
        <f>DESCRIPCION!#REF!</f>
        <v>#REF!</v>
      </c>
      <c r="C16" s="103" t="e">
        <f>'CONTROLES Y EVALUACIÓN'!#REF!</f>
        <v>#REF!</v>
      </c>
      <c r="D16" s="82" t="e">
        <f>'CONTROLES Y EVALUACIÓN'!#REF!</f>
        <v>#REF!</v>
      </c>
      <c r="E16" s="82" t="e">
        <f>'CONTROLES Y EVALUACIÓN'!#REF!</f>
        <v>#REF!</v>
      </c>
      <c r="F16" s="102" t="e">
        <f>'CONTROLES Y EVALUACIÓN'!#REF!</f>
        <v>#REF!</v>
      </c>
      <c r="G16" s="58" t="e">
        <f t="shared" ref="G16" si="2">IF(F16="Fuerte",100,IF(F16="Moderado",50,IF(F16="Débil",0," ")))</f>
        <v>#REF!</v>
      </c>
      <c r="H16" s="835"/>
    </row>
    <row r="17" spans="1:8" s="50" customFormat="1" ht="162" customHeight="1" x14ac:dyDescent="0.3">
      <c r="A17" s="768"/>
      <c r="B17" s="81"/>
      <c r="C17" s="103"/>
      <c r="D17" s="82"/>
      <c r="E17" s="82"/>
      <c r="F17" s="102"/>
      <c r="G17" s="58"/>
      <c r="H17" s="835"/>
    </row>
    <row r="18" spans="1:8" s="50" customFormat="1" ht="36" customHeight="1" x14ac:dyDescent="0.3">
      <c r="A18" s="842"/>
      <c r="B18" s="843"/>
      <c r="C18" s="843"/>
      <c r="D18" s="843"/>
      <c r="E18" s="843"/>
      <c r="F18" s="844"/>
      <c r="G18" s="104" t="e">
        <f>AVERAGE(G15:G17)</f>
        <v>#REF!</v>
      </c>
      <c r="H18" s="838"/>
    </row>
    <row r="19" spans="1:8" s="50" customFormat="1" ht="135" customHeight="1" x14ac:dyDescent="0.3">
      <c r="A19" s="837" t="e">
        <f>DESCRIPCION!#REF!</f>
        <v>#REF!</v>
      </c>
      <c r="B19" s="81" t="e">
        <f>DESCRIPCION!#REF!</f>
        <v>#REF!</v>
      </c>
      <c r="C19" s="103" t="s">
        <v>439</v>
      </c>
      <c r="D19" s="82" t="e">
        <f>'CONTROLES Y EVALUACIÓN'!#REF!</f>
        <v>#REF!</v>
      </c>
      <c r="E19" s="82" t="e">
        <f>'CONTROLES Y EVALUACIÓN'!#REF!</f>
        <v>#REF!</v>
      </c>
      <c r="F19" s="102" t="e">
        <f>'CONTROLES Y EVALUACIÓN'!#REF!</f>
        <v>#REF!</v>
      </c>
      <c r="G19" s="190" t="e">
        <f>IF(F19="Fuerte",100,IF(F19="Moderado",50,IF(F19="Débil",0," ")))</f>
        <v>#REF!</v>
      </c>
      <c r="H19" s="834" t="e">
        <f>IF(#REF!=100,"Fuerte",IF(AND(#REF!&gt;=50,#REF!&lt;=99),"Moderado",IF(AND(#REF!&gt;=0,#REF!&lt;=49),"Débil"," ")))</f>
        <v>#REF!</v>
      </c>
    </row>
    <row r="20" spans="1:8" s="50" customFormat="1" ht="120" customHeight="1" x14ac:dyDescent="0.3">
      <c r="A20" s="784"/>
      <c r="B20" s="81" t="e">
        <f>DESCRIPCION!#REF!</f>
        <v>#REF!</v>
      </c>
      <c r="C20" s="103" t="e">
        <f>'CONTROLES Y EVALUACIÓN'!#REF!</f>
        <v>#REF!</v>
      </c>
      <c r="D20" s="82" t="e">
        <f>'CONTROLES Y EVALUACIÓN'!#REF!</f>
        <v>#REF!</v>
      </c>
      <c r="E20" s="82" t="e">
        <f>'CONTROLES Y EVALUACIÓN'!#REF!</f>
        <v>#REF!</v>
      </c>
      <c r="F20" s="102" t="e">
        <f>'CONTROLES Y EVALUACIÓN'!#REF!</f>
        <v>#REF!</v>
      </c>
      <c r="G20" s="58" t="e">
        <f t="shared" ref="G20" si="3">IF(F20="Fuerte",100,IF(F20="Moderado",50,IF(F20="Débil",0," ")))</f>
        <v>#REF!</v>
      </c>
      <c r="H20" s="835"/>
    </row>
    <row r="21" spans="1:8" s="50" customFormat="1" ht="129.75" customHeight="1" x14ac:dyDescent="0.3">
      <c r="A21" s="785"/>
      <c r="B21" s="81" t="e">
        <f>DESCRIPCION!#REF!</f>
        <v>#REF!</v>
      </c>
      <c r="C21" s="103"/>
      <c r="D21" s="82"/>
      <c r="E21" s="82"/>
      <c r="F21" s="102"/>
      <c r="G21" s="58"/>
      <c r="H21" s="835"/>
    </row>
  </sheetData>
  <sheetProtection selectLockedCells="1"/>
  <mergeCells count="25">
    <mergeCell ref="H19:H21"/>
    <mergeCell ref="H9:H10"/>
    <mergeCell ref="A11:A13"/>
    <mergeCell ref="A15:A17"/>
    <mergeCell ref="A19:A21"/>
    <mergeCell ref="H11:H14"/>
    <mergeCell ref="A14:F14"/>
    <mergeCell ref="A18:F18"/>
    <mergeCell ref="H15:H18"/>
    <mergeCell ref="B9:B10"/>
    <mergeCell ref="D9:D10"/>
    <mergeCell ref="B1:D2"/>
    <mergeCell ref="B3:D4"/>
    <mergeCell ref="A9:A10"/>
    <mergeCell ref="C9:C10"/>
    <mergeCell ref="A6:H6"/>
    <mergeCell ref="A7:H7"/>
    <mergeCell ref="E3:G3"/>
    <mergeCell ref="E4:G4"/>
    <mergeCell ref="H1:H4"/>
    <mergeCell ref="A1:A4"/>
    <mergeCell ref="E9:E10"/>
    <mergeCell ref="E1:G1"/>
    <mergeCell ref="E2:G2"/>
    <mergeCell ref="F9:G10"/>
  </mergeCells>
  <pageMargins left="0.7" right="0.7" top="0.75" bottom="0.75" header="0.3" footer="0.3"/>
  <pageSetup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8">
    <tabColor theme="2" tint="-0.499984740745262"/>
  </sheetPr>
  <dimension ref="A1:X30"/>
  <sheetViews>
    <sheetView topLeftCell="B15" zoomScaleNormal="100" workbookViewId="0">
      <selection activeCell="G20" sqref="G20:G21"/>
    </sheetView>
  </sheetViews>
  <sheetFormatPr baseColWidth="10" defaultColWidth="10.77734375" defaultRowHeight="14.4" x14ac:dyDescent="0.3"/>
  <cols>
    <col min="8" max="8" width="10.6640625" customWidth="1"/>
    <col min="9" max="9" width="10.33203125" customWidth="1"/>
    <col min="11" max="11" width="16" customWidth="1"/>
  </cols>
  <sheetData>
    <row r="1" spans="1:12" ht="15" customHeight="1" x14ac:dyDescent="0.3">
      <c r="A1" s="449"/>
      <c r="B1" s="706"/>
      <c r="C1" s="415" t="str">
        <f>CONTEXTO!B1</f>
        <v xml:space="preserve">PROCESO: </v>
      </c>
      <c r="D1" s="415"/>
      <c r="E1" s="415"/>
      <c r="F1" s="415"/>
      <c r="G1" s="310" t="s">
        <v>465</v>
      </c>
      <c r="H1" s="310"/>
      <c r="I1" s="310"/>
      <c r="J1" s="716"/>
      <c r="K1" s="307"/>
      <c r="L1" s="1"/>
    </row>
    <row r="2" spans="1:12" x14ac:dyDescent="0.3">
      <c r="A2" s="450"/>
      <c r="B2" s="444"/>
      <c r="C2" s="416"/>
      <c r="D2" s="416"/>
      <c r="E2" s="416"/>
      <c r="F2" s="416"/>
      <c r="G2" s="419" t="s">
        <v>497</v>
      </c>
      <c r="H2" s="419"/>
      <c r="I2" s="419"/>
      <c r="J2" s="717"/>
      <c r="K2" s="308"/>
      <c r="L2" s="1"/>
    </row>
    <row r="3" spans="1:12" ht="15" customHeight="1" x14ac:dyDescent="0.3">
      <c r="A3" s="450"/>
      <c r="B3" s="444"/>
      <c r="C3" s="416" t="s">
        <v>32</v>
      </c>
      <c r="D3" s="416"/>
      <c r="E3" s="416"/>
      <c r="F3" s="416"/>
      <c r="G3" s="419" t="s">
        <v>467</v>
      </c>
      <c r="H3" s="419"/>
      <c r="I3" s="419"/>
      <c r="J3" s="717"/>
      <c r="K3" s="308"/>
      <c r="L3" s="1"/>
    </row>
    <row r="4" spans="1:12" ht="21" customHeight="1" x14ac:dyDescent="0.3">
      <c r="A4" s="450"/>
      <c r="B4" s="444"/>
      <c r="C4" s="416"/>
      <c r="D4" s="416"/>
      <c r="E4" s="416"/>
      <c r="F4" s="416"/>
      <c r="G4" s="419" t="s">
        <v>503</v>
      </c>
      <c r="H4" s="419"/>
      <c r="I4" s="419"/>
      <c r="J4" s="717"/>
      <c r="K4" s="308"/>
      <c r="L4" s="1"/>
    </row>
    <row r="5" spans="1:12" ht="15.6" x14ac:dyDescent="0.3">
      <c r="A5" s="394"/>
      <c r="B5" s="395"/>
      <c r="C5" s="395"/>
      <c r="D5" s="395"/>
      <c r="E5" s="395"/>
      <c r="F5" s="395"/>
      <c r="G5" s="395"/>
      <c r="H5" s="395"/>
      <c r="I5" s="395"/>
      <c r="J5" s="395"/>
      <c r="K5" s="396"/>
      <c r="L5" s="1"/>
    </row>
    <row r="6" spans="1:12" x14ac:dyDescent="0.3">
      <c r="A6" s="713" t="s">
        <v>119</v>
      </c>
      <c r="B6" s="714"/>
      <c r="C6" s="714"/>
      <c r="D6" s="714"/>
      <c r="E6" s="714"/>
      <c r="F6" s="714"/>
      <c r="G6" s="714"/>
      <c r="H6" s="714"/>
      <c r="I6" s="714"/>
      <c r="J6" s="714"/>
      <c r="K6" s="715"/>
      <c r="L6" s="1"/>
    </row>
    <row r="7" spans="1:12" x14ac:dyDescent="0.3">
      <c r="A7" s="713"/>
      <c r="B7" s="714"/>
      <c r="C7" s="714"/>
      <c r="D7" s="714"/>
      <c r="E7" s="714"/>
      <c r="F7" s="714"/>
      <c r="G7" s="714"/>
      <c r="H7" s="714"/>
      <c r="I7" s="714"/>
      <c r="J7" s="714"/>
      <c r="K7" s="715"/>
      <c r="L7" s="1"/>
    </row>
    <row r="8" spans="1:12" x14ac:dyDescent="0.3">
      <c r="A8" s="709" t="str">
        <f>CONTEXTO!A8</f>
        <v>PROCESO: PLANEACIÓN ESTRATÉGICA Y TERRITORIAL</v>
      </c>
      <c r="B8" s="398"/>
      <c r="C8" s="398"/>
      <c r="D8" s="398"/>
      <c r="E8" s="398"/>
      <c r="F8" s="398"/>
      <c r="G8" s="398"/>
      <c r="H8" s="398"/>
      <c r="I8" s="398"/>
      <c r="J8" s="398"/>
      <c r="K8" s="399"/>
      <c r="L8" s="1"/>
    </row>
    <row r="9" spans="1:12" ht="56.25" customHeight="1" thickBot="1" x14ac:dyDescent="0.35">
      <c r="A9" s="710" t="str">
        <f>CONTEXTO!A9</f>
        <v>OBJETIVO: PLANEAR, ASESORAR, PROMOVER Y REALIZAR SEGUIMIENTO PERMANENTE; MEDIANTE LA ADOPCIÓN Y UTILIZACIÓN DE METODOLOGÍAS DE ORDEN  INSTITUCIONAL NACIONAL Y REGIONAL NECESARIAS EN LA FORMULACIÓN, IMPLEMENTACIÓN Y EVALUACIÓN  DE POLÍTICAS, PLANES, PROGRAMAS Y PROYECTOS QUE ESTÉN COHERENCIA CON UN ORDENAMIENTO TERRITORIAL AMBIENTAL Y ECONÓMICAMENTE SOSTENIBLE PARA CUMPLIR CON LOS OBJETIVOS PROPUESTOS POR LA ALTA DIRECCIÓN Y LAS EXPECTATIVAS DE LA COMUNIDAD.</v>
      </c>
      <c r="B9" s="711"/>
      <c r="C9" s="711"/>
      <c r="D9" s="711"/>
      <c r="E9" s="711"/>
      <c r="F9" s="711"/>
      <c r="G9" s="711"/>
      <c r="H9" s="711"/>
      <c r="I9" s="711"/>
      <c r="J9" s="711"/>
      <c r="K9" s="712"/>
      <c r="L9" s="1"/>
    </row>
    <row r="10" spans="1:12" ht="15" thickBot="1" x14ac:dyDescent="0.35">
      <c r="A10" s="707"/>
      <c r="B10" s="708"/>
      <c r="C10" s="708"/>
      <c r="D10" s="708"/>
      <c r="E10" s="708"/>
      <c r="F10" s="708"/>
      <c r="G10" s="708"/>
      <c r="H10" s="708"/>
      <c r="I10" s="708"/>
      <c r="J10" s="708"/>
      <c r="K10" s="708"/>
      <c r="L10" s="1"/>
    </row>
    <row r="11" spans="1:12" ht="27" customHeight="1" thickBot="1" x14ac:dyDescent="0.35">
      <c r="A11" s="849" t="s">
        <v>120</v>
      </c>
      <c r="B11" s="854"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v>
      </c>
      <c r="C11" s="854"/>
      <c r="D11" s="854"/>
      <c r="E11" s="854"/>
      <c r="F11" s="854"/>
      <c r="G11" s="854"/>
      <c r="H11" s="855"/>
      <c r="I11" s="852" t="s">
        <v>339</v>
      </c>
      <c r="J11" s="853"/>
      <c r="K11" s="110" t="str">
        <f>IF(J18="x","EXTREMA",IF(J20="x","ALTA",IF(J22="x","MODERADA",IF(J24="x","BAJA",""))))</f>
        <v>EXTREMA</v>
      </c>
      <c r="L11" s="1"/>
    </row>
    <row r="12" spans="1:12" ht="30.75" customHeight="1" thickBot="1" x14ac:dyDescent="0.35">
      <c r="A12" s="850"/>
      <c r="B12" s="856"/>
      <c r="C12" s="856"/>
      <c r="D12" s="856"/>
      <c r="E12" s="856"/>
      <c r="F12" s="856"/>
      <c r="G12" s="856"/>
      <c r="H12" s="857"/>
      <c r="I12" s="858" t="s">
        <v>340</v>
      </c>
      <c r="J12" s="859"/>
      <c r="K12" s="130" t="str">
        <f>'VALORACION RIESGOS INHERENTES'!K11</f>
        <v>EXTREMA</v>
      </c>
      <c r="L12" s="1"/>
    </row>
    <row r="13" spans="1:12" ht="16.2" thickBot="1" x14ac:dyDescent="0.35">
      <c r="A13" s="851"/>
      <c r="B13" s="701" t="s">
        <v>290</v>
      </c>
      <c r="C13" s="702"/>
      <c r="D13" s="702"/>
      <c r="E13" s="702"/>
      <c r="F13" s="702"/>
      <c r="G13" s="702"/>
      <c r="H13" s="702"/>
      <c r="I13" s="702"/>
      <c r="J13" s="739"/>
      <c r="K13" s="156" t="str">
        <f>'EVALUACIÓN SOLIDEZ CONTROLES'!H11</f>
        <v>Fuerte</v>
      </c>
      <c r="L13" s="1"/>
    </row>
    <row r="14" spans="1:12" ht="16.2" thickBot="1" x14ac:dyDescent="0.35">
      <c r="A14" s="149" t="s">
        <v>122</v>
      </c>
      <c r="B14" s="150"/>
      <c r="C14" s="150"/>
      <c r="D14" s="151"/>
      <c r="E14" s="846" t="s">
        <v>126</v>
      </c>
      <c r="F14" s="847"/>
      <c r="G14" s="848"/>
      <c r="H14" s="701" t="s">
        <v>342</v>
      </c>
      <c r="I14" s="739"/>
      <c r="J14" s="740" t="s">
        <v>135</v>
      </c>
      <c r="K14" s="741"/>
      <c r="L14" s="1"/>
    </row>
    <row r="15" spans="1:12" ht="47.25" customHeight="1" x14ac:dyDescent="0.3">
      <c r="A15" s="125"/>
      <c r="B15" s="112"/>
      <c r="C15" s="126"/>
      <c r="D15" s="112"/>
      <c r="E15" s="112"/>
      <c r="F15" s="112"/>
      <c r="G15" s="112"/>
      <c r="H15" s="112"/>
      <c r="I15" s="112"/>
      <c r="J15" s="123"/>
      <c r="K15" s="124"/>
      <c r="L15" s="1"/>
    </row>
    <row r="16" spans="1:12" ht="39" customHeight="1" x14ac:dyDescent="0.3">
      <c r="A16" s="746" t="s">
        <v>122</v>
      </c>
      <c r="B16" s="112">
        <v>5</v>
      </c>
      <c r="C16" s="747"/>
      <c r="D16" s="725"/>
      <c r="E16" s="727"/>
      <c r="F16" s="727"/>
      <c r="G16" s="727"/>
      <c r="H16" s="112"/>
      <c r="I16" s="112"/>
      <c r="J16" s="744" t="s">
        <v>121</v>
      </c>
      <c r="K16" s="745"/>
      <c r="L16" s="1"/>
    </row>
    <row r="17" spans="1:24" x14ac:dyDescent="0.3">
      <c r="A17" s="746"/>
      <c r="B17" s="112" t="s">
        <v>124</v>
      </c>
      <c r="C17" s="748"/>
      <c r="D17" s="725"/>
      <c r="E17" s="727"/>
      <c r="F17" s="727"/>
      <c r="G17" s="727"/>
      <c r="H17" s="112"/>
      <c r="I17" s="112"/>
      <c r="J17" s="113"/>
      <c r="K17" s="114"/>
      <c r="L17" s="1"/>
    </row>
    <row r="18" spans="1:24" ht="28.2" x14ac:dyDescent="0.3">
      <c r="A18" s="746"/>
      <c r="B18" s="112">
        <v>4</v>
      </c>
      <c r="C18" s="749"/>
      <c r="D18" s="725"/>
      <c r="E18" s="725"/>
      <c r="F18" s="726"/>
      <c r="G18" s="727"/>
      <c r="H18" s="112"/>
      <c r="I18" s="112"/>
      <c r="J18" s="117" t="str">
        <f xml:space="preserve"> IF(OR(E16="X",F16="X",G16="x",F18="x",G18="X",F20="X",G20="X",G22="X" ),"x","")</f>
        <v>x</v>
      </c>
      <c r="K18" s="114" t="s">
        <v>123</v>
      </c>
      <c r="L18" s="1"/>
    </row>
    <row r="19" spans="1:24" ht="28.2" x14ac:dyDescent="0.3">
      <c r="A19" s="746"/>
      <c r="B19" s="112" t="s">
        <v>126</v>
      </c>
      <c r="C19" s="750"/>
      <c r="D19" s="725"/>
      <c r="E19" s="725"/>
      <c r="F19" s="726"/>
      <c r="G19" s="727"/>
      <c r="H19" s="112"/>
      <c r="I19" s="112"/>
      <c r="J19" s="118"/>
      <c r="K19" s="114"/>
      <c r="L19" s="1"/>
    </row>
    <row r="20" spans="1:24" ht="28.2" x14ac:dyDescent="0.3">
      <c r="A20" s="746"/>
      <c r="B20" s="112">
        <v>3</v>
      </c>
      <c r="C20" s="721"/>
      <c r="D20" s="723"/>
      <c r="E20" s="724"/>
      <c r="F20" s="726"/>
      <c r="G20" s="727"/>
      <c r="H20" s="112"/>
      <c r="I20" s="112"/>
      <c r="J20" s="119" t="str">
        <f xml:space="preserve"> IF(OR(C16="X",D16="X",D18="x",E18="x",E20="X",F22="X",F24="X",G24="X" ),"x","")</f>
        <v/>
      </c>
      <c r="K20" s="114" t="s">
        <v>125</v>
      </c>
      <c r="L20" s="1"/>
      <c r="X20" s="37"/>
    </row>
    <row r="21" spans="1:24" ht="28.2" x14ac:dyDescent="0.3">
      <c r="A21" s="746"/>
      <c r="B21" s="112" t="s">
        <v>128</v>
      </c>
      <c r="C21" s="722"/>
      <c r="D21" s="723"/>
      <c r="E21" s="725"/>
      <c r="F21" s="726"/>
      <c r="G21" s="727"/>
      <c r="H21" s="112"/>
      <c r="I21" s="112"/>
      <c r="J21" s="120"/>
      <c r="K21" s="114"/>
      <c r="L21" s="1"/>
    </row>
    <row r="22" spans="1:24" ht="28.2" x14ac:dyDescent="0.3">
      <c r="A22" s="746"/>
      <c r="B22" s="112">
        <v>2</v>
      </c>
      <c r="C22" s="721"/>
      <c r="D22" s="728"/>
      <c r="E22" s="729"/>
      <c r="F22" s="724"/>
      <c r="G22" s="727" t="s">
        <v>138</v>
      </c>
      <c r="H22" s="112"/>
      <c r="I22" s="112"/>
      <c r="J22" s="121" t="str">
        <f xml:space="preserve"> IF(OR(C18="X",D20="X",E22="x",E24="x" ),"x","")</f>
        <v/>
      </c>
      <c r="K22" s="114" t="s">
        <v>127</v>
      </c>
      <c r="L22" s="1"/>
    </row>
    <row r="23" spans="1:24" ht="28.2" x14ac:dyDescent="0.3">
      <c r="A23" s="746"/>
      <c r="B23" s="112" t="s">
        <v>249</v>
      </c>
      <c r="C23" s="722"/>
      <c r="D23" s="728"/>
      <c r="E23" s="723"/>
      <c r="F23" s="725"/>
      <c r="G23" s="727"/>
      <c r="H23" s="112"/>
      <c r="I23" s="112"/>
      <c r="J23" s="120"/>
      <c r="K23" s="114"/>
      <c r="L23" s="1"/>
    </row>
    <row r="24" spans="1:24" ht="28.2" x14ac:dyDescent="0.3">
      <c r="A24" s="746"/>
      <c r="B24" s="112">
        <v>1</v>
      </c>
      <c r="C24" s="721"/>
      <c r="D24" s="731"/>
      <c r="E24" s="733"/>
      <c r="F24" s="735"/>
      <c r="G24" s="737"/>
      <c r="H24" s="112"/>
      <c r="I24" s="112"/>
      <c r="J24" s="122" t="str">
        <f xml:space="preserve"> IF(OR(C20="X",C22="X",C24="x",D22="x",D24="x" ),"x","")</f>
        <v/>
      </c>
      <c r="K24" s="114" t="s">
        <v>129</v>
      </c>
      <c r="L24" s="1"/>
    </row>
    <row r="25" spans="1:24" x14ac:dyDescent="0.3">
      <c r="A25" s="746"/>
      <c r="B25" s="112" t="s">
        <v>130</v>
      </c>
      <c r="C25" s="730"/>
      <c r="D25" s="732"/>
      <c r="E25" s="734"/>
      <c r="F25" s="736"/>
      <c r="G25" s="738"/>
      <c r="H25" s="112"/>
      <c r="I25" s="112"/>
      <c r="J25" s="108"/>
      <c r="K25" s="109"/>
      <c r="L25" s="1"/>
    </row>
    <row r="26" spans="1:24" x14ac:dyDescent="0.3">
      <c r="A26" s="125"/>
      <c r="B26" s="112"/>
      <c r="C26" s="112">
        <v>1</v>
      </c>
      <c r="D26" s="112">
        <v>2</v>
      </c>
      <c r="E26" s="112">
        <v>3</v>
      </c>
      <c r="F26" s="112">
        <v>4</v>
      </c>
      <c r="G26" s="112">
        <v>5</v>
      </c>
      <c r="H26" s="112"/>
      <c r="I26" s="112"/>
      <c r="J26" s="742"/>
      <c r="K26" s="743"/>
      <c r="L26" s="1"/>
    </row>
    <row r="27" spans="1:24" x14ac:dyDescent="0.3">
      <c r="A27" s="125"/>
      <c r="B27" s="112"/>
      <c r="C27" s="112" t="s">
        <v>131</v>
      </c>
      <c r="D27" s="112" t="s">
        <v>132</v>
      </c>
      <c r="E27" s="112" t="s">
        <v>133</v>
      </c>
      <c r="F27" s="112" t="s">
        <v>134</v>
      </c>
      <c r="G27" s="112" t="s">
        <v>135</v>
      </c>
      <c r="H27" s="112"/>
      <c r="I27" s="112"/>
      <c r="J27" s="112"/>
      <c r="K27" s="124"/>
      <c r="L27" s="1"/>
    </row>
    <row r="28" spans="1:24" ht="15" customHeight="1" x14ac:dyDescent="0.3">
      <c r="A28" s="125"/>
      <c r="B28" s="112"/>
      <c r="C28" s="720" t="s">
        <v>136</v>
      </c>
      <c r="D28" s="720"/>
      <c r="E28" s="720"/>
      <c r="F28" s="720"/>
      <c r="G28" s="720"/>
      <c r="H28" s="112"/>
      <c r="I28" s="112"/>
      <c r="J28" s="112"/>
      <c r="K28" s="124"/>
      <c r="L28" s="1"/>
    </row>
    <row r="29" spans="1:24" ht="15" customHeight="1" x14ac:dyDescent="0.3">
      <c r="A29" s="125"/>
      <c r="B29" s="112"/>
      <c r="C29" s="720"/>
      <c r="D29" s="720"/>
      <c r="E29" s="720"/>
      <c r="F29" s="720"/>
      <c r="G29" s="720"/>
      <c r="H29" s="112"/>
      <c r="I29" s="112"/>
      <c r="J29" s="112"/>
      <c r="K29" s="124"/>
      <c r="L29" s="1"/>
    </row>
    <row r="30" spans="1:24" ht="15" thickBot="1" x14ac:dyDescent="0.35">
      <c r="A30" s="127"/>
      <c r="B30" s="128"/>
      <c r="C30" s="128"/>
      <c r="D30" s="128"/>
      <c r="E30" s="128"/>
      <c r="F30" s="128"/>
      <c r="G30" s="128"/>
      <c r="H30" s="128"/>
      <c r="I30" s="128"/>
      <c r="J30" s="128"/>
      <c r="K30" s="129"/>
      <c r="L30" s="1"/>
    </row>
  </sheetData>
  <sheetProtection selectLockedCells="1"/>
  <mergeCells count="50">
    <mergeCell ref="A11:A13"/>
    <mergeCell ref="B13:J13"/>
    <mergeCell ref="I11:J11"/>
    <mergeCell ref="B11:H12"/>
    <mergeCell ref="I12:J12"/>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5:K5"/>
    <mergeCell ref="A6:K7"/>
    <mergeCell ref="A8:K8"/>
    <mergeCell ref="A9:K9"/>
    <mergeCell ref="A10:K10"/>
    <mergeCell ref="J14:K14"/>
    <mergeCell ref="H14:I14"/>
    <mergeCell ref="E14:G14"/>
    <mergeCell ref="C28:G29"/>
    <mergeCell ref="J26:K26"/>
    <mergeCell ref="G20:G21"/>
    <mergeCell ref="C22:C23"/>
    <mergeCell ref="D22:D23"/>
    <mergeCell ref="E22:E23"/>
    <mergeCell ref="F22:F23"/>
    <mergeCell ref="G22:G23"/>
    <mergeCell ref="C18:C19"/>
    <mergeCell ref="D18:D19"/>
    <mergeCell ref="E18:E19"/>
    <mergeCell ref="F18:F19"/>
    <mergeCell ref="G18:G19"/>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400-000000000000}">
          <x14:formula1>
            <xm:f>Hoja2!$A$1:$A$5</xm:f>
          </x14:formula1>
          <xm:sqref>E14:G14</xm:sqref>
        </x14:dataValidation>
        <x14:dataValidation type="list" allowBlank="1" showInputMessage="1" showErrorMessage="1" xr:uid="{00000000-0002-0000-1400-000001000000}">
          <x14:formula1>
            <xm:f>Hoja2!$C$1:$C$5</xm:f>
          </x14:formula1>
          <xm:sqref>J14:K14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9">
    <tabColor theme="9" tint="-0.249977111117893"/>
    <pageSetUpPr fitToPage="1"/>
  </sheetPr>
  <dimension ref="A1:T13"/>
  <sheetViews>
    <sheetView tabSelected="1" topLeftCell="A10" zoomScaleNormal="100" workbookViewId="0">
      <selection activeCell="A10" sqref="A10:A13"/>
    </sheetView>
  </sheetViews>
  <sheetFormatPr baseColWidth="10" defaultColWidth="11.44140625" defaultRowHeight="13.8" x14ac:dyDescent="0.3"/>
  <cols>
    <col min="1" max="1" width="28.109375" style="171" customWidth="1"/>
    <col min="2" max="3" width="18.5546875" style="171" customWidth="1"/>
    <col min="4" max="4" width="20.5546875" style="22" customWidth="1"/>
    <col min="5" max="5" width="15.5546875" style="171" customWidth="1"/>
    <col min="6" max="6" width="14.88671875" style="171" customWidth="1"/>
    <col min="7" max="7" width="17.21875" style="171" customWidth="1"/>
    <col min="8" max="8" width="18.77734375" style="171" customWidth="1"/>
    <col min="9" max="9" width="44.21875" style="171" customWidth="1"/>
    <col min="10" max="10" width="16.109375" style="171" customWidth="1"/>
    <col min="11" max="11" width="14.88671875" style="171" customWidth="1"/>
    <col min="12" max="12" width="17.44140625" style="171" customWidth="1"/>
    <col min="13" max="13" width="20" style="171" customWidth="1"/>
    <col min="14" max="19" width="11.44140625" style="171"/>
    <col min="20" max="20" width="40" style="171" customWidth="1"/>
    <col min="21" max="16384" width="11.44140625" style="171"/>
  </cols>
  <sheetData>
    <row r="1" spans="1:20" ht="15.75" customHeight="1" x14ac:dyDescent="0.3">
      <c r="A1" s="883"/>
      <c r="B1" s="891" t="str">
        <f>CONTEXTO!B1</f>
        <v xml:space="preserve">PROCESO: </v>
      </c>
      <c r="C1" s="891"/>
      <c r="D1" s="891"/>
      <c r="E1" s="891"/>
      <c r="F1" s="891"/>
      <c r="G1" s="891"/>
      <c r="H1" s="891"/>
      <c r="I1" s="891"/>
      <c r="J1" s="885" t="s">
        <v>465</v>
      </c>
      <c r="K1" s="886"/>
      <c r="L1" s="887"/>
      <c r="M1" s="873"/>
    </row>
    <row r="2" spans="1:20" ht="15.75" customHeight="1" x14ac:dyDescent="0.3">
      <c r="A2" s="884"/>
      <c r="B2" s="473"/>
      <c r="C2" s="473"/>
      <c r="D2" s="473"/>
      <c r="E2" s="473"/>
      <c r="F2" s="473"/>
      <c r="G2" s="473"/>
      <c r="H2" s="473"/>
      <c r="I2" s="473"/>
      <c r="J2" s="888" t="s">
        <v>466</v>
      </c>
      <c r="K2" s="889"/>
      <c r="L2" s="890"/>
      <c r="M2" s="874"/>
    </row>
    <row r="3" spans="1:20" ht="15.75" customHeight="1" x14ac:dyDescent="0.3">
      <c r="A3" s="884"/>
      <c r="B3" s="473" t="s">
        <v>236</v>
      </c>
      <c r="C3" s="473"/>
      <c r="D3" s="473"/>
      <c r="E3" s="473"/>
      <c r="F3" s="473"/>
      <c r="G3" s="473"/>
      <c r="H3" s="473"/>
      <c r="I3" s="473"/>
      <c r="J3" s="888" t="s">
        <v>467</v>
      </c>
      <c r="K3" s="889"/>
      <c r="L3" s="890"/>
      <c r="M3" s="874"/>
    </row>
    <row r="4" spans="1:20" ht="15.75" customHeight="1" x14ac:dyDescent="0.3">
      <c r="A4" s="884"/>
      <c r="B4" s="473"/>
      <c r="C4" s="473"/>
      <c r="D4" s="473"/>
      <c r="E4" s="473"/>
      <c r="F4" s="473"/>
      <c r="G4" s="473"/>
      <c r="H4" s="473"/>
      <c r="I4" s="473"/>
      <c r="J4" s="888" t="s">
        <v>468</v>
      </c>
      <c r="K4" s="889"/>
      <c r="L4" s="890"/>
      <c r="M4" s="874"/>
    </row>
    <row r="5" spans="1:20" ht="15" customHeight="1" x14ac:dyDescent="0.3">
      <c r="A5" s="875"/>
      <c r="B5" s="876"/>
      <c r="C5" s="876"/>
      <c r="D5" s="876"/>
      <c r="E5" s="876"/>
      <c r="F5" s="876"/>
      <c r="G5" s="876"/>
      <c r="H5" s="876"/>
      <c r="I5" s="876"/>
      <c r="J5" s="876"/>
      <c r="K5" s="876"/>
      <c r="L5" s="876"/>
      <c r="M5" s="877"/>
    </row>
    <row r="6" spans="1:20" s="189" customFormat="1" ht="15.75" customHeight="1" x14ac:dyDescent="0.25">
      <c r="A6" s="188" t="s">
        <v>237</v>
      </c>
      <c r="B6" s="878" t="s">
        <v>252</v>
      </c>
      <c r="C6" s="878"/>
      <c r="D6" s="878"/>
      <c r="E6" s="878"/>
      <c r="F6" s="878"/>
      <c r="G6" s="878"/>
      <c r="H6" s="878"/>
      <c r="I6" s="878"/>
      <c r="J6" s="878"/>
      <c r="K6" s="878"/>
      <c r="L6" s="878"/>
      <c r="M6" s="879"/>
    </row>
    <row r="7" spans="1:20" s="189" customFormat="1" ht="42.75" customHeight="1" x14ac:dyDescent="0.25">
      <c r="A7" s="188" t="s">
        <v>238</v>
      </c>
      <c r="B7" s="862" t="s">
        <v>253</v>
      </c>
      <c r="C7" s="862"/>
      <c r="D7" s="862"/>
      <c r="E7" s="862"/>
      <c r="F7" s="862"/>
      <c r="G7" s="862"/>
      <c r="H7" s="862"/>
      <c r="I7" s="862"/>
      <c r="J7" s="862"/>
      <c r="K7" s="862"/>
      <c r="L7" s="862"/>
      <c r="M7" s="686"/>
    </row>
    <row r="8" spans="1:20" s="189" customFormat="1" ht="15" customHeight="1" thickBot="1" x14ac:dyDescent="0.3">
      <c r="A8" s="880"/>
      <c r="B8" s="881"/>
      <c r="C8" s="881"/>
      <c r="D8" s="881"/>
      <c r="E8" s="881"/>
      <c r="F8" s="881"/>
      <c r="G8" s="881"/>
      <c r="H8" s="881"/>
      <c r="I8" s="881"/>
      <c r="J8" s="881"/>
      <c r="K8" s="881"/>
      <c r="L8" s="881"/>
      <c r="M8" s="882"/>
    </row>
    <row r="9" spans="1:20" s="71" customFormat="1" ht="40.5" customHeight="1" x14ac:dyDescent="0.25">
      <c r="A9" s="255" t="s">
        <v>464</v>
      </c>
      <c r="B9" s="256" t="s">
        <v>239</v>
      </c>
      <c r="C9" s="256" t="s">
        <v>74</v>
      </c>
      <c r="D9" s="256" t="s">
        <v>8</v>
      </c>
      <c r="E9" s="257" t="s">
        <v>240</v>
      </c>
      <c r="F9" s="257" t="s">
        <v>241</v>
      </c>
      <c r="G9" s="257" t="s">
        <v>242</v>
      </c>
      <c r="H9" s="257" t="s">
        <v>243</v>
      </c>
      <c r="I9" s="257" t="s">
        <v>244</v>
      </c>
      <c r="J9" s="256" t="s">
        <v>245</v>
      </c>
      <c r="K9" s="256" t="s">
        <v>246</v>
      </c>
      <c r="L9" s="256" t="s">
        <v>247</v>
      </c>
      <c r="M9" s="280" t="s">
        <v>248</v>
      </c>
    </row>
    <row r="10" spans="1:20" s="71" customFormat="1" ht="128.25" customHeight="1" x14ac:dyDescent="0.25">
      <c r="A10" s="860" t="str">
        <f>CONTEXTO!A8</f>
        <v>PROCESO: PLANEACIÓN ESTRATÉGICA Y TERRITORIAL</v>
      </c>
      <c r="B10" s="864"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v>
      </c>
      <c r="C10" s="866" t="s">
        <v>418</v>
      </c>
      <c r="D10" s="272" t="str">
        <f>DESCRIPCION!D10</f>
        <v>Ausencia de herramientas tecnológicas que soporten la  ejecución de los tramites en todas sus fases  para prevenir las acciones presenciales (20)</v>
      </c>
      <c r="E10" s="635" t="str">
        <f>'VALORACIÓN RIESGOS RESIDUAL'!E14:G14</f>
        <v>Probable</v>
      </c>
      <c r="F10" s="871" t="str">
        <f>'VALORACIÓN RIESGOS RESIDUAL'!J14</f>
        <v>Catastrófico</v>
      </c>
      <c r="G10" s="862" t="str">
        <f>'VALORACIÓN RIESGOS RESIDUAL'!K11</f>
        <v>EXTREMA</v>
      </c>
      <c r="H10" s="870" t="s">
        <v>294</v>
      </c>
      <c r="I10" s="191" t="str">
        <f>DOFA!F31</f>
        <v>D7D10D11D12O7O8 Realizar el proceso de racionalización de trámites a través de la automatización y el uso de tecnologías (uso del suelo, estratificacion, aptitud hurbanistica)</v>
      </c>
      <c r="J10" s="192" t="s">
        <v>518</v>
      </c>
      <c r="K10" s="272" t="s">
        <v>446</v>
      </c>
      <c r="L10" s="192" t="s">
        <v>539</v>
      </c>
      <c r="M10" s="868" t="s">
        <v>452</v>
      </c>
    </row>
    <row r="11" spans="1:20" s="71" customFormat="1" ht="111" customHeight="1" x14ac:dyDescent="0.25">
      <c r="A11" s="860"/>
      <c r="B11" s="864"/>
      <c r="C11" s="866"/>
      <c r="D11" s="272" t="str">
        <f>DESCRIPCION!D11</f>
        <v>Complejidad de los requisitos y  procedimientos del trámite que desbordan la capacidad de comprensión del usuario y/o funcionario (18)</v>
      </c>
      <c r="E11" s="635"/>
      <c r="F11" s="871"/>
      <c r="G11" s="862"/>
      <c r="H11" s="870"/>
      <c r="I11" s="268" t="str">
        <f>DOFA!I43</f>
        <v>F11A8 Divulgar y promocionar a traves de los canales de comunicación de la Administracion Municipal los tramites y servicios de la Secretaria de Planeacion dirigido a los usuarios y grupos de interes.</v>
      </c>
      <c r="J11" s="272" t="s">
        <v>508</v>
      </c>
      <c r="K11" s="272" t="s">
        <v>447</v>
      </c>
      <c r="L11" s="268" t="s">
        <v>517</v>
      </c>
      <c r="M11" s="868"/>
      <c r="T11" s="266"/>
    </row>
    <row r="12" spans="1:20" s="71" customFormat="1" ht="90" customHeight="1" x14ac:dyDescent="0.25">
      <c r="A12" s="860"/>
      <c r="B12" s="864"/>
      <c r="C12" s="866"/>
      <c r="D12" s="272" t="str">
        <f>DESCRIPCION!D12</f>
        <v>Fallas en la cultura de la probidad (Honradez) (22)</v>
      </c>
      <c r="E12" s="635"/>
      <c r="F12" s="871"/>
      <c r="G12" s="862"/>
      <c r="H12" s="870"/>
      <c r="I12" s="268" t="str">
        <f>DOFA!F37</f>
        <v>D9 O 10 Socializar, promover e implementar el código de integridad y bueno gobierno</v>
      </c>
      <c r="J12" s="272" t="s">
        <v>516</v>
      </c>
      <c r="K12" s="272" t="s">
        <v>447</v>
      </c>
      <c r="L12" s="274" t="s">
        <v>517</v>
      </c>
      <c r="M12" s="868"/>
    </row>
    <row r="13" spans="1:20" s="189" customFormat="1" ht="53.4" thickBot="1" x14ac:dyDescent="0.3">
      <c r="A13" s="861"/>
      <c r="B13" s="865"/>
      <c r="C13" s="867"/>
      <c r="D13" s="273"/>
      <c r="E13" s="636"/>
      <c r="F13" s="872"/>
      <c r="G13" s="863"/>
      <c r="H13" s="258" t="s">
        <v>251</v>
      </c>
      <c r="I13" s="281" t="str">
        <f>DOFA!F43</f>
        <v xml:space="preserve">D9D3A1A3 Denuncia disciplinaria, penal  o la pertinente del caso, reportortar al personal de planta que incumpla sus funciones y actualizar el mapa de riesgos </v>
      </c>
      <c r="J13" s="259" t="s">
        <v>449</v>
      </c>
      <c r="K13" s="259" t="s">
        <v>447</v>
      </c>
      <c r="L13" s="259" t="s">
        <v>463</v>
      </c>
      <c r="M13" s="869"/>
    </row>
  </sheetData>
  <sheetProtection selectLockedCells="1"/>
  <mergeCells count="20">
    <mergeCell ref="M1:M4"/>
    <mergeCell ref="A5:M5"/>
    <mergeCell ref="B6:M6"/>
    <mergeCell ref="B7:M7"/>
    <mergeCell ref="A8:M8"/>
    <mergeCell ref="A1:A4"/>
    <mergeCell ref="J1:L1"/>
    <mergeCell ref="J2:L2"/>
    <mergeCell ref="J3:L3"/>
    <mergeCell ref="J4:L4"/>
    <mergeCell ref="B1:I2"/>
    <mergeCell ref="B3:I4"/>
    <mergeCell ref="A10:A13"/>
    <mergeCell ref="G10:G13"/>
    <mergeCell ref="B10:B13"/>
    <mergeCell ref="C10:C13"/>
    <mergeCell ref="M10:M13"/>
    <mergeCell ref="H10:H12"/>
    <mergeCell ref="E10:E13"/>
    <mergeCell ref="F10:F13"/>
  </mergeCells>
  <printOptions horizontalCentered="1"/>
  <pageMargins left="0.23622047244094491" right="0.23622047244094491" top="0.74803149606299213" bottom="0.74803149606299213" header="0.31496062992125984" footer="0.31496062992125984"/>
  <pageSetup scale="36" fitToWidth="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NO!$A$1:$A$4</xm:f>
          </x14:formula1>
          <xm:sqref>H10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0"/>
  <dimension ref="A1:A5"/>
  <sheetViews>
    <sheetView workbookViewId="0">
      <selection activeCell="J24" sqref="J24"/>
    </sheetView>
  </sheetViews>
  <sheetFormatPr baseColWidth="10" defaultColWidth="10.77734375" defaultRowHeight="14.4" x14ac:dyDescent="0.3"/>
  <cols>
    <col min="1" max="1" width="19.109375" customWidth="1"/>
  </cols>
  <sheetData>
    <row r="1" spans="1:1" x14ac:dyDescent="0.3">
      <c r="A1" s="1" t="s">
        <v>300</v>
      </c>
    </row>
    <row r="2" spans="1:1" x14ac:dyDescent="0.3">
      <c r="A2" s="1" t="s">
        <v>158</v>
      </c>
    </row>
    <row r="3" spans="1:1" x14ac:dyDescent="0.3">
      <c r="A3" s="1" t="s">
        <v>161</v>
      </c>
    </row>
    <row r="4" spans="1:1" x14ac:dyDescent="0.3">
      <c r="A4" s="1" t="s">
        <v>164</v>
      </c>
    </row>
    <row r="5" spans="1:1" x14ac:dyDescent="0.3">
      <c r="A5" s="1" t="s">
        <v>167</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1"/>
  <dimension ref="A1:A4"/>
  <sheetViews>
    <sheetView workbookViewId="0">
      <selection activeCell="C3" sqref="C3"/>
    </sheetView>
  </sheetViews>
  <sheetFormatPr baseColWidth="10" defaultColWidth="10.77734375" defaultRowHeight="14.4" x14ac:dyDescent="0.3"/>
  <cols>
    <col min="1" max="1" width="23.109375" customWidth="1"/>
  </cols>
  <sheetData>
    <row r="1" spans="1:1" x14ac:dyDescent="0.3">
      <c r="A1" s="132" t="s">
        <v>296</v>
      </c>
    </row>
    <row r="2" spans="1:1" x14ac:dyDescent="0.3">
      <c r="A2" s="132" t="s">
        <v>293</v>
      </c>
    </row>
    <row r="3" spans="1:1" x14ac:dyDescent="0.3">
      <c r="A3" s="132" t="s">
        <v>294</v>
      </c>
    </row>
    <row r="4" spans="1:1" x14ac:dyDescent="0.3">
      <c r="A4" s="132" t="s">
        <v>295</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
  <sheetViews>
    <sheetView workbookViewId="0"/>
  </sheetViews>
  <sheetFormatPr baseColWidth="10" defaultColWidth="10.77734375" defaultRowHeight="14.4" x14ac:dyDescent="0.3"/>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8"/>
  <sheetViews>
    <sheetView workbookViewId="0">
      <selection activeCell="A9" sqref="A9"/>
    </sheetView>
  </sheetViews>
  <sheetFormatPr baseColWidth="10" defaultColWidth="10.77734375" defaultRowHeight="14.4" x14ac:dyDescent="0.3"/>
  <sheetData>
    <row r="1" spans="1:1" x14ac:dyDescent="0.3">
      <c r="A1" t="s">
        <v>123</v>
      </c>
    </row>
    <row r="2" spans="1:1" x14ac:dyDescent="0.3">
      <c r="A2" t="s">
        <v>125</v>
      </c>
    </row>
    <row r="3" spans="1:1" x14ac:dyDescent="0.3">
      <c r="A3" t="s">
        <v>127</v>
      </c>
    </row>
    <row r="4" spans="1:1" x14ac:dyDescent="0.3">
      <c r="A4" t="s">
        <v>129</v>
      </c>
    </row>
    <row r="6" spans="1:1" x14ac:dyDescent="0.3">
      <c r="A6" t="s">
        <v>11</v>
      </c>
    </row>
    <row r="7" spans="1:1" x14ac:dyDescent="0.3">
      <c r="A7" t="s">
        <v>12</v>
      </c>
    </row>
    <row r="8" spans="1:1" x14ac:dyDescent="0.3">
      <c r="A8" t="s">
        <v>13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C10"/>
  <sheetViews>
    <sheetView workbookViewId="0">
      <selection activeCell="B14" sqref="B14"/>
    </sheetView>
  </sheetViews>
  <sheetFormatPr baseColWidth="10" defaultColWidth="10.77734375" defaultRowHeight="14.4" x14ac:dyDescent="0.3"/>
  <cols>
    <col min="1" max="1" width="27.33203125" customWidth="1"/>
    <col min="2" max="2" width="25.77734375" customWidth="1"/>
    <col min="3" max="3" width="41.44140625" customWidth="1"/>
  </cols>
  <sheetData>
    <row r="1" spans="1:3" x14ac:dyDescent="0.3">
      <c r="A1" t="s">
        <v>271</v>
      </c>
      <c r="B1" t="s">
        <v>277</v>
      </c>
      <c r="C1" t="s">
        <v>281</v>
      </c>
    </row>
    <row r="2" spans="1:3" x14ac:dyDescent="0.3">
      <c r="A2" t="s">
        <v>272</v>
      </c>
      <c r="B2" t="s">
        <v>289</v>
      </c>
      <c r="C2" t="s">
        <v>282</v>
      </c>
    </row>
    <row r="3" spans="1:3" x14ac:dyDescent="0.3">
      <c r="A3" t="s">
        <v>273</v>
      </c>
      <c r="B3" t="s">
        <v>278</v>
      </c>
      <c r="C3" t="s">
        <v>283</v>
      </c>
    </row>
    <row r="4" spans="1:3" x14ac:dyDescent="0.3">
      <c r="A4" t="s">
        <v>274</v>
      </c>
      <c r="B4" t="s">
        <v>288</v>
      </c>
      <c r="C4" t="s">
        <v>284</v>
      </c>
    </row>
    <row r="5" spans="1:3" x14ac:dyDescent="0.3">
      <c r="A5" t="s">
        <v>275</v>
      </c>
      <c r="B5" t="s">
        <v>279</v>
      </c>
      <c r="C5" t="s">
        <v>254</v>
      </c>
    </row>
    <row r="6" spans="1:3" x14ac:dyDescent="0.3">
      <c r="A6" t="s">
        <v>301</v>
      </c>
      <c r="B6" t="s">
        <v>301</v>
      </c>
      <c r="C6" t="s">
        <v>301</v>
      </c>
    </row>
    <row r="7" spans="1:3" x14ac:dyDescent="0.3">
      <c r="A7" t="s">
        <v>276</v>
      </c>
      <c r="B7" t="s">
        <v>280</v>
      </c>
      <c r="C7" t="s">
        <v>285</v>
      </c>
    </row>
    <row r="8" spans="1:3" x14ac:dyDescent="0.3">
      <c r="B8" t="s">
        <v>14</v>
      </c>
      <c r="C8" t="s">
        <v>286</v>
      </c>
    </row>
    <row r="9" spans="1:3" x14ac:dyDescent="0.3">
      <c r="C9" t="s">
        <v>255</v>
      </c>
    </row>
    <row r="10" spans="1:3" x14ac:dyDescent="0.3">
      <c r="C10" t="s">
        <v>287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tabColor rgb="FFFFC000"/>
  </sheetPr>
  <dimension ref="A1:Z40"/>
  <sheetViews>
    <sheetView topLeftCell="A34" zoomScaleNormal="100" workbookViewId="0">
      <selection activeCell="A6" sqref="A6:T6"/>
    </sheetView>
  </sheetViews>
  <sheetFormatPr baseColWidth="10" defaultColWidth="11.44140625" defaultRowHeight="14.4" x14ac:dyDescent="0.3"/>
  <cols>
    <col min="1" max="1" width="5.109375" style="60" customWidth="1"/>
    <col min="2" max="2" width="40.44140625" customWidth="1"/>
    <col min="3" max="17" width="6.44140625" style="37" customWidth="1"/>
    <col min="18" max="18" width="8.21875" style="37" customWidth="1"/>
    <col min="19" max="19" width="13" style="38" customWidth="1"/>
    <col min="20" max="20" width="19.77734375" customWidth="1"/>
    <col min="21" max="22" width="11.44140625" hidden="1" customWidth="1"/>
    <col min="23" max="23" width="1.44140625" hidden="1" customWidth="1"/>
    <col min="24" max="24" width="7.109375" customWidth="1"/>
  </cols>
  <sheetData>
    <row r="1" spans="1:26" ht="27.75" customHeight="1" x14ac:dyDescent="0.3">
      <c r="A1" s="424"/>
      <c r="B1" s="299" t="str">
        <f>[1]CONTEXTO!B1</f>
        <v xml:space="preserve">PROCESO: </v>
      </c>
      <c r="C1" s="299"/>
      <c r="D1" s="299"/>
      <c r="E1" s="299"/>
      <c r="F1" s="299"/>
      <c r="G1" s="299"/>
      <c r="H1" s="299"/>
      <c r="I1" s="299"/>
      <c r="J1" s="299"/>
      <c r="K1" s="299"/>
      <c r="L1" s="299"/>
      <c r="M1" s="299"/>
      <c r="N1" s="299"/>
      <c r="O1" s="299"/>
      <c r="P1" s="299"/>
      <c r="Q1" s="299"/>
      <c r="R1" s="299"/>
      <c r="S1" s="300"/>
      <c r="T1" s="419" t="s">
        <v>465</v>
      </c>
      <c r="U1" s="419"/>
      <c r="V1" s="419"/>
      <c r="W1" s="419"/>
    </row>
    <row r="2" spans="1:26" x14ac:dyDescent="0.3">
      <c r="A2" s="425"/>
      <c r="B2" s="302"/>
      <c r="C2" s="302"/>
      <c r="D2" s="302"/>
      <c r="E2" s="302"/>
      <c r="F2" s="302"/>
      <c r="G2" s="302"/>
      <c r="H2" s="302"/>
      <c r="I2" s="302"/>
      <c r="J2" s="302"/>
      <c r="K2" s="302"/>
      <c r="L2" s="302"/>
      <c r="M2" s="302"/>
      <c r="N2" s="302"/>
      <c r="O2" s="302"/>
      <c r="P2" s="302"/>
      <c r="Q2" s="302"/>
      <c r="R2" s="302"/>
      <c r="S2" s="303"/>
      <c r="T2" s="419" t="s">
        <v>466</v>
      </c>
      <c r="U2" s="419"/>
      <c r="V2" s="419"/>
      <c r="W2" s="419"/>
    </row>
    <row r="3" spans="1:26" ht="15" customHeight="1" x14ac:dyDescent="0.3">
      <c r="A3" s="425"/>
      <c r="B3" s="302" t="s">
        <v>41</v>
      </c>
      <c r="C3" s="302"/>
      <c r="D3" s="302"/>
      <c r="E3" s="302"/>
      <c r="F3" s="302"/>
      <c r="G3" s="302"/>
      <c r="H3" s="302"/>
      <c r="I3" s="302"/>
      <c r="J3" s="302"/>
      <c r="K3" s="302"/>
      <c r="L3" s="302"/>
      <c r="M3" s="302"/>
      <c r="N3" s="302"/>
      <c r="O3" s="302"/>
      <c r="P3" s="302"/>
      <c r="Q3" s="302"/>
      <c r="R3" s="302"/>
      <c r="S3" s="303"/>
      <c r="T3" s="419" t="s">
        <v>467</v>
      </c>
      <c r="U3" s="419"/>
      <c r="V3" s="419"/>
      <c r="W3" s="419"/>
    </row>
    <row r="4" spans="1:26" x14ac:dyDescent="0.3">
      <c r="A4" s="426"/>
      <c r="B4" s="429"/>
      <c r="C4" s="429"/>
      <c r="D4" s="429"/>
      <c r="E4" s="429"/>
      <c r="F4" s="429"/>
      <c r="G4" s="429"/>
      <c r="H4" s="429"/>
      <c r="I4" s="429"/>
      <c r="J4" s="429"/>
      <c r="K4" s="429"/>
      <c r="L4" s="429"/>
      <c r="M4" s="429"/>
      <c r="N4" s="429"/>
      <c r="O4" s="429"/>
      <c r="P4" s="429"/>
      <c r="Q4" s="429"/>
      <c r="R4" s="429"/>
      <c r="S4" s="430"/>
      <c r="T4" s="419" t="s">
        <v>490</v>
      </c>
      <c r="U4" s="419"/>
      <c r="V4" s="419"/>
      <c r="W4" s="419"/>
    </row>
    <row r="5" spans="1:26" x14ac:dyDescent="0.3">
      <c r="A5" s="426"/>
      <c r="B5" s="426"/>
      <c r="C5" s="426"/>
      <c r="D5" s="426"/>
      <c r="E5" s="426"/>
      <c r="F5" s="426"/>
      <c r="G5" s="426"/>
      <c r="H5" s="426"/>
      <c r="I5" s="426"/>
      <c r="J5" s="426"/>
      <c r="K5" s="426"/>
      <c r="L5" s="426"/>
      <c r="M5" s="426"/>
      <c r="N5" s="426"/>
      <c r="O5" s="426"/>
      <c r="P5" s="426"/>
      <c r="Q5" s="426"/>
      <c r="R5" s="426"/>
      <c r="S5" s="426"/>
      <c r="T5" s="431"/>
      <c r="U5" s="105"/>
      <c r="V5" s="105"/>
      <c r="W5" s="144"/>
    </row>
    <row r="6" spans="1:26" s="1" customFormat="1" ht="13.8" x14ac:dyDescent="0.25">
      <c r="A6" s="428"/>
      <c r="B6" s="428"/>
      <c r="C6" s="428"/>
      <c r="D6" s="428"/>
      <c r="E6" s="428"/>
      <c r="F6" s="428"/>
      <c r="G6" s="428"/>
      <c r="H6" s="428"/>
      <c r="I6" s="428"/>
      <c r="J6" s="428"/>
      <c r="K6" s="428"/>
      <c r="L6" s="428"/>
      <c r="M6" s="428"/>
      <c r="N6" s="428"/>
      <c r="O6" s="428"/>
      <c r="P6" s="428"/>
      <c r="Q6" s="428"/>
      <c r="R6" s="428"/>
      <c r="S6" s="428"/>
      <c r="T6" s="428"/>
      <c r="W6" s="65"/>
    </row>
    <row r="7" spans="1:26" s="1" customFormat="1" thickBot="1" x14ac:dyDescent="0.3">
      <c r="A7" s="427"/>
      <c r="B7" s="427"/>
      <c r="C7" s="427"/>
      <c r="D7" s="427"/>
      <c r="E7" s="427"/>
      <c r="F7" s="427"/>
      <c r="G7" s="427"/>
      <c r="H7" s="427"/>
      <c r="I7" s="427"/>
      <c r="J7" s="427"/>
      <c r="K7" s="427"/>
      <c r="L7" s="427"/>
      <c r="M7" s="427"/>
      <c r="N7" s="427"/>
      <c r="O7" s="427"/>
      <c r="P7" s="427"/>
      <c r="Q7" s="427"/>
      <c r="R7" s="427"/>
      <c r="S7" s="427"/>
      <c r="T7" s="427"/>
      <c r="U7" s="56"/>
      <c r="V7" s="56"/>
      <c r="W7" s="145"/>
    </row>
    <row r="8" spans="1:26" s="1" customFormat="1" thickBot="1" x14ac:dyDescent="0.3">
      <c r="A8" s="438"/>
      <c r="B8" s="438"/>
      <c r="C8" s="438"/>
      <c r="D8" s="438"/>
      <c r="E8" s="438"/>
      <c r="F8" s="438"/>
      <c r="G8" s="438"/>
      <c r="H8" s="438"/>
      <c r="I8" s="438"/>
      <c r="J8" s="438"/>
      <c r="K8" s="438"/>
      <c r="L8" s="438"/>
      <c r="M8" s="438"/>
      <c r="N8" s="438"/>
      <c r="O8" s="438"/>
      <c r="P8" s="438"/>
      <c r="Q8" s="438"/>
      <c r="R8" s="438"/>
      <c r="S8" s="438"/>
      <c r="T8" s="439"/>
      <c r="X8" s="79"/>
    </row>
    <row r="9" spans="1:26" s="1" customFormat="1" ht="13.5" customHeight="1" x14ac:dyDescent="0.25">
      <c r="A9" s="432" t="s">
        <v>395</v>
      </c>
      <c r="B9" s="433"/>
      <c r="C9" s="433"/>
      <c r="D9" s="433"/>
      <c r="E9" s="433"/>
      <c r="F9" s="433"/>
      <c r="G9" s="433"/>
      <c r="H9" s="433"/>
      <c r="I9" s="433"/>
      <c r="J9" s="433"/>
      <c r="K9" s="433"/>
      <c r="L9" s="433"/>
      <c r="M9" s="433"/>
      <c r="N9" s="433"/>
      <c r="O9" s="433"/>
      <c r="P9" s="433"/>
      <c r="Q9" s="433"/>
      <c r="R9" s="433"/>
      <c r="S9" s="433"/>
      <c r="T9" s="434"/>
    </row>
    <row r="10" spans="1:26" s="1" customFormat="1" ht="15" customHeight="1" thickBot="1" x14ac:dyDescent="0.3">
      <c r="A10" s="435"/>
      <c r="B10" s="436"/>
      <c r="C10" s="436"/>
      <c r="D10" s="436"/>
      <c r="E10" s="436"/>
      <c r="F10" s="436"/>
      <c r="G10" s="436"/>
      <c r="H10" s="436"/>
      <c r="I10" s="436"/>
      <c r="J10" s="436"/>
      <c r="K10" s="436"/>
      <c r="L10" s="436"/>
      <c r="M10" s="436"/>
      <c r="N10" s="436"/>
      <c r="O10" s="436"/>
      <c r="P10" s="436"/>
      <c r="Q10" s="436"/>
      <c r="R10" s="436"/>
      <c r="S10" s="436"/>
      <c r="T10" s="437"/>
    </row>
    <row r="11" spans="1:26" s="36" customFormat="1" ht="24.6" thickBot="1" x14ac:dyDescent="0.35">
      <c r="A11" s="179" t="s">
        <v>42</v>
      </c>
      <c r="B11" s="182" t="s">
        <v>258</v>
      </c>
      <c r="C11" s="181" t="s">
        <v>43</v>
      </c>
      <c r="D11" s="142" t="s">
        <v>44</v>
      </c>
      <c r="E11" s="142" t="s">
        <v>45</v>
      </c>
      <c r="F11" s="142" t="s">
        <v>46</v>
      </c>
      <c r="G11" s="142" t="s">
        <v>47</v>
      </c>
      <c r="H11" s="142" t="s">
        <v>48</v>
      </c>
      <c r="I11" s="142" t="s">
        <v>49</v>
      </c>
      <c r="J11" s="142" t="s">
        <v>50</v>
      </c>
      <c r="K11" s="142" t="s">
        <v>51</v>
      </c>
      <c r="L11" s="142" t="s">
        <v>52</v>
      </c>
      <c r="M11" s="142" t="s">
        <v>53</v>
      </c>
      <c r="N11" s="142" t="s">
        <v>54</v>
      </c>
      <c r="O11" s="142" t="s">
        <v>55</v>
      </c>
      <c r="P11" s="142" t="s">
        <v>56</v>
      </c>
      <c r="Q11" s="142" t="s">
        <v>57</v>
      </c>
      <c r="R11" s="143" t="s">
        <v>58</v>
      </c>
      <c r="S11" s="146" t="s">
        <v>59</v>
      </c>
      <c r="T11" s="147" t="s">
        <v>305</v>
      </c>
      <c r="Y11" s="165" t="s">
        <v>426</v>
      </c>
      <c r="Z11" s="166"/>
    </row>
    <row r="12" spans="1:26" x14ac:dyDescent="0.3">
      <c r="A12" s="180">
        <v>1</v>
      </c>
      <c r="B12" s="174" t="str">
        <f>CONTEXTO!B12</f>
        <v xml:space="preserve">Cambios de gobierno </v>
      </c>
      <c r="C12" s="195">
        <v>3</v>
      </c>
      <c r="D12" s="196">
        <v>5</v>
      </c>
      <c r="E12" s="196">
        <v>4</v>
      </c>
      <c r="F12" s="196">
        <v>3</v>
      </c>
      <c r="G12" s="193">
        <v>2</v>
      </c>
      <c r="H12" s="193">
        <v>3</v>
      </c>
      <c r="I12" s="193">
        <v>3</v>
      </c>
      <c r="J12" s="193"/>
      <c r="K12" s="193"/>
      <c r="L12" s="193"/>
      <c r="M12" s="193"/>
      <c r="N12" s="193"/>
      <c r="O12" s="193"/>
      <c r="P12" s="193"/>
      <c r="Q12" s="193"/>
      <c r="R12" s="197">
        <f>SUM(C12:Q12)</f>
        <v>23</v>
      </c>
      <c r="S12" s="198">
        <f>IF(ISERROR(AVERAGE(C12:Q12)),0,AVERAGE(C12:Q12))</f>
        <v>3.2857142857142856</v>
      </c>
      <c r="T12" s="199"/>
      <c r="Y12" s="165" t="s">
        <v>438</v>
      </c>
      <c r="Z12" s="39"/>
    </row>
    <row r="13" spans="1:26" x14ac:dyDescent="0.3">
      <c r="A13" s="180">
        <v>2</v>
      </c>
      <c r="B13" s="174" t="str">
        <f>CONTEXTO!B13</f>
        <v xml:space="preserve"> Modificación de politicas publicas </v>
      </c>
      <c r="C13" s="195">
        <v>4</v>
      </c>
      <c r="D13" s="196">
        <v>4</v>
      </c>
      <c r="E13" s="196">
        <v>4</v>
      </c>
      <c r="F13" s="196">
        <v>3</v>
      </c>
      <c r="G13" s="193">
        <v>4</v>
      </c>
      <c r="H13" s="193">
        <v>4</v>
      </c>
      <c r="I13" s="193">
        <v>3</v>
      </c>
      <c r="J13" s="193"/>
      <c r="K13" s="193"/>
      <c r="L13" s="193"/>
      <c r="M13" s="193"/>
      <c r="N13" s="193"/>
      <c r="O13" s="193"/>
      <c r="P13" s="193"/>
      <c r="Q13" s="193"/>
      <c r="R13" s="197">
        <f>SUM(C13:Q13)</f>
        <v>26</v>
      </c>
      <c r="S13" s="198">
        <f t="shared" ref="S13:S25" si="0">IF(ISERROR(AVERAGE(C13:Q13)),0,AVERAGE(C13:Q13))</f>
        <v>3.7142857142857144</v>
      </c>
      <c r="T13" s="200"/>
      <c r="Y13" t="s">
        <v>437</v>
      </c>
      <c r="Z13" s="167"/>
    </row>
    <row r="14" spans="1:26" ht="27.6" x14ac:dyDescent="0.3">
      <c r="A14" s="180">
        <v>3</v>
      </c>
      <c r="B14" s="174" t="str">
        <f>CONTEXTO!B16</f>
        <v>Cambios demograficos que influyen en la planeación -</v>
      </c>
      <c r="C14" s="195">
        <v>5</v>
      </c>
      <c r="D14" s="196">
        <v>4</v>
      </c>
      <c r="E14" s="196">
        <v>4</v>
      </c>
      <c r="F14" s="196">
        <v>4</v>
      </c>
      <c r="G14" s="193">
        <v>3</v>
      </c>
      <c r="H14" s="193">
        <v>3</v>
      </c>
      <c r="I14" s="193">
        <v>4</v>
      </c>
      <c r="J14" s="193"/>
      <c r="K14" s="193"/>
      <c r="L14" s="193"/>
      <c r="M14" s="193"/>
      <c r="N14" s="193"/>
      <c r="O14" s="193"/>
      <c r="P14" s="193"/>
      <c r="Q14" s="193"/>
      <c r="R14" s="197">
        <f t="shared" ref="R14:R25" si="1">SUM(C14:Q14)</f>
        <v>27</v>
      </c>
      <c r="S14" s="201">
        <f t="shared" si="0"/>
        <v>3.8571428571428572</v>
      </c>
      <c r="T14" s="202"/>
    </row>
    <row r="15" spans="1:26" ht="27.6" x14ac:dyDescent="0.3">
      <c r="A15" s="180">
        <v>4</v>
      </c>
      <c r="B15" s="183" t="str">
        <f>CONTEXTO!B18</f>
        <v>la obsolesencia planeada de parte de la industria de las telecomunicaciones.</v>
      </c>
      <c r="C15" s="195">
        <v>5</v>
      </c>
      <c r="D15" s="196">
        <v>4</v>
      </c>
      <c r="E15" s="196">
        <v>4</v>
      </c>
      <c r="F15" s="196">
        <v>4</v>
      </c>
      <c r="G15" s="193">
        <v>5</v>
      </c>
      <c r="H15" s="193">
        <v>5</v>
      </c>
      <c r="I15" s="193">
        <v>4</v>
      </c>
      <c r="J15" s="193"/>
      <c r="K15" s="193"/>
      <c r="L15" s="193"/>
      <c r="M15" s="193"/>
      <c r="N15" s="193"/>
      <c r="O15" s="193"/>
      <c r="P15" s="193"/>
      <c r="Q15" s="193"/>
      <c r="R15" s="197">
        <f t="shared" si="1"/>
        <v>31</v>
      </c>
      <c r="S15" s="203">
        <f>IF(ISERROR(AVERAGE(C15:Q15)),0,AVERAGE(C15:Q15))</f>
        <v>4.4285714285714288</v>
      </c>
      <c r="T15" s="202"/>
    </row>
    <row r="16" spans="1:26" ht="27.6" x14ac:dyDescent="0.3">
      <c r="A16" s="180">
        <v>5</v>
      </c>
      <c r="B16" s="183" t="str">
        <f>CONTEXTO!B29</f>
        <v xml:space="preserve">Ocurrecia de un evento catastrofico que afecte el territorio municipal </v>
      </c>
      <c r="C16" s="195">
        <v>5</v>
      </c>
      <c r="D16" s="196">
        <v>5</v>
      </c>
      <c r="E16" s="196">
        <v>5</v>
      </c>
      <c r="F16" s="196">
        <v>5</v>
      </c>
      <c r="G16" s="193">
        <v>5</v>
      </c>
      <c r="H16" s="193">
        <v>5</v>
      </c>
      <c r="I16" s="193">
        <v>5</v>
      </c>
      <c r="J16" s="193"/>
      <c r="K16" s="193"/>
      <c r="L16" s="193"/>
      <c r="M16" s="193"/>
      <c r="N16" s="193"/>
      <c r="O16" s="193"/>
      <c r="P16" s="193"/>
      <c r="Q16" s="193"/>
      <c r="R16" s="197">
        <f t="shared" si="1"/>
        <v>35</v>
      </c>
      <c r="S16" s="203">
        <f t="shared" si="0"/>
        <v>5</v>
      </c>
      <c r="T16" s="202"/>
    </row>
    <row r="17" spans="1:20" x14ac:dyDescent="0.3">
      <c r="A17" s="180">
        <v>6</v>
      </c>
      <c r="B17" s="183">
        <f>CONTEXTO!B30</f>
        <v>0</v>
      </c>
      <c r="C17" s="195">
        <v>5</v>
      </c>
      <c r="D17" s="196">
        <v>5</v>
      </c>
      <c r="E17" s="196">
        <v>5</v>
      </c>
      <c r="F17" s="196">
        <v>5</v>
      </c>
      <c r="G17" s="193">
        <v>5</v>
      </c>
      <c r="H17" s="193">
        <v>5</v>
      </c>
      <c r="I17" s="193">
        <v>5</v>
      </c>
      <c r="J17" s="193"/>
      <c r="K17" s="193"/>
      <c r="L17" s="193"/>
      <c r="M17" s="193"/>
      <c r="N17" s="193"/>
      <c r="O17" s="193"/>
      <c r="P17" s="193"/>
      <c r="Q17" s="193"/>
      <c r="R17" s="197">
        <f t="shared" si="1"/>
        <v>35</v>
      </c>
      <c r="S17" s="203">
        <f t="shared" si="0"/>
        <v>5</v>
      </c>
      <c r="T17" s="202"/>
    </row>
    <row r="18" spans="1:20" ht="27.6" x14ac:dyDescent="0.3">
      <c r="A18" s="180">
        <v>7</v>
      </c>
      <c r="B18" s="183" t="str">
        <f>CONTEXTO!B27</f>
        <v xml:space="preserve">Decretos emitidos para evitar el contacto social y hacer trabajo en casa </v>
      </c>
      <c r="C18" s="195">
        <v>5</v>
      </c>
      <c r="D18" s="196">
        <v>5</v>
      </c>
      <c r="E18" s="204">
        <v>3</v>
      </c>
      <c r="F18" s="196">
        <v>4</v>
      </c>
      <c r="G18" s="193">
        <v>5</v>
      </c>
      <c r="H18" s="193">
        <v>4</v>
      </c>
      <c r="I18" s="193">
        <v>4</v>
      </c>
      <c r="J18" s="193"/>
      <c r="K18" s="193"/>
      <c r="L18" s="193"/>
      <c r="M18" s="193"/>
      <c r="N18" s="193"/>
      <c r="O18" s="193"/>
      <c r="P18" s="193"/>
      <c r="Q18" s="193"/>
      <c r="R18" s="197">
        <f>SUM(C18:Q18)</f>
        <v>30</v>
      </c>
      <c r="S18" s="203">
        <f>IF(ISERROR(AVERAGE(C18:Q18)),0,AVERAGE(C18:Q18))</f>
        <v>4.2857142857142856</v>
      </c>
      <c r="T18" s="202"/>
    </row>
    <row r="19" spans="1:20" ht="27.6" x14ac:dyDescent="0.3">
      <c r="A19" s="180">
        <v>8</v>
      </c>
      <c r="B19" s="183" t="str">
        <f>CONTEXTO!B28</f>
        <v xml:space="preserve">Difultad en la comunicación con los usuarios o grupos de interes </v>
      </c>
      <c r="C19" s="195">
        <v>3</v>
      </c>
      <c r="D19" s="196">
        <v>4</v>
      </c>
      <c r="E19" s="196">
        <v>3</v>
      </c>
      <c r="F19" s="196">
        <v>3</v>
      </c>
      <c r="G19" s="193">
        <v>3</v>
      </c>
      <c r="H19" s="193">
        <v>3</v>
      </c>
      <c r="I19" s="193">
        <v>3</v>
      </c>
      <c r="J19" s="193"/>
      <c r="K19" s="193"/>
      <c r="L19" s="193"/>
      <c r="M19" s="193"/>
      <c r="N19" s="193"/>
      <c r="O19" s="193"/>
      <c r="P19" s="193"/>
      <c r="Q19" s="193"/>
      <c r="R19" s="197">
        <f>SUM(C19:Q19)</f>
        <v>22</v>
      </c>
      <c r="S19" s="198">
        <f>IF(ISERROR(AVERAGE(C19:Q19)),0,AVERAGE(C19:Q19))</f>
        <v>3.1428571428571428</v>
      </c>
      <c r="T19" s="202"/>
    </row>
    <row r="20" spans="1:20" ht="36" customHeight="1" x14ac:dyDescent="0.3">
      <c r="A20" s="180">
        <v>9</v>
      </c>
      <c r="B20" s="205" t="str">
        <f>CONTEXTO!D12</f>
        <v xml:space="preserve">
Personal insuficiente para apoyar la totalidad de procesos </v>
      </c>
      <c r="C20" s="195">
        <v>5</v>
      </c>
      <c r="D20" s="196">
        <v>4</v>
      </c>
      <c r="E20" s="196">
        <v>4</v>
      </c>
      <c r="F20" s="196">
        <v>4</v>
      </c>
      <c r="G20" s="193">
        <v>4</v>
      </c>
      <c r="H20" s="193">
        <v>5</v>
      </c>
      <c r="I20" s="193">
        <v>5</v>
      </c>
      <c r="J20" s="193"/>
      <c r="K20" s="193"/>
      <c r="L20" s="193"/>
      <c r="M20" s="193"/>
      <c r="N20" s="193"/>
      <c r="O20" s="193"/>
      <c r="P20" s="193"/>
      <c r="Q20" s="193"/>
      <c r="R20" s="197">
        <f>SUM(C20:Q20)</f>
        <v>31</v>
      </c>
      <c r="S20" s="203">
        <f>IF(ISERROR(AVERAGE(C20:Q20)),0,AVERAGE(C20:Q20))</f>
        <v>4.4285714285714288</v>
      </c>
      <c r="T20" s="202"/>
    </row>
    <row r="21" spans="1:20" ht="30.75" customHeight="1" x14ac:dyDescent="0.3">
      <c r="A21" s="180">
        <v>10</v>
      </c>
      <c r="B21" s="206" t="str">
        <f>CONTEXTO!D13</f>
        <v xml:space="preserve">Dificultad en la continuidad de las actividades del proceso debido a la alta rotacion de personal. </v>
      </c>
      <c r="C21" s="195">
        <v>3</v>
      </c>
      <c r="D21" s="196">
        <v>3</v>
      </c>
      <c r="E21" s="196">
        <v>4</v>
      </c>
      <c r="F21" s="196">
        <v>2</v>
      </c>
      <c r="G21" s="193">
        <v>3</v>
      </c>
      <c r="H21" s="193">
        <v>5</v>
      </c>
      <c r="I21" s="193">
        <v>3</v>
      </c>
      <c r="J21" s="193"/>
      <c r="K21" s="193"/>
      <c r="L21" s="193"/>
      <c r="M21" s="193"/>
      <c r="N21" s="193"/>
      <c r="O21" s="193"/>
      <c r="P21" s="193"/>
      <c r="Q21" s="193"/>
      <c r="R21" s="197">
        <f>SUM(C21:Q21)</f>
        <v>23</v>
      </c>
      <c r="S21" s="198">
        <f>IF(ISERROR(AVERAGE(C21:Q21)),0,AVERAGE(C21:Q21))</f>
        <v>3.2857142857142856</v>
      </c>
      <c r="T21" s="202"/>
    </row>
    <row r="22" spans="1:20" ht="27.6" x14ac:dyDescent="0.3">
      <c r="A22" s="180">
        <v>11</v>
      </c>
      <c r="B22" s="206" t="str">
        <f>CONTEXTO!D14</f>
        <v xml:space="preserve">Ausencia de  sentido de pertenencia por parte del personal con la entidad </v>
      </c>
      <c r="C22" s="195">
        <v>5</v>
      </c>
      <c r="D22" s="196">
        <v>3</v>
      </c>
      <c r="E22" s="196">
        <v>4</v>
      </c>
      <c r="F22" s="196">
        <v>4</v>
      </c>
      <c r="G22" s="193">
        <v>4</v>
      </c>
      <c r="H22" s="193">
        <v>4</v>
      </c>
      <c r="I22" s="193">
        <v>4</v>
      </c>
      <c r="J22" s="193"/>
      <c r="K22" s="193"/>
      <c r="L22" s="193"/>
      <c r="M22" s="193"/>
      <c r="N22" s="193"/>
      <c r="O22" s="193"/>
      <c r="P22" s="193"/>
      <c r="Q22" s="193"/>
      <c r="R22" s="197">
        <f t="shared" si="1"/>
        <v>28</v>
      </c>
      <c r="S22" s="201">
        <f t="shared" si="0"/>
        <v>4</v>
      </c>
      <c r="T22" s="202"/>
    </row>
    <row r="23" spans="1:20" ht="35.25" customHeight="1" x14ac:dyDescent="0.3">
      <c r="A23" s="180">
        <v>12</v>
      </c>
      <c r="B23" s="207" t="str">
        <f>CONTEXTO!D16</f>
        <v>Presupuesto insuficiente para la consecución de objetivos</v>
      </c>
      <c r="C23" s="208">
        <v>4</v>
      </c>
      <c r="D23" s="204">
        <v>4</v>
      </c>
      <c r="E23" s="204">
        <v>4</v>
      </c>
      <c r="F23" s="204">
        <v>4</v>
      </c>
      <c r="G23" s="193">
        <v>4</v>
      </c>
      <c r="H23" s="193">
        <v>5</v>
      </c>
      <c r="I23" s="193">
        <v>4</v>
      </c>
      <c r="J23" s="193"/>
      <c r="K23" s="193"/>
      <c r="L23" s="193"/>
      <c r="M23" s="193"/>
      <c r="N23" s="193"/>
      <c r="O23" s="193"/>
      <c r="P23" s="193"/>
      <c r="Q23" s="193"/>
      <c r="R23" s="197">
        <f t="shared" si="1"/>
        <v>29</v>
      </c>
      <c r="S23" s="201">
        <f t="shared" si="0"/>
        <v>4.1428571428571432</v>
      </c>
      <c r="T23" s="202"/>
    </row>
    <row r="24" spans="1:20" ht="30" customHeight="1" x14ac:dyDescent="0.3">
      <c r="A24" s="180">
        <v>13</v>
      </c>
      <c r="B24" s="207" t="str">
        <f>CONTEXTO!D18</f>
        <v>Incumplimiento de los planes de acción.</v>
      </c>
      <c r="C24" s="195">
        <v>4</v>
      </c>
      <c r="D24" s="196">
        <v>3</v>
      </c>
      <c r="E24" s="196">
        <v>3</v>
      </c>
      <c r="F24" s="196">
        <v>3</v>
      </c>
      <c r="G24" s="193">
        <v>3</v>
      </c>
      <c r="H24" s="193">
        <v>3</v>
      </c>
      <c r="I24" s="193">
        <v>3</v>
      </c>
      <c r="J24" s="193"/>
      <c r="K24" s="193"/>
      <c r="L24" s="193"/>
      <c r="M24" s="193"/>
      <c r="N24" s="193"/>
      <c r="O24" s="193"/>
      <c r="P24" s="193"/>
      <c r="Q24" s="193"/>
      <c r="R24" s="197">
        <f t="shared" si="1"/>
        <v>22</v>
      </c>
      <c r="S24" s="198">
        <f t="shared" si="0"/>
        <v>3.1428571428571428</v>
      </c>
      <c r="T24" s="202"/>
    </row>
    <row r="25" spans="1:20" x14ac:dyDescent="0.3">
      <c r="A25" s="180">
        <v>14</v>
      </c>
      <c r="B25" s="207" t="str">
        <f>CONTEXTO!D19</f>
        <v xml:space="preserve">Dificultad del trabajo en equipo </v>
      </c>
      <c r="C25" s="195">
        <v>5</v>
      </c>
      <c r="D25" s="196">
        <v>4</v>
      </c>
      <c r="E25" s="196">
        <v>4</v>
      </c>
      <c r="F25" s="196">
        <v>4</v>
      </c>
      <c r="G25" s="193">
        <v>4</v>
      </c>
      <c r="H25" s="193">
        <v>3</v>
      </c>
      <c r="I25" s="193">
        <v>5</v>
      </c>
      <c r="J25" s="193"/>
      <c r="K25" s="193"/>
      <c r="L25" s="193"/>
      <c r="M25" s="193"/>
      <c r="N25" s="193"/>
      <c r="O25" s="193"/>
      <c r="P25" s="193"/>
      <c r="Q25" s="193"/>
      <c r="R25" s="197">
        <f t="shared" si="1"/>
        <v>29</v>
      </c>
      <c r="S25" s="201">
        <f t="shared" si="0"/>
        <v>4.1428571428571432</v>
      </c>
      <c r="T25" s="202"/>
    </row>
    <row r="26" spans="1:20" ht="27.6" x14ac:dyDescent="0.3">
      <c r="A26" s="180">
        <v>15</v>
      </c>
      <c r="B26" s="207" t="str">
        <f>CONTEXTO!D24</f>
        <v>Incumplimiento de la ejecución de los procedimientos y tramites internos</v>
      </c>
      <c r="C26" s="195">
        <v>5</v>
      </c>
      <c r="D26" s="196">
        <v>3</v>
      </c>
      <c r="E26" s="196">
        <v>4</v>
      </c>
      <c r="F26" s="196">
        <v>3</v>
      </c>
      <c r="G26" s="193">
        <v>5</v>
      </c>
      <c r="H26" s="193">
        <v>5</v>
      </c>
      <c r="I26" s="193">
        <v>5</v>
      </c>
      <c r="J26" s="193"/>
      <c r="K26" s="193"/>
      <c r="L26" s="193"/>
      <c r="M26" s="193"/>
      <c r="N26" s="193"/>
      <c r="O26" s="193"/>
      <c r="P26" s="193"/>
      <c r="Q26" s="193"/>
      <c r="R26" s="197">
        <f t="shared" ref="R26:R38" si="2">SUM(C26:Q26)</f>
        <v>30</v>
      </c>
      <c r="S26" s="203">
        <f t="shared" ref="S26:S38" si="3">IF(ISERROR(AVERAGE(C26:Q26)),0,AVERAGE(C26:Q26))</f>
        <v>4.2857142857142856</v>
      </c>
      <c r="T26" s="202"/>
    </row>
    <row r="27" spans="1:20" ht="41.4" x14ac:dyDescent="0.3">
      <c r="A27" s="180">
        <v>16</v>
      </c>
      <c r="B27" s="206" t="str">
        <f>CONTEXTO!D25</f>
        <v>Personas externas que  puedan acceder modificar o alterar la información de uso exclusivo de la entidad.</v>
      </c>
      <c r="C27" s="195">
        <v>5</v>
      </c>
      <c r="D27" s="196">
        <v>4</v>
      </c>
      <c r="E27" s="196">
        <v>4</v>
      </c>
      <c r="F27" s="196">
        <v>4</v>
      </c>
      <c r="G27" s="193">
        <v>4</v>
      </c>
      <c r="H27" s="193">
        <v>3</v>
      </c>
      <c r="I27" s="193">
        <v>5</v>
      </c>
      <c r="J27" s="193"/>
      <c r="K27" s="193"/>
      <c r="L27" s="193"/>
      <c r="M27" s="193"/>
      <c r="N27" s="193"/>
      <c r="O27" s="193"/>
      <c r="P27" s="193"/>
      <c r="Q27" s="193"/>
      <c r="R27" s="197">
        <f t="shared" si="2"/>
        <v>29</v>
      </c>
      <c r="S27" s="201">
        <f t="shared" si="3"/>
        <v>4.1428571428571432</v>
      </c>
      <c r="T27" s="202"/>
    </row>
    <row r="28" spans="1:20" ht="27.6" x14ac:dyDescent="0.3">
      <c r="A28" s="180">
        <v>17</v>
      </c>
      <c r="B28" s="207" t="str">
        <f>CONTEXTO!D27</f>
        <v>Dificultad en la comunicación en los diferentes niveles jerarquicos</v>
      </c>
      <c r="C28" s="195">
        <v>5</v>
      </c>
      <c r="D28" s="196">
        <v>3</v>
      </c>
      <c r="E28" s="196">
        <v>4</v>
      </c>
      <c r="F28" s="196">
        <v>4</v>
      </c>
      <c r="G28" s="193">
        <v>4</v>
      </c>
      <c r="H28" s="193">
        <v>4</v>
      </c>
      <c r="I28" s="193">
        <v>4</v>
      </c>
      <c r="J28" s="193"/>
      <c r="K28" s="193"/>
      <c r="L28" s="193"/>
      <c r="M28" s="193"/>
      <c r="N28" s="193"/>
      <c r="O28" s="193"/>
      <c r="P28" s="193"/>
      <c r="Q28" s="193"/>
      <c r="R28" s="197">
        <f t="shared" si="2"/>
        <v>28</v>
      </c>
      <c r="S28" s="201">
        <f t="shared" si="3"/>
        <v>4</v>
      </c>
      <c r="T28" s="202"/>
    </row>
    <row r="29" spans="1:20" ht="27.6" x14ac:dyDescent="0.3">
      <c r="A29" s="180">
        <v>18</v>
      </c>
      <c r="B29" s="207" t="str">
        <f>CONTEXTO!D28</f>
        <v>Deficiencia de desarrollos tecnologicos que permitan tener tramites en linea</v>
      </c>
      <c r="C29" s="195">
        <v>5</v>
      </c>
      <c r="D29" s="196">
        <v>4</v>
      </c>
      <c r="E29" s="196">
        <v>4</v>
      </c>
      <c r="F29" s="196">
        <v>4</v>
      </c>
      <c r="G29" s="193">
        <v>4</v>
      </c>
      <c r="H29" s="193">
        <v>5</v>
      </c>
      <c r="I29" s="193">
        <v>5</v>
      </c>
      <c r="J29" s="193"/>
      <c r="K29" s="193"/>
      <c r="L29" s="193"/>
      <c r="M29" s="193"/>
      <c r="N29" s="193"/>
      <c r="O29" s="193"/>
      <c r="P29" s="193"/>
      <c r="Q29" s="193"/>
      <c r="R29" s="197">
        <f t="shared" si="2"/>
        <v>31</v>
      </c>
      <c r="S29" s="203">
        <f t="shared" si="3"/>
        <v>4.4285714285714288</v>
      </c>
      <c r="T29" s="202"/>
    </row>
    <row r="30" spans="1:20" ht="41.4" x14ac:dyDescent="0.3">
      <c r="A30" s="180">
        <v>19</v>
      </c>
      <c r="B30" s="207" t="str">
        <f>CONTEXTO!D29</f>
        <v xml:space="preserve">Dificultad de la sistematización de la documentación fisica,  al no contar con la infraestructura tecnologica necesaria </v>
      </c>
      <c r="C30" s="195">
        <v>5</v>
      </c>
      <c r="D30" s="196">
        <v>5</v>
      </c>
      <c r="E30" s="196">
        <v>4</v>
      </c>
      <c r="F30" s="196">
        <v>4</v>
      </c>
      <c r="G30" s="193">
        <v>4</v>
      </c>
      <c r="H30" s="193">
        <v>5</v>
      </c>
      <c r="I30" s="193">
        <v>5</v>
      </c>
      <c r="J30" s="193"/>
      <c r="K30" s="193"/>
      <c r="L30" s="193"/>
      <c r="M30" s="193"/>
      <c r="N30" s="193"/>
      <c r="O30" s="193"/>
      <c r="P30" s="193"/>
      <c r="Q30" s="193"/>
      <c r="R30" s="197">
        <f t="shared" si="2"/>
        <v>32</v>
      </c>
      <c r="S30" s="203">
        <f t="shared" si="3"/>
        <v>4.5714285714285712</v>
      </c>
      <c r="T30" s="202"/>
    </row>
    <row r="31" spans="1:20" ht="27.6" x14ac:dyDescent="0.3">
      <c r="A31" s="180">
        <v>20</v>
      </c>
      <c r="B31" s="207" t="str">
        <f>CONTEXTO!D30</f>
        <v>falta de equipos tecnologicos que permitan salvaguardar la informacion (ups)</v>
      </c>
      <c r="C31" s="195">
        <v>5</v>
      </c>
      <c r="D31" s="196">
        <v>4</v>
      </c>
      <c r="E31" s="196">
        <v>4</v>
      </c>
      <c r="F31" s="196">
        <v>4</v>
      </c>
      <c r="G31" s="193">
        <v>2</v>
      </c>
      <c r="H31" s="193">
        <v>5</v>
      </c>
      <c r="I31" s="193">
        <v>4</v>
      </c>
      <c r="J31" s="193"/>
      <c r="K31" s="193"/>
      <c r="L31" s="193"/>
      <c r="M31" s="193"/>
      <c r="N31" s="193"/>
      <c r="O31" s="193"/>
      <c r="P31" s="193"/>
      <c r="Q31" s="193"/>
      <c r="R31" s="197">
        <f t="shared" si="2"/>
        <v>28</v>
      </c>
      <c r="S31" s="201">
        <f t="shared" si="3"/>
        <v>4</v>
      </c>
      <c r="T31" s="202"/>
    </row>
    <row r="32" spans="1:20" ht="35.25" customHeight="1" x14ac:dyDescent="0.3">
      <c r="A32" s="180">
        <v>21</v>
      </c>
      <c r="B32" s="206" t="str">
        <f>CONTEXTO!D31</f>
        <v>Retraso en la adopción y consecución  de equipos acordes a la necesidad.</v>
      </c>
      <c r="C32" s="193">
        <v>4</v>
      </c>
      <c r="D32" s="193">
        <v>3</v>
      </c>
      <c r="E32" s="193">
        <v>4</v>
      </c>
      <c r="F32" s="193">
        <v>4</v>
      </c>
      <c r="G32" s="193">
        <v>3</v>
      </c>
      <c r="H32" s="193">
        <v>3</v>
      </c>
      <c r="I32" s="193">
        <v>3</v>
      </c>
      <c r="J32" s="193"/>
      <c r="K32" s="193"/>
      <c r="L32" s="193"/>
      <c r="M32" s="193"/>
      <c r="N32" s="193"/>
      <c r="O32" s="193"/>
      <c r="P32" s="193"/>
      <c r="Q32" s="193"/>
      <c r="R32" s="197">
        <f t="shared" si="2"/>
        <v>24</v>
      </c>
      <c r="S32" s="198">
        <f t="shared" si="3"/>
        <v>3.4285714285714284</v>
      </c>
      <c r="T32" s="202"/>
    </row>
    <row r="33" spans="1:20" ht="35.25" customHeight="1" x14ac:dyDescent="0.3">
      <c r="A33" s="180">
        <v>22</v>
      </c>
      <c r="B33" s="206" t="s">
        <v>455</v>
      </c>
      <c r="C33" s="194">
        <v>4</v>
      </c>
      <c r="D33" s="193">
        <v>4</v>
      </c>
      <c r="E33" s="193">
        <v>4</v>
      </c>
      <c r="F33" s="193">
        <v>4</v>
      </c>
      <c r="G33" s="193">
        <v>4</v>
      </c>
      <c r="H33" s="193">
        <v>3</v>
      </c>
      <c r="I33" s="193">
        <v>4</v>
      </c>
      <c r="J33" s="193"/>
      <c r="K33" s="193"/>
      <c r="L33" s="193"/>
      <c r="M33" s="193"/>
      <c r="N33" s="193"/>
      <c r="O33" s="193"/>
      <c r="P33" s="193"/>
      <c r="Q33" s="193"/>
      <c r="R33" s="197">
        <f t="shared" si="2"/>
        <v>27</v>
      </c>
      <c r="S33" s="198">
        <f t="shared" si="3"/>
        <v>3.8571428571428572</v>
      </c>
      <c r="T33" s="202"/>
    </row>
    <row r="34" spans="1:20" ht="27.6" x14ac:dyDescent="0.3">
      <c r="A34" s="180">
        <v>23</v>
      </c>
      <c r="B34" s="207" t="str">
        <f>CONTEXTO!F12</f>
        <v>Falta de interación con los demas procesos.</v>
      </c>
      <c r="C34" s="195">
        <v>4</v>
      </c>
      <c r="D34" s="196">
        <v>4</v>
      </c>
      <c r="E34" s="196">
        <v>4</v>
      </c>
      <c r="F34" s="196">
        <v>4</v>
      </c>
      <c r="G34" s="193">
        <v>4</v>
      </c>
      <c r="H34" s="193">
        <v>4</v>
      </c>
      <c r="I34" s="193">
        <v>4</v>
      </c>
      <c r="J34" s="193"/>
      <c r="K34" s="193"/>
      <c r="L34" s="193"/>
      <c r="M34" s="193"/>
      <c r="N34" s="193"/>
      <c r="O34" s="193"/>
      <c r="P34" s="193"/>
      <c r="Q34" s="193"/>
      <c r="R34" s="197">
        <f t="shared" si="2"/>
        <v>28</v>
      </c>
      <c r="S34" s="209">
        <f t="shared" si="3"/>
        <v>4</v>
      </c>
      <c r="T34" s="202"/>
    </row>
    <row r="35" spans="1:20" ht="27.6" x14ac:dyDescent="0.3">
      <c r="A35" s="180">
        <v>24</v>
      </c>
      <c r="B35" s="207" t="str">
        <f>CONTEXTO!F16</f>
        <v>Reportes de información no enviados a tiempo por los diferentes procesos</v>
      </c>
      <c r="C35" s="195">
        <v>4</v>
      </c>
      <c r="D35" s="196">
        <v>4</v>
      </c>
      <c r="E35" s="196">
        <v>4</v>
      </c>
      <c r="F35" s="196">
        <v>4</v>
      </c>
      <c r="G35" s="193">
        <v>4</v>
      </c>
      <c r="H35" s="193">
        <v>5</v>
      </c>
      <c r="I35" s="193">
        <v>4</v>
      </c>
      <c r="J35" s="193"/>
      <c r="K35" s="193"/>
      <c r="L35" s="193"/>
      <c r="M35" s="193"/>
      <c r="N35" s="193"/>
      <c r="O35" s="193"/>
      <c r="P35" s="193"/>
      <c r="Q35" s="193"/>
      <c r="R35" s="197">
        <f t="shared" si="2"/>
        <v>29</v>
      </c>
      <c r="S35" s="209">
        <f t="shared" si="3"/>
        <v>4.1428571428571432</v>
      </c>
      <c r="T35" s="202"/>
    </row>
    <row r="36" spans="1:20" ht="41.4" x14ac:dyDescent="0.3">
      <c r="A36" s="180">
        <v>25</v>
      </c>
      <c r="B36" s="207" t="s">
        <v>454</v>
      </c>
      <c r="C36" s="195">
        <v>4</v>
      </c>
      <c r="D36" s="196">
        <v>4</v>
      </c>
      <c r="E36" s="196">
        <v>4</v>
      </c>
      <c r="F36" s="196">
        <v>4</v>
      </c>
      <c r="G36" s="193">
        <v>5</v>
      </c>
      <c r="H36" s="193">
        <v>5</v>
      </c>
      <c r="I36" s="193">
        <v>4</v>
      </c>
      <c r="J36" s="193"/>
      <c r="K36" s="193"/>
      <c r="L36" s="193"/>
      <c r="M36" s="193"/>
      <c r="N36" s="193"/>
      <c r="O36" s="193"/>
      <c r="P36" s="193"/>
      <c r="Q36" s="193"/>
      <c r="R36" s="197">
        <f t="shared" si="2"/>
        <v>30</v>
      </c>
      <c r="S36" s="210">
        <f t="shared" si="3"/>
        <v>4.2857142857142856</v>
      </c>
      <c r="T36" s="202"/>
    </row>
    <row r="37" spans="1:20" ht="27.6" x14ac:dyDescent="0.3">
      <c r="A37" s="180">
        <v>26</v>
      </c>
      <c r="B37" s="207" t="str">
        <f>CONTEXTO!F19</f>
        <v xml:space="preserve">Falta articular la totalidad de las actividades dentro del proceso </v>
      </c>
      <c r="C37" s="195">
        <v>5</v>
      </c>
      <c r="D37" s="196">
        <v>4</v>
      </c>
      <c r="E37" s="196">
        <v>4</v>
      </c>
      <c r="F37" s="196">
        <v>4</v>
      </c>
      <c r="G37" s="193">
        <v>4</v>
      </c>
      <c r="H37" s="193">
        <v>5</v>
      </c>
      <c r="I37" s="193">
        <v>4</v>
      </c>
      <c r="J37" s="193"/>
      <c r="K37" s="193"/>
      <c r="L37" s="193"/>
      <c r="M37" s="193"/>
      <c r="N37" s="193"/>
      <c r="O37" s="193"/>
      <c r="P37" s="193"/>
      <c r="Q37" s="193"/>
      <c r="R37" s="197">
        <f t="shared" si="2"/>
        <v>30</v>
      </c>
      <c r="S37" s="210">
        <f t="shared" si="3"/>
        <v>4.2857142857142856</v>
      </c>
      <c r="T37" s="202"/>
    </row>
    <row r="38" spans="1:20" ht="42" thickBot="1" x14ac:dyDescent="0.35">
      <c r="A38" s="180">
        <v>27</v>
      </c>
      <c r="B38" s="207" t="str">
        <f>CONTEXTO!F20</f>
        <v xml:space="preserve">Desconocimiento del proceso y procedimientos  por parte del personal de planta y contrato. </v>
      </c>
      <c r="C38" s="195">
        <v>5</v>
      </c>
      <c r="D38" s="196">
        <v>5</v>
      </c>
      <c r="E38" s="196">
        <v>4</v>
      </c>
      <c r="F38" s="196">
        <v>5</v>
      </c>
      <c r="G38" s="193">
        <v>5</v>
      </c>
      <c r="H38" s="193">
        <v>5</v>
      </c>
      <c r="I38" s="193">
        <v>5</v>
      </c>
      <c r="J38" s="193"/>
      <c r="K38" s="193"/>
      <c r="L38" s="193"/>
      <c r="M38" s="193"/>
      <c r="N38" s="193"/>
      <c r="O38" s="193"/>
      <c r="P38" s="193"/>
      <c r="Q38" s="193"/>
      <c r="R38" s="197">
        <f t="shared" si="2"/>
        <v>34</v>
      </c>
      <c r="S38" s="210">
        <f t="shared" si="3"/>
        <v>4.8571428571428568</v>
      </c>
      <c r="T38" s="202"/>
    </row>
    <row r="39" spans="1:20" x14ac:dyDescent="0.3">
      <c r="A39" s="420" t="s">
        <v>367</v>
      </c>
      <c r="B39" s="421"/>
      <c r="C39" s="422"/>
      <c r="D39" s="422"/>
      <c r="E39" s="422"/>
      <c r="F39" s="422"/>
      <c r="G39" s="422"/>
      <c r="H39" s="422"/>
      <c r="I39" s="422"/>
      <c r="J39" s="422"/>
      <c r="K39" s="422"/>
      <c r="L39" s="422"/>
      <c r="M39" s="422"/>
      <c r="N39" s="422"/>
      <c r="O39" s="422"/>
      <c r="P39" s="422"/>
      <c r="Q39" s="422"/>
      <c r="R39" s="423"/>
      <c r="S39" s="164">
        <f>SUM(S12:S38)</f>
        <v>110.14285714285717</v>
      </c>
    </row>
    <row r="40" spans="1:20" ht="15" thickBot="1" x14ac:dyDescent="0.35">
      <c r="A40" s="417" t="s">
        <v>59</v>
      </c>
      <c r="B40" s="418"/>
      <c r="C40" s="418"/>
      <c r="D40" s="418"/>
      <c r="E40" s="418"/>
      <c r="F40" s="418"/>
      <c r="G40" s="418"/>
      <c r="H40" s="418"/>
      <c r="I40" s="418"/>
      <c r="J40" s="418"/>
      <c r="K40" s="418"/>
      <c r="L40" s="418"/>
      <c r="M40" s="418"/>
      <c r="N40" s="418"/>
      <c r="O40" s="418"/>
      <c r="P40" s="418"/>
      <c r="Q40" s="418"/>
      <c r="R40" s="418"/>
      <c r="S40" s="162">
        <f>AVERAGE(S12:S38)</f>
        <v>4.07936507936508</v>
      </c>
    </row>
  </sheetData>
  <sheetProtection selectLockedCells="1"/>
  <mergeCells count="14">
    <mergeCell ref="A40:R40"/>
    <mergeCell ref="T1:W1"/>
    <mergeCell ref="T2:W2"/>
    <mergeCell ref="T3:W3"/>
    <mergeCell ref="T4:W4"/>
    <mergeCell ref="A39:R39"/>
    <mergeCell ref="A1:A4"/>
    <mergeCell ref="A7:T7"/>
    <mergeCell ref="A6:T6"/>
    <mergeCell ref="B3:S4"/>
    <mergeCell ref="B1:S2"/>
    <mergeCell ref="A5:T5"/>
    <mergeCell ref="A9:T10"/>
    <mergeCell ref="A8:T8"/>
  </mergeCells>
  <conditionalFormatting sqref="Z15">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2">
    <dataValidation type="whole" allowBlank="1" showInputMessage="1" showErrorMessage="1" sqref="C12:F31 C34:F36" xr:uid="{00000000-0002-0000-0400-000000000000}">
      <formula1>1</formula1>
      <formula2>10</formula2>
    </dataValidation>
    <dataValidation type="whole" showErrorMessage="1" error="DATO INVÁLIDO_x000a_Tenga en cuenta que la escala de calificación va de 1 a 5" sqref="J12:Q38 G12:I31 G34:I38" xr:uid="{00000000-0002-0000-0400-000001000000}">
      <formula1>1</formula1>
      <formula2>5</formula2>
    </dataValidation>
  </dataValidations>
  <pageMargins left="0.7" right="0.7" top="0.75" bottom="0.75" header="0.3" footer="0.3"/>
  <pageSetup paperSize="9" orientation="portrait" r:id="rId1"/>
  <ignoredErrors>
    <ignoredError sqref="B30 B20" unlockedFormula="1"/>
  </ignoredErrors>
  <drawing r:id="rId2"/>
  <legacyDrawing r:id="rId3"/>
  <controls>
    <mc:AlternateContent xmlns:mc="http://schemas.openxmlformats.org/markup-compatibility/2006">
      <mc:Choice Requires="x14">
        <control shapeId="3118" r:id="rId4" name="CheckBox46">
          <controlPr defaultSize="0" autoLine="0" r:id="rId5">
            <anchor moveWithCells="1">
              <from>
                <xdr:col>19</xdr:col>
                <xdr:colOff>617220</xdr:colOff>
                <xdr:row>38</xdr:row>
                <xdr:rowOff>0</xdr:rowOff>
              </from>
              <to>
                <xdr:col>19</xdr:col>
                <xdr:colOff>906780</xdr:colOff>
                <xdr:row>39</xdr:row>
                <xdr:rowOff>76200</xdr:rowOff>
              </to>
            </anchor>
          </controlPr>
        </control>
      </mc:Choice>
      <mc:Fallback>
        <control shapeId="3118" r:id="rId4" name="CheckBox46"/>
      </mc:Fallback>
    </mc:AlternateContent>
    <mc:AlternateContent xmlns:mc="http://schemas.openxmlformats.org/markup-compatibility/2006">
      <mc:Choice Requires="x14">
        <control shapeId="3117" r:id="rId6" name="CheckBox45">
          <controlPr defaultSize="0" autoLine="0" r:id="rId7">
            <anchor moveWithCells="1">
              <from>
                <xdr:col>19</xdr:col>
                <xdr:colOff>617220</xdr:colOff>
                <xdr:row>38</xdr:row>
                <xdr:rowOff>0</xdr:rowOff>
              </from>
              <to>
                <xdr:col>19</xdr:col>
                <xdr:colOff>899160</xdr:colOff>
                <xdr:row>39</xdr:row>
                <xdr:rowOff>76200</xdr:rowOff>
              </to>
            </anchor>
          </controlPr>
        </control>
      </mc:Choice>
      <mc:Fallback>
        <control shapeId="3117" r:id="rId6" name="CheckBox45"/>
      </mc:Fallback>
    </mc:AlternateContent>
    <mc:AlternateContent xmlns:mc="http://schemas.openxmlformats.org/markup-compatibility/2006">
      <mc:Choice Requires="x14">
        <control shapeId="3116" r:id="rId8" name="CheckBox44">
          <controlPr defaultSize="0" autoLine="0" r:id="rId7">
            <anchor moveWithCells="1">
              <from>
                <xdr:col>19</xdr:col>
                <xdr:colOff>617220</xdr:colOff>
                <xdr:row>38</xdr:row>
                <xdr:rowOff>0</xdr:rowOff>
              </from>
              <to>
                <xdr:col>19</xdr:col>
                <xdr:colOff>899160</xdr:colOff>
                <xdr:row>39</xdr:row>
                <xdr:rowOff>76200</xdr:rowOff>
              </to>
            </anchor>
          </controlPr>
        </control>
      </mc:Choice>
      <mc:Fallback>
        <control shapeId="3116" r:id="rId8" name="CheckBox44"/>
      </mc:Fallback>
    </mc:AlternateContent>
    <mc:AlternateContent xmlns:mc="http://schemas.openxmlformats.org/markup-compatibility/2006">
      <mc:Choice Requires="x14">
        <control shapeId="3115" r:id="rId9" name="CheckBox43">
          <controlPr defaultSize="0" autoLine="0" r:id="rId7">
            <anchor moveWithCells="1">
              <from>
                <xdr:col>19</xdr:col>
                <xdr:colOff>617220</xdr:colOff>
                <xdr:row>38</xdr:row>
                <xdr:rowOff>0</xdr:rowOff>
              </from>
              <to>
                <xdr:col>19</xdr:col>
                <xdr:colOff>899160</xdr:colOff>
                <xdr:row>39</xdr:row>
                <xdr:rowOff>76200</xdr:rowOff>
              </to>
            </anchor>
          </controlPr>
        </control>
      </mc:Choice>
      <mc:Fallback>
        <control shapeId="3115" r:id="rId9" name="CheckBox43"/>
      </mc:Fallback>
    </mc:AlternateContent>
    <mc:AlternateContent xmlns:mc="http://schemas.openxmlformats.org/markup-compatibility/2006">
      <mc:Choice Requires="x14">
        <control shapeId="3114" r:id="rId10" name="CheckBox42">
          <controlPr defaultSize="0" autoLine="0" r:id="rId7">
            <anchor moveWithCells="1">
              <from>
                <xdr:col>19</xdr:col>
                <xdr:colOff>617220</xdr:colOff>
                <xdr:row>38</xdr:row>
                <xdr:rowOff>0</xdr:rowOff>
              </from>
              <to>
                <xdr:col>19</xdr:col>
                <xdr:colOff>899160</xdr:colOff>
                <xdr:row>39</xdr:row>
                <xdr:rowOff>76200</xdr:rowOff>
              </to>
            </anchor>
          </controlPr>
        </control>
      </mc:Choice>
      <mc:Fallback>
        <control shapeId="3114" r:id="rId10" name="CheckBox42"/>
      </mc:Fallback>
    </mc:AlternateContent>
    <mc:AlternateContent xmlns:mc="http://schemas.openxmlformats.org/markup-compatibility/2006">
      <mc:Choice Requires="x14">
        <control shapeId="3113" r:id="rId11" name="CheckBox41">
          <controlPr defaultSize="0" autoLine="0" r:id="rId7">
            <anchor moveWithCells="1">
              <from>
                <xdr:col>19</xdr:col>
                <xdr:colOff>617220</xdr:colOff>
                <xdr:row>38</xdr:row>
                <xdr:rowOff>0</xdr:rowOff>
              </from>
              <to>
                <xdr:col>19</xdr:col>
                <xdr:colOff>899160</xdr:colOff>
                <xdr:row>39</xdr:row>
                <xdr:rowOff>76200</xdr:rowOff>
              </to>
            </anchor>
          </controlPr>
        </control>
      </mc:Choice>
      <mc:Fallback>
        <control shapeId="3113" r:id="rId11" name="CheckBox41"/>
      </mc:Fallback>
    </mc:AlternateContent>
    <mc:AlternateContent xmlns:mc="http://schemas.openxmlformats.org/markup-compatibility/2006">
      <mc:Choice Requires="x14">
        <control shapeId="3112" r:id="rId12" name="CheckBox40">
          <controlPr defaultSize="0" autoLine="0" r:id="rId7">
            <anchor moveWithCells="1">
              <from>
                <xdr:col>19</xdr:col>
                <xdr:colOff>617220</xdr:colOff>
                <xdr:row>38</xdr:row>
                <xdr:rowOff>0</xdr:rowOff>
              </from>
              <to>
                <xdr:col>19</xdr:col>
                <xdr:colOff>899160</xdr:colOff>
                <xdr:row>39</xdr:row>
                <xdr:rowOff>76200</xdr:rowOff>
              </to>
            </anchor>
          </controlPr>
        </control>
      </mc:Choice>
      <mc:Fallback>
        <control shapeId="3112" r:id="rId12" name="CheckBox40"/>
      </mc:Fallback>
    </mc:AlternateContent>
    <mc:AlternateContent xmlns:mc="http://schemas.openxmlformats.org/markup-compatibility/2006">
      <mc:Choice Requires="x14">
        <control shapeId="3111" r:id="rId13" name="CheckBox39">
          <controlPr defaultSize="0" autoLine="0" r:id="rId7">
            <anchor moveWithCells="1">
              <from>
                <xdr:col>19</xdr:col>
                <xdr:colOff>617220</xdr:colOff>
                <xdr:row>38</xdr:row>
                <xdr:rowOff>0</xdr:rowOff>
              </from>
              <to>
                <xdr:col>19</xdr:col>
                <xdr:colOff>899160</xdr:colOff>
                <xdr:row>39</xdr:row>
                <xdr:rowOff>76200</xdr:rowOff>
              </to>
            </anchor>
          </controlPr>
        </control>
      </mc:Choice>
      <mc:Fallback>
        <control shapeId="3111" r:id="rId13" name="CheckBox39"/>
      </mc:Fallback>
    </mc:AlternateContent>
    <mc:AlternateContent xmlns:mc="http://schemas.openxmlformats.org/markup-compatibility/2006">
      <mc:Choice Requires="x14">
        <control shapeId="3110" r:id="rId14" name="CheckBox38">
          <controlPr defaultSize="0" autoLine="0" r:id="rId7">
            <anchor moveWithCells="1">
              <from>
                <xdr:col>19</xdr:col>
                <xdr:colOff>617220</xdr:colOff>
                <xdr:row>38</xdr:row>
                <xdr:rowOff>0</xdr:rowOff>
              </from>
              <to>
                <xdr:col>19</xdr:col>
                <xdr:colOff>899160</xdr:colOff>
                <xdr:row>39</xdr:row>
                <xdr:rowOff>76200</xdr:rowOff>
              </to>
            </anchor>
          </controlPr>
        </control>
      </mc:Choice>
      <mc:Fallback>
        <control shapeId="3110" r:id="rId14" name="CheckBox38"/>
      </mc:Fallback>
    </mc:AlternateContent>
    <mc:AlternateContent xmlns:mc="http://schemas.openxmlformats.org/markup-compatibility/2006">
      <mc:Choice Requires="x14">
        <control shapeId="3108" r:id="rId15" name="CheckBox36">
          <controlPr defaultSize="0" autoLine="0" r:id="rId7">
            <anchor moveWithCells="1">
              <from>
                <xdr:col>19</xdr:col>
                <xdr:colOff>617220</xdr:colOff>
                <xdr:row>38</xdr:row>
                <xdr:rowOff>0</xdr:rowOff>
              </from>
              <to>
                <xdr:col>19</xdr:col>
                <xdr:colOff>899160</xdr:colOff>
                <xdr:row>39</xdr:row>
                <xdr:rowOff>76200</xdr:rowOff>
              </to>
            </anchor>
          </controlPr>
        </control>
      </mc:Choice>
      <mc:Fallback>
        <control shapeId="3108" r:id="rId15" name="CheckBox36"/>
      </mc:Fallback>
    </mc:AlternateContent>
    <mc:AlternateContent xmlns:mc="http://schemas.openxmlformats.org/markup-compatibility/2006">
      <mc:Choice Requires="x14">
        <control shapeId="3107" r:id="rId16" name="CheckBox35">
          <controlPr defaultSize="0" autoLine="0" r:id="rId7">
            <anchor moveWithCells="1">
              <from>
                <xdr:col>19</xdr:col>
                <xdr:colOff>617220</xdr:colOff>
                <xdr:row>38</xdr:row>
                <xdr:rowOff>0</xdr:rowOff>
              </from>
              <to>
                <xdr:col>19</xdr:col>
                <xdr:colOff>899160</xdr:colOff>
                <xdr:row>39</xdr:row>
                <xdr:rowOff>76200</xdr:rowOff>
              </to>
            </anchor>
          </controlPr>
        </control>
      </mc:Choice>
      <mc:Fallback>
        <control shapeId="3107" r:id="rId16" name="CheckBox35"/>
      </mc:Fallback>
    </mc:AlternateContent>
    <mc:AlternateContent xmlns:mc="http://schemas.openxmlformats.org/markup-compatibility/2006">
      <mc:Choice Requires="x14">
        <control shapeId="3106" r:id="rId17" name="CheckBox34">
          <controlPr defaultSize="0" autoLine="0" r:id="rId7">
            <anchor moveWithCells="1">
              <from>
                <xdr:col>19</xdr:col>
                <xdr:colOff>617220</xdr:colOff>
                <xdr:row>38</xdr:row>
                <xdr:rowOff>0</xdr:rowOff>
              </from>
              <to>
                <xdr:col>19</xdr:col>
                <xdr:colOff>899160</xdr:colOff>
                <xdr:row>39</xdr:row>
                <xdr:rowOff>76200</xdr:rowOff>
              </to>
            </anchor>
          </controlPr>
        </control>
      </mc:Choice>
      <mc:Fallback>
        <control shapeId="3106" r:id="rId17" name="CheckBox34"/>
      </mc:Fallback>
    </mc:AlternateContent>
    <mc:AlternateContent xmlns:mc="http://schemas.openxmlformats.org/markup-compatibility/2006">
      <mc:Choice Requires="x14">
        <control shapeId="3105" r:id="rId18" name="CheckBox33">
          <controlPr defaultSize="0" autoLine="0" r:id="rId7">
            <anchor moveWithCells="1">
              <from>
                <xdr:col>19</xdr:col>
                <xdr:colOff>617220</xdr:colOff>
                <xdr:row>38</xdr:row>
                <xdr:rowOff>0</xdr:rowOff>
              </from>
              <to>
                <xdr:col>19</xdr:col>
                <xdr:colOff>899160</xdr:colOff>
                <xdr:row>39</xdr:row>
                <xdr:rowOff>76200</xdr:rowOff>
              </to>
            </anchor>
          </controlPr>
        </control>
      </mc:Choice>
      <mc:Fallback>
        <control shapeId="3105" r:id="rId18" name="CheckBox33"/>
      </mc:Fallback>
    </mc:AlternateContent>
    <mc:AlternateContent xmlns:mc="http://schemas.openxmlformats.org/markup-compatibility/2006">
      <mc:Choice Requires="x14">
        <control shapeId="3104" r:id="rId19" name="CheckBox32">
          <controlPr defaultSize="0" autoLine="0" r:id="rId7">
            <anchor moveWithCells="1">
              <from>
                <xdr:col>19</xdr:col>
                <xdr:colOff>617220</xdr:colOff>
                <xdr:row>38</xdr:row>
                <xdr:rowOff>0</xdr:rowOff>
              </from>
              <to>
                <xdr:col>19</xdr:col>
                <xdr:colOff>899160</xdr:colOff>
                <xdr:row>39</xdr:row>
                <xdr:rowOff>76200</xdr:rowOff>
              </to>
            </anchor>
          </controlPr>
        </control>
      </mc:Choice>
      <mc:Fallback>
        <control shapeId="3104" r:id="rId19" name="CheckBox32"/>
      </mc:Fallback>
    </mc:AlternateContent>
    <mc:AlternateContent xmlns:mc="http://schemas.openxmlformats.org/markup-compatibility/2006">
      <mc:Choice Requires="x14">
        <control shapeId="3103" r:id="rId20" name="CheckBox31">
          <controlPr defaultSize="0" autoLine="0" r:id="rId7">
            <anchor moveWithCells="1">
              <from>
                <xdr:col>19</xdr:col>
                <xdr:colOff>617220</xdr:colOff>
                <xdr:row>38</xdr:row>
                <xdr:rowOff>0</xdr:rowOff>
              </from>
              <to>
                <xdr:col>19</xdr:col>
                <xdr:colOff>899160</xdr:colOff>
                <xdr:row>39</xdr:row>
                <xdr:rowOff>76200</xdr:rowOff>
              </to>
            </anchor>
          </controlPr>
        </control>
      </mc:Choice>
      <mc:Fallback>
        <control shapeId="3103" r:id="rId20" name="CheckBox31"/>
      </mc:Fallback>
    </mc:AlternateContent>
    <mc:AlternateContent xmlns:mc="http://schemas.openxmlformats.org/markup-compatibility/2006">
      <mc:Choice Requires="x14">
        <control shapeId="3102" r:id="rId21" name="CheckBox30">
          <controlPr defaultSize="0" autoLine="0" autoPict="0" r:id="rId7">
            <anchor moveWithCells="1">
              <from>
                <xdr:col>19</xdr:col>
                <xdr:colOff>617220</xdr:colOff>
                <xdr:row>38</xdr:row>
                <xdr:rowOff>0</xdr:rowOff>
              </from>
              <to>
                <xdr:col>19</xdr:col>
                <xdr:colOff>914400</xdr:colOff>
                <xdr:row>39</xdr:row>
                <xdr:rowOff>68580</xdr:rowOff>
              </to>
            </anchor>
          </controlPr>
        </control>
      </mc:Choice>
      <mc:Fallback>
        <control shapeId="3102" r:id="rId21" name="CheckBox30"/>
      </mc:Fallback>
    </mc:AlternateContent>
    <mc:AlternateContent xmlns:mc="http://schemas.openxmlformats.org/markup-compatibility/2006">
      <mc:Choice Requires="x14">
        <control shapeId="3101" r:id="rId22" name="CheckBox29">
          <controlPr defaultSize="0" autoLine="0" autoPict="0" r:id="rId7">
            <anchor moveWithCells="1">
              <from>
                <xdr:col>19</xdr:col>
                <xdr:colOff>617220</xdr:colOff>
                <xdr:row>38</xdr:row>
                <xdr:rowOff>0</xdr:rowOff>
              </from>
              <to>
                <xdr:col>19</xdr:col>
                <xdr:colOff>914400</xdr:colOff>
                <xdr:row>39</xdr:row>
                <xdr:rowOff>68580</xdr:rowOff>
              </to>
            </anchor>
          </controlPr>
        </control>
      </mc:Choice>
      <mc:Fallback>
        <control shapeId="3101" r:id="rId22" name="CheckBox29"/>
      </mc:Fallback>
    </mc:AlternateContent>
    <mc:AlternateContent xmlns:mc="http://schemas.openxmlformats.org/markup-compatibility/2006">
      <mc:Choice Requires="x14">
        <control shapeId="3100" r:id="rId23" name="CheckBox28">
          <controlPr defaultSize="0" autoLine="0" autoPict="0" r:id="rId7">
            <anchor moveWithCells="1">
              <from>
                <xdr:col>19</xdr:col>
                <xdr:colOff>617220</xdr:colOff>
                <xdr:row>38</xdr:row>
                <xdr:rowOff>0</xdr:rowOff>
              </from>
              <to>
                <xdr:col>19</xdr:col>
                <xdr:colOff>914400</xdr:colOff>
                <xdr:row>39</xdr:row>
                <xdr:rowOff>68580</xdr:rowOff>
              </to>
            </anchor>
          </controlPr>
        </control>
      </mc:Choice>
      <mc:Fallback>
        <control shapeId="3100" r:id="rId23" name="CheckBox28"/>
      </mc:Fallback>
    </mc:AlternateContent>
    <mc:AlternateContent xmlns:mc="http://schemas.openxmlformats.org/markup-compatibility/2006">
      <mc:Choice Requires="x14">
        <control shapeId="3099" r:id="rId24" name="CheckBox27">
          <controlPr defaultSize="0" autoLine="0" autoPict="0" r:id="rId7">
            <anchor moveWithCells="1">
              <from>
                <xdr:col>19</xdr:col>
                <xdr:colOff>617220</xdr:colOff>
                <xdr:row>38</xdr:row>
                <xdr:rowOff>0</xdr:rowOff>
              </from>
              <to>
                <xdr:col>19</xdr:col>
                <xdr:colOff>914400</xdr:colOff>
                <xdr:row>39</xdr:row>
                <xdr:rowOff>68580</xdr:rowOff>
              </to>
            </anchor>
          </controlPr>
        </control>
      </mc:Choice>
      <mc:Fallback>
        <control shapeId="3099" r:id="rId24" name="CheckBox27"/>
      </mc:Fallback>
    </mc:AlternateContent>
    <mc:AlternateContent xmlns:mc="http://schemas.openxmlformats.org/markup-compatibility/2006">
      <mc:Choice Requires="x14">
        <control shapeId="3098" r:id="rId25" name="CheckBox26">
          <controlPr defaultSize="0" autoLine="0" r:id="rId7">
            <anchor moveWithCells="1">
              <from>
                <xdr:col>19</xdr:col>
                <xdr:colOff>617220</xdr:colOff>
                <xdr:row>38</xdr:row>
                <xdr:rowOff>0</xdr:rowOff>
              </from>
              <to>
                <xdr:col>19</xdr:col>
                <xdr:colOff>899160</xdr:colOff>
                <xdr:row>39</xdr:row>
                <xdr:rowOff>76200</xdr:rowOff>
              </to>
            </anchor>
          </controlPr>
        </control>
      </mc:Choice>
      <mc:Fallback>
        <control shapeId="3098" r:id="rId25" name="CheckBox26"/>
      </mc:Fallback>
    </mc:AlternateContent>
    <mc:AlternateContent xmlns:mc="http://schemas.openxmlformats.org/markup-compatibility/2006">
      <mc:Choice Requires="x14">
        <control shapeId="3097" r:id="rId26" name="CheckBox25">
          <controlPr defaultSize="0" autoLine="0" r:id="rId7">
            <anchor moveWithCells="1">
              <from>
                <xdr:col>19</xdr:col>
                <xdr:colOff>617220</xdr:colOff>
                <xdr:row>37</xdr:row>
                <xdr:rowOff>160020</xdr:rowOff>
              </from>
              <to>
                <xdr:col>19</xdr:col>
                <xdr:colOff>899160</xdr:colOff>
                <xdr:row>37</xdr:row>
                <xdr:rowOff>419100</xdr:rowOff>
              </to>
            </anchor>
          </controlPr>
        </control>
      </mc:Choice>
      <mc:Fallback>
        <control shapeId="3097" r:id="rId26" name="CheckBox25"/>
      </mc:Fallback>
    </mc:AlternateContent>
    <mc:AlternateContent xmlns:mc="http://schemas.openxmlformats.org/markup-compatibility/2006">
      <mc:Choice Requires="x14">
        <control shapeId="3096" r:id="rId27" name="CheckBox24">
          <controlPr defaultSize="0" autoLine="0" r:id="rId28">
            <anchor moveWithCells="1">
              <from>
                <xdr:col>19</xdr:col>
                <xdr:colOff>617220</xdr:colOff>
                <xdr:row>35</xdr:row>
                <xdr:rowOff>160020</xdr:rowOff>
              </from>
              <to>
                <xdr:col>19</xdr:col>
                <xdr:colOff>906780</xdr:colOff>
                <xdr:row>35</xdr:row>
                <xdr:rowOff>419100</xdr:rowOff>
              </to>
            </anchor>
          </controlPr>
        </control>
      </mc:Choice>
      <mc:Fallback>
        <control shapeId="3096" r:id="rId27" name="CheckBox24"/>
      </mc:Fallback>
    </mc:AlternateContent>
    <mc:AlternateContent xmlns:mc="http://schemas.openxmlformats.org/markup-compatibility/2006">
      <mc:Choice Requires="x14">
        <control shapeId="3095" r:id="rId29" name="CheckBox23">
          <controlPr defaultSize="0" autoLine="0" r:id="rId7">
            <anchor moveWithCells="1">
              <from>
                <xdr:col>19</xdr:col>
                <xdr:colOff>617220</xdr:colOff>
                <xdr:row>34</xdr:row>
                <xdr:rowOff>160020</xdr:rowOff>
              </from>
              <to>
                <xdr:col>19</xdr:col>
                <xdr:colOff>899160</xdr:colOff>
                <xdr:row>35</xdr:row>
                <xdr:rowOff>68580</xdr:rowOff>
              </to>
            </anchor>
          </controlPr>
        </control>
      </mc:Choice>
      <mc:Fallback>
        <control shapeId="3095" r:id="rId29" name="CheckBox23"/>
      </mc:Fallback>
    </mc:AlternateContent>
    <mc:AlternateContent xmlns:mc="http://schemas.openxmlformats.org/markup-compatibility/2006">
      <mc:Choice Requires="x14">
        <control shapeId="3094" r:id="rId30" name="CheckBox22">
          <controlPr defaultSize="0" autoLine="0" r:id="rId7">
            <anchor moveWithCells="1">
              <from>
                <xdr:col>19</xdr:col>
                <xdr:colOff>617220</xdr:colOff>
                <xdr:row>33</xdr:row>
                <xdr:rowOff>160020</xdr:rowOff>
              </from>
              <to>
                <xdr:col>19</xdr:col>
                <xdr:colOff>899160</xdr:colOff>
                <xdr:row>34</xdr:row>
                <xdr:rowOff>68580</xdr:rowOff>
              </to>
            </anchor>
          </controlPr>
        </control>
      </mc:Choice>
      <mc:Fallback>
        <control shapeId="3094" r:id="rId30" name="CheckBox22"/>
      </mc:Fallback>
    </mc:AlternateContent>
    <mc:AlternateContent xmlns:mc="http://schemas.openxmlformats.org/markup-compatibility/2006">
      <mc:Choice Requires="x14">
        <control shapeId="3093" r:id="rId31" name="CheckBox21">
          <controlPr defaultSize="0" autoLine="0" r:id="rId7">
            <anchor moveWithCells="1">
              <from>
                <xdr:col>19</xdr:col>
                <xdr:colOff>617220</xdr:colOff>
                <xdr:row>31</xdr:row>
                <xdr:rowOff>160020</xdr:rowOff>
              </from>
              <to>
                <xdr:col>19</xdr:col>
                <xdr:colOff>899160</xdr:colOff>
                <xdr:row>31</xdr:row>
                <xdr:rowOff>419100</xdr:rowOff>
              </to>
            </anchor>
          </controlPr>
        </control>
      </mc:Choice>
      <mc:Fallback>
        <control shapeId="3093" r:id="rId31" name="CheckBox21"/>
      </mc:Fallback>
    </mc:AlternateContent>
    <mc:AlternateContent xmlns:mc="http://schemas.openxmlformats.org/markup-compatibility/2006">
      <mc:Choice Requires="x14">
        <control shapeId="3092" r:id="rId32" name="CheckBox20">
          <controlPr defaultSize="0" autoLine="0" r:id="rId7">
            <anchor moveWithCells="1">
              <from>
                <xdr:col>19</xdr:col>
                <xdr:colOff>617220</xdr:colOff>
                <xdr:row>30</xdr:row>
                <xdr:rowOff>160020</xdr:rowOff>
              </from>
              <to>
                <xdr:col>19</xdr:col>
                <xdr:colOff>899160</xdr:colOff>
                <xdr:row>31</xdr:row>
                <xdr:rowOff>68580</xdr:rowOff>
              </to>
            </anchor>
          </controlPr>
        </control>
      </mc:Choice>
      <mc:Fallback>
        <control shapeId="3092" r:id="rId32" name="CheckBox20"/>
      </mc:Fallback>
    </mc:AlternateContent>
    <mc:AlternateContent xmlns:mc="http://schemas.openxmlformats.org/markup-compatibility/2006">
      <mc:Choice Requires="x14">
        <control shapeId="3091" r:id="rId33" name="CheckBox19">
          <controlPr defaultSize="0" autoLine="0" r:id="rId28">
            <anchor moveWithCells="1">
              <from>
                <xdr:col>19</xdr:col>
                <xdr:colOff>617220</xdr:colOff>
                <xdr:row>29</xdr:row>
                <xdr:rowOff>160020</xdr:rowOff>
              </from>
              <to>
                <xdr:col>19</xdr:col>
                <xdr:colOff>906780</xdr:colOff>
                <xdr:row>29</xdr:row>
                <xdr:rowOff>419100</xdr:rowOff>
              </to>
            </anchor>
          </controlPr>
        </control>
      </mc:Choice>
      <mc:Fallback>
        <control shapeId="3091" r:id="rId33" name="CheckBox19"/>
      </mc:Fallback>
    </mc:AlternateContent>
    <mc:AlternateContent xmlns:mc="http://schemas.openxmlformats.org/markup-compatibility/2006">
      <mc:Choice Requires="x14">
        <control shapeId="3090" r:id="rId34" name="CheckBox18">
          <controlPr defaultSize="0" autoLine="0" r:id="rId7">
            <anchor moveWithCells="1">
              <from>
                <xdr:col>19</xdr:col>
                <xdr:colOff>617220</xdr:colOff>
                <xdr:row>28</xdr:row>
                <xdr:rowOff>160020</xdr:rowOff>
              </from>
              <to>
                <xdr:col>19</xdr:col>
                <xdr:colOff>899160</xdr:colOff>
                <xdr:row>29</xdr:row>
                <xdr:rowOff>68580</xdr:rowOff>
              </to>
            </anchor>
          </controlPr>
        </control>
      </mc:Choice>
      <mc:Fallback>
        <control shapeId="3090" r:id="rId34" name="CheckBox18"/>
      </mc:Fallback>
    </mc:AlternateContent>
    <mc:AlternateContent xmlns:mc="http://schemas.openxmlformats.org/markup-compatibility/2006">
      <mc:Choice Requires="x14">
        <control shapeId="3089" r:id="rId35" name="CheckBox17">
          <controlPr defaultSize="0" autoLine="0" r:id="rId7">
            <anchor moveWithCells="1">
              <from>
                <xdr:col>19</xdr:col>
                <xdr:colOff>617220</xdr:colOff>
                <xdr:row>27</xdr:row>
                <xdr:rowOff>160020</xdr:rowOff>
              </from>
              <to>
                <xdr:col>19</xdr:col>
                <xdr:colOff>899160</xdr:colOff>
                <xdr:row>28</xdr:row>
                <xdr:rowOff>68580</xdr:rowOff>
              </to>
            </anchor>
          </controlPr>
        </control>
      </mc:Choice>
      <mc:Fallback>
        <control shapeId="3089" r:id="rId35" name="CheckBox17"/>
      </mc:Fallback>
    </mc:AlternateContent>
    <mc:AlternateContent xmlns:mc="http://schemas.openxmlformats.org/markup-compatibility/2006">
      <mc:Choice Requires="x14">
        <control shapeId="3088" r:id="rId36" name="CheckBox16">
          <controlPr defaultSize="0" autoLine="0" r:id="rId7">
            <anchor moveWithCells="1">
              <from>
                <xdr:col>19</xdr:col>
                <xdr:colOff>617220</xdr:colOff>
                <xdr:row>26</xdr:row>
                <xdr:rowOff>160020</xdr:rowOff>
              </from>
              <to>
                <xdr:col>19</xdr:col>
                <xdr:colOff>899160</xdr:colOff>
                <xdr:row>26</xdr:row>
                <xdr:rowOff>419100</xdr:rowOff>
              </to>
            </anchor>
          </controlPr>
        </control>
      </mc:Choice>
      <mc:Fallback>
        <control shapeId="3088" r:id="rId36" name="CheckBox16"/>
      </mc:Fallback>
    </mc:AlternateContent>
    <mc:AlternateContent xmlns:mc="http://schemas.openxmlformats.org/markup-compatibility/2006">
      <mc:Choice Requires="x14">
        <control shapeId="3087" r:id="rId37" name="CheckBox15">
          <controlPr defaultSize="0" autoLine="0" r:id="rId7">
            <anchor moveWithCells="1">
              <from>
                <xdr:col>19</xdr:col>
                <xdr:colOff>617220</xdr:colOff>
                <xdr:row>25</xdr:row>
                <xdr:rowOff>160020</xdr:rowOff>
              </from>
              <to>
                <xdr:col>19</xdr:col>
                <xdr:colOff>899160</xdr:colOff>
                <xdr:row>26</xdr:row>
                <xdr:rowOff>68580</xdr:rowOff>
              </to>
            </anchor>
          </controlPr>
        </control>
      </mc:Choice>
      <mc:Fallback>
        <control shapeId="3087" r:id="rId37" name="CheckBox15"/>
      </mc:Fallback>
    </mc:AlternateContent>
    <mc:AlternateContent xmlns:mc="http://schemas.openxmlformats.org/markup-compatibility/2006">
      <mc:Choice Requires="x14">
        <control shapeId="3086" r:id="rId38" name="CheckBox14">
          <controlPr defaultSize="0" autoLine="0" r:id="rId7">
            <anchor moveWithCells="1">
              <from>
                <xdr:col>19</xdr:col>
                <xdr:colOff>617220</xdr:colOff>
                <xdr:row>24</xdr:row>
                <xdr:rowOff>160020</xdr:rowOff>
              </from>
              <to>
                <xdr:col>19</xdr:col>
                <xdr:colOff>899160</xdr:colOff>
                <xdr:row>25</xdr:row>
                <xdr:rowOff>236220</xdr:rowOff>
              </to>
            </anchor>
          </controlPr>
        </control>
      </mc:Choice>
      <mc:Fallback>
        <control shapeId="3086" r:id="rId38" name="CheckBox14"/>
      </mc:Fallback>
    </mc:AlternateContent>
    <mc:AlternateContent xmlns:mc="http://schemas.openxmlformats.org/markup-compatibility/2006">
      <mc:Choice Requires="x14">
        <control shapeId="3085" r:id="rId39" name="CheckBox13">
          <controlPr defaultSize="0" autoLine="0" r:id="rId7">
            <anchor moveWithCells="1">
              <from>
                <xdr:col>19</xdr:col>
                <xdr:colOff>617220</xdr:colOff>
                <xdr:row>23</xdr:row>
                <xdr:rowOff>160020</xdr:rowOff>
              </from>
              <to>
                <xdr:col>19</xdr:col>
                <xdr:colOff>899160</xdr:colOff>
                <xdr:row>24</xdr:row>
                <xdr:rowOff>38100</xdr:rowOff>
              </to>
            </anchor>
          </controlPr>
        </control>
      </mc:Choice>
      <mc:Fallback>
        <control shapeId="3085" r:id="rId39" name="CheckBox13"/>
      </mc:Fallback>
    </mc:AlternateContent>
    <mc:AlternateContent xmlns:mc="http://schemas.openxmlformats.org/markup-compatibility/2006">
      <mc:Choice Requires="x14">
        <control shapeId="3084" r:id="rId40" name="CheckBox12">
          <controlPr defaultSize="0" autoLine="0" r:id="rId7">
            <anchor moveWithCells="1">
              <from>
                <xdr:col>19</xdr:col>
                <xdr:colOff>617220</xdr:colOff>
                <xdr:row>22</xdr:row>
                <xdr:rowOff>160020</xdr:rowOff>
              </from>
              <to>
                <xdr:col>19</xdr:col>
                <xdr:colOff>899160</xdr:colOff>
                <xdr:row>22</xdr:row>
                <xdr:rowOff>419100</xdr:rowOff>
              </to>
            </anchor>
          </controlPr>
        </control>
      </mc:Choice>
      <mc:Fallback>
        <control shapeId="3084" r:id="rId40" name="CheckBox12"/>
      </mc:Fallback>
    </mc:AlternateContent>
    <mc:AlternateContent xmlns:mc="http://schemas.openxmlformats.org/markup-compatibility/2006">
      <mc:Choice Requires="x14">
        <control shapeId="3083" r:id="rId41" name="CheckBox11">
          <controlPr defaultSize="0" autoLine="0" r:id="rId7">
            <anchor moveWithCells="1">
              <from>
                <xdr:col>19</xdr:col>
                <xdr:colOff>617220</xdr:colOff>
                <xdr:row>21</xdr:row>
                <xdr:rowOff>160020</xdr:rowOff>
              </from>
              <to>
                <xdr:col>19</xdr:col>
                <xdr:colOff>899160</xdr:colOff>
                <xdr:row>22</xdr:row>
                <xdr:rowOff>68580</xdr:rowOff>
              </to>
            </anchor>
          </controlPr>
        </control>
      </mc:Choice>
      <mc:Fallback>
        <control shapeId="3083" r:id="rId41" name="CheckBox11"/>
      </mc:Fallback>
    </mc:AlternateContent>
    <mc:AlternateContent xmlns:mc="http://schemas.openxmlformats.org/markup-compatibility/2006">
      <mc:Choice Requires="x14">
        <control shapeId="3082" r:id="rId42" name="CheckBox10">
          <controlPr defaultSize="0" autoLine="0" r:id="rId7">
            <anchor moveWithCells="1">
              <from>
                <xdr:col>19</xdr:col>
                <xdr:colOff>617220</xdr:colOff>
                <xdr:row>20</xdr:row>
                <xdr:rowOff>160020</xdr:rowOff>
              </from>
              <to>
                <xdr:col>19</xdr:col>
                <xdr:colOff>899160</xdr:colOff>
                <xdr:row>21</xdr:row>
                <xdr:rowOff>30480</xdr:rowOff>
              </to>
            </anchor>
          </controlPr>
        </control>
      </mc:Choice>
      <mc:Fallback>
        <control shapeId="3082" r:id="rId42" name="CheckBox10"/>
      </mc:Fallback>
    </mc:AlternateContent>
    <mc:AlternateContent xmlns:mc="http://schemas.openxmlformats.org/markup-compatibility/2006">
      <mc:Choice Requires="x14">
        <control shapeId="3081" r:id="rId43" name="CheckBox9">
          <controlPr defaultSize="0" autoLine="0" r:id="rId7">
            <anchor moveWithCells="1">
              <from>
                <xdr:col>19</xdr:col>
                <xdr:colOff>617220</xdr:colOff>
                <xdr:row>19</xdr:row>
                <xdr:rowOff>160020</xdr:rowOff>
              </from>
              <to>
                <xdr:col>19</xdr:col>
                <xdr:colOff>899160</xdr:colOff>
                <xdr:row>19</xdr:row>
                <xdr:rowOff>419100</xdr:rowOff>
              </to>
            </anchor>
          </controlPr>
        </control>
      </mc:Choice>
      <mc:Fallback>
        <control shapeId="3081" r:id="rId43" name="CheckBox9"/>
      </mc:Fallback>
    </mc:AlternateContent>
    <mc:AlternateContent xmlns:mc="http://schemas.openxmlformats.org/markup-compatibility/2006">
      <mc:Choice Requires="x14">
        <control shapeId="3080" r:id="rId44" name="CheckBox8">
          <controlPr defaultSize="0" autoLine="0" r:id="rId7">
            <anchor moveWithCells="1">
              <from>
                <xdr:col>19</xdr:col>
                <xdr:colOff>617220</xdr:colOff>
                <xdr:row>18</xdr:row>
                <xdr:rowOff>160020</xdr:rowOff>
              </from>
              <to>
                <xdr:col>19</xdr:col>
                <xdr:colOff>899160</xdr:colOff>
                <xdr:row>19</xdr:row>
                <xdr:rowOff>68580</xdr:rowOff>
              </to>
            </anchor>
          </controlPr>
        </control>
      </mc:Choice>
      <mc:Fallback>
        <control shapeId="3080" r:id="rId44" name="CheckBox8"/>
      </mc:Fallback>
    </mc:AlternateContent>
    <mc:AlternateContent xmlns:mc="http://schemas.openxmlformats.org/markup-compatibility/2006">
      <mc:Choice Requires="x14">
        <control shapeId="3079" r:id="rId45" name="CheckBox7">
          <controlPr defaultSize="0" autoLine="0" r:id="rId7">
            <anchor moveWithCells="1">
              <from>
                <xdr:col>19</xdr:col>
                <xdr:colOff>617220</xdr:colOff>
                <xdr:row>17</xdr:row>
                <xdr:rowOff>160020</xdr:rowOff>
              </from>
              <to>
                <xdr:col>19</xdr:col>
                <xdr:colOff>899160</xdr:colOff>
                <xdr:row>18</xdr:row>
                <xdr:rowOff>68580</xdr:rowOff>
              </to>
            </anchor>
          </controlPr>
        </control>
      </mc:Choice>
      <mc:Fallback>
        <control shapeId="3079" r:id="rId45" name="CheckBox7"/>
      </mc:Fallback>
    </mc:AlternateContent>
    <mc:AlternateContent xmlns:mc="http://schemas.openxmlformats.org/markup-compatibility/2006">
      <mc:Choice Requires="x14">
        <control shapeId="3078" r:id="rId46" name="CheckBox6">
          <controlPr defaultSize="0" autoLine="0" r:id="rId5">
            <anchor moveWithCells="1">
              <from>
                <xdr:col>19</xdr:col>
                <xdr:colOff>617220</xdr:colOff>
                <xdr:row>16</xdr:row>
                <xdr:rowOff>160020</xdr:rowOff>
              </from>
              <to>
                <xdr:col>19</xdr:col>
                <xdr:colOff>906780</xdr:colOff>
                <xdr:row>17</xdr:row>
                <xdr:rowOff>236220</xdr:rowOff>
              </to>
            </anchor>
          </controlPr>
        </control>
      </mc:Choice>
      <mc:Fallback>
        <control shapeId="3078" r:id="rId46" name="CheckBox6"/>
      </mc:Fallback>
    </mc:AlternateContent>
    <mc:AlternateContent xmlns:mc="http://schemas.openxmlformats.org/markup-compatibility/2006">
      <mc:Choice Requires="x14">
        <control shapeId="3077" r:id="rId47" name="CheckBox5">
          <controlPr defaultSize="0" autoLine="0" r:id="rId5">
            <anchor moveWithCells="1">
              <from>
                <xdr:col>19</xdr:col>
                <xdr:colOff>617220</xdr:colOff>
                <xdr:row>15</xdr:row>
                <xdr:rowOff>175260</xdr:rowOff>
              </from>
              <to>
                <xdr:col>19</xdr:col>
                <xdr:colOff>906780</xdr:colOff>
                <xdr:row>16</xdr:row>
                <xdr:rowOff>83820</xdr:rowOff>
              </to>
            </anchor>
          </controlPr>
        </control>
      </mc:Choice>
      <mc:Fallback>
        <control shapeId="3077" r:id="rId47" name="CheckBox5"/>
      </mc:Fallback>
    </mc:AlternateContent>
    <mc:AlternateContent xmlns:mc="http://schemas.openxmlformats.org/markup-compatibility/2006">
      <mc:Choice Requires="x14">
        <control shapeId="3076" r:id="rId48" name="CheckBox4">
          <controlPr defaultSize="0" autoLine="0" r:id="rId7">
            <anchor moveWithCells="1">
              <from>
                <xdr:col>19</xdr:col>
                <xdr:colOff>617220</xdr:colOff>
                <xdr:row>14</xdr:row>
                <xdr:rowOff>160020</xdr:rowOff>
              </from>
              <to>
                <xdr:col>19</xdr:col>
                <xdr:colOff>899160</xdr:colOff>
                <xdr:row>15</xdr:row>
                <xdr:rowOff>68580</xdr:rowOff>
              </to>
            </anchor>
          </controlPr>
        </control>
      </mc:Choice>
      <mc:Fallback>
        <control shapeId="3076" r:id="rId48" name="CheckBox4"/>
      </mc:Fallback>
    </mc:AlternateContent>
    <mc:AlternateContent xmlns:mc="http://schemas.openxmlformats.org/markup-compatibility/2006">
      <mc:Choice Requires="x14">
        <control shapeId="3075" r:id="rId49" name="CheckBox3">
          <controlPr defaultSize="0" autoLine="0" r:id="rId7">
            <anchor moveWithCells="1">
              <from>
                <xdr:col>19</xdr:col>
                <xdr:colOff>617220</xdr:colOff>
                <xdr:row>13</xdr:row>
                <xdr:rowOff>160020</xdr:rowOff>
              </from>
              <to>
                <xdr:col>19</xdr:col>
                <xdr:colOff>899160</xdr:colOff>
                <xdr:row>14</xdr:row>
                <xdr:rowOff>68580</xdr:rowOff>
              </to>
            </anchor>
          </controlPr>
        </control>
      </mc:Choice>
      <mc:Fallback>
        <control shapeId="3075" r:id="rId49" name="CheckBox3"/>
      </mc:Fallback>
    </mc:AlternateContent>
    <mc:AlternateContent xmlns:mc="http://schemas.openxmlformats.org/markup-compatibility/2006">
      <mc:Choice Requires="x14">
        <control shapeId="3074" r:id="rId50" name="CheckBox2">
          <controlPr defaultSize="0" autoLine="0" r:id="rId7">
            <anchor moveWithCells="1">
              <from>
                <xdr:col>19</xdr:col>
                <xdr:colOff>617220</xdr:colOff>
                <xdr:row>12</xdr:row>
                <xdr:rowOff>160020</xdr:rowOff>
              </from>
              <to>
                <xdr:col>19</xdr:col>
                <xdr:colOff>899160</xdr:colOff>
                <xdr:row>13</xdr:row>
                <xdr:rowOff>236220</xdr:rowOff>
              </to>
            </anchor>
          </controlPr>
        </control>
      </mc:Choice>
      <mc:Fallback>
        <control shapeId="3074" r:id="rId50" name="CheckBox2"/>
      </mc:Fallback>
    </mc:AlternateContent>
    <mc:AlternateContent xmlns:mc="http://schemas.openxmlformats.org/markup-compatibility/2006">
      <mc:Choice Requires="x14">
        <control shapeId="3073" r:id="rId51" name="CheckBox1">
          <controlPr defaultSize="0" autoLine="0" r:id="rId52">
            <anchor moveWithCells="1">
              <from>
                <xdr:col>19</xdr:col>
                <xdr:colOff>632460</xdr:colOff>
                <xdr:row>11</xdr:row>
                <xdr:rowOff>60960</xdr:rowOff>
              </from>
              <to>
                <xdr:col>19</xdr:col>
                <xdr:colOff>883920</xdr:colOff>
                <xdr:row>13</xdr:row>
                <xdr:rowOff>91440</xdr:rowOff>
              </to>
            </anchor>
          </controlPr>
        </control>
      </mc:Choice>
      <mc:Fallback>
        <control shapeId="3073" r:id="rId51" name="CheckBox1"/>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Z15</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E12"/>
  <sheetViews>
    <sheetView topLeftCell="A7" zoomScale="120" zoomScaleNormal="120" workbookViewId="0">
      <selection activeCell="A12" sqref="A12"/>
    </sheetView>
  </sheetViews>
  <sheetFormatPr baseColWidth="10" defaultColWidth="11.44140625" defaultRowHeight="14.4" x14ac:dyDescent="0.3"/>
  <cols>
    <col min="1" max="1" width="30.88671875" customWidth="1"/>
    <col min="2" max="2" width="24.109375" customWidth="1"/>
    <col min="3" max="3" width="22.88671875" customWidth="1"/>
    <col min="4" max="4" width="26.6640625" customWidth="1"/>
    <col min="5" max="5" width="21.33203125" customWidth="1"/>
  </cols>
  <sheetData>
    <row r="1" spans="1:5" ht="15" customHeight="1" x14ac:dyDescent="0.3">
      <c r="A1" s="444"/>
      <c r="B1" s="440" t="s">
        <v>15</v>
      </c>
      <c r="C1" s="441"/>
      <c r="D1" s="3" t="s">
        <v>16</v>
      </c>
      <c r="E1" s="445"/>
    </row>
    <row r="2" spans="1:5" ht="15" customHeight="1" x14ac:dyDescent="0.3">
      <c r="A2" s="444"/>
      <c r="B2" s="442"/>
      <c r="C2" s="443"/>
      <c r="D2" s="3" t="s">
        <v>2</v>
      </c>
      <c r="E2" s="445"/>
    </row>
    <row r="3" spans="1:5" ht="30" customHeight="1" x14ac:dyDescent="0.3">
      <c r="A3" s="444"/>
      <c r="B3" s="440" t="s">
        <v>17</v>
      </c>
      <c r="C3" s="441"/>
      <c r="D3" s="3" t="s">
        <v>18</v>
      </c>
      <c r="E3" s="445"/>
    </row>
    <row r="4" spans="1:5" ht="15" customHeight="1" x14ac:dyDescent="0.3">
      <c r="A4" s="444"/>
      <c r="B4" s="442"/>
      <c r="C4" s="443"/>
      <c r="D4" s="3" t="s">
        <v>5</v>
      </c>
      <c r="E4" s="445"/>
    </row>
    <row r="5" spans="1:5" ht="15" thickBot="1" x14ac:dyDescent="0.35"/>
    <row r="6" spans="1:5" x14ac:dyDescent="0.3">
      <c r="A6" s="346" t="s">
        <v>19</v>
      </c>
      <c r="B6" s="347"/>
      <c r="C6" s="347"/>
      <c r="D6" s="347"/>
      <c r="E6" s="347"/>
    </row>
    <row r="7" spans="1:5" ht="28.2" thickBot="1" x14ac:dyDescent="0.35">
      <c r="A7" s="4" t="s">
        <v>20</v>
      </c>
      <c r="B7" s="5" t="s">
        <v>21</v>
      </c>
      <c r="C7" s="5" t="s">
        <v>22</v>
      </c>
      <c r="D7" s="10" t="s">
        <v>23</v>
      </c>
      <c r="E7" s="5" t="s">
        <v>24</v>
      </c>
    </row>
    <row r="8" spans="1:5" ht="43.2" x14ac:dyDescent="0.3">
      <c r="A8" s="12" t="s">
        <v>25</v>
      </c>
      <c r="B8" s="6" t="s">
        <v>26</v>
      </c>
      <c r="C8" s="6" t="s">
        <v>26</v>
      </c>
      <c r="D8" s="6" t="s">
        <v>26</v>
      </c>
      <c r="E8" s="7" t="s">
        <v>26</v>
      </c>
    </row>
    <row r="9" spans="1:5" ht="40.200000000000003" x14ac:dyDescent="0.3">
      <c r="A9" s="13" t="s">
        <v>27</v>
      </c>
      <c r="B9" s="8" t="s">
        <v>26</v>
      </c>
      <c r="C9" s="8" t="s">
        <v>26</v>
      </c>
      <c r="D9" s="8" t="s">
        <v>26</v>
      </c>
      <c r="E9" s="9" t="s">
        <v>26</v>
      </c>
    </row>
    <row r="10" spans="1:5" ht="28.8" x14ac:dyDescent="0.3">
      <c r="A10" s="11" t="s">
        <v>28</v>
      </c>
      <c r="B10" s="8" t="s">
        <v>26</v>
      </c>
      <c r="C10" s="8" t="s">
        <v>26</v>
      </c>
      <c r="D10" s="8" t="s">
        <v>26</v>
      </c>
      <c r="E10" s="9" t="s">
        <v>26</v>
      </c>
    </row>
    <row r="11" spans="1:5" ht="40.200000000000003" x14ac:dyDescent="0.3">
      <c r="A11" s="13" t="s">
        <v>29</v>
      </c>
      <c r="B11" s="8" t="s">
        <v>26</v>
      </c>
      <c r="C11" s="8" t="s">
        <v>26</v>
      </c>
      <c r="D11" s="8" t="s">
        <v>26</v>
      </c>
      <c r="E11" s="9" t="s">
        <v>26</v>
      </c>
    </row>
    <row r="12" spans="1:5" ht="53.4" x14ac:dyDescent="0.3">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6"/>
  </sheetPr>
  <dimension ref="A1:G18"/>
  <sheetViews>
    <sheetView zoomScale="120" zoomScaleNormal="120" workbookViewId="0">
      <selection activeCell="D10" sqref="D10"/>
    </sheetView>
  </sheetViews>
  <sheetFormatPr baseColWidth="10" defaultColWidth="11.44140625" defaultRowHeight="14.4" x14ac:dyDescent="0.3"/>
  <cols>
    <col min="1" max="1" width="30.88671875" customWidth="1"/>
    <col min="2" max="2" width="27.33203125" customWidth="1"/>
    <col min="3" max="3" width="24.77734375" customWidth="1"/>
    <col min="4" max="5" width="27.33203125" customWidth="1"/>
    <col min="6" max="6" width="32.77734375" customWidth="1"/>
    <col min="7" max="7" width="26.21875" customWidth="1"/>
  </cols>
  <sheetData>
    <row r="1" spans="1:7" x14ac:dyDescent="0.3">
      <c r="A1" s="449"/>
      <c r="B1" s="298" t="s">
        <v>0</v>
      </c>
      <c r="C1" s="299"/>
      <c r="D1" s="299"/>
      <c r="E1" s="299"/>
      <c r="F1" s="24" t="s">
        <v>1</v>
      </c>
      <c r="G1" s="453"/>
    </row>
    <row r="2" spans="1:7" x14ac:dyDescent="0.3">
      <c r="A2" s="450"/>
      <c r="B2" s="452"/>
      <c r="C2" s="429"/>
      <c r="D2" s="429"/>
      <c r="E2" s="429"/>
      <c r="F2" s="23" t="s">
        <v>31</v>
      </c>
      <c r="G2" s="454"/>
    </row>
    <row r="3" spans="1:7" x14ac:dyDescent="0.3">
      <c r="A3" s="450"/>
      <c r="B3" s="456" t="s">
        <v>32</v>
      </c>
      <c r="C3" s="457"/>
      <c r="D3" s="457"/>
      <c r="E3" s="457"/>
      <c r="F3" s="23" t="s">
        <v>4</v>
      </c>
      <c r="G3" s="454"/>
    </row>
    <row r="4" spans="1:7" ht="15" thickBot="1" x14ac:dyDescent="0.35">
      <c r="A4" s="451"/>
      <c r="B4" s="304"/>
      <c r="C4" s="305"/>
      <c r="D4" s="305"/>
      <c r="E4" s="305"/>
      <c r="F4" s="25" t="s">
        <v>5</v>
      </c>
      <c r="G4" s="455"/>
    </row>
    <row r="5" spans="1:7" ht="15" thickBot="1" x14ac:dyDescent="0.35"/>
    <row r="6" spans="1:7" s="32" customFormat="1" ht="15.6" x14ac:dyDescent="0.3">
      <c r="A6" s="458" t="s">
        <v>33</v>
      </c>
      <c r="B6" s="459"/>
      <c r="C6" s="459"/>
      <c r="D6" s="459"/>
      <c r="E6" s="459"/>
      <c r="F6" s="459"/>
      <c r="G6" s="460"/>
    </row>
    <row r="7" spans="1:7" ht="31.5" customHeight="1" x14ac:dyDescent="0.3">
      <c r="A7" s="19" t="s">
        <v>34</v>
      </c>
      <c r="B7" s="17" t="s">
        <v>35</v>
      </c>
      <c r="C7" s="29" t="s">
        <v>36</v>
      </c>
      <c r="D7" s="20" t="s">
        <v>37</v>
      </c>
      <c r="E7" s="17" t="s">
        <v>38</v>
      </c>
      <c r="F7" s="18" t="s">
        <v>39</v>
      </c>
      <c r="G7" s="18" t="s">
        <v>40</v>
      </c>
    </row>
    <row r="8" spans="1:7" ht="33" customHeight="1" x14ac:dyDescent="0.3">
      <c r="A8" s="446"/>
      <c r="B8" s="8"/>
      <c r="C8" s="8"/>
      <c r="D8" s="8"/>
      <c r="E8" s="8"/>
      <c r="F8" s="8"/>
      <c r="G8" s="9"/>
    </row>
    <row r="9" spans="1:7" ht="33" customHeight="1" x14ac:dyDescent="0.3">
      <c r="A9" s="447"/>
      <c r="B9" s="8"/>
      <c r="C9" s="8"/>
      <c r="D9" s="8"/>
      <c r="E9" s="8"/>
      <c r="F9" s="8"/>
      <c r="G9" s="9"/>
    </row>
    <row r="10" spans="1:7" ht="33" customHeight="1" x14ac:dyDescent="0.3">
      <c r="A10" s="447"/>
      <c r="B10" s="8"/>
      <c r="C10" s="8"/>
      <c r="D10" s="8"/>
      <c r="E10" s="8"/>
      <c r="F10" s="8"/>
      <c r="G10" s="9"/>
    </row>
    <row r="11" spans="1:7" ht="33" customHeight="1" x14ac:dyDescent="0.3">
      <c r="A11" s="447"/>
      <c r="B11" s="8"/>
      <c r="C11" s="8"/>
      <c r="D11" s="8"/>
      <c r="E11" s="8"/>
      <c r="F11" s="8"/>
      <c r="G11" s="9"/>
    </row>
    <row r="12" spans="1:7" ht="33" customHeight="1" x14ac:dyDescent="0.3">
      <c r="A12" s="447"/>
      <c r="B12" s="8"/>
      <c r="C12" s="8"/>
      <c r="D12" s="8"/>
      <c r="E12" s="8"/>
      <c r="F12" s="8"/>
      <c r="G12" s="9"/>
    </row>
    <row r="13" spans="1:7" ht="33" customHeight="1" x14ac:dyDescent="0.3">
      <c r="A13" s="447"/>
      <c r="B13" s="8"/>
      <c r="C13" s="8"/>
      <c r="D13" s="8"/>
      <c r="E13" s="8"/>
      <c r="F13" s="8"/>
      <c r="G13" s="9"/>
    </row>
    <row r="14" spans="1:7" ht="33" customHeight="1" x14ac:dyDescent="0.3">
      <c r="A14" s="447"/>
      <c r="B14" s="8"/>
      <c r="C14" s="8"/>
      <c r="D14" s="8"/>
      <c r="E14" s="8"/>
      <c r="F14" s="8"/>
      <c r="G14" s="9"/>
    </row>
    <row r="15" spans="1:7" ht="33" customHeight="1" x14ac:dyDescent="0.3">
      <c r="A15" s="447"/>
      <c r="B15" s="8"/>
      <c r="C15" s="8"/>
      <c r="D15" s="8"/>
      <c r="E15" s="8"/>
      <c r="F15" s="8"/>
      <c r="G15" s="9"/>
    </row>
    <row r="16" spans="1:7" ht="33" customHeight="1" x14ac:dyDescent="0.3">
      <c r="A16" s="447"/>
      <c r="B16" s="8"/>
      <c r="C16" s="8"/>
      <c r="D16" s="8"/>
      <c r="E16" s="8"/>
      <c r="F16" s="8"/>
      <c r="G16" s="9"/>
    </row>
    <row r="17" spans="1:7" ht="33" customHeight="1" x14ac:dyDescent="0.3">
      <c r="A17" s="447"/>
      <c r="B17" s="8"/>
      <c r="C17" s="8"/>
      <c r="D17" s="8"/>
      <c r="E17" s="8"/>
      <c r="F17" s="8"/>
      <c r="G17" s="9"/>
    </row>
    <row r="18" spans="1:7" ht="33" customHeight="1" thickBot="1" x14ac:dyDescent="0.35">
      <c r="A18" s="448"/>
      <c r="B18" s="30"/>
      <c r="C18" s="30"/>
      <c r="D18" s="30"/>
      <c r="E18" s="30"/>
      <c r="F18" s="30"/>
      <c r="G18" s="31"/>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F125"/>
  <sheetViews>
    <sheetView topLeftCell="A31" zoomScale="89" zoomScaleNormal="89" workbookViewId="0">
      <selection activeCell="E35" sqref="E35"/>
    </sheetView>
  </sheetViews>
  <sheetFormatPr baseColWidth="10" defaultColWidth="10.77734375" defaultRowHeight="14.4" x14ac:dyDescent="0.3"/>
  <cols>
    <col min="1" max="1" width="30.44140625" customWidth="1"/>
    <col min="2" max="2" width="78.77734375" customWidth="1"/>
    <col min="3" max="3" width="10" customWidth="1"/>
    <col min="4" max="4" width="16.44140625" style="161" customWidth="1"/>
    <col min="5" max="5" width="15.88671875" style="161" customWidth="1"/>
    <col min="6" max="6" width="45.77734375" customWidth="1"/>
  </cols>
  <sheetData>
    <row r="1" spans="1:5" ht="26.4" x14ac:dyDescent="0.3">
      <c r="A1" s="470"/>
      <c r="B1" s="415" t="str">
        <f>CONTEXTO!B1</f>
        <v xml:space="preserve">PROCESO: </v>
      </c>
      <c r="C1" s="26" t="s">
        <v>84</v>
      </c>
      <c r="D1" s="154" t="s">
        <v>491</v>
      </c>
      <c r="E1" s="496"/>
    </row>
    <row r="2" spans="1:5" x14ac:dyDescent="0.3">
      <c r="A2" s="471"/>
      <c r="B2" s="416"/>
      <c r="C2" s="27" t="s">
        <v>2</v>
      </c>
      <c r="D2" s="86">
        <v>4</v>
      </c>
      <c r="E2" s="497"/>
    </row>
    <row r="3" spans="1:5" x14ac:dyDescent="0.3">
      <c r="A3" s="471"/>
      <c r="B3" s="473" t="s">
        <v>370</v>
      </c>
      <c r="C3" s="27" t="s">
        <v>86</v>
      </c>
      <c r="D3" s="254">
        <v>44008</v>
      </c>
      <c r="E3" s="497"/>
    </row>
    <row r="4" spans="1:5" ht="15" thickBot="1" x14ac:dyDescent="0.35">
      <c r="A4" s="472"/>
      <c r="B4" s="474"/>
      <c r="C4" s="160" t="s">
        <v>5</v>
      </c>
      <c r="D4" s="155" t="s">
        <v>492</v>
      </c>
      <c r="E4" s="498"/>
    </row>
    <row r="5" spans="1:5" ht="15" thickBot="1" x14ac:dyDescent="0.35">
      <c r="A5" s="475"/>
      <c r="B5" s="476"/>
      <c r="C5" s="476"/>
      <c r="D5" s="476"/>
      <c r="E5" s="476"/>
    </row>
    <row r="6" spans="1:5" x14ac:dyDescent="0.3">
      <c r="A6" s="477" t="str">
        <f>+CONTEXTO!A8</f>
        <v>PROCESO: PLANEACIÓN ESTRATÉGICA Y TERRITORIAL</v>
      </c>
      <c r="B6" s="478"/>
      <c r="C6" s="478"/>
      <c r="D6" s="478"/>
      <c r="E6" s="479"/>
    </row>
    <row r="7" spans="1:5" x14ac:dyDescent="0.3">
      <c r="A7" s="480"/>
      <c r="B7" s="481"/>
      <c r="C7" s="481"/>
      <c r="D7" s="481"/>
      <c r="E7" s="482"/>
    </row>
    <row r="8" spans="1:5" x14ac:dyDescent="0.3">
      <c r="A8" s="483" t="str">
        <f>+CONTEXTO!A9</f>
        <v>OBJETIVO: PLANEAR, ASESORAR, PROMOVER Y REALIZAR SEGUIMIENTO PERMANENTE; MEDIANTE LA ADOPCIÓN Y UTILIZACIÓN DE METODOLOGÍAS DE ORDEN  INSTITUCIONAL NACIONAL Y REGIONAL NECESARIAS EN LA FORMULACIÓN, IMPLEMENTACIÓN Y EVALUACIÓN  DE POLÍTICAS, PLANES, PROGRAMAS Y PROYECTOS QUE ESTÉN COHERENCIA CON UN ORDENAMIENTO TERRITORIAL AMBIENTAL Y ECONÓMICAMENTE SOSTENIBLE PARA CUMPLIR CON LOS OBJETIVOS PROPUESTOS POR LA ALTA DIRECCIÓN Y LAS EXPECTATIVAS DE LA COMUNIDAD.</v>
      </c>
      <c r="B8" s="484"/>
      <c r="C8" s="484"/>
      <c r="D8" s="484"/>
      <c r="E8" s="485"/>
    </row>
    <row r="9" spans="1:5" ht="27" customHeight="1" thickBot="1" x14ac:dyDescent="0.35">
      <c r="A9" s="486"/>
      <c r="B9" s="487"/>
      <c r="C9" s="487"/>
      <c r="D9" s="487"/>
      <c r="E9" s="488"/>
    </row>
    <row r="10" spans="1:5" ht="15" thickBot="1" x14ac:dyDescent="0.35">
      <c r="A10" s="489"/>
      <c r="B10" s="489"/>
      <c r="C10" s="489"/>
      <c r="D10" s="489"/>
      <c r="E10" s="489"/>
    </row>
    <row r="11" spans="1:5" ht="27.75" customHeight="1" x14ac:dyDescent="0.3">
      <c r="A11" s="490" t="s">
        <v>361</v>
      </c>
      <c r="B11" s="492" t="s">
        <v>360</v>
      </c>
      <c r="C11" s="492"/>
      <c r="D11" s="494" t="s">
        <v>362</v>
      </c>
      <c r="E11" s="495"/>
    </row>
    <row r="12" spans="1:5" x14ac:dyDescent="0.3">
      <c r="A12" s="491"/>
      <c r="B12" s="493"/>
      <c r="C12" s="493"/>
      <c r="D12" s="80" t="s">
        <v>98</v>
      </c>
      <c r="E12" s="157" t="s">
        <v>99</v>
      </c>
    </row>
    <row r="13" spans="1:5" x14ac:dyDescent="0.3">
      <c r="A13" s="461" t="s">
        <v>396</v>
      </c>
      <c r="B13" s="464" t="s">
        <v>307</v>
      </c>
      <c r="C13" s="465"/>
      <c r="D13" s="168" t="s">
        <v>138</v>
      </c>
      <c r="E13" s="158"/>
    </row>
    <row r="14" spans="1:5" ht="33" customHeight="1" x14ac:dyDescent="0.3">
      <c r="A14" s="462"/>
      <c r="B14" s="464" t="s">
        <v>311</v>
      </c>
      <c r="C14" s="465"/>
      <c r="D14" s="139"/>
      <c r="E14" s="169" t="s">
        <v>138</v>
      </c>
    </row>
    <row r="15" spans="1:5" x14ac:dyDescent="0.3">
      <c r="A15" s="462"/>
      <c r="B15" s="464" t="s">
        <v>308</v>
      </c>
      <c r="C15" s="465"/>
      <c r="D15" s="139"/>
      <c r="E15" s="169" t="s">
        <v>138</v>
      </c>
    </row>
    <row r="16" spans="1:5" ht="33" customHeight="1" x14ac:dyDescent="0.3">
      <c r="A16" s="462"/>
      <c r="B16" s="464" t="s">
        <v>309</v>
      </c>
      <c r="C16" s="465"/>
      <c r="D16" s="168" t="s">
        <v>138</v>
      </c>
      <c r="E16" s="169"/>
    </row>
    <row r="17" spans="1:6" ht="28.5" customHeight="1" x14ac:dyDescent="0.3">
      <c r="A17" s="462"/>
      <c r="B17" s="464" t="s">
        <v>310</v>
      </c>
      <c r="C17" s="465"/>
      <c r="D17" s="139"/>
      <c r="E17" s="169" t="s">
        <v>138</v>
      </c>
    </row>
    <row r="18" spans="1:6" ht="33" customHeight="1" x14ac:dyDescent="0.3">
      <c r="A18" s="462"/>
      <c r="B18" s="464" t="s">
        <v>312</v>
      </c>
      <c r="C18" s="465"/>
      <c r="D18" s="168" t="s">
        <v>138</v>
      </c>
      <c r="E18" s="169"/>
    </row>
    <row r="19" spans="1:6" ht="33" customHeight="1" x14ac:dyDescent="0.3">
      <c r="A19" s="462"/>
      <c r="B19" s="464" t="s">
        <v>313</v>
      </c>
      <c r="C19" s="465"/>
      <c r="D19" s="168" t="s">
        <v>138</v>
      </c>
      <c r="E19" s="158"/>
    </row>
    <row r="20" spans="1:6" ht="33" customHeight="1" x14ac:dyDescent="0.3">
      <c r="A20" s="462"/>
      <c r="B20" s="464" t="s">
        <v>314</v>
      </c>
      <c r="C20" s="465"/>
      <c r="D20" s="139"/>
      <c r="E20" s="169" t="s">
        <v>138</v>
      </c>
    </row>
    <row r="21" spans="1:6" ht="33" customHeight="1" x14ac:dyDescent="0.3">
      <c r="A21" s="462"/>
      <c r="B21" s="464" t="s">
        <v>315</v>
      </c>
      <c r="C21" s="465"/>
      <c r="D21" s="168" t="s">
        <v>138</v>
      </c>
      <c r="E21" s="169"/>
      <c r="F21" t="s">
        <v>434</v>
      </c>
    </row>
    <row r="22" spans="1:6" ht="33" customHeight="1" x14ac:dyDescent="0.3">
      <c r="A22" s="462"/>
      <c r="B22" s="464" t="s">
        <v>316</v>
      </c>
      <c r="C22" s="465"/>
      <c r="D22" s="168"/>
      <c r="E22" s="169" t="s">
        <v>138</v>
      </c>
    </row>
    <row r="23" spans="1:6" x14ac:dyDescent="0.3">
      <c r="A23" s="462"/>
      <c r="B23" s="464" t="s">
        <v>317</v>
      </c>
      <c r="C23" s="465"/>
      <c r="D23" s="139"/>
      <c r="E23" s="169" t="s">
        <v>138</v>
      </c>
    </row>
    <row r="24" spans="1:6" ht="33" customHeight="1" x14ac:dyDescent="0.3">
      <c r="A24" s="462"/>
      <c r="B24" s="464" t="s">
        <v>318</v>
      </c>
      <c r="C24" s="465"/>
      <c r="D24" s="168" t="s">
        <v>138</v>
      </c>
      <c r="E24" s="158"/>
    </row>
    <row r="25" spans="1:6" ht="33" customHeight="1" x14ac:dyDescent="0.3">
      <c r="A25" s="462"/>
      <c r="B25" s="464" t="s">
        <v>319</v>
      </c>
      <c r="C25" s="465"/>
      <c r="D25" s="139"/>
      <c r="E25" s="158" t="s">
        <v>138</v>
      </c>
    </row>
    <row r="26" spans="1:6" ht="15.75" customHeight="1" x14ac:dyDescent="0.3">
      <c r="A26" s="462"/>
      <c r="B26" s="464" t="s">
        <v>320</v>
      </c>
      <c r="C26" s="465"/>
      <c r="D26" s="139" t="s">
        <v>138</v>
      </c>
      <c r="E26" s="158"/>
    </row>
    <row r="27" spans="1:6" ht="33" customHeight="1" x14ac:dyDescent="0.3">
      <c r="A27" s="462"/>
      <c r="B27" s="469" t="s">
        <v>321</v>
      </c>
      <c r="C27" s="469"/>
      <c r="D27" s="168"/>
      <c r="E27" s="169" t="s">
        <v>138</v>
      </c>
      <c r="F27" t="s">
        <v>434</v>
      </c>
    </row>
    <row r="28" spans="1:6" ht="33" customHeight="1" x14ac:dyDescent="0.3">
      <c r="A28" s="462"/>
      <c r="B28" s="464" t="s">
        <v>322</v>
      </c>
      <c r="C28" s="465"/>
      <c r="D28" s="168" t="s">
        <v>138</v>
      </c>
      <c r="E28" s="158"/>
    </row>
    <row r="29" spans="1:6" ht="18" customHeight="1" x14ac:dyDescent="0.3">
      <c r="A29" s="462"/>
      <c r="B29" s="464" t="s">
        <v>323</v>
      </c>
      <c r="C29" s="465"/>
      <c r="D29" s="139" t="s">
        <v>138</v>
      </c>
      <c r="E29" s="158"/>
    </row>
    <row r="30" spans="1:6" ht="33" customHeight="1" x14ac:dyDescent="0.3">
      <c r="A30" s="462"/>
      <c r="B30" s="467" t="s">
        <v>324</v>
      </c>
      <c r="C30" s="468"/>
      <c r="D30" s="291" t="s">
        <v>138</v>
      </c>
      <c r="E30" s="292"/>
    </row>
    <row r="31" spans="1:6" ht="33" customHeight="1" x14ac:dyDescent="0.3">
      <c r="A31" s="462"/>
      <c r="B31" s="466" t="s">
        <v>325</v>
      </c>
      <c r="C31" s="466"/>
      <c r="D31" s="139" t="s">
        <v>138</v>
      </c>
      <c r="E31" s="158"/>
    </row>
    <row r="32" spans="1:6" ht="33" customHeight="1" x14ac:dyDescent="0.3">
      <c r="A32" s="462"/>
      <c r="B32" s="467" t="s">
        <v>326</v>
      </c>
      <c r="C32" s="468"/>
      <c r="D32" s="291"/>
      <c r="E32" s="293" t="s">
        <v>138</v>
      </c>
    </row>
    <row r="33" spans="1:5" ht="22.5" customHeight="1" x14ac:dyDescent="0.3">
      <c r="A33" s="462"/>
      <c r="B33" s="499" t="s">
        <v>359</v>
      </c>
      <c r="C33" s="499"/>
      <c r="D33" s="499"/>
      <c r="E33" s="500"/>
    </row>
    <row r="34" spans="1:5" x14ac:dyDescent="0.3">
      <c r="A34" s="462"/>
      <c r="B34" s="419" t="s">
        <v>348</v>
      </c>
      <c r="C34" s="419"/>
      <c r="D34" s="168" t="s">
        <v>138</v>
      </c>
      <c r="E34" s="158"/>
    </row>
    <row r="35" spans="1:5" x14ac:dyDescent="0.3">
      <c r="A35" s="462"/>
      <c r="B35" s="501" t="s">
        <v>345</v>
      </c>
      <c r="C35" s="501"/>
      <c r="D35" s="291" t="s">
        <v>138</v>
      </c>
      <c r="E35" s="292"/>
    </row>
    <row r="36" spans="1:5" x14ac:dyDescent="0.3">
      <c r="A36" s="462"/>
      <c r="B36" s="419" t="s">
        <v>346</v>
      </c>
      <c r="C36" s="419"/>
      <c r="D36" s="168" t="s">
        <v>138</v>
      </c>
      <c r="E36" s="158"/>
    </row>
    <row r="37" spans="1:5" x14ac:dyDescent="0.3">
      <c r="A37" s="462"/>
      <c r="B37" s="419" t="s">
        <v>347</v>
      </c>
      <c r="C37" s="419"/>
      <c r="D37" s="139" t="s">
        <v>138</v>
      </c>
      <c r="E37" s="158"/>
    </row>
    <row r="38" spans="1:5" x14ac:dyDescent="0.3">
      <c r="A38" s="462"/>
      <c r="B38" s="419" t="s">
        <v>349</v>
      </c>
      <c r="C38" s="419"/>
      <c r="D38" s="139" t="s">
        <v>138</v>
      </c>
      <c r="E38" s="158"/>
    </row>
    <row r="39" spans="1:5" x14ac:dyDescent="0.3">
      <c r="A39" s="462"/>
      <c r="B39" s="419" t="s">
        <v>350</v>
      </c>
      <c r="C39" s="419"/>
      <c r="D39" s="139"/>
      <c r="E39" s="158" t="s">
        <v>138</v>
      </c>
    </row>
    <row r="40" spans="1:5" x14ac:dyDescent="0.3">
      <c r="A40" s="462"/>
      <c r="B40" s="419" t="s">
        <v>351</v>
      </c>
      <c r="C40" s="419"/>
      <c r="D40" s="139" t="s">
        <v>138</v>
      </c>
      <c r="E40" s="158"/>
    </row>
    <row r="41" spans="1:5" x14ac:dyDescent="0.3">
      <c r="A41" s="462"/>
      <c r="B41" s="419" t="s">
        <v>352</v>
      </c>
      <c r="C41" s="419"/>
      <c r="D41" s="139" t="s">
        <v>138</v>
      </c>
      <c r="E41" s="158"/>
    </row>
    <row r="42" spans="1:5" x14ac:dyDescent="0.3">
      <c r="A42" s="462"/>
      <c r="B42" s="419" t="s">
        <v>353</v>
      </c>
      <c r="C42" s="419"/>
      <c r="D42" s="168" t="s">
        <v>138</v>
      </c>
      <c r="E42" s="158"/>
    </row>
    <row r="43" spans="1:5" x14ac:dyDescent="0.3">
      <c r="A43" s="462"/>
      <c r="B43" s="419" t="s">
        <v>354</v>
      </c>
      <c r="C43" s="419"/>
      <c r="D43" s="139" t="s">
        <v>138</v>
      </c>
      <c r="E43" s="158"/>
    </row>
    <row r="44" spans="1:5" x14ac:dyDescent="0.3">
      <c r="A44" s="462"/>
      <c r="B44" s="419" t="s">
        <v>355</v>
      </c>
      <c r="C44" s="419"/>
      <c r="E44" s="158" t="s">
        <v>138</v>
      </c>
    </row>
    <row r="45" spans="1:5" x14ac:dyDescent="0.3">
      <c r="A45" s="462"/>
      <c r="B45" s="419" t="s">
        <v>356</v>
      </c>
      <c r="C45" s="419"/>
      <c r="D45" s="139" t="s">
        <v>138</v>
      </c>
      <c r="E45" s="158"/>
    </row>
    <row r="46" spans="1:5" x14ac:dyDescent="0.3">
      <c r="A46" s="462"/>
      <c r="B46" s="419" t="s">
        <v>357</v>
      </c>
      <c r="C46" s="419"/>
      <c r="D46" s="139" t="s">
        <v>138</v>
      </c>
      <c r="E46" s="158"/>
    </row>
    <row r="47" spans="1:5" ht="15" thickBot="1" x14ac:dyDescent="0.35">
      <c r="A47" s="463"/>
      <c r="B47" s="312" t="s">
        <v>358</v>
      </c>
      <c r="C47" s="312"/>
      <c r="D47" s="184" t="s">
        <v>138</v>
      </c>
      <c r="E47" s="178"/>
    </row>
    <row r="50" spans="1:5" ht="30.75" hidden="1" customHeight="1" x14ac:dyDescent="0.3">
      <c r="A50" s="490" t="s">
        <v>361</v>
      </c>
      <c r="B50" s="492" t="s">
        <v>360</v>
      </c>
      <c r="C50" s="492"/>
      <c r="D50" s="503" t="s">
        <v>362</v>
      </c>
      <c r="E50" s="504"/>
    </row>
    <row r="51" spans="1:5" hidden="1" x14ac:dyDescent="0.3">
      <c r="A51" s="491"/>
      <c r="B51" s="493"/>
      <c r="C51" s="493"/>
      <c r="D51" s="80" t="s">
        <v>98</v>
      </c>
      <c r="E51" s="157" t="s">
        <v>99</v>
      </c>
    </row>
    <row r="52" spans="1:5" hidden="1" x14ac:dyDescent="0.3">
      <c r="A52" s="461" t="s">
        <v>398</v>
      </c>
      <c r="B52" s="419" t="s">
        <v>307</v>
      </c>
      <c r="C52" s="502"/>
      <c r="D52" s="168" t="s">
        <v>138</v>
      </c>
      <c r="E52" s="158"/>
    </row>
    <row r="53" spans="1:5" ht="33" hidden="1" customHeight="1" x14ac:dyDescent="0.3">
      <c r="A53" s="462"/>
      <c r="B53" s="419" t="s">
        <v>311</v>
      </c>
      <c r="C53" s="502"/>
      <c r="D53" s="139"/>
      <c r="E53" s="169" t="s">
        <v>138</v>
      </c>
    </row>
    <row r="54" spans="1:5" hidden="1" x14ac:dyDescent="0.3">
      <c r="A54" s="462"/>
      <c r="B54" s="419" t="s">
        <v>308</v>
      </c>
      <c r="C54" s="502"/>
      <c r="D54" s="139"/>
      <c r="E54" s="169" t="s">
        <v>138</v>
      </c>
    </row>
    <row r="55" spans="1:5" ht="33" hidden="1" customHeight="1" x14ac:dyDescent="0.3">
      <c r="A55" s="462"/>
      <c r="B55" s="419" t="s">
        <v>309</v>
      </c>
      <c r="C55" s="502"/>
      <c r="D55" s="139"/>
      <c r="E55" s="169" t="s">
        <v>138</v>
      </c>
    </row>
    <row r="56" spans="1:5" ht="33" hidden="1" customHeight="1" x14ac:dyDescent="0.3">
      <c r="A56" s="462"/>
      <c r="B56" s="419" t="s">
        <v>310</v>
      </c>
      <c r="C56" s="502"/>
      <c r="D56" s="139"/>
      <c r="E56" s="169" t="s">
        <v>138</v>
      </c>
    </row>
    <row r="57" spans="1:5" ht="33" hidden="1" customHeight="1" x14ac:dyDescent="0.3">
      <c r="A57" s="462"/>
      <c r="B57" s="419" t="s">
        <v>312</v>
      </c>
      <c r="C57" s="502"/>
      <c r="D57" s="139"/>
      <c r="E57" s="169" t="s">
        <v>138</v>
      </c>
    </row>
    <row r="58" spans="1:5" ht="33" hidden="1" customHeight="1" x14ac:dyDescent="0.3">
      <c r="A58" s="462"/>
      <c r="B58" s="419" t="s">
        <v>313</v>
      </c>
      <c r="C58" s="502"/>
      <c r="D58" s="168" t="s">
        <v>138</v>
      </c>
      <c r="E58" s="158"/>
    </row>
    <row r="59" spans="1:5" ht="33" hidden="1" customHeight="1" x14ac:dyDescent="0.3">
      <c r="A59" s="462"/>
      <c r="B59" s="419" t="s">
        <v>314</v>
      </c>
      <c r="C59" s="502"/>
      <c r="D59" s="139"/>
      <c r="E59" s="169" t="s">
        <v>138</v>
      </c>
    </row>
    <row r="60" spans="1:5" ht="33" hidden="1" customHeight="1" x14ac:dyDescent="0.3">
      <c r="A60" s="462"/>
      <c r="B60" s="419" t="s">
        <v>315</v>
      </c>
      <c r="C60" s="502"/>
      <c r="D60" s="139"/>
      <c r="E60" s="169" t="s">
        <v>138</v>
      </c>
    </row>
    <row r="61" spans="1:5" ht="33" hidden="1" customHeight="1" x14ac:dyDescent="0.3">
      <c r="A61" s="462"/>
      <c r="B61" s="419" t="s">
        <v>316</v>
      </c>
      <c r="C61" s="502"/>
      <c r="D61" s="168" t="s">
        <v>138</v>
      </c>
      <c r="E61" s="158"/>
    </row>
    <row r="62" spans="1:5" ht="33" hidden="1" customHeight="1" x14ac:dyDescent="0.3">
      <c r="A62" s="462"/>
      <c r="B62" s="419" t="s">
        <v>317</v>
      </c>
      <c r="C62" s="502"/>
      <c r="D62" s="139"/>
      <c r="E62" s="169" t="s">
        <v>138</v>
      </c>
    </row>
    <row r="63" spans="1:5" ht="33" hidden="1" customHeight="1" x14ac:dyDescent="0.3">
      <c r="A63" s="462"/>
      <c r="B63" s="419" t="s">
        <v>318</v>
      </c>
      <c r="C63" s="502"/>
      <c r="D63" s="139"/>
      <c r="E63" s="158" t="s">
        <v>138</v>
      </c>
    </row>
    <row r="64" spans="1:5" ht="33" hidden="1" customHeight="1" x14ac:dyDescent="0.3">
      <c r="A64" s="462"/>
      <c r="B64" s="419" t="s">
        <v>319</v>
      </c>
      <c r="C64" s="502"/>
      <c r="D64" s="139"/>
      <c r="E64" s="158" t="s">
        <v>138</v>
      </c>
    </row>
    <row r="65" spans="1:5" ht="33" hidden="1" customHeight="1" x14ac:dyDescent="0.3">
      <c r="A65" s="462"/>
      <c r="B65" s="419" t="s">
        <v>320</v>
      </c>
      <c r="C65" s="502"/>
      <c r="D65" s="139" t="s">
        <v>138</v>
      </c>
      <c r="E65" s="158"/>
    </row>
    <row r="66" spans="1:5" ht="33" hidden="1" customHeight="1" x14ac:dyDescent="0.3">
      <c r="A66" s="462"/>
      <c r="B66" s="419" t="s">
        <v>321</v>
      </c>
      <c r="C66" s="502"/>
      <c r="D66" s="139" t="s">
        <v>138</v>
      </c>
      <c r="E66" s="158"/>
    </row>
    <row r="67" spans="1:5" ht="33" hidden="1" customHeight="1" x14ac:dyDescent="0.3">
      <c r="A67" s="462"/>
      <c r="B67" s="419" t="s">
        <v>322</v>
      </c>
      <c r="C67" s="502"/>
      <c r="D67" s="139"/>
      <c r="E67" s="158" t="s">
        <v>138</v>
      </c>
    </row>
    <row r="68" spans="1:5" hidden="1" x14ac:dyDescent="0.3">
      <c r="A68" s="462"/>
      <c r="B68" s="419" t="s">
        <v>323</v>
      </c>
      <c r="C68" s="502"/>
      <c r="D68" s="139" t="s">
        <v>138</v>
      </c>
      <c r="E68" s="158"/>
    </row>
    <row r="69" spans="1:5" ht="33" hidden="1" customHeight="1" x14ac:dyDescent="0.3">
      <c r="A69" s="462"/>
      <c r="B69" s="419" t="s">
        <v>324</v>
      </c>
      <c r="C69" s="502"/>
      <c r="D69" s="139" t="s">
        <v>138</v>
      </c>
      <c r="E69" s="158"/>
    </row>
    <row r="70" spans="1:5" ht="33" hidden="1" customHeight="1" x14ac:dyDescent="0.3">
      <c r="A70" s="462"/>
      <c r="B70" s="419" t="s">
        <v>325</v>
      </c>
      <c r="C70" s="419"/>
      <c r="D70" s="139" t="s">
        <v>138</v>
      </c>
      <c r="E70" s="158"/>
    </row>
    <row r="71" spans="1:5" ht="33" hidden="1" customHeight="1" x14ac:dyDescent="0.3">
      <c r="A71" s="462"/>
      <c r="B71" s="419" t="s">
        <v>326</v>
      </c>
      <c r="C71" s="502"/>
      <c r="D71" s="139" t="s">
        <v>138</v>
      </c>
      <c r="E71" s="158"/>
    </row>
    <row r="72" spans="1:5" ht="33" hidden="1" customHeight="1" x14ac:dyDescent="0.3">
      <c r="A72" s="462"/>
      <c r="B72" s="499" t="s">
        <v>359</v>
      </c>
      <c r="C72" s="499"/>
      <c r="D72" s="499"/>
      <c r="E72" s="500"/>
    </row>
    <row r="73" spans="1:5" hidden="1" x14ac:dyDescent="0.3">
      <c r="A73" s="462"/>
      <c r="B73" s="419" t="s">
        <v>348</v>
      </c>
      <c r="C73" s="419"/>
      <c r="D73" s="139" t="s">
        <v>138</v>
      </c>
      <c r="E73" s="158"/>
    </row>
    <row r="74" spans="1:5" hidden="1" x14ac:dyDescent="0.3">
      <c r="A74" s="462"/>
      <c r="B74" s="419" t="s">
        <v>345</v>
      </c>
      <c r="C74" s="419"/>
      <c r="D74" s="139" t="s">
        <v>138</v>
      </c>
      <c r="E74" s="158"/>
    </row>
    <row r="75" spans="1:5" hidden="1" x14ac:dyDescent="0.3">
      <c r="A75" s="462"/>
      <c r="B75" s="419" t="s">
        <v>346</v>
      </c>
      <c r="C75" s="419"/>
      <c r="D75" s="139" t="s">
        <v>138</v>
      </c>
      <c r="E75" s="158"/>
    </row>
    <row r="76" spans="1:5" hidden="1" x14ac:dyDescent="0.3">
      <c r="A76" s="462"/>
      <c r="B76" s="419" t="s">
        <v>347</v>
      </c>
      <c r="C76" s="419"/>
      <c r="D76" s="139" t="s">
        <v>138</v>
      </c>
      <c r="E76" s="158"/>
    </row>
    <row r="77" spans="1:5" hidden="1" x14ac:dyDescent="0.3">
      <c r="A77" s="462"/>
      <c r="B77" s="419" t="s">
        <v>349</v>
      </c>
      <c r="C77" s="419"/>
      <c r="D77" s="139" t="s">
        <v>138</v>
      </c>
      <c r="E77" s="158"/>
    </row>
    <row r="78" spans="1:5" hidden="1" x14ac:dyDescent="0.3">
      <c r="A78" s="462"/>
      <c r="B78" s="419" t="s">
        <v>350</v>
      </c>
      <c r="C78" s="419"/>
      <c r="D78" s="139" t="s">
        <v>138</v>
      </c>
      <c r="E78" s="158"/>
    </row>
    <row r="79" spans="1:5" hidden="1" x14ac:dyDescent="0.3">
      <c r="A79" s="462"/>
      <c r="B79" s="419" t="s">
        <v>351</v>
      </c>
      <c r="C79" s="419"/>
      <c r="D79" s="139" t="s">
        <v>138</v>
      </c>
      <c r="E79" s="158"/>
    </row>
    <row r="80" spans="1:5" hidden="1" x14ac:dyDescent="0.3">
      <c r="A80" s="462"/>
      <c r="B80" s="419" t="s">
        <v>352</v>
      </c>
      <c r="C80" s="419"/>
      <c r="D80" s="139" t="s">
        <v>138</v>
      </c>
      <c r="E80" s="158"/>
    </row>
    <row r="81" spans="1:5" hidden="1" x14ac:dyDescent="0.3">
      <c r="A81" s="462"/>
      <c r="B81" s="419" t="s">
        <v>353</v>
      </c>
      <c r="C81" s="419"/>
      <c r="D81" s="139" t="s">
        <v>138</v>
      </c>
      <c r="E81" s="158"/>
    </row>
    <row r="82" spans="1:5" hidden="1" x14ac:dyDescent="0.3">
      <c r="A82" s="462"/>
      <c r="B82" s="419" t="s">
        <v>354</v>
      </c>
      <c r="C82" s="419"/>
      <c r="D82" s="139" t="s">
        <v>138</v>
      </c>
      <c r="E82" s="158"/>
    </row>
    <row r="83" spans="1:5" hidden="1" x14ac:dyDescent="0.3">
      <c r="A83" s="462"/>
      <c r="B83" s="419" t="s">
        <v>355</v>
      </c>
      <c r="C83" s="419"/>
      <c r="E83" s="139" t="s">
        <v>138</v>
      </c>
    </row>
    <row r="84" spans="1:5" hidden="1" x14ac:dyDescent="0.3">
      <c r="A84" s="462"/>
      <c r="B84" s="419" t="s">
        <v>356</v>
      </c>
      <c r="C84" s="419"/>
      <c r="D84" s="139" t="s">
        <v>138</v>
      </c>
      <c r="E84" s="158"/>
    </row>
    <row r="85" spans="1:5" hidden="1" x14ac:dyDescent="0.3">
      <c r="A85" s="462"/>
      <c r="B85" s="419" t="s">
        <v>357</v>
      </c>
      <c r="C85" s="419"/>
      <c r="D85" s="139" t="s">
        <v>138</v>
      </c>
      <c r="E85" s="158"/>
    </row>
    <row r="86" spans="1:5" ht="15" hidden="1" thickBot="1" x14ac:dyDescent="0.35">
      <c r="A86" s="463"/>
      <c r="B86" s="312" t="s">
        <v>358</v>
      </c>
      <c r="C86" s="312"/>
      <c r="D86" s="141" t="s">
        <v>138</v>
      </c>
      <c r="E86" s="159"/>
    </row>
    <row r="87" spans="1:5" hidden="1" x14ac:dyDescent="0.3"/>
    <row r="88" spans="1:5" ht="15" hidden="1" thickBot="1" x14ac:dyDescent="0.35"/>
    <row r="89" spans="1:5" ht="28.5" hidden="1" customHeight="1" x14ac:dyDescent="0.3">
      <c r="A89" s="490" t="s">
        <v>361</v>
      </c>
      <c r="B89" s="492" t="s">
        <v>360</v>
      </c>
      <c r="C89" s="492"/>
      <c r="D89" s="494" t="s">
        <v>362</v>
      </c>
      <c r="E89" s="495"/>
    </row>
    <row r="90" spans="1:5" hidden="1" x14ac:dyDescent="0.3">
      <c r="A90" s="491"/>
      <c r="B90" s="493"/>
      <c r="C90" s="493"/>
      <c r="D90" s="80" t="s">
        <v>98</v>
      </c>
      <c r="E90" s="157" t="s">
        <v>99</v>
      </c>
    </row>
    <row r="91" spans="1:5" hidden="1" x14ac:dyDescent="0.3">
      <c r="A91" s="461" t="s">
        <v>399</v>
      </c>
      <c r="B91" s="464" t="s">
        <v>307</v>
      </c>
      <c r="C91" s="465"/>
      <c r="D91" s="168" t="s">
        <v>138</v>
      </c>
      <c r="E91" s="158"/>
    </row>
    <row r="92" spans="1:5" ht="33" hidden="1" customHeight="1" x14ac:dyDescent="0.3">
      <c r="A92" s="462"/>
      <c r="B92" s="464" t="s">
        <v>311</v>
      </c>
      <c r="C92" s="465"/>
      <c r="D92" s="139"/>
      <c r="E92" s="169" t="s">
        <v>138</v>
      </c>
    </row>
    <row r="93" spans="1:5" hidden="1" x14ac:dyDescent="0.3">
      <c r="A93" s="462"/>
      <c r="B93" s="464" t="s">
        <v>308</v>
      </c>
      <c r="C93" s="465"/>
      <c r="D93" s="139"/>
      <c r="E93" s="169" t="s">
        <v>138</v>
      </c>
    </row>
    <row r="94" spans="1:5" ht="33" hidden="1" customHeight="1" x14ac:dyDescent="0.3">
      <c r="A94" s="462"/>
      <c r="B94" s="464" t="s">
        <v>309</v>
      </c>
      <c r="C94" s="465"/>
      <c r="D94" s="139"/>
      <c r="E94" s="169" t="s">
        <v>138</v>
      </c>
    </row>
    <row r="95" spans="1:5" ht="33" hidden="1" customHeight="1" x14ac:dyDescent="0.3">
      <c r="A95" s="462"/>
      <c r="B95" s="464" t="s">
        <v>310</v>
      </c>
      <c r="C95" s="465"/>
      <c r="D95" s="139"/>
      <c r="E95" s="169" t="s">
        <v>138</v>
      </c>
    </row>
    <row r="96" spans="1:5" ht="33" hidden="1" customHeight="1" x14ac:dyDescent="0.3">
      <c r="A96" s="462"/>
      <c r="B96" s="464" t="s">
        <v>312</v>
      </c>
      <c r="C96" s="465"/>
      <c r="D96" s="139"/>
      <c r="E96" s="169" t="s">
        <v>138</v>
      </c>
    </row>
    <row r="97" spans="1:5" ht="33" hidden="1" customHeight="1" x14ac:dyDescent="0.3">
      <c r="A97" s="462"/>
      <c r="B97" s="464" t="s">
        <v>313</v>
      </c>
      <c r="C97" s="465"/>
      <c r="D97" s="168" t="s">
        <v>138</v>
      </c>
      <c r="E97" s="158"/>
    </row>
    <row r="98" spans="1:5" ht="33" hidden="1" customHeight="1" x14ac:dyDescent="0.3">
      <c r="A98" s="462"/>
      <c r="B98" s="464" t="s">
        <v>314</v>
      </c>
      <c r="C98" s="465"/>
      <c r="D98" s="139"/>
      <c r="E98" s="169" t="s">
        <v>138</v>
      </c>
    </row>
    <row r="99" spans="1:5" ht="33" hidden="1" customHeight="1" x14ac:dyDescent="0.3">
      <c r="A99" s="462"/>
      <c r="B99" s="464" t="s">
        <v>315</v>
      </c>
      <c r="C99" s="465"/>
      <c r="D99" s="139"/>
      <c r="E99" s="169" t="s">
        <v>138</v>
      </c>
    </row>
    <row r="100" spans="1:5" ht="33" hidden="1" customHeight="1" x14ac:dyDescent="0.3">
      <c r="A100" s="462"/>
      <c r="B100" s="464" t="s">
        <v>316</v>
      </c>
      <c r="C100" s="465"/>
      <c r="D100" s="168" t="s">
        <v>138</v>
      </c>
      <c r="E100" s="158"/>
    </row>
    <row r="101" spans="1:5" hidden="1" x14ac:dyDescent="0.3">
      <c r="A101" s="462"/>
      <c r="B101" s="464" t="s">
        <v>317</v>
      </c>
      <c r="C101" s="465"/>
      <c r="D101" s="139"/>
      <c r="E101" s="169" t="s">
        <v>138</v>
      </c>
    </row>
    <row r="102" spans="1:5" ht="33" hidden="1" customHeight="1" x14ac:dyDescent="0.3">
      <c r="A102" s="462"/>
      <c r="B102" s="464" t="s">
        <v>318</v>
      </c>
      <c r="C102" s="465"/>
      <c r="D102" s="139"/>
      <c r="E102" s="158" t="s">
        <v>138</v>
      </c>
    </row>
    <row r="103" spans="1:5" ht="33" hidden="1" customHeight="1" x14ac:dyDescent="0.3">
      <c r="A103" s="462"/>
      <c r="B103" s="464" t="s">
        <v>319</v>
      </c>
      <c r="C103" s="465"/>
      <c r="D103" s="139"/>
      <c r="E103" s="158" t="s">
        <v>138</v>
      </c>
    </row>
    <row r="104" spans="1:5" hidden="1" x14ac:dyDescent="0.3">
      <c r="A104" s="462"/>
      <c r="B104" s="464" t="s">
        <v>320</v>
      </c>
      <c r="C104" s="465"/>
      <c r="D104" s="139" t="s">
        <v>138</v>
      </c>
      <c r="E104" s="158"/>
    </row>
    <row r="105" spans="1:5" ht="33" hidden="1" customHeight="1" x14ac:dyDescent="0.3">
      <c r="A105" s="462"/>
      <c r="B105" s="464" t="s">
        <v>321</v>
      </c>
      <c r="C105" s="465"/>
      <c r="D105" s="139"/>
      <c r="E105" s="158" t="s">
        <v>138</v>
      </c>
    </row>
    <row r="106" spans="1:5" ht="33" hidden="1" customHeight="1" x14ac:dyDescent="0.3">
      <c r="A106" s="462"/>
      <c r="B106" s="464" t="s">
        <v>322</v>
      </c>
      <c r="C106" s="465"/>
      <c r="D106" s="139"/>
      <c r="E106" s="158" t="s">
        <v>138</v>
      </c>
    </row>
    <row r="107" spans="1:5" hidden="1" x14ac:dyDescent="0.3">
      <c r="A107" s="462"/>
      <c r="B107" s="464" t="s">
        <v>323</v>
      </c>
      <c r="C107" s="465"/>
      <c r="D107" s="139" t="s">
        <v>138</v>
      </c>
      <c r="E107" s="158"/>
    </row>
    <row r="108" spans="1:5" ht="33" hidden="1" customHeight="1" x14ac:dyDescent="0.3">
      <c r="A108" s="462"/>
      <c r="B108" s="464" t="s">
        <v>324</v>
      </c>
      <c r="C108" s="465"/>
      <c r="D108" s="139" t="s">
        <v>138</v>
      </c>
      <c r="E108" s="158"/>
    </row>
    <row r="109" spans="1:5" ht="33" hidden="1" customHeight="1" x14ac:dyDescent="0.3">
      <c r="A109" s="462"/>
      <c r="B109" s="419" t="s">
        <v>325</v>
      </c>
      <c r="C109" s="419"/>
      <c r="D109" s="139" t="s">
        <v>138</v>
      </c>
      <c r="E109" s="158"/>
    </row>
    <row r="110" spans="1:5" ht="33" hidden="1" customHeight="1" x14ac:dyDescent="0.3">
      <c r="A110" s="462"/>
      <c r="B110" s="464" t="s">
        <v>326</v>
      </c>
      <c r="C110" s="465"/>
      <c r="D110" s="139" t="s">
        <v>138</v>
      </c>
      <c r="E110" s="158"/>
    </row>
    <row r="111" spans="1:5" ht="33" hidden="1" customHeight="1" x14ac:dyDescent="0.3">
      <c r="A111" s="462"/>
      <c r="B111" s="499" t="s">
        <v>359</v>
      </c>
      <c r="C111" s="499"/>
      <c r="D111" s="499"/>
      <c r="E111" s="500"/>
    </row>
    <row r="112" spans="1:5" hidden="1" x14ac:dyDescent="0.3">
      <c r="A112" s="462"/>
      <c r="B112" s="419" t="s">
        <v>348</v>
      </c>
      <c r="C112" s="419"/>
      <c r="D112" s="139" t="s">
        <v>138</v>
      </c>
      <c r="E112" s="158"/>
    </row>
    <row r="113" spans="1:5" hidden="1" x14ac:dyDescent="0.3">
      <c r="A113" s="462"/>
      <c r="B113" s="419" t="s">
        <v>345</v>
      </c>
      <c r="C113" s="419"/>
      <c r="D113" s="139" t="s">
        <v>138</v>
      </c>
      <c r="E113" s="158"/>
    </row>
    <row r="114" spans="1:5" hidden="1" x14ac:dyDescent="0.3">
      <c r="A114" s="462"/>
      <c r="B114" s="419" t="s">
        <v>346</v>
      </c>
      <c r="C114" s="419"/>
      <c r="D114" s="139" t="s">
        <v>138</v>
      </c>
      <c r="E114" s="158"/>
    </row>
    <row r="115" spans="1:5" hidden="1" x14ac:dyDescent="0.3">
      <c r="A115" s="462"/>
      <c r="B115" s="419" t="s">
        <v>347</v>
      </c>
      <c r="C115" s="419"/>
      <c r="D115" s="139" t="s">
        <v>138</v>
      </c>
      <c r="E115" s="158"/>
    </row>
    <row r="116" spans="1:5" hidden="1" x14ac:dyDescent="0.3">
      <c r="A116" s="462"/>
      <c r="B116" s="419" t="s">
        <v>349</v>
      </c>
      <c r="C116" s="419"/>
      <c r="D116" s="139" t="s">
        <v>138</v>
      </c>
      <c r="E116" s="158"/>
    </row>
    <row r="117" spans="1:5" hidden="1" x14ac:dyDescent="0.3">
      <c r="A117" s="462"/>
      <c r="B117" s="419" t="s">
        <v>350</v>
      </c>
      <c r="C117" s="419"/>
      <c r="D117" s="139" t="s">
        <v>138</v>
      </c>
      <c r="E117" s="158"/>
    </row>
    <row r="118" spans="1:5" hidden="1" x14ac:dyDescent="0.3">
      <c r="A118" s="462"/>
      <c r="B118" s="419" t="s">
        <v>351</v>
      </c>
      <c r="C118" s="419"/>
      <c r="D118" s="139" t="s">
        <v>138</v>
      </c>
      <c r="E118" s="158"/>
    </row>
    <row r="119" spans="1:5" hidden="1" x14ac:dyDescent="0.3">
      <c r="A119" s="462"/>
      <c r="B119" s="419" t="s">
        <v>352</v>
      </c>
      <c r="C119" s="419"/>
      <c r="D119" s="139" t="s">
        <v>138</v>
      </c>
      <c r="E119" s="158"/>
    </row>
    <row r="120" spans="1:5" hidden="1" x14ac:dyDescent="0.3">
      <c r="A120" s="462"/>
      <c r="B120" s="419" t="s">
        <v>353</v>
      </c>
      <c r="C120" s="419"/>
      <c r="D120" s="139" t="s">
        <v>138</v>
      </c>
      <c r="E120" s="158"/>
    </row>
    <row r="121" spans="1:5" hidden="1" x14ac:dyDescent="0.3">
      <c r="A121" s="462"/>
      <c r="B121" s="419" t="s">
        <v>354</v>
      </c>
      <c r="C121" s="419"/>
      <c r="D121" s="139" t="s">
        <v>138</v>
      </c>
      <c r="E121" s="158"/>
    </row>
    <row r="122" spans="1:5" hidden="1" x14ac:dyDescent="0.3">
      <c r="A122" s="462"/>
      <c r="B122" s="419" t="s">
        <v>355</v>
      </c>
      <c r="C122" s="419"/>
      <c r="E122" s="139" t="s">
        <v>138</v>
      </c>
    </row>
    <row r="123" spans="1:5" hidden="1" x14ac:dyDescent="0.3">
      <c r="A123" s="462"/>
      <c r="B123" s="419" t="s">
        <v>356</v>
      </c>
      <c r="C123" s="419"/>
      <c r="D123" s="139" t="s">
        <v>138</v>
      </c>
      <c r="E123" s="158"/>
    </row>
    <row r="124" spans="1:5" hidden="1" x14ac:dyDescent="0.3">
      <c r="A124" s="462"/>
      <c r="B124" s="419" t="s">
        <v>357</v>
      </c>
      <c r="C124" s="419"/>
      <c r="D124" s="139" t="s">
        <v>138</v>
      </c>
      <c r="E124" s="158"/>
    </row>
    <row r="125" spans="1:5" ht="15" hidden="1" thickBot="1" x14ac:dyDescent="0.35">
      <c r="A125" s="463"/>
      <c r="B125" s="312" t="s">
        <v>358</v>
      </c>
      <c r="C125" s="312"/>
      <c r="D125" s="141" t="s">
        <v>138</v>
      </c>
      <c r="E125" s="159"/>
    </row>
  </sheetData>
  <mergeCells count="125">
    <mergeCell ref="B125:C125"/>
    <mergeCell ref="B109:C109"/>
    <mergeCell ref="B120:C120"/>
    <mergeCell ref="B121:C121"/>
    <mergeCell ref="B122:C122"/>
    <mergeCell ref="B123:C123"/>
    <mergeCell ref="B124:C124"/>
    <mergeCell ref="B115:C115"/>
    <mergeCell ref="B116:C116"/>
    <mergeCell ref="B117:C117"/>
    <mergeCell ref="B118:C118"/>
    <mergeCell ref="B119:C11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86:C86"/>
    <mergeCell ref="A89:A90"/>
    <mergeCell ref="B89:C90"/>
    <mergeCell ref="B79:C79"/>
    <mergeCell ref="B80:C80"/>
    <mergeCell ref="B81:C81"/>
    <mergeCell ref="B82:C82"/>
    <mergeCell ref="B83:C83"/>
    <mergeCell ref="D89:E89"/>
    <mergeCell ref="B77:C77"/>
    <mergeCell ref="B78:C78"/>
    <mergeCell ref="B69:C69"/>
    <mergeCell ref="B70:C70"/>
    <mergeCell ref="B71:C71"/>
    <mergeCell ref="B72:E72"/>
    <mergeCell ref="B73:C73"/>
    <mergeCell ref="B84:C84"/>
    <mergeCell ref="B85:C85"/>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39:C39"/>
    <mergeCell ref="E1:E4"/>
    <mergeCell ref="B33:E33"/>
    <mergeCell ref="B41:C41"/>
    <mergeCell ref="B42:C42"/>
    <mergeCell ref="B43:C43"/>
    <mergeCell ref="B44:C44"/>
    <mergeCell ref="B45:C45"/>
    <mergeCell ref="B34:C34"/>
    <mergeCell ref="B35:C35"/>
    <mergeCell ref="B36:C36"/>
    <mergeCell ref="B37:C37"/>
    <mergeCell ref="B40:C40"/>
    <mergeCell ref="A1:A4"/>
    <mergeCell ref="B1:B2"/>
    <mergeCell ref="B3:B4"/>
    <mergeCell ref="A5:E5"/>
    <mergeCell ref="A6:E7"/>
    <mergeCell ref="A8:E9"/>
    <mergeCell ref="A10:E10"/>
    <mergeCell ref="A11:A12"/>
    <mergeCell ref="B11:C12"/>
    <mergeCell ref="D11:E11"/>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700-000000000000}">
          <x14:formula1>
            <xm:f>NOOO!$C$35:$C$36</xm:f>
          </x14:formula1>
          <xm:sqref>D13:E32 D45:E47 D52:E71 D112:E121 D73:E82 E44 D34:E43 D84:E86 E83 D123:E125 E122 D91:E110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tabColor rgb="FFFFC000"/>
  </sheetPr>
  <dimension ref="A1:P123"/>
  <sheetViews>
    <sheetView view="pageBreakPreview" topLeftCell="B40" zoomScale="78" zoomScaleNormal="130" zoomScaleSheetLayoutView="78" workbookViewId="0">
      <selection activeCell="F42" sqref="F42:H42"/>
    </sheetView>
  </sheetViews>
  <sheetFormatPr baseColWidth="10" defaultColWidth="11.44140625" defaultRowHeight="13.8" x14ac:dyDescent="0.25"/>
  <cols>
    <col min="1" max="3" width="6.5546875" style="1" customWidth="1"/>
    <col min="4" max="4" width="32.6640625" style="1" customWidth="1"/>
    <col min="5" max="5" width="27.5546875" style="1" customWidth="1"/>
    <col min="6" max="6" width="8.5546875" style="1" customWidth="1"/>
    <col min="7" max="7" width="37.88671875" style="1" customWidth="1"/>
    <col min="8" max="8" width="30.21875" style="1" customWidth="1"/>
    <col min="9" max="9" width="18.33203125" style="1" customWidth="1"/>
    <col min="10" max="10" width="15.5546875" style="1" customWidth="1"/>
    <col min="11" max="11" width="19.21875" style="1" customWidth="1"/>
    <col min="12" max="12" width="14.5546875" style="1" customWidth="1"/>
    <col min="13" max="16384" width="11.44140625" style="1"/>
  </cols>
  <sheetData>
    <row r="1" spans="1:16" ht="15" customHeight="1" x14ac:dyDescent="0.25">
      <c r="A1" s="524" t="str">
        <f>CONTEXTO!B1</f>
        <v xml:space="preserve">PROCESO: </v>
      </c>
      <c r="B1" s="299"/>
      <c r="C1" s="299"/>
      <c r="D1" s="299"/>
      <c r="E1" s="299"/>
      <c r="F1" s="299"/>
      <c r="G1" s="299"/>
      <c r="H1" s="299"/>
      <c r="I1" s="300"/>
      <c r="J1" s="310" t="s">
        <v>486</v>
      </c>
      <c r="K1" s="310"/>
      <c r="L1" s="536"/>
      <c r="M1" s="2"/>
      <c r="P1" s="414"/>
    </row>
    <row r="2" spans="1:16" ht="15" customHeight="1" x14ac:dyDescent="0.25">
      <c r="A2" s="525"/>
      <c r="B2" s="302"/>
      <c r="C2" s="302"/>
      <c r="D2" s="302"/>
      <c r="E2" s="302"/>
      <c r="F2" s="302"/>
      <c r="G2" s="302"/>
      <c r="H2" s="302"/>
      <c r="I2" s="303"/>
      <c r="J2" s="419" t="s">
        <v>466</v>
      </c>
      <c r="K2" s="419"/>
      <c r="L2" s="537"/>
      <c r="M2" s="2"/>
      <c r="P2" s="414"/>
    </row>
    <row r="3" spans="1:16" ht="15" customHeight="1" x14ac:dyDescent="0.25">
      <c r="A3" s="525" t="s">
        <v>60</v>
      </c>
      <c r="B3" s="302"/>
      <c r="C3" s="302"/>
      <c r="D3" s="302"/>
      <c r="E3" s="302"/>
      <c r="F3" s="302"/>
      <c r="G3" s="302"/>
      <c r="H3" s="302"/>
      <c r="I3" s="303"/>
      <c r="J3" s="419" t="s">
        <v>467</v>
      </c>
      <c r="K3" s="419"/>
      <c r="L3" s="537"/>
      <c r="M3" s="2"/>
      <c r="P3" s="414"/>
    </row>
    <row r="4" spans="1:16" ht="15.75" customHeight="1" x14ac:dyDescent="0.25">
      <c r="A4" s="526"/>
      <c r="B4" s="429"/>
      <c r="C4" s="429"/>
      <c r="D4" s="429"/>
      <c r="E4" s="429"/>
      <c r="F4" s="429"/>
      <c r="G4" s="429"/>
      <c r="H4" s="429"/>
      <c r="I4" s="430"/>
      <c r="J4" s="419" t="s">
        <v>487</v>
      </c>
      <c r="K4" s="419"/>
      <c r="L4" s="538"/>
      <c r="M4" s="2"/>
      <c r="P4" s="414"/>
    </row>
    <row r="5" spans="1:16" ht="15.75" customHeight="1" x14ac:dyDescent="0.25">
      <c r="A5" s="533"/>
      <c r="B5" s="534"/>
      <c r="C5" s="534"/>
      <c r="D5" s="534"/>
      <c r="E5" s="534"/>
      <c r="F5" s="534"/>
      <c r="G5" s="534"/>
      <c r="H5" s="534"/>
      <c r="I5" s="534"/>
      <c r="J5" s="534"/>
      <c r="K5" s="534"/>
      <c r="L5" s="535"/>
      <c r="M5" s="2"/>
      <c r="P5" s="57"/>
    </row>
    <row r="6" spans="1:16" ht="15" customHeight="1" x14ac:dyDescent="0.25">
      <c r="A6" s="527" t="str">
        <f>CONTEXTO!A8</f>
        <v>PROCESO: PLANEACIÓN ESTRATÉGICA Y TERRITORIAL</v>
      </c>
      <c r="B6" s="528"/>
      <c r="C6" s="528"/>
      <c r="D6" s="528"/>
      <c r="E6" s="528"/>
      <c r="F6" s="528"/>
      <c r="G6" s="528"/>
      <c r="H6" s="528"/>
      <c r="I6" s="528"/>
      <c r="J6" s="528"/>
      <c r="K6" s="528"/>
      <c r="L6" s="529"/>
    </row>
    <row r="7" spans="1:16" ht="32.25" customHeight="1" thickBot="1" x14ac:dyDescent="0.3">
      <c r="A7" s="530"/>
      <c r="B7" s="531"/>
      <c r="C7" s="531"/>
      <c r="D7" s="531"/>
      <c r="E7" s="531"/>
      <c r="F7" s="531"/>
      <c r="G7" s="531"/>
      <c r="H7" s="531"/>
      <c r="I7" s="531"/>
      <c r="J7" s="531"/>
      <c r="K7" s="531"/>
      <c r="L7" s="532"/>
    </row>
    <row r="8" spans="1:16" ht="23.25" customHeight="1" x14ac:dyDescent="0.25">
      <c r="A8" s="542" t="s">
        <v>61</v>
      </c>
      <c r="B8" s="542"/>
      <c r="C8" s="542"/>
      <c r="D8" s="542"/>
      <c r="E8" s="542"/>
      <c r="F8" s="213"/>
      <c r="G8" s="539" t="s">
        <v>9</v>
      </c>
      <c r="H8" s="540"/>
      <c r="I8" s="540"/>
      <c r="J8" s="540"/>
      <c r="K8" s="540"/>
      <c r="L8" s="541"/>
    </row>
    <row r="9" spans="1:16" ht="23.25" customHeight="1" x14ac:dyDescent="0.25">
      <c r="A9" s="542"/>
      <c r="B9" s="542"/>
      <c r="C9" s="542"/>
      <c r="D9" s="542"/>
      <c r="E9" s="542"/>
      <c r="F9" s="212"/>
      <c r="G9" s="519" t="s">
        <v>62</v>
      </c>
      <c r="H9" s="519"/>
      <c r="I9" s="519" t="s">
        <v>63</v>
      </c>
      <c r="J9" s="519"/>
      <c r="K9" s="519"/>
      <c r="L9" s="519"/>
    </row>
    <row r="10" spans="1:16" ht="23.25" customHeight="1" x14ac:dyDescent="0.3">
      <c r="A10" s="542"/>
      <c r="B10" s="542"/>
      <c r="C10" s="542"/>
      <c r="D10" s="542"/>
      <c r="E10" s="542"/>
      <c r="F10" s="212"/>
      <c r="G10" s="520" t="s">
        <v>64</v>
      </c>
      <c r="H10" s="520"/>
      <c r="I10" s="521" t="s">
        <v>65</v>
      </c>
      <c r="J10" s="522"/>
      <c r="K10" s="522"/>
      <c r="L10" s="523"/>
    </row>
    <row r="11" spans="1:16" ht="43.5" customHeight="1" x14ac:dyDescent="0.25">
      <c r="A11" s="542"/>
      <c r="B11" s="542"/>
      <c r="C11" s="542"/>
      <c r="D11" s="542"/>
      <c r="E11" s="542"/>
      <c r="F11" s="213">
        <v>1</v>
      </c>
      <c r="G11" s="517" t="str">
        <f>'PRIORIZACIÓN DE CAUSA'!B20</f>
        <v xml:space="preserve">
Personal insuficiente para apoyar la totalidad de procesos </v>
      </c>
      <c r="H11" s="518"/>
      <c r="I11" s="505" t="s">
        <v>470</v>
      </c>
      <c r="J11" s="506"/>
      <c r="K11" s="506"/>
      <c r="L11" s="507"/>
    </row>
    <row r="12" spans="1:16" ht="43.5" customHeight="1" x14ac:dyDescent="0.25">
      <c r="A12" s="542"/>
      <c r="B12" s="542"/>
      <c r="C12" s="542"/>
      <c r="D12" s="542"/>
      <c r="E12" s="542"/>
      <c r="F12" s="213">
        <v>2</v>
      </c>
      <c r="G12" s="517" t="str">
        <f>'PRIORIZACIÓN DE CAUSA'!B21</f>
        <v xml:space="preserve">Dificultad en la continuidad de las actividades del proceso debido a la alta rotacion de personal. </v>
      </c>
      <c r="H12" s="518"/>
      <c r="I12" s="508"/>
      <c r="J12" s="509"/>
      <c r="K12" s="509"/>
      <c r="L12" s="510"/>
    </row>
    <row r="13" spans="1:16" ht="43.5" customHeight="1" x14ac:dyDescent="0.25">
      <c r="A13" s="542"/>
      <c r="B13" s="542"/>
      <c r="C13" s="542"/>
      <c r="D13" s="542"/>
      <c r="E13" s="542"/>
      <c r="F13" s="213">
        <v>3</v>
      </c>
      <c r="G13" s="517" t="str">
        <f>'PRIORIZACIÓN DE CAUSA'!B22</f>
        <v xml:space="preserve">Ausencia de  sentido de pertenencia por parte del personal con la entidad </v>
      </c>
      <c r="H13" s="518"/>
      <c r="I13" s="545" t="s">
        <v>471</v>
      </c>
      <c r="J13" s="546"/>
      <c r="K13" s="546"/>
      <c r="L13" s="547"/>
    </row>
    <row r="14" spans="1:16" ht="43.5" customHeight="1" x14ac:dyDescent="0.25">
      <c r="A14" s="542"/>
      <c r="B14" s="542"/>
      <c r="C14" s="542"/>
      <c r="D14" s="542"/>
      <c r="E14" s="542"/>
      <c r="F14" s="213">
        <v>4</v>
      </c>
      <c r="G14" s="517" t="str">
        <f>'PRIORIZACIÓN DE CAUSA'!B23</f>
        <v>Presupuesto insuficiente para la consecución de objetivos</v>
      </c>
      <c r="H14" s="518"/>
      <c r="I14" s="511" t="s">
        <v>472</v>
      </c>
      <c r="J14" s="512"/>
      <c r="K14" s="512"/>
      <c r="L14" s="513"/>
    </row>
    <row r="15" spans="1:16" ht="49.5" customHeight="1" x14ac:dyDescent="0.25">
      <c r="A15" s="542"/>
      <c r="B15" s="542"/>
      <c r="C15" s="542"/>
      <c r="D15" s="542"/>
      <c r="E15" s="542"/>
      <c r="F15" s="213">
        <v>5</v>
      </c>
      <c r="G15" s="517" t="str">
        <f>'PRIORIZACIÓN DE CAUSA'!B24</f>
        <v>Incumplimiento de los planes de acción.</v>
      </c>
      <c r="H15" s="518"/>
      <c r="I15" s="511" t="s">
        <v>473</v>
      </c>
      <c r="J15" s="512"/>
      <c r="K15" s="512"/>
      <c r="L15" s="513"/>
    </row>
    <row r="16" spans="1:16" ht="49.5" customHeight="1" x14ac:dyDescent="0.25">
      <c r="A16" s="542"/>
      <c r="B16" s="542"/>
      <c r="C16" s="542"/>
      <c r="D16" s="542"/>
      <c r="E16" s="542"/>
      <c r="F16" s="213">
        <v>6</v>
      </c>
      <c r="G16" s="517" t="str">
        <f>'PRIORIZACIÓN DE CAUSA'!B25</f>
        <v xml:space="preserve">Dificultad del trabajo en equipo </v>
      </c>
      <c r="H16" s="518"/>
      <c r="I16" s="543" t="s">
        <v>474</v>
      </c>
      <c r="J16" s="543"/>
      <c r="K16" s="543"/>
      <c r="L16" s="543"/>
    </row>
    <row r="17" spans="1:12" ht="54.75" customHeight="1" x14ac:dyDescent="0.25">
      <c r="A17" s="542"/>
      <c r="B17" s="542"/>
      <c r="C17" s="542"/>
      <c r="D17" s="542"/>
      <c r="E17" s="542"/>
      <c r="F17" s="213">
        <v>7</v>
      </c>
      <c r="G17" s="517" t="str">
        <f>'PRIORIZACIÓN DE CAUSA'!B26</f>
        <v>Incumplimiento de la ejecución de los procedimientos y tramites internos</v>
      </c>
      <c r="H17" s="518"/>
      <c r="I17" s="544" t="s">
        <v>475</v>
      </c>
      <c r="J17" s="544"/>
      <c r="K17" s="544"/>
      <c r="L17" s="544"/>
    </row>
    <row r="18" spans="1:12" ht="48.75" customHeight="1" x14ac:dyDescent="0.25">
      <c r="A18" s="542"/>
      <c r="B18" s="542"/>
      <c r="C18" s="542"/>
      <c r="D18" s="542"/>
      <c r="E18" s="542"/>
      <c r="F18" s="213">
        <v>8</v>
      </c>
      <c r="G18" s="517" t="str">
        <f>'PRIORIZACIÓN DE CAUSA'!B27</f>
        <v>Personas externas que  puedan acceder modificar o alterar la información de uso exclusivo de la entidad.</v>
      </c>
      <c r="H18" s="518"/>
      <c r="I18" s="543" t="s">
        <v>476</v>
      </c>
      <c r="J18" s="543"/>
      <c r="K18" s="543"/>
      <c r="L18" s="543"/>
    </row>
    <row r="19" spans="1:12" ht="54.75" customHeight="1" x14ac:dyDescent="0.25">
      <c r="A19" s="542"/>
      <c r="B19" s="542"/>
      <c r="C19" s="542"/>
      <c r="D19" s="542"/>
      <c r="E19" s="542"/>
      <c r="F19" s="213">
        <v>9</v>
      </c>
      <c r="G19" s="517" t="str">
        <f>'PRIORIZACIÓN DE CAUSA'!B28</f>
        <v>Dificultad en la comunicación en los diferentes niveles jerarquicos</v>
      </c>
      <c r="H19" s="518"/>
      <c r="I19" s="548" t="s">
        <v>477</v>
      </c>
      <c r="J19" s="549"/>
      <c r="K19" s="549"/>
      <c r="L19" s="550"/>
    </row>
    <row r="20" spans="1:12" ht="59.25" customHeight="1" x14ac:dyDescent="0.25">
      <c r="A20" s="542"/>
      <c r="B20" s="542"/>
      <c r="C20" s="542"/>
      <c r="D20" s="542"/>
      <c r="E20" s="542"/>
      <c r="F20" s="213">
        <v>10</v>
      </c>
      <c r="G20" s="517" t="str">
        <f>'PRIORIZACIÓN DE CAUSA'!B29</f>
        <v>Deficiencia de desarrollos tecnologicos que permitan tener tramites en linea</v>
      </c>
      <c r="H20" s="518"/>
      <c r="I20" s="548" t="s">
        <v>478</v>
      </c>
      <c r="J20" s="549"/>
      <c r="K20" s="549"/>
      <c r="L20" s="550"/>
    </row>
    <row r="21" spans="1:12" ht="49.5" customHeight="1" x14ac:dyDescent="0.25">
      <c r="A21" s="542"/>
      <c r="B21" s="542"/>
      <c r="C21" s="542"/>
      <c r="D21" s="542"/>
      <c r="E21" s="542"/>
      <c r="F21" s="213">
        <v>11</v>
      </c>
      <c r="G21" s="517" t="str">
        <f>'PRIORIZACIÓN DE CAUSA'!B30</f>
        <v xml:space="preserve">Dificultad de la sistematización de la documentación fisica,  al no contar con la infraestructura tecnologica necesaria </v>
      </c>
      <c r="H21" s="518"/>
      <c r="I21" s="548" t="s">
        <v>479</v>
      </c>
      <c r="J21" s="549"/>
      <c r="K21" s="549"/>
      <c r="L21" s="550"/>
    </row>
    <row r="22" spans="1:12" ht="49.5" customHeight="1" x14ac:dyDescent="0.25">
      <c r="A22" s="542"/>
      <c r="B22" s="542"/>
      <c r="C22" s="542"/>
      <c r="D22" s="542"/>
      <c r="E22" s="542"/>
      <c r="F22" s="213">
        <v>12</v>
      </c>
      <c r="G22" s="517" t="str">
        <f>'PRIORIZACIÓN DE CAUSA'!B31</f>
        <v>falta de equipos tecnologicos que permitan salvaguardar la informacion (ups)</v>
      </c>
      <c r="H22" s="518"/>
      <c r="I22" s="548" t="s">
        <v>480</v>
      </c>
      <c r="J22" s="549"/>
      <c r="K22" s="549"/>
      <c r="L22" s="550"/>
    </row>
    <row r="23" spans="1:12" ht="49.5" customHeight="1" x14ac:dyDescent="0.25">
      <c r="A23" s="542"/>
      <c r="B23" s="542"/>
      <c r="C23" s="542"/>
      <c r="D23" s="542"/>
      <c r="E23" s="542"/>
      <c r="F23" s="213">
        <v>13</v>
      </c>
      <c r="G23" s="517" t="str">
        <f>'PRIORIZACIÓN DE CAUSA'!B32</f>
        <v>Retraso en la adopción y consecución  de equipos acordes a la necesidad.</v>
      </c>
      <c r="H23" s="518"/>
      <c r="I23" s="548" t="s">
        <v>481</v>
      </c>
      <c r="J23" s="549"/>
      <c r="K23" s="549"/>
      <c r="L23" s="550"/>
    </row>
    <row r="24" spans="1:12" ht="49.5" customHeight="1" x14ac:dyDescent="0.25">
      <c r="A24" s="542"/>
      <c r="B24" s="542"/>
      <c r="C24" s="542"/>
      <c r="D24" s="542"/>
      <c r="E24" s="542"/>
      <c r="F24" s="213">
        <v>14</v>
      </c>
      <c r="G24" s="517" t="s">
        <v>454</v>
      </c>
      <c r="H24" s="518"/>
      <c r="I24" s="511" t="s">
        <v>482</v>
      </c>
      <c r="J24" s="512"/>
      <c r="K24" s="512"/>
      <c r="L24" s="513"/>
    </row>
    <row r="25" spans="1:12" ht="49.5" customHeight="1" x14ac:dyDescent="0.25">
      <c r="A25" s="542"/>
      <c r="B25" s="542"/>
      <c r="C25" s="542"/>
      <c r="D25" s="542"/>
      <c r="E25" s="542"/>
      <c r="F25" s="213">
        <v>15</v>
      </c>
      <c r="G25" s="517" t="s">
        <v>425</v>
      </c>
      <c r="H25" s="518"/>
      <c r="I25" s="511" t="s">
        <v>484</v>
      </c>
      <c r="J25" s="512"/>
      <c r="K25" s="512"/>
      <c r="L25" s="513"/>
    </row>
    <row r="26" spans="1:12" ht="49.5" customHeight="1" x14ac:dyDescent="0.25">
      <c r="A26" s="542"/>
      <c r="B26" s="542"/>
      <c r="C26" s="542"/>
      <c r="D26" s="542"/>
      <c r="E26" s="542"/>
      <c r="F26" s="213">
        <v>16</v>
      </c>
      <c r="G26" s="517" t="s">
        <v>455</v>
      </c>
      <c r="H26" s="518"/>
      <c r="I26" s="511"/>
      <c r="J26" s="512"/>
      <c r="K26" s="512"/>
      <c r="L26" s="513"/>
    </row>
    <row r="27" spans="1:12" ht="51.75" customHeight="1" x14ac:dyDescent="0.25">
      <c r="A27" s="586" t="s">
        <v>7</v>
      </c>
      <c r="B27" s="586" t="s">
        <v>63</v>
      </c>
      <c r="C27" s="211"/>
      <c r="D27" s="520" t="s">
        <v>66</v>
      </c>
      <c r="E27" s="520"/>
      <c r="F27" s="560" t="s">
        <v>460</v>
      </c>
      <c r="G27" s="561"/>
      <c r="H27" s="562"/>
      <c r="I27" s="560" t="s">
        <v>461</v>
      </c>
      <c r="J27" s="566"/>
      <c r="K27" s="566"/>
      <c r="L27" s="567"/>
    </row>
    <row r="28" spans="1:12" ht="69.75" customHeight="1" x14ac:dyDescent="0.25">
      <c r="A28" s="586"/>
      <c r="B28" s="586"/>
      <c r="C28" s="215"/>
      <c r="D28" s="553" t="s">
        <v>400</v>
      </c>
      <c r="E28" s="555"/>
      <c r="F28" s="511" t="s">
        <v>459</v>
      </c>
      <c r="G28" s="512"/>
      <c r="H28" s="513"/>
      <c r="I28" s="514" t="s">
        <v>408</v>
      </c>
      <c r="J28" s="515"/>
      <c r="K28" s="515"/>
      <c r="L28" s="516"/>
    </row>
    <row r="29" spans="1:12" ht="51" customHeight="1" x14ac:dyDescent="0.25">
      <c r="A29" s="586"/>
      <c r="B29" s="586"/>
      <c r="C29" s="215"/>
      <c r="D29" s="517" t="s">
        <v>401</v>
      </c>
      <c r="E29" s="518"/>
      <c r="F29" s="511" t="s">
        <v>445</v>
      </c>
      <c r="G29" s="512"/>
      <c r="H29" s="513"/>
      <c r="I29" s="514" t="s">
        <v>409</v>
      </c>
      <c r="J29" s="515"/>
      <c r="K29" s="515"/>
      <c r="L29" s="516"/>
    </row>
    <row r="30" spans="1:12" ht="54.75" customHeight="1" x14ac:dyDescent="0.25">
      <c r="A30" s="586"/>
      <c r="B30" s="586"/>
      <c r="C30" s="215"/>
      <c r="D30" s="517" t="s">
        <v>402</v>
      </c>
      <c r="E30" s="518"/>
      <c r="F30" s="511" t="s">
        <v>485</v>
      </c>
      <c r="G30" s="512"/>
      <c r="H30" s="513"/>
      <c r="I30" s="514" t="s">
        <v>410</v>
      </c>
      <c r="J30" s="515"/>
      <c r="K30" s="515"/>
      <c r="L30" s="516"/>
    </row>
    <row r="31" spans="1:12" ht="49.5" customHeight="1" x14ac:dyDescent="0.25">
      <c r="A31" s="586"/>
      <c r="B31" s="586"/>
      <c r="C31" s="211"/>
      <c r="D31" s="581" t="s">
        <v>403</v>
      </c>
      <c r="E31" s="582"/>
      <c r="F31" s="511" t="s">
        <v>543</v>
      </c>
      <c r="G31" s="512"/>
      <c r="H31" s="513"/>
      <c r="I31" s="514" t="s">
        <v>411</v>
      </c>
      <c r="J31" s="515"/>
      <c r="K31" s="515"/>
      <c r="L31" s="516"/>
    </row>
    <row r="32" spans="1:12" ht="51" customHeight="1" x14ac:dyDescent="0.25">
      <c r="A32" s="586"/>
      <c r="B32" s="586"/>
      <c r="C32" s="215"/>
      <c r="D32" s="553" t="s">
        <v>404</v>
      </c>
      <c r="E32" s="583"/>
      <c r="F32" s="511" t="s">
        <v>440</v>
      </c>
      <c r="G32" s="512"/>
      <c r="H32" s="513"/>
      <c r="I32" s="551"/>
      <c r="J32" s="551"/>
      <c r="K32" s="551"/>
      <c r="L32" s="551"/>
    </row>
    <row r="33" spans="1:12" ht="52.5" customHeight="1" x14ac:dyDescent="0.25">
      <c r="A33" s="586"/>
      <c r="B33" s="586"/>
      <c r="C33" s="211"/>
      <c r="D33" s="582" t="s">
        <v>405</v>
      </c>
      <c r="E33" s="582"/>
      <c r="F33" s="545" t="s">
        <v>450</v>
      </c>
      <c r="G33" s="546"/>
      <c r="H33" s="547"/>
      <c r="I33" s="551"/>
      <c r="J33" s="551"/>
      <c r="K33" s="551"/>
      <c r="L33" s="551"/>
    </row>
    <row r="34" spans="1:12" ht="67.5" customHeight="1" x14ac:dyDescent="0.25">
      <c r="A34" s="586"/>
      <c r="B34" s="586"/>
      <c r="C34" s="211"/>
      <c r="D34" s="582" t="s">
        <v>406</v>
      </c>
      <c r="E34" s="582"/>
      <c r="F34" s="545" t="s">
        <v>462</v>
      </c>
      <c r="G34" s="546"/>
      <c r="H34" s="547"/>
      <c r="I34" s="557"/>
      <c r="J34" s="558"/>
      <c r="K34" s="558"/>
      <c r="L34" s="559"/>
    </row>
    <row r="35" spans="1:12" ht="67.5" customHeight="1" x14ac:dyDescent="0.25">
      <c r="A35" s="586"/>
      <c r="B35" s="586"/>
      <c r="C35" s="211"/>
      <c r="D35" s="581" t="s">
        <v>407</v>
      </c>
      <c r="E35" s="581"/>
      <c r="F35" s="511" t="s">
        <v>457</v>
      </c>
      <c r="G35" s="512"/>
      <c r="H35" s="513"/>
      <c r="I35" s="269"/>
      <c r="J35" s="270"/>
      <c r="K35" s="270"/>
      <c r="L35" s="271"/>
    </row>
    <row r="36" spans="1:12" ht="51" customHeight="1" x14ac:dyDescent="0.25">
      <c r="A36" s="586"/>
      <c r="B36" s="586"/>
      <c r="C36" s="211"/>
      <c r="D36" s="602" t="s">
        <v>456</v>
      </c>
      <c r="E36" s="602"/>
      <c r="F36" s="587" t="s">
        <v>458</v>
      </c>
      <c r="G36" s="588"/>
      <c r="H36" s="589"/>
      <c r="I36" s="551"/>
      <c r="J36" s="551"/>
      <c r="K36" s="551"/>
      <c r="L36" s="551"/>
    </row>
    <row r="37" spans="1:12" ht="51" customHeight="1" x14ac:dyDescent="0.25">
      <c r="A37" s="586"/>
      <c r="B37" s="586"/>
      <c r="C37" s="211"/>
      <c r="D37" s="225" t="s">
        <v>514</v>
      </c>
      <c r="F37" s="584" t="s">
        <v>515</v>
      </c>
      <c r="G37" s="584"/>
      <c r="H37" s="585"/>
      <c r="I37" s="552"/>
      <c r="J37" s="552"/>
      <c r="K37" s="552"/>
      <c r="L37" s="552"/>
    </row>
    <row r="38" spans="1:12" ht="66" customHeight="1" x14ac:dyDescent="0.3">
      <c r="A38" s="586"/>
      <c r="B38" s="586" t="s">
        <v>62</v>
      </c>
      <c r="C38" s="211"/>
      <c r="D38" s="520" t="s">
        <v>67</v>
      </c>
      <c r="E38" s="520"/>
      <c r="F38" s="590" t="s">
        <v>256</v>
      </c>
      <c r="G38" s="591"/>
      <c r="H38" s="592"/>
      <c r="I38" s="563" t="s">
        <v>257</v>
      </c>
      <c r="J38" s="564"/>
      <c r="K38" s="564"/>
      <c r="L38" s="565"/>
    </row>
    <row r="39" spans="1:12" ht="51.75" customHeight="1" x14ac:dyDescent="0.25">
      <c r="A39" s="586"/>
      <c r="B39" s="586"/>
      <c r="C39" s="215">
        <v>1</v>
      </c>
      <c r="D39" s="579" t="str">
        <f>'PRIORIZACIÓN DE CAUSA'!B12</f>
        <v xml:space="preserve">Cambios de gobierno </v>
      </c>
      <c r="E39" s="580"/>
      <c r="F39" s="511" t="s">
        <v>441</v>
      </c>
      <c r="G39" s="512"/>
      <c r="H39" s="513"/>
      <c r="I39" s="568" t="s">
        <v>412</v>
      </c>
      <c r="J39" s="569"/>
      <c r="K39" s="569"/>
      <c r="L39" s="570"/>
    </row>
    <row r="40" spans="1:12" ht="47.25" customHeight="1" x14ac:dyDescent="0.25">
      <c r="A40" s="586"/>
      <c r="B40" s="586"/>
      <c r="C40" s="215">
        <v>2</v>
      </c>
      <c r="D40" s="579" t="str">
        <f>'PRIORIZACIÓN DE CAUSA'!B13</f>
        <v xml:space="preserve"> Modificación de politicas publicas </v>
      </c>
      <c r="E40" s="580"/>
      <c r="F40" s="511" t="s">
        <v>442</v>
      </c>
      <c r="G40" s="512"/>
      <c r="H40" s="513"/>
      <c r="I40" s="514" t="s">
        <v>413</v>
      </c>
      <c r="J40" s="515"/>
      <c r="K40" s="515"/>
      <c r="L40" s="516"/>
    </row>
    <row r="41" spans="1:12" ht="49.5" customHeight="1" x14ac:dyDescent="0.25">
      <c r="A41" s="586"/>
      <c r="B41" s="586"/>
      <c r="C41" s="215">
        <v>3</v>
      </c>
      <c r="D41" s="579" t="str">
        <f>'PRIORIZACIÓN DE CAUSA'!B14</f>
        <v>Cambios demograficos que influyen en la planeación -</v>
      </c>
      <c r="E41" s="580"/>
      <c r="F41" s="511" t="s">
        <v>443</v>
      </c>
      <c r="G41" s="512"/>
      <c r="H41" s="513"/>
      <c r="I41" s="571" t="s">
        <v>414</v>
      </c>
      <c r="J41" s="571"/>
      <c r="K41" s="571"/>
      <c r="L41" s="571"/>
    </row>
    <row r="42" spans="1:12" ht="48" customHeight="1" x14ac:dyDescent="0.25">
      <c r="A42" s="586"/>
      <c r="B42" s="586"/>
      <c r="C42" s="215">
        <v>4</v>
      </c>
      <c r="D42" s="579" t="str">
        <f>'PRIORIZACIÓN DE CAUSA'!B15</f>
        <v>la obsolesencia planeada de parte de la industria de las telecomunicaciones.</v>
      </c>
      <c r="E42" s="580"/>
      <c r="F42" s="599" t="s">
        <v>444</v>
      </c>
      <c r="G42" s="600"/>
      <c r="H42" s="601"/>
      <c r="I42" s="571" t="s">
        <v>415</v>
      </c>
      <c r="J42" s="571"/>
      <c r="K42" s="571"/>
      <c r="L42" s="571"/>
    </row>
    <row r="43" spans="1:12" ht="75.75" customHeight="1" x14ac:dyDescent="0.25">
      <c r="A43" s="586"/>
      <c r="B43" s="586"/>
      <c r="C43" s="215">
        <v>5</v>
      </c>
      <c r="D43" s="579" t="str">
        <f>'PRIORIZACIÓN DE CAUSA'!B16</f>
        <v xml:space="preserve">Ocurrecia de un evento catastrofico que afecte el territorio municipal </v>
      </c>
      <c r="E43" s="580"/>
      <c r="F43" s="596" t="s">
        <v>448</v>
      </c>
      <c r="G43" s="597"/>
      <c r="H43" s="598"/>
      <c r="I43" s="571" t="s">
        <v>509</v>
      </c>
      <c r="J43" s="571"/>
      <c r="K43" s="571"/>
      <c r="L43" s="571"/>
    </row>
    <row r="44" spans="1:12" ht="45.75" customHeight="1" x14ac:dyDescent="0.3">
      <c r="A44" s="586"/>
      <c r="B44" s="586"/>
      <c r="C44" s="215">
        <v>6</v>
      </c>
      <c r="D44" s="579">
        <f>'PRIORIZACIÓN DE CAUSA'!B17</f>
        <v>0</v>
      </c>
      <c r="E44" s="580"/>
      <c r="F44" s="593" t="s">
        <v>451</v>
      </c>
      <c r="G44" s="594"/>
      <c r="H44" s="595"/>
      <c r="I44" s="571" t="s">
        <v>469</v>
      </c>
      <c r="J44" s="571"/>
      <c r="K44" s="571"/>
      <c r="L44" s="571"/>
    </row>
    <row r="45" spans="1:12" ht="61.5" customHeight="1" x14ac:dyDescent="0.3">
      <c r="A45" s="586"/>
      <c r="B45" s="586"/>
      <c r="C45" s="215">
        <v>7</v>
      </c>
      <c r="D45" s="579" t="str">
        <f>'PRIORIZACIÓN DE CAUSA'!B18</f>
        <v xml:space="preserve">Decretos emitidos para evitar el contacto social y hacer trabajo en casa </v>
      </c>
      <c r="E45" s="580"/>
      <c r="F45" s="214"/>
      <c r="G45" s="556"/>
      <c r="H45" s="556"/>
      <c r="I45" s="553" t="s">
        <v>483</v>
      </c>
      <c r="J45" s="554"/>
      <c r="K45" s="554"/>
      <c r="L45" s="555"/>
    </row>
    <row r="46" spans="1:12" ht="50.25" customHeight="1" x14ac:dyDescent="0.25">
      <c r="A46" s="586"/>
      <c r="B46" s="586"/>
      <c r="C46" s="215">
        <v>8</v>
      </c>
      <c r="D46" s="579" t="str">
        <f>'PRIORIZACIÓN DE CAUSA'!B19</f>
        <v xml:space="preserve">Difultad en la comunicación con los usuarios o grupos de interes </v>
      </c>
      <c r="E46" s="580"/>
      <c r="F46" s="576"/>
      <c r="G46" s="577"/>
      <c r="H46" s="578"/>
      <c r="I46" s="573"/>
      <c r="J46" s="574"/>
      <c r="K46" s="574"/>
      <c r="L46" s="575"/>
    </row>
    <row r="47" spans="1:12" x14ac:dyDescent="0.25">
      <c r="D47" s="61"/>
      <c r="E47" s="61"/>
      <c r="F47" s="61"/>
      <c r="G47" s="572"/>
      <c r="H47" s="572"/>
      <c r="I47" s="572"/>
      <c r="J47" s="572"/>
      <c r="K47" s="572"/>
      <c r="L47" s="572"/>
    </row>
    <row r="48" spans="1:12" x14ac:dyDescent="0.25">
      <c r="G48" s="476"/>
      <c r="H48" s="476"/>
      <c r="I48" s="476"/>
      <c r="J48" s="476"/>
      <c r="K48" s="476"/>
      <c r="L48" s="476"/>
    </row>
    <row r="49" spans="7:12" x14ac:dyDescent="0.25">
      <c r="G49" s="476"/>
      <c r="H49" s="476"/>
      <c r="I49" s="476"/>
      <c r="J49" s="476"/>
      <c r="K49" s="476"/>
      <c r="L49" s="476"/>
    </row>
    <row r="50" spans="7:12" x14ac:dyDescent="0.25">
      <c r="G50" s="476"/>
      <c r="H50" s="476"/>
      <c r="I50" s="476"/>
      <c r="J50" s="476"/>
      <c r="K50" s="476"/>
      <c r="L50" s="476"/>
    </row>
    <row r="51" spans="7:12" x14ac:dyDescent="0.25">
      <c r="G51" s="476"/>
      <c r="H51" s="476"/>
      <c r="I51" s="476"/>
      <c r="J51" s="476"/>
      <c r="K51" s="476"/>
      <c r="L51" s="476"/>
    </row>
    <row r="52" spans="7:12" x14ac:dyDescent="0.25">
      <c r="G52" s="476"/>
      <c r="H52" s="476"/>
      <c r="I52" s="476"/>
      <c r="J52" s="476"/>
      <c r="K52" s="476"/>
      <c r="L52" s="476"/>
    </row>
    <row r="53" spans="7:12" x14ac:dyDescent="0.25">
      <c r="G53" s="476"/>
      <c r="H53" s="476"/>
      <c r="I53" s="476"/>
      <c r="J53" s="476"/>
      <c r="K53" s="476"/>
      <c r="L53" s="476"/>
    </row>
    <row r="54" spans="7:12" x14ac:dyDescent="0.25">
      <c r="G54" s="476"/>
      <c r="H54" s="476"/>
      <c r="I54" s="476"/>
      <c r="J54" s="476"/>
      <c r="K54" s="476"/>
      <c r="L54" s="476"/>
    </row>
    <row r="55" spans="7:12" x14ac:dyDescent="0.25">
      <c r="G55" s="476"/>
      <c r="H55" s="476"/>
      <c r="I55" s="476"/>
      <c r="J55" s="476"/>
      <c r="K55" s="476"/>
      <c r="L55" s="476"/>
    </row>
    <row r="56" spans="7:12" x14ac:dyDescent="0.25">
      <c r="G56" s="476"/>
      <c r="H56" s="476"/>
      <c r="I56" s="476"/>
      <c r="J56" s="476"/>
      <c r="K56" s="476"/>
      <c r="L56" s="476"/>
    </row>
    <row r="57" spans="7:12" x14ac:dyDescent="0.25">
      <c r="G57" s="476"/>
      <c r="H57" s="476"/>
      <c r="I57" s="476"/>
      <c r="J57" s="476"/>
      <c r="K57" s="476"/>
      <c r="L57" s="476"/>
    </row>
    <row r="58" spans="7:12" x14ac:dyDescent="0.25">
      <c r="G58" s="476"/>
      <c r="H58" s="476"/>
      <c r="I58" s="476"/>
      <c r="J58" s="476"/>
      <c r="K58" s="476"/>
      <c r="L58" s="476"/>
    </row>
    <row r="59" spans="7:12" x14ac:dyDescent="0.25">
      <c r="G59" s="476"/>
      <c r="H59" s="476"/>
      <c r="I59" s="476"/>
      <c r="J59" s="476"/>
      <c r="K59" s="476"/>
      <c r="L59" s="476"/>
    </row>
    <row r="60" spans="7:12" x14ac:dyDescent="0.25">
      <c r="G60" s="476"/>
      <c r="H60" s="476"/>
      <c r="I60" s="476"/>
      <c r="J60" s="476"/>
      <c r="K60" s="476"/>
      <c r="L60" s="476"/>
    </row>
    <row r="61" spans="7:12" x14ac:dyDescent="0.25">
      <c r="G61" s="476"/>
      <c r="H61" s="476"/>
      <c r="I61" s="476"/>
      <c r="J61" s="476"/>
      <c r="K61" s="476"/>
      <c r="L61" s="476"/>
    </row>
    <row r="62" spans="7:12" x14ac:dyDescent="0.25">
      <c r="G62" s="476"/>
      <c r="H62" s="476"/>
      <c r="I62" s="476"/>
      <c r="J62" s="476"/>
      <c r="K62" s="476"/>
      <c r="L62" s="476"/>
    </row>
    <row r="63" spans="7:12" x14ac:dyDescent="0.25">
      <c r="G63" s="476"/>
      <c r="H63" s="476"/>
      <c r="I63" s="476"/>
      <c r="J63" s="476"/>
      <c r="K63" s="476"/>
      <c r="L63" s="476"/>
    </row>
    <row r="64" spans="7:12" x14ac:dyDescent="0.25">
      <c r="G64" s="476"/>
      <c r="H64" s="476"/>
      <c r="I64" s="476"/>
      <c r="J64" s="476"/>
      <c r="K64" s="476"/>
      <c r="L64" s="476"/>
    </row>
    <row r="65" spans="7:12" x14ac:dyDescent="0.25">
      <c r="G65" s="476"/>
      <c r="H65" s="476"/>
      <c r="I65" s="476"/>
      <c r="J65" s="476"/>
      <c r="K65" s="476"/>
      <c r="L65" s="476"/>
    </row>
    <row r="66" spans="7:12" x14ac:dyDescent="0.25">
      <c r="G66" s="476"/>
      <c r="H66" s="476"/>
      <c r="I66" s="476"/>
      <c r="J66" s="476"/>
      <c r="K66" s="476"/>
      <c r="L66" s="476"/>
    </row>
    <row r="67" spans="7:12" x14ac:dyDescent="0.25">
      <c r="G67" s="476"/>
      <c r="H67" s="476"/>
      <c r="I67" s="476"/>
      <c r="J67" s="476"/>
      <c r="K67" s="476"/>
      <c r="L67" s="476"/>
    </row>
    <row r="68" spans="7:12" x14ac:dyDescent="0.25">
      <c r="G68" s="476"/>
      <c r="H68" s="476"/>
      <c r="I68" s="476"/>
      <c r="J68" s="476"/>
      <c r="K68" s="476"/>
      <c r="L68" s="476"/>
    </row>
    <row r="69" spans="7:12" x14ac:dyDescent="0.25">
      <c r="G69" s="476"/>
      <c r="H69" s="476"/>
      <c r="I69" s="476"/>
      <c r="J69" s="476"/>
      <c r="K69" s="476"/>
      <c r="L69" s="476"/>
    </row>
    <row r="70" spans="7:12" x14ac:dyDescent="0.25">
      <c r="G70" s="476"/>
      <c r="H70" s="476"/>
      <c r="I70" s="476"/>
      <c r="J70" s="476"/>
      <c r="K70" s="476"/>
      <c r="L70" s="476"/>
    </row>
    <row r="71" spans="7:12" x14ac:dyDescent="0.25">
      <c r="G71" s="476"/>
      <c r="H71" s="476"/>
      <c r="I71" s="476"/>
      <c r="J71" s="476"/>
      <c r="K71" s="476"/>
      <c r="L71" s="476"/>
    </row>
    <row r="72" spans="7:12" x14ac:dyDescent="0.25">
      <c r="G72" s="476"/>
      <c r="H72" s="476"/>
      <c r="I72" s="476"/>
      <c r="J72" s="476"/>
      <c r="K72" s="476"/>
      <c r="L72" s="476"/>
    </row>
    <row r="73" spans="7:12" x14ac:dyDescent="0.25">
      <c r="G73" s="476"/>
      <c r="H73" s="476"/>
      <c r="I73" s="476"/>
      <c r="J73" s="476"/>
      <c r="K73" s="476"/>
      <c r="L73" s="476"/>
    </row>
    <row r="74" spans="7:12" x14ac:dyDescent="0.25">
      <c r="G74" s="476"/>
      <c r="H74" s="476"/>
      <c r="I74" s="476"/>
      <c r="J74" s="476"/>
      <c r="K74" s="476"/>
      <c r="L74" s="476"/>
    </row>
    <row r="75" spans="7:12" x14ac:dyDescent="0.25">
      <c r="G75" s="476"/>
      <c r="H75" s="476"/>
      <c r="I75" s="476"/>
      <c r="J75" s="476"/>
      <c r="K75" s="476"/>
      <c r="L75" s="476"/>
    </row>
    <row r="76" spans="7:12" x14ac:dyDescent="0.25">
      <c r="G76" s="476"/>
      <c r="H76" s="476"/>
      <c r="I76" s="476"/>
      <c r="J76" s="476"/>
      <c r="K76" s="476"/>
      <c r="L76" s="476"/>
    </row>
    <row r="77" spans="7:12" x14ac:dyDescent="0.25">
      <c r="G77" s="476"/>
      <c r="H77" s="476"/>
      <c r="I77" s="476"/>
      <c r="J77" s="476"/>
      <c r="K77" s="476"/>
      <c r="L77" s="476"/>
    </row>
    <row r="78" spans="7:12" x14ac:dyDescent="0.25">
      <c r="G78" s="476"/>
      <c r="H78" s="476"/>
      <c r="I78" s="476"/>
      <c r="J78" s="476"/>
      <c r="K78" s="476"/>
      <c r="L78" s="476"/>
    </row>
    <row r="79" spans="7:12" x14ac:dyDescent="0.25">
      <c r="G79" s="476"/>
      <c r="H79" s="476"/>
      <c r="I79" s="476"/>
      <c r="J79" s="476"/>
      <c r="K79" s="476"/>
      <c r="L79" s="476"/>
    </row>
    <row r="80" spans="7:12" x14ac:dyDescent="0.25">
      <c r="G80" s="476"/>
      <c r="H80" s="476"/>
      <c r="I80" s="476"/>
      <c r="J80" s="476"/>
      <c r="K80" s="476"/>
      <c r="L80" s="476"/>
    </row>
    <row r="81" spans="7:12" x14ac:dyDescent="0.25">
      <c r="G81" s="476"/>
      <c r="H81" s="476"/>
      <c r="I81" s="476"/>
      <c r="J81" s="476"/>
      <c r="K81" s="476"/>
      <c r="L81" s="476"/>
    </row>
    <row r="82" spans="7:12" x14ac:dyDescent="0.25">
      <c r="G82" s="476"/>
      <c r="H82" s="476"/>
      <c r="I82" s="476"/>
      <c r="J82" s="476"/>
      <c r="K82" s="476"/>
      <c r="L82" s="476"/>
    </row>
    <row r="83" spans="7:12" x14ac:dyDescent="0.25">
      <c r="G83" s="476"/>
      <c r="H83" s="476"/>
      <c r="I83" s="476"/>
      <c r="J83" s="476"/>
      <c r="K83" s="476"/>
      <c r="L83" s="476"/>
    </row>
    <row r="84" spans="7:12" x14ac:dyDescent="0.25">
      <c r="G84" s="476"/>
      <c r="H84" s="476"/>
      <c r="I84" s="476"/>
      <c r="J84" s="476"/>
      <c r="K84" s="476"/>
      <c r="L84" s="476"/>
    </row>
    <row r="85" spans="7:12" x14ac:dyDescent="0.25">
      <c r="G85" s="476"/>
      <c r="H85" s="476"/>
      <c r="I85" s="476"/>
      <c r="J85" s="476"/>
      <c r="K85" s="476"/>
      <c r="L85" s="476"/>
    </row>
    <row r="86" spans="7:12" x14ac:dyDescent="0.25">
      <c r="G86" s="476"/>
      <c r="H86" s="476"/>
      <c r="I86" s="476"/>
      <c r="J86" s="476"/>
      <c r="K86" s="476"/>
      <c r="L86" s="476"/>
    </row>
    <row r="87" spans="7:12" x14ac:dyDescent="0.25">
      <c r="G87" s="476"/>
      <c r="H87" s="476"/>
      <c r="I87" s="476"/>
      <c r="J87" s="476"/>
      <c r="K87" s="476"/>
      <c r="L87" s="476"/>
    </row>
    <row r="88" spans="7:12" x14ac:dyDescent="0.25">
      <c r="G88" s="476"/>
      <c r="H88" s="476"/>
      <c r="I88" s="476"/>
      <c r="J88" s="476"/>
      <c r="K88" s="476"/>
      <c r="L88" s="476"/>
    </row>
    <row r="89" spans="7:12" x14ac:dyDescent="0.25">
      <c r="G89" s="476"/>
      <c r="H89" s="476"/>
      <c r="I89" s="476"/>
      <c r="J89" s="476"/>
      <c r="K89" s="476"/>
      <c r="L89" s="476"/>
    </row>
    <row r="90" spans="7:12" x14ac:dyDescent="0.25">
      <c r="G90" s="476"/>
      <c r="H90" s="476"/>
      <c r="I90" s="476"/>
      <c r="J90" s="476"/>
      <c r="K90" s="476"/>
      <c r="L90" s="476"/>
    </row>
    <row r="91" spans="7:12" x14ac:dyDescent="0.25">
      <c r="G91" s="476"/>
      <c r="H91" s="476"/>
      <c r="I91" s="476"/>
      <c r="J91" s="476"/>
      <c r="K91" s="476"/>
      <c r="L91" s="476"/>
    </row>
    <row r="92" spans="7:12" x14ac:dyDescent="0.25">
      <c r="G92" s="476"/>
      <c r="H92" s="476"/>
      <c r="I92" s="476"/>
      <c r="J92" s="476"/>
      <c r="K92" s="476"/>
      <c r="L92" s="476"/>
    </row>
    <row r="93" spans="7:12" x14ac:dyDescent="0.25">
      <c r="G93" s="476"/>
      <c r="H93" s="476"/>
      <c r="I93" s="476"/>
      <c r="J93" s="476"/>
      <c r="K93" s="476"/>
      <c r="L93" s="476"/>
    </row>
    <row r="94" spans="7:12" x14ac:dyDescent="0.25">
      <c r="G94" s="476"/>
      <c r="H94" s="476"/>
      <c r="I94" s="476"/>
      <c r="J94" s="476"/>
      <c r="K94" s="476"/>
      <c r="L94" s="476"/>
    </row>
    <row r="95" spans="7:12" x14ac:dyDescent="0.25">
      <c r="G95" s="476"/>
      <c r="H95" s="476"/>
      <c r="I95" s="476"/>
      <c r="J95" s="476"/>
      <c r="K95" s="476"/>
      <c r="L95" s="476"/>
    </row>
    <row r="96" spans="7:12" x14ac:dyDescent="0.25">
      <c r="G96" s="476"/>
      <c r="H96" s="476"/>
      <c r="I96" s="476"/>
      <c r="J96" s="476"/>
      <c r="K96" s="476"/>
      <c r="L96" s="476"/>
    </row>
    <row r="97" spans="7:12" x14ac:dyDescent="0.25">
      <c r="G97" s="476"/>
      <c r="H97" s="476"/>
      <c r="I97" s="476"/>
      <c r="J97" s="476"/>
      <c r="K97" s="476"/>
      <c r="L97" s="476"/>
    </row>
    <row r="98" spans="7:12" x14ac:dyDescent="0.25">
      <c r="G98" s="476"/>
      <c r="H98" s="476"/>
      <c r="I98" s="476"/>
      <c r="J98" s="476"/>
      <c r="K98" s="476"/>
      <c r="L98" s="476"/>
    </row>
    <row r="99" spans="7:12" x14ac:dyDescent="0.25">
      <c r="G99" s="476"/>
      <c r="H99" s="476"/>
      <c r="I99" s="476"/>
      <c r="J99" s="476"/>
      <c r="K99" s="476"/>
      <c r="L99" s="476"/>
    </row>
    <row r="100" spans="7:12" x14ac:dyDescent="0.25">
      <c r="G100" s="476"/>
      <c r="H100" s="476"/>
      <c r="I100" s="476"/>
      <c r="J100" s="476"/>
      <c r="K100" s="476"/>
      <c r="L100" s="476"/>
    </row>
    <row r="101" spans="7:12" x14ac:dyDescent="0.25">
      <c r="G101" s="476"/>
      <c r="H101" s="476"/>
      <c r="I101" s="476"/>
      <c r="J101" s="476"/>
      <c r="K101" s="476"/>
      <c r="L101" s="476"/>
    </row>
    <row r="102" spans="7:12" x14ac:dyDescent="0.25">
      <c r="G102" s="476"/>
      <c r="H102" s="476"/>
      <c r="I102" s="476"/>
      <c r="J102" s="476"/>
      <c r="K102" s="476"/>
      <c r="L102" s="476"/>
    </row>
    <row r="103" spans="7:12" x14ac:dyDescent="0.25">
      <c r="G103" s="476"/>
      <c r="H103" s="476"/>
      <c r="I103" s="476"/>
      <c r="J103" s="476"/>
      <c r="K103" s="476"/>
      <c r="L103" s="476"/>
    </row>
    <row r="104" spans="7:12" x14ac:dyDescent="0.25">
      <c r="G104" s="476"/>
      <c r="H104" s="476"/>
      <c r="I104" s="476"/>
      <c r="J104" s="476"/>
      <c r="K104" s="476"/>
      <c r="L104" s="476"/>
    </row>
    <row r="105" spans="7:12" x14ac:dyDescent="0.25">
      <c r="G105" s="476"/>
      <c r="H105" s="476"/>
      <c r="I105" s="476"/>
      <c r="J105" s="476"/>
      <c r="K105" s="476"/>
      <c r="L105" s="476"/>
    </row>
    <row r="106" spans="7:12" x14ac:dyDescent="0.25">
      <c r="G106" s="476"/>
      <c r="H106" s="476"/>
      <c r="I106" s="476"/>
      <c r="J106" s="476"/>
      <c r="K106" s="476"/>
      <c r="L106" s="476"/>
    </row>
    <row r="107" spans="7:12" x14ac:dyDescent="0.25">
      <c r="G107" s="476"/>
      <c r="H107" s="476"/>
      <c r="I107" s="476"/>
      <c r="J107" s="476"/>
      <c r="K107" s="476"/>
      <c r="L107" s="476"/>
    </row>
    <row r="108" spans="7:12" x14ac:dyDescent="0.25">
      <c r="G108" s="476"/>
      <c r="H108" s="476"/>
      <c r="I108" s="476"/>
      <c r="J108" s="476"/>
      <c r="K108" s="476"/>
      <c r="L108" s="476"/>
    </row>
    <row r="109" spans="7:12" x14ac:dyDescent="0.25">
      <c r="G109" s="476"/>
      <c r="H109" s="476"/>
      <c r="I109" s="476"/>
      <c r="J109" s="476"/>
      <c r="K109" s="476"/>
      <c r="L109" s="476"/>
    </row>
    <row r="110" spans="7:12" x14ac:dyDescent="0.25">
      <c r="G110" s="476"/>
      <c r="H110" s="476"/>
      <c r="I110" s="476"/>
      <c r="J110" s="476"/>
      <c r="K110" s="476"/>
      <c r="L110" s="476"/>
    </row>
    <row r="111" spans="7:12" x14ac:dyDescent="0.25">
      <c r="G111" s="476"/>
      <c r="H111" s="476"/>
      <c r="I111" s="476"/>
      <c r="J111" s="476"/>
      <c r="K111" s="476"/>
      <c r="L111" s="476"/>
    </row>
    <row r="112" spans="7:12" x14ac:dyDescent="0.25">
      <c r="G112" s="476"/>
      <c r="H112" s="476"/>
      <c r="I112" s="476"/>
      <c r="J112" s="476"/>
      <c r="K112" s="476"/>
      <c r="L112" s="476"/>
    </row>
    <row r="113" spans="7:12" x14ac:dyDescent="0.25">
      <c r="G113" s="476"/>
      <c r="H113" s="476"/>
      <c r="I113" s="476"/>
      <c r="J113" s="476"/>
      <c r="K113" s="476"/>
      <c r="L113" s="476"/>
    </row>
    <row r="114" spans="7:12" x14ac:dyDescent="0.25">
      <c r="G114" s="476"/>
      <c r="H114" s="476"/>
      <c r="I114" s="476"/>
      <c r="J114" s="476"/>
      <c r="K114" s="476"/>
      <c r="L114" s="476"/>
    </row>
    <row r="115" spans="7:12" x14ac:dyDescent="0.25">
      <c r="G115" s="476"/>
      <c r="H115" s="476"/>
      <c r="I115" s="476"/>
      <c r="J115" s="476"/>
      <c r="K115" s="476"/>
      <c r="L115" s="476"/>
    </row>
    <row r="116" spans="7:12" x14ac:dyDescent="0.25">
      <c r="G116" s="476"/>
      <c r="H116" s="476"/>
      <c r="I116" s="476"/>
      <c r="J116" s="476"/>
      <c r="K116" s="476"/>
      <c r="L116" s="476"/>
    </row>
    <row r="117" spans="7:12" x14ac:dyDescent="0.25">
      <c r="G117" s="476"/>
      <c r="H117" s="476"/>
      <c r="I117" s="476"/>
      <c r="J117" s="476"/>
      <c r="K117" s="476"/>
      <c r="L117" s="476"/>
    </row>
    <row r="118" spans="7:12" x14ac:dyDescent="0.25">
      <c r="G118" s="476"/>
      <c r="H118" s="476"/>
      <c r="I118" s="476"/>
      <c r="J118" s="476"/>
      <c r="K118" s="476"/>
      <c r="L118" s="476"/>
    </row>
    <row r="119" spans="7:12" x14ac:dyDescent="0.25">
      <c r="G119" s="476"/>
      <c r="H119" s="476"/>
      <c r="I119" s="476"/>
      <c r="J119" s="476"/>
      <c r="K119" s="476"/>
      <c r="L119" s="476"/>
    </row>
    <row r="120" spans="7:12" x14ac:dyDescent="0.25">
      <c r="G120" s="476"/>
      <c r="H120" s="476"/>
      <c r="I120" s="476"/>
      <c r="J120" s="476"/>
      <c r="K120" s="476"/>
      <c r="L120" s="476"/>
    </row>
    <row r="121" spans="7:12" x14ac:dyDescent="0.25">
      <c r="G121" s="476"/>
      <c r="H121" s="476"/>
      <c r="I121" s="476"/>
      <c r="J121" s="476"/>
      <c r="K121" s="476"/>
      <c r="L121" s="476"/>
    </row>
    <row r="122" spans="7:12" x14ac:dyDescent="0.25">
      <c r="G122" s="476"/>
      <c r="H122" s="476"/>
      <c r="I122" s="476"/>
      <c r="J122" s="476"/>
      <c r="K122" s="476"/>
      <c r="L122" s="476"/>
    </row>
    <row r="123" spans="7:12" x14ac:dyDescent="0.25">
      <c r="G123" s="476"/>
      <c r="H123" s="476"/>
      <c r="I123" s="476"/>
      <c r="J123" s="476"/>
      <c r="K123" s="476"/>
      <c r="L123" s="476"/>
    </row>
  </sheetData>
  <sheetProtection selectLockedCells="1"/>
  <mergeCells count="262">
    <mergeCell ref="A27:A46"/>
    <mergeCell ref="I32:L32"/>
    <mergeCell ref="F36:H36"/>
    <mergeCell ref="F38:H38"/>
    <mergeCell ref="F39:H39"/>
    <mergeCell ref="F44:H44"/>
    <mergeCell ref="F43:H43"/>
    <mergeCell ref="F42:H42"/>
    <mergeCell ref="F41:H41"/>
    <mergeCell ref="F40:H40"/>
    <mergeCell ref="B38:B46"/>
    <mergeCell ref="D38:E38"/>
    <mergeCell ref="D27:E27"/>
    <mergeCell ref="B27:B37"/>
    <mergeCell ref="D28:E28"/>
    <mergeCell ref="D29:E29"/>
    <mergeCell ref="D41:E41"/>
    <mergeCell ref="D42:E42"/>
    <mergeCell ref="D43:E43"/>
    <mergeCell ref="D44:E44"/>
    <mergeCell ref="D34:E34"/>
    <mergeCell ref="D35:E35"/>
    <mergeCell ref="D36:E36"/>
    <mergeCell ref="D39:E39"/>
    <mergeCell ref="D40:E40"/>
    <mergeCell ref="D30:E30"/>
    <mergeCell ref="D31:E31"/>
    <mergeCell ref="D32:E32"/>
    <mergeCell ref="D33:E33"/>
    <mergeCell ref="D45:E45"/>
    <mergeCell ref="D46:E46"/>
    <mergeCell ref="G52:H52"/>
    <mergeCell ref="G49:H49"/>
    <mergeCell ref="F35:H35"/>
    <mergeCell ref="F37:H37"/>
    <mergeCell ref="G123:H123"/>
    <mergeCell ref="I123:L123"/>
    <mergeCell ref="I122:L122"/>
    <mergeCell ref="G110:H110"/>
    <mergeCell ref="I110:L110"/>
    <mergeCell ref="G111:H111"/>
    <mergeCell ref="I111:L111"/>
    <mergeCell ref="G112:H112"/>
    <mergeCell ref="I112:L112"/>
    <mergeCell ref="G122:H122"/>
    <mergeCell ref="G113:H113"/>
    <mergeCell ref="I113:L113"/>
    <mergeCell ref="G114:H114"/>
    <mergeCell ref="I114:L114"/>
    <mergeCell ref="G115:H115"/>
    <mergeCell ref="I115:L115"/>
    <mergeCell ref="G121:H121"/>
    <mergeCell ref="I121:L121"/>
    <mergeCell ref="I98:L98"/>
    <mergeCell ref="G104:H104"/>
    <mergeCell ref="I99:L99"/>
    <mergeCell ref="G100:H100"/>
    <mergeCell ref="I100:L100"/>
    <mergeCell ref="G95:H95"/>
    <mergeCell ref="I95:L95"/>
    <mergeCell ref="G96:H96"/>
    <mergeCell ref="I96:L96"/>
    <mergeCell ref="G97:H97"/>
    <mergeCell ref="I97:L97"/>
    <mergeCell ref="G98:H98"/>
    <mergeCell ref="G99:H99"/>
    <mergeCell ref="I106:L106"/>
    <mergeCell ref="G103:H103"/>
    <mergeCell ref="I103:L103"/>
    <mergeCell ref="I104:L104"/>
    <mergeCell ref="G105:H105"/>
    <mergeCell ref="I105:L105"/>
    <mergeCell ref="G106:H106"/>
    <mergeCell ref="G101:H101"/>
    <mergeCell ref="I101:L101"/>
    <mergeCell ref="G102:H102"/>
    <mergeCell ref="I102:L102"/>
    <mergeCell ref="G107:H107"/>
    <mergeCell ref="I107:L107"/>
    <mergeCell ref="G108:H108"/>
    <mergeCell ref="I108:L108"/>
    <mergeCell ref="G109:H109"/>
    <mergeCell ref="G119:H119"/>
    <mergeCell ref="I119:L119"/>
    <mergeCell ref="G120:H120"/>
    <mergeCell ref="I120:L120"/>
    <mergeCell ref="G116:H116"/>
    <mergeCell ref="I116:L116"/>
    <mergeCell ref="G117:H117"/>
    <mergeCell ref="I117:L117"/>
    <mergeCell ref="G118:H118"/>
    <mergeCell ref="I118:L118"/>
    <mergeCell ref="I109:L109"/>
    <mergeCell ref="I92:L92"/>
    <mergeCell ref="G93:H93"/>
    <mergeCell ref="I93:L93"/>
    <mergeCell ref="G94:H94"/>
    <mergeCell ref="I94:L94"/>
    <mergeCell ref="G89:H89"/>
    <mergeCell ref="I89:L89"/>
    <mergeCell ref="G90:H90"/>
    <mergeCell ref="I90:L90"/>
    <mergeCell ref="G91:H91"/>
    <mergeCell ref="I91:L91"/>
    <mergeCell ref="G92:H92"/>
    <mergeCell ref="I86:L86"/>
    <mergeCell ref="G87:H87"/>
    <mergeCell ref="I87:L87"/>
    <mergeCell ref="G88:H88"/>
    <mergeCell ref="I88:L88"/>
    <mergeCell ref="G83:H83"/>
    <mergeCell ref="I83:L83"/>
    <mergeCell ref="G84:H84"/>
    <mergeCell ref="I84:L84"/>
    <mergeCell ref="G85:H85"/>
    <mergeCell ref="I85:L85"/>
    <mergeCell ref="G86:H86"/>
    <mergeCell ref="I80:L80"/>
    <mergeCell ref="G81:H81"/>
    <mergeCell ref="I81:L81"/>
    <mergeCell ref="G82:H82"/>
    <mergeCell ref="I82:L82"/>
    <mergeCell ref="G77:H77"/>
    <mergeCell ref="I77:L77"/>
    <mergeCell ref="G78:H78"/>
    <mergeCell ref="I78:L78"/>
    <mergeCell ref="G79:H79"/>
    <mergeCell ref="I79:L79"/>
    <mergeCell ref="G80:H80"/>
    <mergeCell ref="I74:L74"/>
    <mergeCell ref="G75:H75"/>
    <mergeCell ref="I75:L75"/>
    <mergeCell ref="G76:H76"/>
    <mergeCell ref="I76:L76"/>
    <mergeCell ref="G71:H71"/>
    <mergeCell ref="I71:L71"/>
    <mergeCell ref="G72:H72"/>
    <mergeCell ref="I72:L72"/>
    <mergeCell ref="G73:H73"/>
    <mergeCell ref="I73:L73"/>
    <mergeCell ref="G74:H74"/>
    <mergeCell ref="I68:L68"/>
    <mergeCell ref="G69:H69"/>
    <mergeCell ref="I69:L69"/>
    <mergeCell ref="G70:H70"/>
    <mergeCell ref="I70:L70"/>
    <mergeCell ref="G65:H65"/>
    <mergeCell ref="I65:L65"/>
    <mergeCell ref="G66:H66"/>
    <mergeCell ref="I66:L66"/>
    <mergeCell ref="G67:H67"/>
    <mergeCell ref="I67:L67"/>
    <mergeCell ref="G68:H68"/>
    <mergeCell ref="I56:L56"/>
    <mergeCell ref="G57:H57"/>
    <mergeCell ref="I57:L57"/>
    <mergeCell ref="G58:H58"/>
    <mergeCell ref="I58:L58"/>
    <mergeCell ref="G53:H53"/>
    <mergeCell ref="I53:L53"/>
    <mergeCell ref="G54:H54"/>
    <mergeCell ref="I54:L54"/>
    <mergeCell ref="G55:H55"/>
    <mergeCell ref="I55:L55"/>
    <mergeCell ref="G56:H56"/>
    <mergeCell ref="I62:L62"/>
    <mergeCell ref="G63:H63"/>
    <mergeCell ref="I63:L63"/>
    <mergeCell ref="G64:H64"/>
    <mergeCell ref="I64:L64"/>
    <mergeCell ref="G59:H59"/>
    <mergeCell ref="I59:L59"/>
    <mergeCell ref="G60:H60"/>
    <mergeCell ref="I60:L60"/>
    <mergeCell ref="G61:H61"/>
    <mergeCell ref="I61:L61"/>
    <mergeCell ref="G62:H62"/>
    <mergeCell ref="I52:L52"/>
    <mergeCell ref="I39:L39"/>
    <mergeCell ref="I40:L40"/>
    <mergeCell ref="I43:L43"/>
    <mergeCell ref="I44:L44"/>
    <mergeCell ref="I41:L41"/>
    <mergeCell ref="G47:H47"/>
    <mergeCell ref="I47:L47"/>
    <mergeCell ref="I46:L46"/>
    <mergeCell ref="G48:H48"/>
    <mergeCell ref="I50:L50"/>
    <mergeCell ref="G51:H51"/>
    <mergeCell ref="I51:L51"/>
    <mergeCell ref="G50:H50"/>
    <mergeCell ref="F46:H46"/>
    <mergeCell ref="I49:L49"/>
    <mergeCell ref="I42:L42"/>
    <mergeCell ref="I48:L48"/>
    <mergeCell ref="I36:L36"/>
    <mergeCell ref="I37:L37"/>
    <mergeCell ref="I45:L45"/>
    <mergeCell ref="G45:H45"/>
    <mergeCell ref="G20:H20"/>
    <mergeCell ref="I30:L30"/>
    <mergeCell ref="G21:H21"/>
    <mergeCell ref="G23:H23"/>
    <mergeCell ref="I33:L33"/>
    <mergeCell ref="I34:L34"/>
    <mergeCell ref="G25:H25"/>
    <mergeCell ref="I25:L25"/>
    <mergeCell ref="F27:H27"/>
    <mergeCell ref="F28:H28"/>
    <mergeCell ref="F29:H29"/>
    <mergeCell ref="F30:H30"/>
    <mergeCell ref="F31:H31"/>
    <mergeCell ref="F32:H32"/>
    <mergeCell ref="F33:H33"/>
    <mergeCell ref="F34:H34"/>
    <mergeCell ref="I38:L38"/>
    <mergeCell ref="I31:L31"/>
    <mergeCell ref="I27:L27"/>
    <mergeCell ref="I28:L28"/>
    <mergeCell ref="G16:H16"/>
    <mergeCell ref="G18:H18"/>
    <mergeCell ref="G15:H15"/>
    <mergeCell ref="I17:L17"/>
    <mergeCell ref="I18:L18"/>
    <mergeCell ref="G13:H13"/>
    <mergeCell ref="I13:L13"/>
    <mergeCell ref="G19:H19"/>
    <mergeCell ref="G26:H26"/>
    <mergeCell ref="G24:H24"/>
    <mergeCell ref="G14:H14"/>
    <mergeCell ref="I14:L14"/>
    <mergeCell ref="G17:H17"/>
    <mergeCell ref="I19:L19"/>
    <mergeCell ref="I20:L20"/>
    <mergeCell ref="I24:L24"/>
    <mergeCell ref="I21:L21"/>
    <mergeCell ref="I22:L22"/>
    <mergeCell ref="I23:L23"/>
    <mergeCell ref="I11:L12"/>
    <mergeCell ref="I26:L26"/>
    <mergeCell ref="I29:L29"/>
    <mergeCell ref="G22:H22"/>
    <mergeCell ref="I15:L15"/>
    <mergeCell ref="P1:P4"/>
    <mergeCell ref="J1:K1"/>
    <mergeCell ref="J2:K2"/>
    <mergeCell ref="J3:K3"/>
    <mergeCell ref="J4:K4"/>
    <mergeCell ref="G11:H11"/>
    <mergeCell ref="G12:H12"/>
    <mergeCell ref="G9:H9"/>
    <mergeCell ref="G10:H10"/>
    <mergeCell ref="I9:L9"/>
    <mergeCell ref="I10:L10"/>
    <mergeCell ref="A1:I2"/>
    <mergeCell ref="A3:I4"/>
    <mergeCell ref="A6:L7"/>
    <mergeCell ref="A5:L5"/>
    <mergeCell ref="L1:L4"/>
    <mergeCell ref="G8:L8"/>
    <mergeCell ref="A8:E26"/>
    <mergeCell ref="I16:L16"/>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4</vt:i4>
      </vt:variant>
    </vt:vector>
  </HeadingPairs>
  <TitlesOfParts>
    <vt:vector size="29"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GESTION</vt:lpstr>
      <vt:lpstr> IMPACTO RIESGOS CORRUPCION</vt:lpstr>
      <vt:lpstr>VALORACION RIESGOS INHERENTES</vt:lpstr>
      <vt:lpstr>Hoja3</vt:lpstr>
      <vt:lpstr>NOOO</vt:lpstr>
      <vt:lpstr>Hoja2</vt:lpstr>
      <vt:lpstr>CONTROLES Y EVALUACIÓN</vt:lpstr>
      <vt:lpstr>EVALUACIÓN SOLIDEZ CONTROLES</vt:lpstr>
      <vt:lpstr>VALORACIÓN RIESGOS RESIDUAL</vt:lpstr>
      <vt:lpstr>MAPA DE RIESGOS</vt:lpstr>
      <vt:lpstr>NOO</vt:lpstr>
      <vt:lpstr>NO</vt:lpstr>
      <vt:lpstr>Hoja4</vt:lpstr>
      <vt:lpstr>'CONTROLES Y EVALUACIÓN'!Área_de_impresión</vt:lpstr>
      <vt:lpstr>'MAPA DE RIESGOS'!Área_de_impresión</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Maria Paula</cp:lastModifiedBy>
  <cp:revision/>
  <cp:lastPrinted>2021-03-08T16:14:05Z</cp:lastPrinted>
  <dcterms:created xsi:type="dcterms:W3CDTF">2014-12-30T19:27:19Z</dcterms:created>
  <dcterms:modified xsi:type="dcterms:W3CDTF">2023-01-29T23:34:33Z</dcterms:modified>
</cp:coreProperties>
</file>