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"/>
    </mc:Choice>
  </mc:AlternateContent>
  <bookViews>
    <workbookView xWindow="0" yWindow="0" windowWidth="21600" windowHeight="7530"/>
  </bookViews>
  <sheets>
    <sheet name="P.A JURIDICA ENERO  A MARZO" sheetId="8" r:id="rId1"/>
    <sheet name="PLAN DE ACCION JURIDIC JUNIO" sheetId="7" state="hidden" r:id="rId2"/>
    <sheet name="PLAN ACCION COMITE CONCI junio" sheetId="6" state="hidden" r:id="rId3"/>
    <sheet name="PLAN ACCION COMITE CONCI MARZO" sheetId="5" state="hidden" r:id="rId4"/>
    <sheet name="PLAN DE ACCION JURIDIC MARZO 31" sheetId="4" state="hidden" r:id="rId5"/>
    <sheet name="PLAN DE ACCION PROC JURIDICA" sheetId="2" state="hidden" r:id="rId6"/>
    <sheet name="PLAN DE ACCION COMITE CONCILIAC" sheetId="3" state="hidden" r:id="rId7"/>
  </sheets>
  <definedNames>
    <definedName name="_xlnm.Print_Area" localSheetId="0">'P.A JURIDICA ENERO  A MARZO'!$B$2:$V$46</definedName>
    <definedName name="_xlnm.Print_Area" localSheetId="2">'PLAN ACCION COMITE CONCI junio'!$A$1:$U$45</definedName>
    <definedName name="_xlnm.Print_Area" localSheetId="3">'PLAN ACCION COMITE CONCI MARZO'!$A$1:$U$45</definedName>
    <definedName name="_xlnm.Print_Area" localSheetId="6">'PLAN DE ACCION COMITE CONCILIAC'!$A$1:$U$45</definedName>
    <definedName name="_xlnm.Print_Area" localSheetId="1">'PLAN DE ACCION JURIDIC JUNIO'!$A$1:$U$46</definedName>
    <definedName name="_xlnm.Print_Area" localSheetId="4">'PLAN DE ACCION JURIDIC MARZO 31'!$A$1:$U$46</definedName>
    <definedName name="_xlnm.Print_Area" localSheetId="5">'PLAN DE ACCION PROC JURIDICA'!$A$1:$U$46</definedName>
    <definedName name="_xlnm.Print_Titles" localSheetId="0">'P.A JURIDICA ENERO  A MARZO'!$2:$16</definedName>
    <definedName name="_xlnm.Print_Titles" localSheetId="1">'PLAN DE ACCION JURIDIC JUNIO'!$1:$16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8" l="1"/>
  <c r="J27" i="8"/>
  <c r="M21" i="8"/>
  <c r="M17" i="8"/>
  <c r="V13" i="8"/>
  <c r="V12" i="8"/>
  <c r="J29" i="8"/>
  <c r="D18" i="7"/>
  <c r="D20" i="6"/>
  <c r="D18" i="6"/>
  <c r="D28" i="6" s="1"/>
  <c r="L27" i="6" s="1"/>
  <c r="D22" i="7"/>
  <c r="L21" i="7" s="1"/>
  <c r="I35" i="7"/>
  <c r="I39" i="7"/>
  <c r="I37" i="7"/>
  <c r="I28" i="7"/>
  <c r="H28" i="7"/>
  <c r="G28" i="7"/>
  <c r="F28" i="7"/>
  <c r="I27" i="7"/>
  <c r="H27" i="7"/>
  <c r="G27" i="7"/>
  <c r="F27" i="7"/>
  <c r="D27" i="7"/>
  <c r="L25" i="7"/>
  <c r="R23" i="7"/>
  <c r="L23" i="7"/>
  <c r="R22" i="7"/>
  <c r="S21" i="7"/>
  <c r="U20" i="7"/>
  <c r="S20" i="7"/>
  <c r="D20" i="7"/>
  <c r="L19" i="7" s="1"/>
  <c r="I31" i="7"/>
  <c r="L17" i="7"/>
  <c r="U13" i="7"/>
  <c r="R13" i="7"/>
  <c r="U12" i="7"/>
  <c r="R12" i="7"/>
  <c r="I39" i="6"/>
  <c r="I37" i="6"/>
  <c r="I35" i="6"/>
  <c r="I33" i="6"/>
  <c r="I31" i="6"/>
  <c r="I28" i="6"/>
  <c r="H28" i="6"/>
  <c r="G28" i="6"/>
  <c r="F28" i="6"/>
  <c r="I27" i="6"/>
  <c r="H27" i="6"/>
  <c r="G27" i="6"/>
  <c r="F27" i="6"/>
  <c r="D27" i="6"/>
  <c r="L25" i="6"/>
  <c r="L23" i="6"/>
  <c r="L21" i="6"/>
  <c r="L19" i="6"/>
  <c r="L17" i="6"/>
  <c r="I33" i="7"/>
  <c r="D28" i="7"/>
  <c r="L27" i="7" s="1"/>
  <c r="D18" i="4"/>
  <c r="I31" i="4" s="1"/>
  <c r="U13" i="4"/>
  <c r="R13" i="4"/>
  <c r="U12" i="4"/>
  <c r="R12" i="4"/>
  <c r="S21" i="4"/>
  <c r="R23" i="4"/>
  <c r="R22" i="4"/>
  <c r="S20" i="4"/>
  <c r="U20" i="4"/>
  <c r="I39" i="5"/>
  <c r="I37" i="5"/>
  <c r="I35" i="5"/>
  <c r="I33" i="5"/>
  <c r="I31" i="5"/>
  <c r="I28" i="5"/>
  <c r="H28" i="5"/>
  <c r="G28" i="5"/>
  <c r="F28" i="5"/>
  <c r="D28" i="5"/>
  <c r="L27" i="5" s="1"/>
  <c r="I27" i="5"/>
  <c r="H27" i="5"/>
  <c r="G27" i="5"/>
  <c r="F27" i="5"/>
  <c r="D27" i="5"/>
  <c r="L25" i="5"/>
  <c r="L23" i="5"/>
  <c r="L21" i="5"/>
  <c r="L19" i="5"/>
  <c r="L17" i="5"/>
  <c r="I39" i="4"/>
  <c r="I37" i="4"/>
  <c r="I35" i="4"/>
  <c r="I28" i="4"/>
  <c r="H28" i="4"/>
  <c r="G28" i="4"/>
  <c r="F28" i="4"/>
  <c r="I27" i="4"/>
  <c r="H27" i="4"/>
  <c r="G27" i="4"/>
  <c r="F27" i="4"/>
  <c r="D27" i="4"/>
  <c r="L25" i="4"/>
  <c r="L23" i="4"/>
  <c r="L21" i="4"/>
  <c r="D20" i="4"/>
  <c r="I33" i="4" s="1"/>
  <c r="L17" i="4"/>
  <c r="D20" i="2"/>
  <c r="L19" i="2" s="1"/>
  <c r="L25" i="2"/>
  <c r="L21" i="2"/>
  <c r="L23" i="2"/>
  <c r="L17" i="2"/>
  <c r="L23" i="3"/>
  <c r="L25" i="3"/>
  <c r="L21" i="3"/>
  <c r="L19" i="3"/>
  <c r="L17" i="3"/>
  <c r="I31" i="3"/>
  <c r="I39" i="3"/>
  <c r="I37" i="3"/>
  <c r="I35" i="3"/>
  <c r="I33" i="3"/>
  <c r="I33" i="2"/>
  <c r="I35" i="2"/>
  <c r="I37" i="2"/>
  <c r="I39" i="2"/>
  <c r="I31" i="2"/>
  <c r="D27" i="2"/>
  <c r="D28" i="3"/>
  <c r="D27" i="3"/>
  <c r="F27" i="3"/>
  <c r="I28" i="3"/>
  <c r="H28" i="3"/>
  <c r="G28" i="3"/>
  <c r="F28" i="3"/>
  <c r="I27" i="3"/>
  <c r="H27" i="3"/>
  <c r="G27" i="3"/>
  <c r="G28" i="2"/>
  <c r="H28" i="2"/>
  <c r="I28" i="2"/>
  <c r="G27" i="2"/>
  <c r="H27" i="2"/>
  <c r="I27" i="2"/>
  <c r="F28" i="2"/>
  <c r="F27" i="2"/>
  <c r="L27" i="3"/>
  <c r="D28" i="2" l="1"/>
  <c r="L27" i="2" s="1"/>
  <c r="L19" i="4"/>
  <c r="D28" i="4"/>
  <c r="L27" i="4" s="1"/>
</calcChain>
</file>

<file path=xl/sharedStrings.xml><?xml version="1.0" encoding="utf-8"?>
<sst xmlns="http://schemas.openxmlformats.org/spreadsheetml/2006/main" count="786" uniqueCount="158">
  <si>
    <t xml:space="preserve">FIRMA: </t>
  </si>
  <si>
    <t xml:space="preserve">OBSERVACIONES: </t>
  </si>
  <si>
    <t>E</t>
  </si>
  <si>
    <t>P</t>
  </si>
  <si>
    <t>FIRMA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</si>
  <si>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</si>
  <si>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</si>
  <si>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</si>
  <si>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</si>
  <si>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</si>
  <si>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</si>
  <si>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</si>
  <si>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</si>
  <si>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</si>
  <si>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</si>
  <si>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</si>
  <si>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</si>
  <si>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</si>
  <si>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</si>
  <si>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</si>
  <si>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</si>
  <si>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</si>
  <si>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</si>
  <si>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</si>
  <si>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</si>
  <si>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</si>
  <si>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VALOR</t>
  </si>
  <si>
    <t>OBJETO</t>
  </si>
  <si>
    <t>No</t>
  </si>
  <si>
    <t xml:space="preserve">RELACION DE CONTRATOS Y CONVENIOS </t>
  </si>
  <si>
    <t xml:space="preserve">FECHA DE  SEGUIMIENTO: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</si>
  <si>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</si>
  <si>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</si>
  <si>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</si>
  <si>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</si>
  <si>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</si>
  <si>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</si>
  <si>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 xml:space="preserve">SECRETARÍA / ENTIDAD:   OFICINA JURÍDICA                                                        / GRUPO: </t>
  </si>
  <si>
    <t>DIMENSION:   INSTITUCIONALIDAD POLÍTICA</t>
  </si>
  <si>
    <t>SECTOR: BUEN GOBIERNO PARA LA PROSPERIDAD DE IBAGUE</t>
  </si>
  <si>
    <t>PROGRAMA:  IBAGUÉ FORTALECE SU INSTITUCIONALIDAD EN BUSCA DE LA MODERNIDAD</t>
  </si>
  <si>
    <t>NOMBRE  DEL PROYECTO POAI: NA</t>
  </si>
  <si>
    <t>CODIGO BPPIM:  NA</t>
  </si>
  <si>
    <t>CODIGO BPPIM: NA</t>
  </si>
  <si>
    <t>FECHA DE PROGRAMACION:         ENERO 2019</t>
  </si>
  <si>
    <t>CODIGO PRESUPUESTAL:  NA                                                      RUBRO:  NA</t>
  </si>
  <si>
    <r>
      <t xml:space="preserve">Objetivo: </t>
    </r>
    <r>
      <rPr>
        <sz val="16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</si>
  <si>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 xml:space="preserve">Objetivo: </t>
    </r>
    <r>
      <rPr>
        <sz val="16"/>
        <rFont val="Arial"/>
        <family val="2"/>
      </rPr>
      <t xml:space="preserve">Estudiar, analizar y formular la política sobre prevención del daño antijurídico y defensa de los intereses de la entidad, igualmente decide en cada caso específico sobre la procedencia de la conciliación o cualquier otro medio alternativo de solución de conflictos. </t>
    </r>
  </si>
  <si>
    <t>CODIGO PRESUPUESTAL: 214109001315   RUBRO: SENTENCIAS, CONCILIACION Y LAUDOS ARBITRALES</t>
  </si>
  <si>
    <t>1. Programar y realizar (22) sesiones ordinarias del Comité de Conciliación para la vigencia 2019</t>
  </si>
  <si>
    <t>2. Programar y realizar (4) sesiones extraordinarias del Comité de Conciliación  en la vigencia 2019, a efectos de estudiar la posibilidad de iniciar acciones de repetición.</t>
  </si>
  <si>
    <t xml:space="preserve">Matriz 4 </t>
  </si>
  <si>
    <t>Comites de Conciliación Ordinarios</t>
  </si>
  <si>
    <t>Comites de Conciliación Extraordinarios</t>
  </si>
  <si>
    <t xml:space="preserve">4. Revisar y actualizar el reglamento interno del Comité de Conciliación. </t>
  </si>
  <si>
    <t xml:space="preserve">5. Actualizar la política de prevención del daño antijurídico (Área competente: el Comité de Conciliación, oficina asesora jurídica).  </t>
  </si>
  <si>
    <t>Política de prevención del daño antijurídico actualizada</t>
  </si>
  <si>
    <t>-</t>
  </si>
  <si>
    <t>1. Ejercer la defensa judicial al 100% en las notificaciones de convocatorias prejudiciales, judiciales y  administrativas interpuestas en contra del municipio durante la vigencia 2019.</t>
  </si>
  <si>
    <t>Asignación judicial a las notificaciones de convocatorias prejudiciales, judiciales y  interpuestas contra el Municipio de Ibagué vigencia 2019</t>
  </si>
  <si>
    <t>2. Realizar tres (3) comités jurídicos de estudio cuando se requiera.</t>
  </si>
  <si>
    <t>Comites de estudios realizados</t>
  </si>
  <si>
    <t>3. Generar tres (3) informes de seguimiento de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</t>
  </si>
  <si>
    <t xml:space="preserve">SECRETARÍA / ENTIDAD:   COMITÉ DE CONCILIACIÓN - OFICINA JURÍDICA                                                       / GRUPO: </t>
  </si>
  <si>
    <t>Plan de acción del Comité de Conciliación del Municipio de Ibagué vigencia 2019</t>
  </si>
  <si>
    <t>5.  Revisar y ajustar procedimientos del proceso de apoyo -Gestión Jurídica</t>
  </si>
  <si>
    <t>Procedimientos ajustados</t>
  </si>
  <si>
    <t>Tres informes consolidados cuatrimestrales de depuración de la base de datos procesos judiciales -Softcon</t>
  </si>
  <si>
    <r>
      <t xml:space="preserve">META DE RESULTADO  No.1 </t>
    </r>
    <r>
      <rPr>
        <sz val="12"/>
        <rFont val="Arial MT"/>
      </rPr>
      <t xml:space="preserve">-Mantener el 100% de la defensa judicial en las notificaciones de convocatorias prejudiciales, judiciales y  administrativas en contra del municipio. </t>
    </r>
  </si>
  <si>
    <r>
      <t xml:space="preserve">META DE PRODUCTO No. 1: </t>
    </r>
    <r>
      <rPr>
        <sz val="12"/>
        <rFont val="Arial"/>
        <family val="2"/>
      </rPr>
      <t>Asignación judicial del (100%) para la defensa en las notificaciones de convocatorias prejudiciales, judiciales y  administrativas vigencia 2019</t>
    </r>
  </si>
  <si>
    <r>
      <t xml:space="preserve">META DE RESULTADO No.2 </t>
    </r>
    <r>
      <rPr>
        <sz val="12"/>
        <rFont val="Arial MT"/>
      </rPr>
      <t>-Mantener los comites jurídicos de estudio</t>
    </r>
  </si>
  <si>
    <r>
      <t xml:space="preserve">META DE PRODUCTO No. 2: </t>
    </r>
    <r>
      <rPr>
        <sz val="12"/>
        <rFont val="Arial"/>
        <family val="2"/>
      </rPr>
      <t xml:space="preserve">Tres (3) Comites de estudios </t>
    </r>
  </si>
  <si>
    <r>
      <t xml:space="preserve">NOMBRE:  </t>
    </r>
    <r>
      <rPr>
        <sz val="12"/>
        <rFont val="Arial"/>
        <family val="2"/>
      </rPr>
      <t>GLORIA ESPERANZA MILLÁN MIILLÁN</t>
    </r>
  </si>
  <si>
    <r>
      <t xml:space="preserve">META DE RESULTADO No.3 </t>
    </r>
    <r>
      <rPr>
        <sz val="12"/>
        <rFont val="Arial MT"/>
      </rPr>
      <t>-Mantener el seguimiento en la depuración y actualización de la plataforma de procesos judiciales -Softcon</t>
    </r>
  </si>
  <si>
    <r>
      <t xml:space="preserve">META DE PRODUCTO No. 3: </t>
    </r>
    <r>
      <rPr>
        <sz val="12"/>
        <rFont val="Arial"/>
        <family val="2"/>
      </rPr>
      <t>Tres (3) Informes consolidados depuración de la base de datos procesos judiciales -Softcon</t>
    </r>
  </si>
  <si>
    <t xml:space="preserve">Número de comites jurídicos realizados </t>
  </si>
  <si>
    <t>Número de seguimientos realizados</t>
  </si>
  <si>
    <t xml:space="preserve">Asignación judicial a las notificaciones de convocatorias prejudiciales, judiciales y  administrativas vigencia 2019 </t>
  </si>
  <si>
    <r>
      <t xml:space="preserve">META DE PRODUCTO No. 5: </t>
    </r>
    <r>
      <rPr>
        <sz val="12"/>
        <rFont val="Arial"/>
        <family val="2"/>
      </rPr>
      <t>Procedimientos ajustados y actualizados</t>
    </r>
  </si>
  <si>
    <r>
      <t xml:space="preserve">META DE RESULTADO No. 5  </t>
    </r>
    <r>
      <rPr>
        <sz val="12"/>
        <rFont val="Arial MT"/>
      </rPr>
      <t>-Mantener los procedimientos ajustados y actualizados</t>
    </r>
  </si>
  <si>
    <t>Plan de acción del Comité de Conciliación del Municipio de Ibagué</t>
  </si>
  <si>
    <t>4. Planear el plan de acción del Comité de Conciliación del Municipio de Ibagué vigencia 2019</t>
  </si>
  <si>
    <r>
      <t xml:space="preserve">META DE RESULTADO No.4  </t>
    </r>
    <r>
      <rPr>
        <sz val="12"/>
        <rFont val="Arial MT"/>
      </rPr>
      <t>-Elaborar el plan de acción del Comité de Conciliación del Municipio de Ibagué vigencia 2019</t>
    </r>
  </si>
  <si>
    <r>
      <t xml:space="preserve">META DE PRODUCTO No. 4: </t>
    </r>
    <r>
      <rPr>
        <sz val="12"/>
        <rFont val="Arial"/>
        <family val="2"/>
      </rPr>
      <t>Plan de acción del Comité de Conciliación del Municipio de Ibagué vigencia 2019</t>
    </r>
  </si>
  <si>
    <t>Procedimientos actualizados</t>
  </si>
  <si>
    <r>
      <t xml:space="preserve">META DE PRODUCTO No. 1: </t>
    </r>
    <r>
      <rPr>
        <sz val="12"/>
        <rFont val="Arial"/>
        <family val="2"/>
      </rPr>
      <t>Veintidos (22) Comités de Conciliación ordinarios</t>
    </r>
  </si>
  <si>
    <t xml:space="preserve">Número de comites de conciliación ordinarios realizados </t>
  </si>
  <si>
    <t xml:space="preserve">Número de comites de conciliación extraordinarios realizados </t>
  </si>
  <si>
    <t>3. Efectuar seguimiento y evaluación del plan de acción de la política de prevención del daño antijurídico - Matriz 4, para contribuir a disminuir los niveles de litigiosidad (Área competente: el Comité de Conciliación y el área misional que genera el problema con apoyo de la oficina de Control Interno para definir nuevas estrategias).</t>
  </si>
  <si>
    <r>
      <t xml:space="preserve">META DE RESULTADO No.3 </t>
    </r>
    <r>
      <rPr>
        <sz val="12"/>
        <rFont val="Arial MT"/>
      </rPr>
      <t>-Seguimiento y evaluación del plan de acción de la política de prevención del daño antijurídico -Matriz 4</t>
    </r>
  </si>
  <si>
    <r>
      <t xml:space="preserve">META DE RESULTADO No.2 </t>
    </r>
    <r>
      <rPr>
        <sz val="12"/>
        <rFont val="Arial MT"/>
      </rPr>
      <t>-Mantener los comites de conciliación extraordinarios</t>
    </r>
  </si>
  <si>
    <r>
      <t xml:space="preserve">META DE RESULTADO  No.1 </t>
    </r>
    <r>
      <rPr>
        <sz val="12"/>
        <rFont val="Arial MT"/>
      </rPr>
      <t>-Mantener los comites de conciliación ordinarios</t>
    </r>
  </si>
  <si>
    <r>
      <t xml:space="preserve">META DE RESULTADO No.4  </t>
    </r>
    <r>
      <rPr>
        <sz val="12"/>
        <rFont val="Arial MT"/>
      </rPr>
      <t>-Mantener actualizado el reglamento interno del Comité de Conciliación</t>
    </r>
  </si>
  <si>
    <r>
      <t xml:space="preserve">META DE RESULTADO No. 5  </t>
    </r>
    <r>
      <rPr>
        <sz val="12"/>
        <rFont val="Arial MT"/>
      </rPr>
      <t xml:space="preserve">-Mantener actualizada la política de prevención del daño antijurídico </t>
    </r>
  </si>
  <si>
    <r>
      <t>META DE PRODUCTO No. 2:</t>
    </r>
    <r>
      <rPr>
        <sz val="12"/>
        <rFont val="Arial"/>
        <family val="2"/>
      </rPr>
      <t xml:space="preserve"> Cuatro (4) Comités de Conciliación extraordinarios</t>
    </r>
  </si>
  <si>
    <t>Matriz de seguimiento y evaluación del plan de acción</t>
  </si>
  <si>
    <r>
      <t xml:space="preserve">META DE PRODUCTO No. 3: </t>
    </r>
    <r>
      <rPr>
        <sz val="12"/>
        <rFont val="Arial"/>
        <family val="2"/>
      </rPr>
      <t>Matriz de seguimiento y evaluación del Plan de acción</t>
    </r>
  </si>
  <si>
    <t>Elaboro: Asesores Serafín Garzón Ramírez - Secretario Técnico del Comité de Conciliación y Mabel Lobo Arteaga /2018/12/24</t>
  </si>
  <si>
    <t>COSTO TOTAL               ( MILES DE PESOS)</t>
  </si>
  <si>
    <t>NA</t>
  </si>
  <si>
    <t>Reglamento interno actualizado y aprobado</t>
  </si>
  <si>
    <r>
      <t xml:space="preserve">META DE PRODUCTO No. 4: </t>
    </r>
    <r>
      <rPr>
        <sz val="12"/>
        <rFont val="Arial"/>
        <family val="2"/>
      </rPr>
      <t>-Reglamento interno del Comité de Conciliación actualizado y aprobado por comité de conciliación</t>
    </r>
  </si>
  <si>
    <t>Reglamento interno del Comité de Conciliación actualizado y aprobado</t>
  </si>
  <si>
    <t xml:space="preserve"> Política de prevención del daño antijurídico actualizada y aprobada</t>
  </si>
  <si>
    <r>
      <t>META DE PRODUCTO No. 5:</t>
    </r>
    <r>
      <rPr>
        <sz val="12"/>
        <rFont val="Arial"/>
        <family val="2"/>
      </rPr>
      <t xml:space="preserve"> Política de prevención del daño antijurídico actualizada y aprobada</t>
    </r>
  </si>
  <si>
    <t>OBSERVACIONES: Acta No. 001 de fecha 28/02/2019</t>
  </si>
  <si>
    <t>enero</t>
  </si>
  <si>
    <t>febrero</t>
  </si>
  <si>
    <t>marzo</t>
  </si>
  <si>
    <t>procesos activos /mes/2019</t>
  </si>
  <si>
    <t>procesos pendientes de reasignar/mes</t>
  </si>
  <si>
    <t>total trimestre</t>
  </si>
  <si>
    <r>
      <t>OBSERVACIONES: Actividad No. 2: Comité jurídico -</t>
    </r>
    <r>
      <rPr>
        <sz val="12"/>
        <rFont val="Arial MT"/>
      </rPr>
      <t xml:space="preserve">Acta No. 001 de fecha 28/02/2019; </t>
    </r>
    <r>
      <rPr>
        <b/>
        <sz val="12"/>
        <rFont val="Arial MT"/>
      </rPr>
      <t xml:space="preserve">Actividad No.4: Elaborar Plan de Acción Comité de Conciliación vigencia 2019 </t>
    </r>
    <r>
      <rPr>
        <sz val="12"/>
        <rFont val="Arial MT"/>
      </rPr>
      <t>-remitido al grupo de Estudios Estratégicos con memorando No. 2018-060815 de fecha 24/12/2018- memorando No. 2019-001551 de fecha 17/01/2019</t>
    </r>
    <r>
      <rPr>
        <b/>
        <sz val="12"/>
        <rFont val="Arial MT"/>
      </rPr>
      <t xml:space="preserve">; Actividad No. 3 -memorando No. 2019-002251 de fecha 22/01/2019 - memorando </t>
    </r>
    <r>
      <rPr>
        <sz val="12"/>
        <rFont val="Arial MT"/>
      </rPr>
      <t xml:space="preserve">No. 2019-000817 de fecha 11/01/2019 memorando No. 2019-008409 de fecha 20/02/2019 - memorando No. 2019-005149 de fecha 06/02/2019 ;  </t>
    </r>
  </si>
  <si>
    <t>Elaboro: Asesora Mabel/2019/04/03</t>
  </si>
  <si>
    <t>FECHA DE  SEGUIMIENTO:    MARZO 31 DE 2019</t>
  </si>
  <si>
    <t>FECHA DE  SEGUIMIENTO:       MARZO 31 DE 2019</t>
  </si>
  <si>
    <t>Elaboro: Asesor Serafín Garzón Ramírez - Secretario Técnico del Comité de Conciliación /2019/04/08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</si>
  <si>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 xml:space="preserve">Se aprobo la actualización del Reglamento interno del Comité de Conciliación en sesión ordinaria -Acta 003 de fecha 12/02/2019 y adoptado con acto administrativo número 1000-0197 de fecha 11/03/2019 </t>
    </r>
  </si>
  <si>
    <t>FECHA DE  SEGUIMIENTO:       JUNIO 30 DE 2019</t>
  </si>
  <si>
    <r>
      <t>OBSERVACIONES: Actividad No. 1:</t>
    </r>
    <r>
      <rPr>
        <sz val="12"/>
        <rFont val="Arial MT"/>
      </rPr>
      <t xml:space="preserve"> Comité Conciliación: Sesiones Ordinarias (Acta 002 de 22/01/2019, Acta 003 de 12/02/2019, Acta 004 de 26/02/2019, Acta 006 de 13/03/2019, Acta 008 de 09/04/2019, Acta 009 de 09/04/2019, Acta 011 de 23/04/2019, Acta 012 de 15/05/2019, Acta 013 de 28/05/2019, Acta 014 de 11/06/2019, Acta 015 de 27/06/2019). </t>
    </r>
    <r>
      <rPr>
        <b/>
        <sz val="12"/>
        <rFont val="Arial MT"/>
      </rPr>
      <t xml:space="preserve">Actividad No. 2: </t>
    </r>
    <r>
      <rPr>
        <sz val="12"/>
        <rFont val="Arial MT"/>
      </rPr>
      <t xml:space="preserve">Sesiones Extraordinarias (Acta 001 de 15/01/2019, Acta 005 de 28/02/2019, Acta 007 de 22/03/2019, Acta 010 de 09/04/2019).  </t>
    </r>
    <r>
      <rPr>
        <b/>
        <sz val="12"/>
        <rFont val="Arial MT"/>
      </rPr>
      <t xml:space="preserve">Actividad No. 4: </t>
    </r>
    <r>
      <rPr>
        <sz val="12"/>
        <rFont val="Arial MT"/>
      </rPr>
      <t>Se aprobo la actualización del Reglamento interno del Comité de Conciliación en sesión ordinaria -Acta 003 de fecha 12/02/2019 y adoptado con acto administrativo número 1000-0197 de fecha 11/03/2019 y publicado en la página web Alcaldía de Ibagué Link https://www.ibague.gov.co/portal/admin/archivos/normatividad/2019/23701-DEC-20190313.PDF</t>
    </r>
  </si>
  <si>
    <t>abril</t>
  </si>
  <si>
    <t>mayo</t>
  </si>
  <si>
    <t>junio</t>
  </si>
  <si>
    <r>
      <t xml:space="preserve">OBSERVACIONES: </t>
    </r>
    <r>
      <rPr>
        <sz val="12"/>
        <rFont val="Arial MT"/>
      </rPr>
      <t xml:space="preserve">Actividad No. 2: Comité jurídico -Acta No. 001 de fecha 28/02/2019; Actividad No.4: Elaborar Plan de Acción Comité de Conciliación vigencia 2019 -remitido al grupo de Estudios Estratégicos con memorando No. 2018-060815 de fecha 24/12/2018- memorando No. 2019-001551 de fecha 17/01/2019; Actividad No. 3 -memorando No. 2019-002251 de fecha 22/01/2019 - memorando No. 2019-000817 de fecha 11/01/2019 memorando No. 2019-008409 de fecha 20/02/2019 - memorando No. 2019-005149 de fecha 06/02/2019; Actividad 3: memorandos 1001 -05149 de 2019/02/06, 1001- 29140 de 2019/06/18, oficio 1001-054600 de 26/06/2019  </t>
    </r>
  </si>
  <si>
    <t>Elaboro: Asesor Mabel Lobo A. /2019/07/02</t>
  </si>
  <si>
    <t>Elaboro: Asesor Edwin Gálvez - Secretario Técnico del Comité de Conciliación /2019/07/02</t>
  </si>
  <si>
    <t>FECHA DE  SEGUIMIENTO:    JUNIO 30 DE 2019</t>
  </si>
  <si>
    <t>_________________________________________________________</t>
  </si>
  <si>
    <t>informe realizados de los procesos judiciales</t>
  </si>
  <si>
    <r>
      <rPr>
        <b/>
        <sz val="10"/>
        <rFont val="Arial"/>
        <family val="2"/>
      </rPr>
      <t>PROCESO:</t>
    </r>
    <r>
      <rPr>
        <sz val="10"/>
        <rFont val="Arial"/>
        <family val="2"/>
      </rPr>
      <t xml:space="preserve"> PLANEACION ESTRATEGICA Y TERRITORIAL</t>
    </r>
  </si>
  <si>
    <r>
      <t xml:space="preserve">Codigo: </t>
    </r>
    <r>
      <rPr>
        <sz val="10"/>
        <rFont val="Arial"/>
        <family val="2"/>
      </rPr>
      <t>FOR-08-PRO-PET-01</t>
    </r>
  </si>
  <si>
    <r>
      <t>Version:</t>
    </r>
    <r>
      <rPr>
        <sz val="10"/>
        <rFont val="Arial"/>
        <family val="2"/>
      </rPr>
      <t xml:space="preserve"> 01</t>
    </r>
  </si>
  <si>
    <r>
      <rPr>
        <b/>
        <sz val="10"/>
        <rFont val="Arial"/>
        <family val="2"/>
      </rPr>
      <t>FORMATO:</t>
    </r>
    <r>
      <rPr>
        <sz val="10"/>
        <rFont val="Arial"/>
        <family val="2"/>
      </rPr>
      <t xml:space="preserve"> PLAN DE ACCION</t>
    </r>
  </si>
  <si>
    <r>
      <t xml:space="preserve">Fecha: </t>
    </r>
    <r>
      <rPr>
        <sz val="10"/>
        <rFont val="Arial"/>
        <family val="2"/>
      </rPr>
      <t>31/08/2017</t>
    </r>
  </si>
  <si>
    <r>
      <t xml:space="preserve">Pagina: </t>
    </r>
    <r>
      <rPr>
        <sz val="10"/>
        <rFont val="Arial"/>
        <family val="2"/>
      </rPr>
      <t>1 de  1</t>
    </r>
  </si>
  <si>
    <r>
      <t xml:space="preserve">Objetivo: </t>
    </r>
    <r>
      <rPr>
        <sz val="10"/>
        <rFont val="Arial"/>
        <family val="2"/>
      </rPr>
      <t>Asumir y ejercer la totalidad de la defensa jurídica del municipio de Ibagué, a partir de la representación judicial, extrajudicial o administrativa y la asesoría sistemática y permanente de las actuaciones de la administración central, en aras de la protección del patrimonio público y salvaguarda del ordenamiento jurídico.</t>
    </r>
  </si>
  <si>
    <r>
      <t>PROG</t>
    </r>
    <r>
      <rPr>
        <b/>
        <sz val="10"/>
        <rFont val="Arial MT"/>
      </rPr>
      <t xml:space="preserve">  EJEC</t>
    </r>
  </si>
  <si>
    <r>
      <t xml:space="preserve">META DE RESULTADO  No.1 </t>
    </r>
    <r>
      <rPr>
        <sz val="10"/>
        <rFont val="Arial MT"/>
      </rPr>
      <t xml:space="preserve">-Mantener el 100% de la defensa judicial en las notificaciones de convocatorias prejudiciales, judiciales y  administrativas en contra del municipio. </t>
    </r>
  </si>
  <si>
    <r>
      <t xml:space="preserve">META DE RESULTADO No.2 </t>
    </r>
    <r>
      <rPr>
        <sz val="10"/>
        <rFont val="Arial MT"/>
      </rPr>
      <t>-Mantener los comites jurídicos de estudio</t>
    </r>
  </si>
  <si>
    <r>
      <t xml:space="preserve">META DE RESULTADO No.3 </t>
    </r>
    <r>
      <rPr>
        <sz val="10"/>
        <rFont val="Arial MT"/>
      </rPr>
      <t>-Mantener el seguimiento en la depuración y actualización de la plataforma de procesos judiciales -Softcon</t>
    </r>
  </si>
  <si>
    <t>DIMENSION:   IBAGUÉ NUESTRO COMPROMISO INSTITUCIONAL</t>
  </si>
  <si>
    <t>SECTOR: FORTALECIMIENTO INSTITUCIONAL</t>
  </si>
  <si>
    <t>PROGRAMA:  FORTALECIMIENTO DE LA GESTIÓN Y DIRECCIÓN DE LA ADMINISTRACIÓN PÚBLICA TERRITORIAL</t>
  </si>
  <si>
    <t>2. Realizar comités jurídicos de estudio cuando se requiera.</t>
  </si>
  <si>
    <r>
      <t xml:space="preserve">META DE PRODUCTO No. 3: </t>
    </r>
    <r>
      <rPr>
        <sz val="10"/>
        <rFont val="Arial"/>
        <family val="2"/>
      </rPr>
      <t>Tres (3) Informes consolidados depuración de la base de datos procesos judiciales -Softcon enviandolos a la oficina Control Interno y Planeación Municipal.</t>
    </r>
  </si>
  <si>
    <t xml:space="preserve">Jefe Oficina Jurídica </t>
  </si>
  <si>
    <r>
      <t xml:space="preserve">META DE PRODUCTO No. 1: </t>
    </r>
    <r>
      <rPr>
        <sz val="10"/>
        <rFont val="Arial"/>
        <family val="2"/>
      </rPr>
      <t>Asignación judicial del (100%) para la defensa en las notificaciones de convocatorias prejudiciales, judiciales y  administrativas vigencia 2022</t>
    </r>
  </si>
  <si>
    <t>1. Ejercer la defensa judicial al 100% en las notificaciones de convocatorias prejudiciales, judiciales y  administrativas interpuestas en contra del municipio durante la vigencia 2023</t>
  </si>
  <si>
    <t xml:space="preserve">numero de procesos radicados </t>
  </si>
  <si>
    <t xml:space="preserve"> numero de Comites de estudios realizados</t>
  </si>
  <si>
    <t xml:space="preserve">3. expedir  memorandos o circular  donde se solicite a los abogados que ejercen representacion Judicial del municipio la depuración y actualización de la plataforma de procesos judiciales -Softcon: (Área competente al interior de la entidad -oficina asesora jurídica: actualizacion y depuración base de datos grupo de asesores jurídicos que ejercen la representación del municipio de Ibagué). </t>
  </si>
  <si>
    <t xml:space="preserve">numero de memorandos o circulares realizados o tramitados </t>
  </si>
  <si>
    <t>FECHA DE  SEGUIMIENTO: 30 de marzo  de 2023</t>
  </si>
  <si>
    <t>NOMBRE:</t>
  </si>
  <si>
    <r>
      <t xml:space="preserve">META DE PRODUCTO No. 2: </t>
    </r>
    <r>
      <rPr>
        <sz val="10"/>
        <rFont val="Arial"/>
        <family val="2"/>
      </rPr>
      <t xml:space="preserve">Cuatro  (4) Comites de estudios </t>
    </r>
  </si>
  <si>
    <t>FECHA DE PROGRAMACION:         ENERO - MARZO 2023</t>
  </si>
  <si>
    <t>MIRYAM JOHANA MENDEZ HORTA</t>
  </si>
  <si>
    <t>Compilado de los procesos judiciales del enero - marzo extraidas de la paltaforma sotfcon donde se observa la asignación a cada asesor o contratista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</si>
</sst>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4"/>
      <name val="Arial MT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 MT"/>
    </font>
    <font>
      <b/>
      <sz val="10"/>
      <name val="Arial"/>
      <family val="2"/>
    </font>
    <font>
      <b/>
      <sz val="10"/>
      <name val="Arial MT"/>
    </font>
    <font>
      <sz val="10"/>
      <name val="Arial MT"/>
    </font>
    <font>
      <b/>
      <u/>
      <sz val="10"/>
      <name val="Arial MT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54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6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6" fontId="2" fillId="0" borderId="0" xfId="3" applyFont="1" applyBorder="1"/>
    <xf numFmtId="0" fontId="3" fillId="0" borderId="0" xfId="1" applyFont="1" applyBorder="1"/>
    <xf numFmtId="166" fontId="3" fillId="0" borderId="0" xfId="3" applyFont="1" applyBorder="1"/>
    <xf numFmtId="0" fontId="3" fillId="0" borderId="0" xfId="1" applyFont="1" applyBorder="1" applyAlignment="1">
      <alignment wrapText="1"/>
    </xf>
    <xf numFmtId="166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9" fontId="5" fillId="0" borderId="11" xfId="1" applyNumberFormat="1" applyFont="1" applyBorder="1" applyAlignment="1" applyProtection="1">
      <alignment vertical="top"/>
    </xf>
    <xf numFmtId="169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9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2" fontId="3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6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6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vertical="center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9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8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/>
    </xf>
    <xf numFmtId="10" fontId="7" fillId="0" borderId="1" xfId="2" applyNumberFormat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10" fillId="0" borderId="17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/>
    </xf>
    <xf numFmtId="167" fontId="7" fillId="0" borderId="1" xfId="1" applyNumberFormat="1" applyFont="1" applyFill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top"/>
    </xf>
    <xf numFmtId="3" fontId="7" fillId="2" borderId="1" xfId="1" applyNumberFormat="1" applyFont="1" applyFill="1" applyBorder="1" applyAlignment="1">
      <alignment horizontal="left" vertical="center"/>
    </xf>
    <xf numFmtId="167" fontId="7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170" fontId="7" fillId="2" borderId="1" xfId="3" applyNumberFormat="1" applyFont="1" applyFill="1" applyBorder="1" applyAlignment="1">
      <alignment horizontal="left" vertical="center"/>
    </xf>
    <xf numFmtId="14" fontId="12" fillId="0" borderId="12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 applyProtection="1">
      <alignment horizontal="center" vertical="center"/>
    </xf>
    <xf numFmtId="2" fontId="13" fillId="0" borderId="1" xfId="0" applyNumberFormat="1" applyFont="1" applyBorder="1" applyAlignment="1" applyProtection="1">
      <alignment horizontal="center" vertical="center"/>
    </xf>
    <xf numFmtId="14" fontId="13" fillId="0" borderId="12" xfId="0" applyNumberFormat="1" applyFont="1" applyFill="1" applyBorder="1" applyAlignment="1" applyProtection="1">
      <alignment horizontal="center" vertical="center"/>
    </xf>
    <xf numFmtId="14" fontId="13" fillId="0" borderId="1" xfId="0" applyNumberFormat="1" applyFont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vertical="center"/>
    </xf>
    <xf numFmtId="39" fontId="13" fillId="0" borderId="1" xfId="1" applyNumberFormat="1" applyFont="1" applyBorder="1" applyAlignment="1" applyProtection="1">
      <alignment vertical="center"/>
    </xf>
    <xf numFmtId="2" fontId="13" fillId="0" borderId="10" xfId="1" applyNumberFormat="1" applyFont="1" applyBorder="1" applyAlignment="1" applyProtection="1">
      <alignment vertical="center"/>
    </xf>
    <xf numFmtId="39" fontId="13" fillId="0" borderId="10" xfId="1" applyNumberFormat="1" applyFont="1" applyBorder="1" applyAlignment="1" applyProtection="1">
      <alignment vertical="center"/>
    </xf>
    <xf numFmtId="14" fontId="13" fillId="0" borderId="10" xfId="1" applyNumberFormat="1" applyFont="1" applyBorder="1" applyAlignment="1" applyProtection="1">
      <alignment horizontal="center" vertical="center"/>
    </xf>
    <xf numFmtId="14" fontId="13" fillId="0" borderId="10" xfId="1" applyNumberFormat="1" applyFont="1" applyBorder="1" applyAlignment="1" applyProtection="1">
      <alignment vertical="center"/>
    </xf>
    <xf numFmtId="0" fontId="14" fillId="0" borderId="1" xfId="1" applyFont="1" applyBorder="1" applyAlignment="1">
      <alignment horizontal="left" vertical="center"/>
    </xf>
    <xf numFmtId="0" fontId="13" fillId="0" borderId="0" xfId="1" applyFont="1" applyBorder="1"/>
    <xf numFmtId="0" fontId="13" fillId="0" borderId="9" xfId="1" applyFont="1" applyBorder="1"/>
    <xf numFmtId="0" fontId="13" fillId="0" borderId="0" xfId="1" applyFont="1" applyBorder="1" applyAlignment="1">
      <alignment horizontal="left" vertical="center"/>
    </xf>
    <xf numFmtId="169" fontId="13" fillId="0" borderId="0" xfId="1" applyNumberFormat="1" applyFont="1" applyBorder="1" applyProtection="1"/>
    <xf numFmtId="1" fontId="13" fillId="0" borderId="1" xfId="1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2" fontId="13" fillId="0" borderId="0" xfId="1" applyNumberFormat="1" applyFont="1" applyBorder="1" applyProtection="1"/>
    <xf numFmtId="10" fontId="13" fillId="0" borderId="0" xfId="2" applyNumberFormat="1" applyFont="1" applyBorder="1" applyProtection="1"/>
    <xf numFmtId="39" fontId="13" fillId="0" borderId="0" xfId="1" applyNumberFormat="1" applyFont="1" applyBorder="1" applyProtection="1"/>
    <xf numFmtId="39" fontId="13" fillId="0" borderId="8" xfId="1" applyNumberFormat="1" applyFont="1" applyBorder="1" applyProtection="1"/>
    <xf numFmtId="9" fontId="13" fillId="0" borderId="1" xfId="1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 applyProtection="1">
      <alignment horizontal="center" vertical="center"/>
    </xf>
    <xf numFmtId="172" fontId="13" fillId="0" borderId="1" xfId="4" applyNumberFormat="1" applyFont="1" applyBorder="1" applyAlignment="1" applyProtection="1">
      <alignment horizontal="center" vertical="center"/>
    </xf>
    <xf numFmtId="170" fontId="13" fillId="0" borderId="1" xfId="3" applyNumberFormat="1" applyFont="1" applyBorder="1" applyAlignment="1" applyProtection="1">
      <alignment horizontal="center" vertical="center"/>
    </xf>
    <xf numFmtId="170" fontId="15" fillId="0" borderId="4" xfId="5" applyNumberFormat="1" applyFont="1" applyBorder="1" applyAlignment="1">
      <alignment horizontal="center" vertical="center" wrapText="1"/>
    </xf>
    <xf numFmtId="170" fontId="15" fillId="0" borderId="13" xfId="5" applyNumberFormat="1" applyFont="1" applyBorder="1" applyAlignment="1">
      <alignment horizontal="center" vertical="center" wrapText="1"/>
    </xf>
    <xf numFmtId="170" fontId="15" fillId="0" borderId="1" xfId="5" applyNumberFormat="1" applyFont="1" applyBorder="1" applyAlignment="1">
      <alignment horizontal="center" vertical="center" wrapText="1"/>
    </xf>
    <xf numFmtId="170" fontId="14" fillId="0" borderId="4" xfId="5" applyNumberFormat="1" applyFont="1" applyBorder="1" applyAlignment="1">
      <alignment horizontal="center" vertical="center" wrapText="1"/>
    </xf>
    <xf numFmtId="170" fontId="14" fillId="0" borderId="13" xfId="5" applyNumberFormat="1" applyFont="1" applyBorder="1" applyAlignment="1">
      <alignment horizontal="center" vertical="center" wrapText="1"/>
    </xf>
    <xf numFmtId="170" fontId="14" fillId="0" borderId="1" xfId="5" applyNumberFormat="1" applyFont="1" applyBorder="1" applyAlignment="1">
      <alignment horizontal="center" vertical="center" wrapText="1"/>
    </xf>
    <xf numFmtId="172" fontId="2" fillId="0" borderId="13" xfId="4" applyNumberFormat="1" applyFont="1" applyBorder="1" applyAlignment="1" applyProtection="1">
      <alignment horizontal="center" vertical="center"/>
    </xf>
    <xf numFmtId="170" fontId="2" fillId="0" borderId="13" xfId="3" applyNumberFormat="1" applyFont="1" applyBorder="1" applyAlignment="1" applyProtection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 applyProtection="1">
      <alignment horizontal="center" vertical="center"/>
    </xf>
    <xf numFmtId="1" fontId="14" fillId="0" borderId="1" xfId="1" applyNumberFormat="1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 applyProtection="1">
      <alignment vertical="top" wrapText="1"/>
    </xf>
    <xf numFmtId="1" fontId="3" fillId="0" borderId="0" xfId="1" applyNumberFormat="1" applyFont="1" applyBorder="1" applyAlignment="1" applyProtection="1">
      <alignment vertical="top" wrapText="1"/>
    </xf>
    <xf numFmtId="1" fontId="2" fillId="0" borderId="0" xfId="1" applyNumberFormat="1" applyFont="1" applyBorder="1"/>
    <xf numFmtId="166" fontId="2" fillId="0" borderId="0" xfId="3" applyFont="1" applyBorder="1" applyAlignment="1">
      <alignment vertical="top" wrapText="1"/>
    </xf>
    <xf numFmtId="0" fontId="2" fillId="0" borderId="0" xfId="1" applyFont="1" applyBorder="1" applyAlignment="1">
      <alignment vertical="top"/>
    </xf>
    <xf numFmtId="1" fontId="3" fillId="0" borderId="0" xfId="3" applyNumberFormat="1" applyFont="1" applyFill="1" applyBorder="1" applyAlignment="1" applyProtection="1">
      <alignment vertical="top"/>
    </xf>
    <xf numFmtId="1" fontId="2" fillId="0" borderId="0" xfId="1" applyNumberFormat="1" applyFont="1" applyBorder="1" applyAlignment="1">
      <alignment vertical="top"/>
    </xf>
    <xf numFmtId="10" fontId="13" fillId="0" borderId="0" xfId="1" applyNumberFormat="1" applyFont="1" applyBorder="1" applyAlignment="1">
      <alignment horizontal="center" vertical="center" wrapText="1"/>
    </xf>
    <xf numFmtId="10" fontId="2" fillId="0" borderId="0" xfId="6" applyNumberFormat="1" applyFont="1" applyBorder="1"/>
    <xf numFmtId="1" fontId="8" fillId="0" borderId="0" xfId="3" applyNumberFormat="1" applyFont="1" applyBorder="1" applyAlignment="1" applyProtection="1">
      <alignment vertical="center"/>
    </xf>
    <xf numFmtId="1" fontId="8" fillId="0" borderId="0" xfId="1" applyNumberFormat="1" applyFont="1" applyBorder="1" applyAlignment="1" applyProtection="1">
      <alignment horizontal="left" vertical="center" wrapText="1"/>
    </xf>
    <xf numFmtId="1" fontId="3" fillId="0" borderId="0" xfId="1" applyNumberFormat="1" applyFont="1" applyBorder="1"/>
    <xf numFmtId="1" fontId="3" fillId="0" borderId="0" xfId="3" applyNumberFormat="1" applyFont="1" applyBorder="1" applyAlignment="1" applyProtection="1">
      <alignment vertical="center"/>
    </xf>
    <xf numFmtId="1" fontId="3" fillId="0" borderId="0" xfId="3" applyNumberFormat="1" applyFont="1" applyBorder="1"/>
    <xf numFmtId="10" fontId="8" fillId="0" borderId="0" xfId="3" applyNumberFormat="1" applyFont="1" applyBorder="1" applyAlignment="1" applyProtection="1">
      <alignment vertical="center"/>
    </xf>
    <xf numFmtId="169" fontId="5" fillId="0" borderId="11" xfId="1" applyNumberFormat="1" applyFont="1" applyBorder="1" applyAlignment="1" applyProtection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" fontId="8" fillId="0" borderId="0" xfId="1" applyNumberFormat="1" applyFont="1" applyBorder="1" applyAlignment="1" applyProtection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1" fontId="18" fillId="0" borderId="0" xfId="3" applyNumberFormat="1" applyFont="1" applyFill="1" applyBorder="1" applyAlignment="1" applyProtection="1">
      <alignment vertical="top"/>
    </xf>
    <xf numFmtId="0" fontId="1" fillId="0" borderId="0" xfId="1" applyFont="1" applyFill="1"/>
    <xf numFmtId="0" fontId="18" fillId="0" borderId="0" xfId="1" applyFont="1" applyFill="1"/>
    <xf numFmtId="10" fontId="18" fillId="0" borderId="0" xfId="2" applyNumberFormat="1" applyFont="1" applyFill="1"/>
    <xf numFmtId="0" fontId="17" fillId="0" borderId="0" xfId="1" applyFont="1" applyFill="1" applyAlignment="1"/>
    <xf numFmtId="0" fontId="16" fillId="0" borderId="1" xfId="1" applyFont="1" applyFill="1" applyBorder="1" applyAlignment="1">
      <alignment horizontal="left" vertical="center"/>
    </xf>
    <xf numFmtId="2" fontId="17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/>
    <xf numFmtId="2" fontId="16" fillId="0" borderId="1" xfId="1" applyNumberFormat="1" applyFont="1" applyFill="1" applyBorder="1" applyAlignment="1" applyProtection="1">
      <alignment horizontal="center" vertical="center"/>
    </xf>
    <xf numFmtId="2" fontId="17" fillId="0" borderId="0" xfId="1" applyNumberFormat="1" applyFont="1" applyFill="1" applyBorder="1" applyAlignment="1" applyProtection="1">
      <alignment horizontal="center" vertical="center" wrapText="1"/>
    </xf>
    <xf numFmtId="10" fontId="1" fillId="0" borderId="1" xfId="2" applyNumberFormat="1" applyFont="1" applyFill="1" applyBorder="1" applyAlignment="1">
      <alignment horizontal="left"/>
    </xf>
    <xf numFmtId="2" fontId="17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>
      <alignment horizontal="center"/>
    </xf>
    <xf numFmtId="2" fontId="18" fillId="0" borderId="0" xfId="1" applyNumberFormat="1" applyFont="1" applyFill="1" applyBorder="1" applyAlignment="1" applyProtection="1">
      <alignment vertical="center" wrapText="1"/>
    </xf>
    <xf numFmtId="166" fontId="18" fillId="0" borderId="0" xfId="3" applyFont="1" applyFill="1" applyBorder="1" applyAlignment="1" applyProtection="1">
      <alignment vertical="center"/>
    </xf>
    <xf numFmtId="2" fontId="1" fillId="0" borderId="0" xfId="1" applyNumberFormat="1" applyFont="1" applyFill="1" applyBorder="1"/>
    <xf numFmtId="166" fontId="1" fillId="0" borderId="0" xfId="3" applyFont="1" applyFill="1" applyBorder="1"/>
    <xf numFmtId="164" fontId="1" fillId="0" borderId="0" xfId="1" applyNumberFormat="1" applyFont="1" applyFill="1" applyBorder="1"/>
    <xf numFmtId="3" fontId="1" fillId="0" borderId="1" xfId="1" applyNumberFormat="1" applyFont="1" applyFill="1" applyBorder="1" applyAlignment="1">
      <alignment horizontal="left" vertical="center"/>
    </xf>
    <xf numFmtId="1" fontId="18" fillId="0" borderId="0" xfId="3" applyNumberFormat="1" applyFont="1" applyFill="1" applyBorder="1" applyAlignment="1" applyProtection="1">
      <alignment vertical="center"/>
    </xf>
    <xf numFmtId="2" fontId="18" fillId="0" borderId="0" xfId="1" applyNumberFormat="1" applyFont="1" applyFill="1" applyBorder="1" applyAlignment="1" applyProtection="1">
      <alignment vertical="center"/>
    </xf>
    <xf numFmtId="1" fontId="18" fillId="0" borderId="0" xfId="1" applyNumberFormat="1" applyFont="1" applyFill="1" applyBorder="1" applyAlignment="1" applyProtection="1">
      <alignment horizontal="left" vertical="center" wrapText="1"/>
    </xf>
    <xf numFmtId="10" fontId="18" fillId="0" borderId="0" xfId="3" applyNumberFormat="1" applyFont="1" applyFill="1" applyBorder="1" applyAlignment="1" applyProtection="1">
      <alignment vertical="center"/>
    </xf>
    <xf numFmtId="0" fontId="18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horizontal="left" wrapText="1"/>
    </xf>
    <xf numFmtId="1" fontId="18" fillId="0" borderId="0" xfId="1" applyNumberFormat="1" applyFont="1" applyFill="1" applyBorder="1"/>
    <xf numFmtId="0" fontId="18" fillId="0" borderId="0" xfId="1" applyFont="1" applyFill="1" applyBorder="1"/>
    <xf numFmtId="2" fontId="18" fillId="0" borderId="0" xfId="1" applyNumberFormat="1" applyFont="1" applyFill="1" applyBorder="1"/>
    <xf numFmtId="1" fontId="18" fillId="0" borderId="0" xfId="3" applyNumberFormat="1" applyFont="1" applyFill="1" applyBorder="1"/>
    <xf numFmtId="0" fontId="17" fillId="0" borderId="1" xfId="1" applyFont="1" applyFill="1" applyBorder="1" applyAlignment="1">
      <alignment horizontal="center" vertical="center"/>
    </xf>
    <xf numFmtId="10" fontId="17" fillId="0" borderId="1" xfId="2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wrapText="1"/>
    </xf>
    <xf numFmtId="2" fontId="18" fillId="0" borderId="0" xfId="1" applyNumberFormat="1" applyFont="1" applyFill="1" applyBorder="1" applyAlignment="1" applyProtection="1">
      <alignment vertical="top" wrapText="1"/>
    </xf>
    <xf numFmtId="166" fontId="1" fillId="0" borderId="0" xfId="3" applyFont="1" applyFill="1" applyBorder="1" applyAlignment="1">
      <alignment vertical="top" wrapText="1"/>
    </xf>
    <xf numFmtId="9" fontId="1" fillId="0" borderId="1" xfId="1" applyNumberFormat="1" applyFont="1" applyFill="1" applyBorder="1" applyAlignment="1">
      <alignment horizontal="center" vertical="center" wrapText="1"/>
    </xf>
    <xf numFmtId="172" fontId="1" fillId="0" borderId="1" xfId="4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14" fontId="1" fillId="0" borderId="12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" fontId="18" fillId="0" borderId="0" xfId="1" applyNumberFormat="1" applyFont="1" applyFill="1" applyBorder="1" applyAlignment="1" applyProtection="1">
      <alignment vertical="top" wrapText="1"/>
    </xf>
    <xf numFmtId="0" fontId="1" fillId="0" borderId="0" xfId="1" applyFont="1" applyFill="1" applyBorder="1" applyAlignment="1">
      <alignment vertical="top"/>
    </xf>
    <xf numFmtId="10" fontId="1" fillId="0" borderId="1" xfId="1" applyNumberFormat="1" applyFont="1" applyFill="1" applyBorder="1" applyAlignment="1">
      <alignment horizontal="center" vertical="center" wrapText="1"/>
    </xf>
    <xf numFmtId="170" fontId="1" fillId="0" borderId="1" xfId="3" applyNumberFormat="1" applyFont="1" applyFill="1" applyBorder="1" applyAlignment="1" applyProtection="1">
      <alignment horizontal="center" vertical="center"/>
    </xf>
    <xf numFmtId="1" fontId="1" fillId="0" borderId="0" xfId="1" applyNumberFormat="1" applyFont="1" applyFill="1" applyBorder="1" applyAlignment="1">
      <alignment vertical="top"/>
    </xf>
    <xf numFmtId="1" fontId="1" fillId="0" borderId="1" xfId="1" applyNumberFormat="1" applyFont="1" applyFill="1" applyBorder="1" applyAlignment="1">
      <alignment horizontal="center" vertical="center" wrapText="1"/>
    </xf>
    <xf numFmtId="10" fontId="1" fillId="0" borderId="0" xfId="6" applyNumberFormat="1" applyFont="1" applyFill="1" applyBorder="1"/>
    <xf numFmtId="1" fontId="1" fillId="0" borderId="0" xfId="1" applyNumberFormat="1" applyFont="1" applyFill="1" applyBorder="1"/>
    <xf numFmtId="10" fontId="1" fillId="0" borderId="0" xfId="1" applyNumberFormat="1" applyFont="1" applyFill="1" applyBorder="1" applyAlignment="1">
      <alignment horizontal="center" vertical="center" wrapText="1"/>
    </xf>
    <xf numFmtId="39" fontId="1" fillId="0" borderId="1" xfId="1" applyNumberFormat="1" applyFont="1" applyFill="1" applyBorder="1" applyAlignment="1" applyProtection="1">
      <alignment vertical="center"/>
    </xf>
    <xf numFmtId="1" fontId="16" fillId="0" borderId="1" xfId="1" applyNumberFormat="1" applyFont="1" applyFill="1" applyBorder="1" applyAlignment="1">
      <alignment horizontal="center" vertical="center" wrapText="1"/>
    </xf>
    <xf numFmtId="170" fontId="16" fillId="0" borderId="13" xfId="5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vertical="center"/>
    </xf>
    <xf numFmtId="170" fontId="16" fillId="0" borderId="4" xfId="5" applyNumberFormat="1" applyFont="1" applyFill="1" applyBorder="1" applyAlignment="1">
      <alignment horizontal="center" vertical="center" wrapText="1"/>
    </xf>
    <xf numFmtId="170" fontId="16" fillId="0" borderId="1" xfId="5" applyNumberFormat="1" applyFont="1" applyFill="1" applyBorder="1" applyAlignment="1">
      <alignment horizontal="center" vertical="center" wrapText="1"/>
    </xf>
    <xf numFmtId="39" fontId="18" fillId="0" borderId="0" xfId="1" applyNumberFormat="1" applyFont="1" applyFill="1" applyBorder="1" applyProtection="1"/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6" fillId="0" borderId="10" xfId="1" applyFont="1" applyFill="1" applyBorder="1" applyAlignment="1">
      <alignment horizontal="left" vertical="center"/>
    </xf>
    <xf numFmtId="10" fontId="18" fillId="0" borderId="0" xfId="2" applyNumberFormat="1" applyFont="1" applyFill="1" applyBorder="1"/>
    <xf numFmtId="0" fontId="20" fillId="0" borderId="0" xfId="0" applyFont="1" applyFill="1"/>
    <xf numFmtId="0" fontId="16" fillId="0" borderId="33" xfId="1" applyFont="1" applyFill="1" applyBorder="1" applyAlignment="1">
      <alignment horizontal="left" vertical="center"/>
    </xf>
    <xf numFmtId="2" fontId="16" fillId="0" borderId="39" xfId="1" applyNumberFormat="1" applyFont="1" applyFill="1" applyBorder="1" applyAlignment="1" applyProtection="1">
      <alignment horizontal="center" vertical="center"/>
    </xf>
    <xf numFmtId="0" fontId="1" fillId="0" borderId="30" xfId="1" applyFont="1" applyFill="1" applyBorder="1" applyAlignment="1">
      <alignment horizontal="left"/>
    </xf>
    <xf numFmtId="167" fontId="1" fillId="0" borderId="39" xfId="1" applyNumberFormat="1" applyFont="1" applyFill="1" applyBorder="1" applyAlignment="1">
      <alignment horizontal="left" vertical="center" wrapText="1"/>
    </xf>
    <xf numFmtId="0" fontId="1" fillId="0" borderId="40" xfId="1" applyFont="1" applyFill="1" applyBorder="1" applyAlignment="1">
      <alignment horizontal="left" vertical="center"/>
    </xf>
    <xf numFmtId="170" fontId="1" fillId="0" borderId="45" xfId="3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169" fontId="17" fillId="0" borderId="15" xfId="1" applyNumberFormat="1" applyFont="1" applyFill="1" applyBorder="1" applyAlignment="1" applyProtection="1">
      <alignment vertical="center"/>
    </xf>
    <xf numFmtId="169" fontId="17" fillId="0" borderId="2" xfId="1" applyNumberFormat="1" applyFont="1" applyFill="1" applyBorder="1" applyAlignment="1" applyProtection="1">
      <alignment vertical="center"/>
    </xf>
    <xf numFmtId="0" fontId="1" fillId="0" borderId="53" xfId="1" applyFont="1" applyFill="1" applyBorder="1"/>
    <xf numFmtId="0" fontId="1" fillId="0" borderId="42" xfId="1" applyFont="1" applyFill="1" applyBorder="1"/>
    <xf numFmtId="0" fontId="1" fillId="0" borderId="42" xfId="1" applyFont="1" applyFill="1" applyBorder="1" applyAlignment="1">
      <alignment horizontal="left" vertical="center"/>
    </xf>
    <xf numFmtId="169" fontId="1" fillId="0" borderId="42" xfId="1" applyNumberFormat="1" applyFont="1" applyFill="1" applyBorder="1" applyProtection="1"/>
    <xf numFmtId="2" fontId="1" fillId="0" borderId="42" xfId="1" applyNumberFormat="1" applyFont="1" applyFill="1" applyBorder="1" applyProtection="1"/>
    <xf numFmtId="10" fontId="1" fillId="0" borderId="42" xfId="2" applyNumberFormat="1" applyFont="1" applyFill="1" applyBorder="1" applyProtection="1"/>
    <xf numFmtId="39" fontId="1" fillId="0" borderId="42" xfId="1" applyNumberFormat="1" applyFont="1" applyFill="1" applyBorder="1" applyProtection="1"/>
    <xf numFmtId="39" fontId="1" fillId="0" borderId="54" xfId="1" applyNumberFormat="1" applyFont="1" applyFill="1" applyBorder="1" applyProtection="1"/>
    <xf numFmtId="0" fontId="1" fillId="0" borderId="17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7" fillId="0" borderId="52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17" fillId="0" borderId="5" xfId="1" applyFont="1" applyFill="1" applyBorder="1" applyAlignment="1">
      <alignment horizontal="left" vertical="top" wrapText="1"/>
    </xf>
    <xf numFmtId="0" fontId="17" fillId="0" borderId="53" xfId="1" applyFont="1" applyFill="1" applyBorder="1" applyAlignment="1">
      <alignment horizontal="left" vertical="top" wrapText="1"/>
    </xf>
    <xf numFmtId="0" fontId="17" fillId="0" borderId="42" xfId="1" applyFont="1" applyFill="1" applyBorder="1" applyAlignment="1">
      <alignment horizontal="left" vertical="top" wrapText="1"/>
    </xf>
    <xf numFmtId="0" fontId="17" fillId="0" borderId="43" xfId="1" applyFont="1" applyFill="1" applyBorder="1" applyAlignment="1">
      <alignment horizontal="left" vertical="top" wrapText="1"/>
    </xf>
    <xf numFmtId="168" fontId="16" fillId="0" borderId="1" xfId="1" applyNumberFormat="1" applyFont="1" applyFill="1" applyBorder="1" applyAlignment="1" applyProtection="1">
      <alignment horizontal="left" vertical="top"/>
    </xf>
    <xf numFmtId="168" fontId="16" fillId="0" borderId="39" xfId="1" applyNumberFormat="1" applyFont="1" applyFill="1" applyBorder="1" applyAlignment="1" applyProtection="1">
      <alignment horizontal="left" vertical="top"/>
    </xf>
    <xf numFmtId="168" fontId="16" fillId="0" borderId="40" xfId="1" applyNumberFormat="1" applyFont="1" applyFill="1" applyBorder="1" applyAlignment="1" applyProtection="1">
      <alignment horizontal="left" vertical="top"/>
    </xf>
    <xf numFmtId="168" fontId="16" fillId="0" borderId="45" xfId="1" applyNumberFormat="1" applyFont="1" applyFill="1" applyBorder="1" applyAlignment="1" applyProtection="1">
      <alignment horizontal="left" vertical="top"/>
    </xf>
    <xf numFmtId="0" fontId="17" fillId="0" borderId="18" xfId="1" applyFont="1" applyFill="1" applyBorder="1" applyAlignment="1">
      <alignment horizontal="left" vertical="top" wrapText="1"/>
    </xf>
    <xf numFmtId="0" fontId="16" fillId="0" borderId="9" xfId="1" applyFont="1" applyFill="1" applyBorder="1" applyAlignment="1">
      <alignment horizontal="left" vertical="top" wrapText="1"/>
    </xf>
    <xf numFmtId="0" fontId="16" fillId="0" borderId="0" xfId="1" applyFont="1" applyFill="1" applyBorder="1" applyAlignment="1">
      <alignment horizontal="left" vertical="top" wrapText="1"/>
    </xf>
    <xf numFmtId="0" fontId="16" fillId="0" borderId="8" xfId="1" applyFont="1" applyFill="1" applyBorder="1" applyAlignment="1">
      <alignment horizontal="left" vertical="top" wrapText="1"/>
    </xf>
    <xf numFmtId="0" fontId="16" fillId="0" borderId="4" xfId="1" applyFont="1" applyFill="1" applyBorder="1" applyAlignment="1">
      <alignment horizontal="left" vertical="top" wrapText="1"/>
    </xf>
    <xf numFmtId="0" fontId="16" fillId="0" borderId="3" xfId="1" applyFont="1" applyFill="1" applyBorder="1" applyAlignment="1">
      <alignment horizontal="left" vertical="top" wrapText="1"/>
    </xf>
    <xf numFmtId="0" fontId="16" fillId="0" borderId="2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39" fontId="17" fillId="0" borderId="14" xfId="1" applyNumberFormat="1" applyFont="1" applyFill="1" applyBorder="1" applyAlignment="1" applyProtection="1">
      <alignment horizontal="center" vertical="center"/>
    </xf>
    <xf numFmtId="39" fontId="17" fillId="0" borderId="10" xfId="1" applyNumberFormat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169" fontId="17" fillId="0" borderId="4" xfId="1" applyNumberFormat="1" applyFont="1" applyFill="1" applyBorder="1" applyAlignment="1" applyProtection="1">
      <alignment horizontal="center" vertical="center"/>
    </xf>
    <xf numFmtId="169" fontId="17" fillId="0" borderId="3" xfId="1" applyNumberFormat="1" applyFont="1" applyFill="1" applyBorder="1" applyAlignment="1" applyProtection="1">
      <alignment horizontal="center" vertical="center"/>
    </xf>
    <xf numFmtId="2" fontId="17" fillId="0" borderId="2" xfId="1" applyNumberFormat="1" applyFont="1" applyFill="1" applyBorder="1" applyAlignment="1" applyProtection="1">
      <alignment horizontal="left" vertical="center"/>
    </xf>
    <xf numFmtId="2" fontId="17" fillId="0" borderId="10" xfId="1" applyNumberFormat="1" applyFont="1" applyFill="1" applyBorder="1" applyAlignment="1" applyProtection="1">
      <alignment horizontal="left" vertical="center"/>
    </xf>
    <xf numFmtId="2" fontId="17" fillId="0" borderId="50" xfId="1" applyNumberFormat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>
      <alignment horizontal="left" vertical="top" wrapText="1"/>
    </xf>
    <xf numFmtId="0" fontId="17" fillId="0" borderId="15" xfId="1" applyFont="1" applyFill="1" applyBorder="1" applyAlignment="1">
      <alignment horizontal="left" vertical="top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/>
    <xf numFmtId="0" fontId="16" fillId="0" borderId="6" xfId="1" applyFont="1" applyFill="1" applyBorder="1" applyAlignment="1"/>
    <xf numFmtId="0" fontId="16" fillId="0" borderId="51" xfId="1" applyFont="1" applyFill="1" applyBorder="1" applyAlignment="1"/>
    <xf numFmtId="0" fontId="16" fillId="0" borderId="9" xfId="1" applyFont="1" applyFill="1" applyBorder="1" applyAlignment="1"/>
    <xf numFmtId="0" fontId="16" fillId="0" borderId="0" xfId="1" applyFont="1" applyFill="1" applyBorder="1" applyAlignment="1"/>
    <xf numFmtId="0" fontId="16" fillId="0" borderId="30" xfId="1" applyFont="1" applyFill="1" applyBorder="1" applyAlignment="1"/>
    <xf numFmtId="0" fontId="16" fillId="0" borderId="4" xfId="1" applyFont="1" applyFill="1" applyBorder="1" applyAlignment="1"/>
    <xf numFmtId="0" fontId="16" fillId="0" borderId="3" xfId="1" applyFont="1" applyFill="1" applyBorder="1" applyAlignment="1"/>
    <xf numFmtId="0" fontId="16" fillId="0" borderId="31" xfId="1" applyFont="1" applyFill="1" applyBorder="1" applyAlignment="1"/>
    <xf numFmtId="39" fontId="17" fillId="0" borderId="1" xfId="1" applyNumberFormat="1" applyFont="1" applyFill="1" applyBorder="1" applyAlignment="1" applyProtection="1">
      <alignment horizontal="center" vertical="center"/>
    </xf>
    <xf numFmtId="39" fontId="1" fillId="0" borderId="1" xfId="1" applyNumberFormat="1" applyFont="1" applyFill="1" applyBorder="1" applyAlignment="1" applyProtection="1">
      <alignment horizontal="center" vertical="center"/>
    </xf>
    <xf numFmtId="0" fontId="1" fillId="0" borderId="39" xfId="1" applyFont="1" applyFill="1" applyBorder="1" applyAlignment="1">
      <alignment horizontal="center"/>
    </xf>
    <xf numFmtId="39" fontId="18" fillId="0" borderId="1" xfId="1" applyNumberFormat="1" applyFont="1" applyFill="1" applyBorder="1" applyAlignment="1" applyProtection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47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39" fontId="1" fillId="0" borderId="14" xfId="1" applyNumberFormat="1" applyFont="1" applyFill="1" applyBorder="1" applyAlignment="1" applyProtection="1">
      <alignment horizontal="center" vertical="center"/>
    </xf>
    <xf numFmtId="39" fontId="1" fillId="0" borderId="10" xfId="1" applyNumberFormat="1" applyFont="1" applyFill="1" applyBorder="1" applyAlignment="1" applyProtection="1">
      <alignment horizontal="center" vertical="center"/>
    </xf>
    <xf numFmtId="0" fontId="1" fillId="0" borderId="49" xfId="1" applyFont="1" applyFill="1" applyBorder="1" applyAlignment="1">
      <alignment horizontal="center"/>
    </xf>
    <xf numFmtId="0" fontId="1" fillId="0" borderId="50" xfId="1" applyFont="1" applyFill="1" applyBorder="1" applyAlignment="1">
      <alignment horizontal="center"/>
    </xf>
    <xf numFmtId="2" fontId="17" fillId="0" borderId="0" xfId="1" applyNumberFormat="1" applyFont="1" applyFill="1" applyBorder="1" applyAlignment="1" applyProtection="1">
      <alignment horizontal="center" vertical="center" wrapText="1"/>
    </xf>
    <xf numFmtId="0" fontId="16" fillId="0" borderId="17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2" fontId="16" fillId="0" borderId="1" xfId="1" applyNumberFormat="1" applyFont="1" applyFill="1" applyBorder="1" applyAlignment="1" applyProtection="1">
      <alignment horizontal="center" vertical="center"/>
    </xf>
    <xf numFmtId="10" fontId="1" fillId="0" borderId="13" xfId="2" applyNumberFormat="1" applyFont="1" applyFill="1" applyBorder="1" applyAlignment="1">
      <alignment horizontal="left"/>
    </xf>
    <xf numFmtId="10" fontId="1" fillId="0" borderId="12" xfId="2" applyNumberFormat="1" applyFont="1" applyFill="1" applyBorder="1" applyAlignment="1">
      <alignment horizontal="left"/>
    </xf>
    <xf numFmtId="10" fontId="1" fillId="0" borderId="11" xfId="2" applyNumberFormat="1" applyFont="1" applyFill="1" applyBorder="1" applyAlignment="1">
      <alignment horizontal="left"/>
    </xf>
    <xf numFmtId="2" fontId="17" fillId="0" borderId="0" xfId="1" applyNumberFormat="1" applyFont="1" applyFill="1" applyBorder="1" applyAlignment="1" applyProtection="1">
      <alignment horizontal="center" vertical="center"/>
    </xf>
    <xf numFmtId="2" fontId="18" fillId="0" borderId="0" xfId="1" applyNumberFormat="1" applyFont="1" applyFill="1" applyBorder="1" applyAlignment="1" applyProtection="1">
      <alignment horizontal="left" vertical="center" wrapText="1"/>
    </xf>
    <xf numFmtId="0" fontId="16" fillId="0" borderId="17" xfId="1" applyFont="1" applyFill="1" applyBorder="1" applyAlignment="1">
      <alignment horizontal="left" vertical="top"/>
    </xf>
    <xf numFmtId="0" fontId="16" fillId="0" borderId="12" xfId="1" applyFont="1" applyFill="1" applyBorder="1" applyAlignment="1">
      <alignment horizontal="left" vertical="top"/>
    </xf>
    <xf numFmtId="0" fontId="16" fillId="0" borderId="11" xfId="1" applyFont="1" applyFill="1" applyBorder="1" applyAlignment="1">
      <alignment horizontal="left" vertical="top"/>
    </xf>
    <xf numFmtId="2" fontId="1" fillId="0" borderId="13" xfId="1" applyNumberFormat="1" applyFont="1" applyFill="1" applyBorder="1" applyAlignment="1" applyProtection="1">
      <alignment horizontal="left" vertical="center" wrapText="1"/>
    </xf>
    <xf numFmtId="2" fontId="1" fillId="0" borderId="12" xfId="1" applyNumberFormat="1" applyFont="1" applyFill="1" applyBorder="1" applyAlignment="1" applyProtection="1">
      <alignment horizontal="left" vertical="center" wrapText="1"/>
    </xf>
    <xf numFmtId="2" fontId="1" fillId="0" borderId="11" xfId="1" applyNumberFormat="1" applyFont="1" applyFill="1" applyBorder="1" applyAlignment="1" applyProtection="1">
      <alignment horizontal="left" vertical="center" wrapText="1"/>
    </xf>
    <xf numFmtId="1" fontId="18" fillId="0" borderId="0" xfId="1" applyNumberFormat="1" applyFont="1" applyFill="1" applyBorder="1" applyAlignment="1" applyProtection="1">
      <alignment horizontal="left" vertical="center" wrapText="1"/>
    </xf>
    <xf numFmtId="0" fontId="16" fillId="0" borderId="33" xfId="1" applyFont="1" applyFill="1" applyBorder="1" applyAlignment="1">
      <alignment horizontal="left" vertical="center"/>
    </xf>
    <xf numFmtId="0" fontId="16" fillId="0" borderId="40" xfId="1" applyFont="1" applyFill="1" applyBorder="1" applyAlignment="1">
      <alignment horizontal="left" vertical="center"/>
    </xf>
    <xf numFmtId="2" fontId="1" fillId="0" borderId="34" xfId="1" applyNumberFormat="1" applyFont="1" applyFill="1" applyBorder="1" applyAlignment="1" applyProtection="1">
      <alignment horizontal="left" vertical="center" wrapText="1"/>
    </xf>
    <xf numFmtId="2" fontId="1" fillId="0" borderId="35" xfId="1" applyNumberFormat="1" applyFont="1" applyFill="1" applyBorder="1" applyAlignment="1" applyProtection="1">
      <alignment horizontal="left" vertical="center" wrapText="1"/>
    </xf>
    <xf numFmtId="2" fontId="1" fillId="0" borderId="44" xfId="1" applyNumberFormat="1" applyFont="1" applyFill="1" applyBorder="1" applyAlignment="1" applyProtection="1">
      <alignment horizontal="left" vertical="center" wrapText="1"/>
    </xf>
    <xf numFmtId="0" fontId="16" fillId="0" borderId="17" xfId="1" applyFont="1" applyFill="1" applyBorder="1" applyAlignment="1">
      <alignment horizontal="left" vertical="top" wrapText="1"/>
    </xf>
    <xf numFmtId="0" fontId="16" fillId="0" borderId="12" xfId="1" applyFont="1" applyFill="1" applyBorder="1" applyAlignment="1">
      <alignment horizontal="left" vertical="top" wrapText="1"/>
    </xf>
    <xf numFmtId="0" fontId="16" fillId="0" borderId="11" xfId="1" applyFont="1" applyFill="1" applyBorder="1" applyAlignment="1">
      <alignment horizontal="left" vertical="top" wrapText="1"/>
    </xf>
    <xf numFmtId="0" fontId="17" fillId="0" borderId="47" xfId="1" applyFont="1" applyFill="1" applyBorder="1" applyAlignment="1">
      <alignment horizontal="center"/>
    </xf>
    <xf numFmtId="0" fontId="17" fillId="0" borderId="48" xfId="1" applyFont="1" applyFill="1" applyBorder="1" applyAlignment="1">
      <alignment horizontal="center"/>
    </xf>
    <xf numFmtId="1" fontId="18" fillId="0" borderId="0" xfId="1" applyNumberFormat="1" applyFont="1" applyFill="1" applyBorder="1" applyAlignment="1" applyProtection="1">
      <alignment horizontal="left" vertical="top" wrapText="1"/>
    </xf>
    <xf numFmtId="0" fontId="17" fillId="0" borderId="39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1" fillId="0" borderId="21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left"/>
    </xf>
    <xf numFmtId="0" fontId="16" fillId="0" borderId="26" xfId="1" applyFont="1" applyFill="1" applyBorder="1" applyAlignment="1">
      <alignment horizontal="left"/>
    </xf>
    <xf numFmtId="0" fontId="16" fillId="0" borderId="27" xfId="1" applyFont="1" applyFill="1" applyBorder="1" applyAlignment="1">
      <alignment horizontal="left"/>
    </xf>
    <xf numFmtId="0" fontId="1" fillId="0" borderId="22" xfId="1" applyFont="1" applyFill="1" applyBorder="1" applyAlignment="1">
      <alignment horizontal="center"/>
    </xf>
    <xf numFmtId="0" fontId="1" fillId="0" borderId="28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0" fontId="16" fillId="0" borderId="13" xfId="1" applyFont="1" applyFill="1" applyBorder="1" applyAlignment="1">
      <alignment horizontal="left"/>
    </xf>
    <xf numFmtId="0" fontId="16" fillId="0" borderId="12" xfId="1" applyFont="1" applyFill="1" applyBorder="1" applyAlignment="1">
      <alignment horizontal="left"/>
    </xf>
    <xf numFmtId="0" fontId="16" fillId="0" borderId="11" xfId="1" applyFont="1" applyFill="1" applyBorder="1" applyAlignment="1">
      <alignment horizontal="left"/>
    </xf>
    <xf numFmtId="0" fontId="1" fillId="0" borderId="7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12" xfId="1" applyFont="1" applyFill="1" applyBorder="1" applyAlignment="1">
      <alignment horizontal="left" vertical="center"/>
    </xf>
    <xf numFmtId="0" fontId="16" fillId="0" borderId="32" xfId="1" applyFont="1" applyFill="1" applyBorder="1" applyAlignment="1">
      <alignment horizontal="left" vertical="center"/>
    </xf>
    <xf numFmtId="0" fontId="16" fillId="0" borderId="34" xfId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horizontal="left" vertical="center"/>
    </xf>
    <xf numFmtId="0" fontId="16" fillId="0" borderId="36" xfId="1" applyFont="1" applyFill="1" applyBorder="1" applyAlignment="1">
      <alignment horizontal="left" vertical="center"/>
    </xf>
    <xf numFmtId="0" fontId="16" fillId="0" borderId="37" xfId="1" applyFont="1" applyFill="1" applyBorder="1" applyAlignment="1">
      <alignment horizontal="left" vertical="center"/>
    </xf>
    <xf numFmtId="0" fontId="16" fillId="0" borderId="26" xfId="1" applyFont="1" applyFill="1" applyBorder="1" applyAlignment="1">
      <alignment horizontal="left" vertical="center"/>
    </xf>
    <xf numFmtId="0" fontId="16" fillId="0" borderId="27" xfId="1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left" vertical="top" wrapText="1"/>
    </xf>
    <xf numFmtId="0" fontId="16" fillId="0" borderId="23" xfId="1" applyFont="1" applyFill="1" applyBorder="1" applyAlignment="1">
      <alignment horizontal="left" vertical="top" wrapText="1"/>
    </xf>
    <xf numFmtId="0" fontId="16" fillId="0" borderId="24" xfId="1" applyFont="1" applyFill="1" applyBorder="1" applyAlignment="1">
      <alignment horizontal="left" vertical="top" wrapText="1"/>
    </xf>
    <xf numFmtId="0" fontId="16" fillId="0" borderId="41" xfId="1" applyFont="1" applyFill="1" applyBorder="1" applyAlignment="1">
      <alignment horizontal="left" vertical="top" wrapText="1"/>
    </xf>
    <xf numFmtId="0" fontId="16" fillId="0" borderId="42" xfId="1" applyFont="1" applyFill="1" applyBorder="1" applyAlignment="1">
      <alignment horizontal="left" vertical="top" wrapText="1"/>
    </xf>
    <xf numFmtId="0" fontId="16" fillId="0" borderId="43" xfId="1" applyFont="1" applyFill="1" applyBorder="1" applyAlignment="1">
      <alignment horizontal="left" vertical="top" wrapText="1"/>
    </xf>
    <xf numFmtId="2" fontId="16" fillId="0" borderId="25" xfId="1" applyNumberFormat="1" applyFont="1" applyFill="1" applyBorder="1" applyAlignment="1" applyProtection="1">
      <alignment horizontal="left" vertical="center" wrapText="1"/>
    </xf>
    <xf numFmtId="2" fontId="16" fillId="0" borderId="26" xfId="1" applyNumberFormat="1" applyFont="1" applyFill="1" applyBorder="1" applyAlignment="1" applyProtection="1">
      <alignment horizontal="left" vertical="center" wrapText="1"/>
    </xf>
    <xf numFmtId="2" fontId="16" fillId="0" borderId="38" xfId="1" applyNumberFormat="1" applyFont="1" applyFill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2" fontId="9" fillId="0" borderId="0" xfId="1" applyNumberFormat="1" applyFont="1" applyBorder="1" applyAlignment="1" applyProtection="1">
      <alignment horizontal="center" vertical="center"/>
    </xf>
    <xf numFmtId="1" fontId="8" fillId="0" borderId="0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/>
    </xf>
    <xf numFmtId="0" fontId="10" fillId="0" borderId="12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2" fontId="10" fillId="0" borderId="13" xfId="1" applyNumberFormat="1" applyFont="1" applyBorder="1" applyAlignment="1" applyProtection="1">
      <alignment horizontal="left" vertical="center" wrapText="1"/>
    </xf>
    <xf numFmtId="2" fontId="10" fillId="0" borderId="12" xfId="1" applyNumberFormat="1" applyFont="1" applyBorder="1" applyAlignment="1" applyProtection="1">
      <alignment horizontal="left" vertical="center" wrapText="1"/>
    </xf>
    <xf numFmtId="2" fontId="10" fillId="0" borderId="11" xfId="1" applyNumberFormat="1" applyFont="1" applyBorder="1" applyAlignment="1" applyProtection="1">
      <alignment horizontal="left" vertical="center" wrapText="1"/>
    </xf>
    <xf numFmtId="0" fontId="10" fillId="0" borderId="17" xfId="1" applyFont="1" applyBorder="1" applyAlignment="1">
      <alignment horizontal="left" vertical="top" wrapText="1"/>
    </xf>
    <xf numFmtId="0" fontId="10" fillId="0" borderId="12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10" fontId="7" fillId="0" borderId="13" xfId="2" applyNumberFormat="1" applyFont="1" applyBorder="1" applyAlignment="1">
      <alignment horizontal="left"/>
    </xf>
    <xf numFmtId="10" fontId="7" fillId="0" borderId="12" xfId="2" applyNumberFormat="1" applyFont="1" applyBorder="1" applyAlignment="1">
      <alignment horizontal="left"/>
    </xf>
    <xf numFmtId="10" fontId="7" fillId="0" borderId="11" xfId="2" applyNumberFormat="1" applyFont="1" applyBorder="1" applyAlignment="1">
      <alignment horizontal="left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" fontId="3" fillId="0" borderId="0" xfId="1" applyNumberFormat="1" applyFont="1" applyBorder="1" applyAlignment="1" applyProtection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0" fontId="13" fillId="0" borderId="10" xfId="1" applyFont="1" applyBorder="1" applyAlignment="1">
      <alignment horizontal="left" vertical="center" wrapText="1"/>
    </xf>
    <xf numFmtId="39" fontId="3" fillId="0" borderId="1" xfId="1" applyNumberFormat="1" applyFont="1" applyBorder="1" applyAlignment="1" applyProtection="1">
      <alignment horizontal="center" vertical="center"/>
    </xf>
    <xf numFmtId="39" fontId="13" fillId="0" borderId="14" xfId="1" applyNumberFormat="1" applyFont="1" applyBorder="1" applyAlignment="1" applyProtection="1">
      <alignment horizontal="center" vertical="center"/>
    </xf>
    <xf numFmtId="39" fontId="13" fillId="0" borderId="10" xfId="1" applyNumberFormat="1" applyFont="1" applyBorder="1" applyAlignment="1" applyProtection="1">
      <alignment horizontal="center" vertical="center"/>
    </xf>
    <xf numFmtId="0" fontId="13" fillId="0" borderId="14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39" fontId="13" fillId="0" borderId="1" xfId="1" applyNumberFormat="1" applyFont="1" applyBorder="1" applyAlignment="1" applyProtection="1">
      <alignment horizontal="center" vertical="center"/>
    </xf>
    <xf numFmtId="0" fontId="13" fillId="0" borderId="1" xfId="1" applyFont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39" fontId="5" fillId="0" borderId="1" xfId="1" applyNumberFormat="1" applyFont="1" applyBorder="1" applyAlignment="1" applyProtection="1">
      <alignment horizontal="center" vertical="center"/>
    </xf>
    <xf numFmtId="0" fontId="13" fillId="0" borderId="16" xfId="1" applyFont="1" applyBorder="1" applyAlignment="1">
      <alignment horizontal="left" vertical="top" wrapText="1"/>
    </xf>
    <xf numFmtId="0" fontId="13" fillId="0" borderId="15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center"/>
    </xf>
    <xf numFmtId="169" fontId="5" fillId="0" borderId="12" xfId="1" applyNumberFormat="1" applyFont="1" applyBorder="1" applyAlignment="1" applyProtection="1">
      <alignment horizontal="center" vertical="center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39" fontId="5" fillId="0" borderId="14" xfId="1" applyNumberFormat="1" applyFont="1" applyBorder="1" applyAlignment="1" applyProtection="1">
      <alignment horizontal="center" vertical="center"/>
    </xf>
    <xf numFmtId="39" fontId="5" fillId="0" borderId="10" xfId="1" applyNumberFormat="1" applyFont="1" applyBorder="1" applyAlignment="1" applyProtection="1">
      <alignment horizontal="center" vertical="center"/>
    </xf>
    <xf numFmtId="0" fontId="4" fillId="0" borderId="7" xfId="1" applyFont="1" applyFill="1" applyBorder="1" applyAlignment="1"/>
    <xf numFmtId="0" fontId="4" fillId="0" borderId="6" xfId="1" applyFont="1" applyFill="1" applyBorder="1" applyAlignment="1"/>
    <xf numFmtId="0" fontId="4" fillId="0" borderId="5" xfId="1" applyFont="1" applyFill="1" applyBorder="1" applyAlignment="1"/>
    <xf numFmtId="0" fontId="4" fillId="0" borderId="9" xfId="1" applyFont="1" applyFill="1" applyBorder="1" applyAlignment="1"/>
    <xf numFmtId="0" fontId="4" fillId="0" borderId="0" xfId="1" applyFont="1" applyFill="1" applyBorder="1" applyAlignment="1"/>
    <xf numFmtId="0" fontId="4" fillId="0" borderId="8" xfId="1" applyFont="1" applyFill="1" applyBorder="1" applyAlignment="1"/>
    <xf numFmtId="0" fontId="4" fillId="0" borderId="4" xfId="1" applyFont="1" applyFill="1" applyBorder="1" applyAlignment="1"/>
    <xf numFmtId="0" fontId="4" fillId="0" borderId="3" xfId="1" applyFont="1" applyFill="1" applyBorder="1" applyAlignment="1"/>
    <xf numFmtId="0" fontId="4" fillId="0" borderId="2" xfId="1" applyFont="1" applyFill="1" applyBorder="1" applyAlignment="1"/>
    <xf numFmtId="0" fontId="5" fillId="0" borderId="1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8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2" fontId="3" fillId="0" borderId="0" xfId="1" applyNumberFormat="1" applyFont="1" applyBorder="1" applyAlignment="1" applyProtection="1">
      <alignment horizontal="left" vertical="top" wrapText="1"/>
    </xf>
    <xf numFmtId="39" fontId="3" fillId="0" borderId="14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/>
    </xf>
    <xf numFmtId="0" fontId="4" fillId="0" borderId="6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9" fontId="5" fillId="0" borderId="13" xfId="1" applyNumberFormat="1" applyFont="1" applyBorder="1" applyAlignment="1" applyProtection="1">
      <alignment horizontal="center" vertical="top"/>
    </xf>
    <xf numFmtId="169" fontId="5" fillId="0" borderId="12" xfId="1" applyNumberFormat="1" applyFont="1" applyBorder="1" applyAlignment="1" applyProtection="1">
      <alignment horizontal="center" vertical="top"/>
    </xf>
  </cellXfs>
  <cellStyles count="8">
    <cellStyle name="Millares 2" xfId="4"/>
    <cellStyle name="Moneda" xfId="5" builtinId="4"/>
    <cellStyle name="Moneda 2" xfId="3"/>
    <cellStyle name="Moneda 2 2" xfId="7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1</xdr:row>
          <xdr:rowOff>76200</xdr:rowOff>
        </xdr:from>
        <xdr:to>
          <xdr:col>1</xdr:col>
          <xdr:colOff>5000625</xdr:colOff>
          <xdr:row>4</xdr:row>
          <xdr:rowOff>238125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416718</xdr:colOff>
      <xdr:row>1</xdr:row>
      <xdr:rowOff>14883</xdr:rowOff>
    </xdr:from>
    <xdr:to>
      <xdr:col>14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21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3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9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7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77"/>
  <sheetViews>
    <sheetView tabSelected="1" topLeftCell="D1" zoomScale="120" zoomScaleNormal="120" workbookViewId="0">
      <selection activeCell="B12" sqref="B12:G12"/>
    </sheetView>
  </sheetViews>
  <sheetFormatPr baseColWidth="10" defaultColWidth="12.5703125" defaultRowHeight="12.75"/>
  <cols>
    <col min="1" max="1" width="7.7109375" style="151" customWidth="1"/>
    <col min="2" max="2" width="73.7109375" style="151" customWidth="1"/>
    <col min="3" max="3" width="10.28515625" style="151" customWidth="1"/>
    <col min="4" max="4" width="14" style="151" customWidth="1"/>
    <col min="5" max="5" width="14.7109375" style="151" customWidth="1"/>
    <col min="6" max="6" width="11.28515625" style="151" customWidth="1"/>
    <col min="7" max="7" width="9.140625" style="151" customWidth="1"/>
    <col min="8" max="8" width="9.85546875" style="152" customWidth="1"/>
    <col min="9" max="9" width="11.28515625" style="151" customWidth="1"/>
    <col min="10" max="10" width="12.85546875" style="151" customWidth="1"/>
    <col min="11" max="11" width="13.5703125" style="153" customWidth="1"/>
    <col min="12" max="12" width="14.7109375" style="153" customWidth="1"/>
    <col min="13" max="13" width="11.28515625" style="151" customWidth="1"/>
    <col min="14" max="14" width="8.85546875" style="151" customWidth="1"/>
    <col min="15" max="15" width="12.42578125" style="151" customWidth="1"/>
    <col min="16" max="16" width="3.140625" style="151" customWidth="1"/>
    <col min="17" max="17" width="12.5703125" style="151"/>
    <col min="18" max="18" width="14.42578125" style="151" customWidth="1"/>
    <col min="19" max="19" width="18.5703125" style="151" customWidth="1"/>
    <col min="20" max="20" width="21.28515625" style="151" customWidth="1"/>
    <col min="21" max="21" width="12.5703125" style="151" hidden="1" customWidth="1"/>
    <col min="22" max="22" width="29" style="151" customWidth="1"/>
    <col min="23" max="23" width="22.5703125" style="151" customWidth="1"/>
    <col min="24" max="25" width="12.5703125" style="151"/>
    <col min="26" max="26" width="16.85546875" style="151" customWidth="1"/>
    <col min="27" max="27" width="12.5703125" style="151"/>
    <col min="28" max="28" width="30.140625" style="151" customWidth="1"/>
    <col min="29" max="29" width="15.42578125" style="151" customWidth="1"/>
    <col min="30" max="30" width="15.85546875" style="151" customWidth="1"/>
    <col min="31" max="31" width="24.42578125" style="151" customWidth="1"/>
    <col min="32" max="32" width="17.140625" style="151" customWidth="1"/>
    <col min="33" max="16384" width="12.5703125" style="151"/>
  </cols>
  <sheetData>
    <row r="1" spans="2:249" ht="13.5" thickBot="1"/>
    <row r="2" spans="2:249" ht="18.75" customHeight="1">
      <c r="B2" s="331"/>
      <c r="C2" s="334" t="s">
        <v>129</v>
      </c>
      <c r="D2" s="335"/>
      <c r="E2" s="335"/>
      <c r="F2" s="335"/>
      <c r="G2" s="335"/>
      <c r="H2" s="335"/>
      <c r="I2" s="336"/>
      <c r="J2" s="340" t="s">
        <v>130</v>
      </c>
      <c r="K2" s="341"/>
      <c r="L2" s="341"/>
      <c r="M2" s="342"/>
      <c r="N2" s="343"/>
      <c r="O2" s="344"/>
      <c r="P2" s="154"/>
    </row>
    <row r="3" spans="2:249" ht="15" customHeight="1">
      <c r="B3" s="332"/>
      <c r="C3" s="337"/>
      <c r="D3" s="338"/>
      <c r="E3" s="338"/>
      <c r="F3" s="338"/>
      <c r="G3" s="338"/>
      <c r="H3" s="338"/>
      <c r="I3" s="339"/>
      <c r="J3" s="349" t="s">
        <v>131</v>
      </c>
      <c r="K3" s="350"/>
      <c r="L3" s="350"/>
      <c r="M3" s="351"/>
      <c r="N3" s="345"/>
      <c r="O3" s="346"/>
      <c r="P3" s="154"/>
    </row>
    <row r="4" spans="2:249" ht="14.25" customHeight="1">
      <c r="B4" s="332"/>
      <c r="C4" s="352" t="s">
        <v>132</v>
      </c>
      <c r="D4" s="353"/>
      <c r="E4" s="353"/>
      <c r="F4" s="353"/>
      <c r="G4" s="353"/>
      <c r="H4" s="353"/>
      <c r="I4" s="354"/>
      <c r="J4" s="349" t="s">
        <v>133</v>
      </c>
      <c r="K4" s="350"/>
      <c r="L4" s="350"/>
      <c r="M4" s="351"/>
      <c r="N4" s="345"/>
      <c r="O4" s="346"/>
      <c r="P4" s="154"/>
    </row>
    <row r="5" spans="2:249" ht="15" customHeight="1">
      <c r="B5" s="333"/>
      <c r="C5" s="337"/>
      <c r="D5" s="338"/>
      <c r="E5" s="338"/>
      <c r="F5" s="338"/>
      <c r="G5" s="338"/>
      <c r="H5" s="338"/>
      <c r="I5" s="339"/>
      <c r="J5" s="349" t="s">
        <v>134</v>
      </c>
      <c r="K5" s="350"/>
      <c r="L5" s="350"/>
      <c r="M5" s="351"/>
      <c r="N5" s="347"/>
      <c r="O5" s="348"/>
      <c r="P5" s="154"/>
    </row>
    <row r="6" spans="2:249" ht="18" customHeight="1">
      <c r="B6" s="355" t="s">
        <v>37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7"/>
      <c r="P6" s="154"/>
    </row>
    <row r="7" spans="2:249" ht="17.25" customHeight="1" thickBot="1">
      <c r="B7" s="211" t="s">
        <v>155</v>
      </c>
      <c r="C7" s="358" t="s">
        <v>152</v>
      </c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60"/>
    </row>
    <row r="8" spans="2:249" ht="19.5" customHeight="1">
      <c r="B8" s="361" t="s">
        <v>140</v>
      </c>
      <c r="C8" s="362"/>
      <c r="D8" s="362"/>
      <c r="E8" s="362"/>
      <c r="F8" s="362"/>
      <c r="G8" s="363"/>
      <c r="H8" s="364" t="s">
        <v>135</v>
      </c>
      <c r="I8" s="365"/>
      <c r="J8" s="366"/>
      <c r="K8" s="370" t="s">
        <v>29</v>
      </c>
      <c r="L8" s="371"/>
      <c r="M8" s="371"/>
      <c r="N8" s="371"/>
      <c r="O8" s="372"/>
      <c r="P8" s="156"/>
      <c r="R8" s="295"/>
      <c r="S8" s="295"/>
      <c r="T8" s="295"/>
      <c r="U8" s="295"/>
      <c r="V8" s="295"/>
      <c r="W8" s="157"/>
      <c r="X8" s="157"/>
      <c r="Y8" s="157"/>
      <c r="Z8" s="157"/>
      <c r="AA8" s="157"/>
      <c r="AB8" s="157"/>
    </row>
    <row r="9" spans="2:249" ht="17.25" customHeight="1">
      <c r="B9" s="296" t="s">
        <v>141</v>
      </c>
      <c r="C9" s="297"/>
      <c r="D9" s="297"/>
      <c r="E9" s="297"/>
      <c r="F9" s="297"/>
      <c r="G9" s="298"/>
      <c r="H9" s="243"/>
      <c r="I9" s="244"/>
      <c r="J9" s="245"/>
      <c r="K9" s="158" t="s">
        <v>28</v>
      </c>
      <c r="L9" s="299" t="s">
        <v>27</v>
      </c>
      <c r="M9" s="299"/>
      <c r="N9" s="299"/>
      <c r="O9" s="212" t="s">
        <v>26</v>
      </c>
      <c r="P9" s="156"/>
      <c r="R9" s="159"/>
      <c r="S9" s="159"/>
      <c r="T9" s="159"/>
      <c r="U9" s="159"/>
      <c r="V9" s="159"/>
      <c r="W9" s="157"/>
      <c r="X9" s="157"/>
      <c r="Y9" s="157"/>
      <c r="Z9" s="157"/>
      <c r="AA9" s="157"/>
      <c r="AB9" s="157"/>
    </row>
    <row r="10" spans="2:249" ht="17.25" customHeight="1">
      <c r="B10" s="296" t="s">
        <v>142</v>
      </c>
      <c r="C10" s="297"/>
      <c r="D10" s="297"/>
      <c r="E10" s="297"/>
      <c r="F10" s="297"/>
      <c r="G10" s="298"/>
      <c r="H10" s="243"/>
      <c r="I10" s="244"/>
      <c r="J10" s="245"/>
      <c r="K10" s="160"/>
      <c r="L10" s="300"/>
      <c r="M10" s="301"/>
      <c r="N10" s="302"/>
      <c r="O10" s="213"/>
      <c r="P10" s="156"/>
      <c r="R10" s="161"/>
      <c r="S10" s="303"/>
      <c r="T10" s="303"/>
      <c r="U10" s="303"/>
      <c r="V10" s="161"/>
      <c r="W10" s="157"/>
      <c r="X10" s="162"/>
      <c r="Y10" s="162"/>
      <c r="Z10" s="157"/>
      <c r="AA10" s="157"/>
      <c r="AB10" s="157"/>
    </row>
    <row r="11" spans="2:249" ht="14.25" customHeight="1">
      <c r="B11" s="317" t="s">
        <v>41</v>
      </c>
      <c r="C11" s="318"/>
      <c r="D11" s="318"/>
      <c r="E11" s="318"/>
      <c r="F11" s="318"/>
      <c r="G11" s="319"/>
      <c r="H11" s="243"/>
      <c r="I11" s="244"/>
      <c r="J11" s="245"/>
      <c r="K11" s="149"/>
      <c r="L11" s="308"/>
      <c r="M11" s="309"/>
      <c r="N11" s="310"/>
      <c r="O11" s="214"/>
      <c r="P11" s="156"/>
      <c r="R11" s="163"/>
      <c r="S11" s="304"/>
      <c r="T11" s="304"/>
      <c r="U11" s="304"/>
      <c r="V11" s="164"/>
      <c r="W11" s="157"/>
      <c r="X11" s="165"/>
      <c r="Y11" s="166"/>
      <c r="Z11" s="167"/>
      <c r="AA11" s="157"/>
      <c r="AB11" s="157"/>
    </row>
    <row r="12" spans="2:249" ht="18" customHeight="1">
      <c r="B12" s="305" t="s">
        <v>43</v>
      </c>
      <c r="C12" s="306"/>
      <c r="D12" s="306"/>
      <c r="E12" s="306"/>
      <c r="F12" s="306"/>
      <c r="G12" s="307"/>
      <c r="H12" s="243"/>
      <c r="I12" s="244"/>
      <c r="J12" s="245"/>
      <c r="K12" s="168"/>
      <c r="L12" s="308"/>
      <c r="M12" s="309"/>
      <c r="N12" s="310"/>
      <c r="O12" s="214"/>
      <c r="P12" s="156"/>
      <c r="R12" s="163"/>
      <c r="S12" s="311"/>
      <c r="T12" s="311"/>
      <c r="U12" s="311"/>
      <c r="V12" s="169">
        <f>21+3+2</f>
        <v>26</v>
      </c>
      <c r="W12" s="157"/>
      <c r="X12" s="165"/>
      <c r="Y12" s="166"/>
      <c r="Z12" s="167"/>
      <c r="AA12" s="157"/>
      <c r="AB12" s="157"/>
    </row>
    <row r="13" spans="2:249" ht="27.75" customHeight="1" thickBot="1">
      <c r="B13" s="312" t="s">
        <v>48</v>
      </c>
      <c r="C13" s="313"/>
      <c r="D13" s="313"/>
      <c r="E13" s="313"/>
      <c r="F13" s="313"/>
      <c r="G13" s="313"/>
      <c r="H13" s="367"/>
      <c r="I13" s="368"/>
      <c r="J13" s="369"/>
      <c r="K13" s="215"/>
      <c r="L13" s="314"/>
      <c r="M13" s="315"/>
      <c r="N13" s="316"/>
      <c r="O13" s="216"/>
      <c r="P13" s="156"/>
      <c r="R13" s="170"/>
      <c r="S13" s="311"/>
      <c r="T13" s="311"/>
      <c r="U13" s="171"/>
      <c r="V13" s="172">
        <f>5361/5387</f>
        <v>0.99517356599220341</v>
      </c>
      <c r="W13" s="173"/>
      <c r="X13" s="165"/>
      <c r="Y13" s="166"/>
      <c r="Z13" s="167"/>
      <c r="AA13" s="157"/>
      <c r="AB13" s="157"/>
    </row>
    <row r="14" spans="2:249" ht="11.25" customHeight="1">
      <c r="B14" s="283" t="s">
        <v>25</v>
      </c>
      <c r="C14" s="285" t="s">
        <v>136</v>
      </c>
      <c r="D14" s="287" t="s">
        <v>23</v>
      </c>
      <c r="E14" s="287" t="s">
        <v>22</v>
      </c>
      <c r="F14" s="287" t="s">
        <v>98</v>
      </c>
      <c r="G14" s="324" t="s">
        <v>21</v>
      </c>
      <c r="H14" s="325"/>
      <c r="I14" s="325"/>
      <c r="J14" s="326"/>
      <c r="K14" s="287" t="s">
        <v>20</v>
      </c>
      <c r="L14" s="287"/>
      <c r="M14" s="320" t="s">
        <v>19</v>
      </c>
      <c r="N14" s="320"/>
      <c r="O14" s="321"/>
      <c r="P14" s="152"/>
      <c r="Q14" s="152"/>
      <c r="R14" s="174"/>
      <c r="S14" s="322"/>
      <c r="T14" s="322"/>
      <c r="U14" s="175"/>
      <c r="V14" s="169"/>
      <c r="W14" s="176"/>
      <c r="X14" s="177"/>
      <c r="Y14" s="166"/>
      <c r="Z14" s="167"/>
      <c r="AA14" s="176"/>
      <c r="AB14" s="176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</row>
    <row r="15" spans="2:249" ht="18.75" customHeight="1">
      <c r="B15" s="284"/>
      <c r="C15" s="286"/>
      <c r="D15" s="286"/>
      <c r="E15" s="286"/>
      <c r="F15" s="286"/>
      <c r="G15" s="327"/>
      <c r="H15" s="328"/>
      <c r="I15" s="328"/>
      <c r="J15" s="329"/>
      <c r="K15" s="286"/>
      <c r="L15" s="286"/>
      <c r="M15" s="286" t="s">
        <v>18</v>
      </c>
      <c r="N15" s="286" t="s">
        <v>17</v>
      </c>
      <c r="O15" s="323" t="s">
        <v>16</v>
      </c>
      <c r="P15" s="152"/>
      <c r="Q15" s="152"/>
      <c r="R15" s="173"/>
      <c r="S15" s="322"/>
      <c r="T15" s="322"/>
      <c r="U15" s="175"/>
      <c r="V15" s="178"/>
      <c r="W15" s="176"/>
      <c r="X15" s="177"/>
      <c r="Y15" s="166"/>
      <c r="Z15" s="167"/>
      <c r="AA15" s="176"/>
      <c r="AB15" s="176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</row>
    <row r="16" spans="2:249" ht="13.5" customHeight="1">
      <c r="B16" s="284"/>
      <c r="C16" s="286"/>
      <c r="D16" s="286"/>
      <c r="E16" s="286"/>
      <c r="F16" s="286"/>
      <c r="G16" s="179" t="s">
        <v>15</v>
      </c>
      <c r="H16" s="179" t="s">
        <v>14</v>
      </c>
      <c r="I16" s="179" t="s">
        <v>13</v>
      </c>
      <c r="J16" s="180" t="s">
        <v>12</v>
      </c>
      <c r="K16" s="179" t="s">
        <v>11</v>
      </c>
      <c r="L16" s="181" t="s">
        <v>10</v>
      </c>
      <c r="M16" s="286"/>
      <c r="N16" s="286"/>
      <c r="O16" s="323"/>
      <c r="P16" s="152"/>
      <c r="Q16" s="152"/>
      <c r="R16" s="182"/>
      <c r="S16" s="183"/>
      <c r="T16" s="183"/>
      <c r="U16" s="157"/>
      <c r="V16" s="184"/>
      <c r="W16" s="157"/>
      <c r="X16" s="177"/>
      <c r="Y16" s="166"/>
      <c r="Z16" s="167"/>
      <c r="AA16" s="176"/>
      <c r="AB16" s="176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</row>
    <row r="17" spans="1:28" ht="17.25" customHeight="1">
      <c r="B17" s="231" t="s">
        <v>147</v>
      </c>
      <c r="C17" s="217" t="s">
        <v>3</v>
      </c>
      <c r="D17" s="229" t="s">
        <v>148</v>
      </c>
      <c r="E17" s="185">
        <v>1</v>
      </c>
      <c r="F17" s="186" t="s">
        <v>57</v>
      </c>
      <c r="G17" s="187">
        <v>0</v>
      </c>
      <c r="H17" s="187">
        <v>0</v>
      </c>
      <c r="I17" s="187">
        <v>0</v>
      </c>
      <c r="J17" s="187">
        <v>0</v>
      </c>
      <c r="K17" s="188">
        <v>44927</v>
      </c>
      <c r="L17" s="189">
        <v>45291</v>
      </c>
      <c r="M17" s="282">
        <f>(E18/E17)*100</f>
        <v>89</v>
      </c>
      <c r="N17" s="280" t="s">
        <v>57</v>
      </c>
      <c r="O17" s="281"/>
      <c r="R17" s="182"/>
      <c r="S17" s="183"/>
      <c r="T17" s="190"/>
      <c r="U17" s="191"/>
      <c r="V17" s="150"/>
      <c r="W17" s="157"/>
      <c r="X17" s="165"/>
      <c r="Y17" s="166"/>
      <c r="Z17" s="167"/>
      <c r="AA17" s="157"/>
      <c r="AB17" s="157"/>
    </row>
    <row r="18" spans="1:28" ht="14.25" customHeight="1">
      <c r="B18" s="228"/>
      <c r="C18" s="217" t="s">
        <v>2</v>
      </c>
      <c r="D18" s="230"/>
      <c r="E18" s="192">
        <v>0.89</v>
      </c>
      <c r="F18" s="193" t="s">
        <v>57</v>
      </c>
      <c r="G18" s="187">
        <v>0</v>
      </c>
      <c r="H18" s="187">
        <v>0</v>
      </c>
      <c r="I18" s="187">
        <v>0</v>
      </c>
      <c r="J18" s="187">
        <v>0</v>
      </c>
      <c r="K18" s="188">
        <v>44927</v>
      </c>
      <c r="L18" s="189">
        <v>45291</v>
      </c>
      <c r="M18" s="282"/>
      <c r="N18" s="280"/>
      <c r="O18" s="281"/>
      <c r="R18" s="157"/>
      <c r="S18" s="191"/>
      <c r="T18" s="191"/>
      <c r="U18" s="191"/>
      <c r="V18" s="194"/>
      <c r="W18" s="157"/>
      <c r="X18" s="165"/>
      <c r="Y18" s="166"/>
      <c r="Z18" s="167"/>
      <c r="AA18" s="157"/>
      <c r="AB18" s="157"/>
    </row>
    <row r="19" spans="1:28" ht="15" customHeight="1">
      <c r="B19" s="231" t="s">
        <v>143</v>
      </c>
      <c r="C19" s="217" t="s">
        <v>3</v>
      </c>
      <c r="D19" s="229" t="s">
        <v>149</v>
      </c>
      <c r="E19" s="195">
        <v>6</v>
      </c>
      <c r="F19" s="186" t="s">
        <v>57</v>
      </c>
      <c r="G19" s="187">
        <v>0</v>
      </c>
      <c r="H19" s="187">
        <v>0</v>
      </c>
      <c r="I19" s="187">
        <v>0</v>
      </c>
      <c r="J19" s="187">
        <v>0</v>
      </c>
      <c r="K19" s="188">
        <v>44927</v>
      </c>
      <c r="L19" s="189">
        <v>45291</v>
      </c>
      <c r="M19" s="282">
        <f t="shared" ref="M19" si="0">(E20/E19)*100</f>
        <v>0</v>
      </c>
      <c r="N19" s="291" t="s">
        <v>57</v>
      </c>
      <c r="O19" s="293"/>
      <c r="R19" s="157"/>
      <c r="S19" s="191"/>
      <c r="T19" s="191"/>
      <c r="U19" s="191"/>
      <c r="V19" s="194"/>
      <c r="W19" s="157"/>
      <c r="X19" s="165"/>
      <c r="Y19" s="166"/>
      <c r="Z19" s="167"/>
      <c r="AA19" s="157"/>
      <c r="AB19" s="157"/>
    </row>
    <row r="20" spans="1:28" ht="16.5" customHeight="1">
      <c r="B20" s="228"/>
      <c r="C20" s="217" t="s">
        <v>2</v>
      </c>
      <c r="D20" s="230"/>
      <c r="E20" s="195">
        <v>0</v>
      </c>
      <c r="F20" s="193" t="s">
        <v>57</v>
      </c>
      <c r="G20" s="187">
        <v>0</v>
      </c>
      <c r="H20" s="187">
        <v>0</v>
      </c>
      <c r="I20" s="187">
        <v>0</v>
      </c>
      <c r="J20" s="187">
        <v>0</v>
      </c>
      <c r="K20" s="188">
        <v>44927</v>
      </c>
      <c r="L20" s="189">
        <v>45291</v>
      </c>
      <c r="M20" s="282"/>
      <c r="N20" s="292"/>
      <c r="O20" s="294"/>
      <c r="R20" s="157"/>
      <c r="S20" s="191"/>
      <c r="T20" s="194"/>
      <c r="U20" s="191"/>
      <c r="V20" s="194"/>
      <c r="W20" s="157"/>
      <c r="X20" s="165"/>
      <c r="Y20" s="166"/>
      <c r="Z20" s="167"/>
      <c r="AA20" s="157"/>
      <c r="AB20" s="157"/>
    </row>
    <row r="21" spans="1:28" ht="19.5" customHeight="1">
      <c r="B21" s="228" t="s">
        <v>150</v>
      </c>
      <c r="C21" s="217" t="s">
        <v>3</v>
      </c>
      <c r="D21" s="229" t="s">
        <v>151</v>
      </c>
      <c r="E21" s="195">
        <v>2</v>
      </c>
      <c r="F21" s="186" t="s">
        <v>57</v>
      </c>
      <c r="G21" s="187">
        <v>0</v>
      </c>
      <c r="H21" s="187">
        <v>0</v>
      </c>
      <c r="I21" s="187">
        <v>0</v>
      </c>
      <c r="J21" s="187">
        <v>0</v>
      </c>
      <c r="K21" s="188">
        <v>44927</v>
      </c>
      <c r="L21" s="189">
        <v>45291</v>
      </c>
      <c r="M21" s="282">
        <f t="shared" ref="M21" si="1">(E22/E21)*100</f>
        <v>100</v>
      </c>
      <c r="N21" s="280" t="s">
        <v>57</v>
      </c>
      <c r="O21" s="281"/>
      <c r="R21" s="157"/>
      <c r="S21" s="157"/>
      <c r="T21" s="196"/>
      <c r="U21" s="157"/>
      <c r="V21" s="197"/>
      <c r="W21" s="157"/>
      <c r="X21" s="157"/>
      <c r="Y21" s="157"/>
      <c r="Z21" s="157"/>
      <c r="AA21" s="157"/>
      <c r="AB21" s="157"/>
    </row>
    <row r="22" spans="1:28" ht="40.5" customHeight="1">
      <c r="B22" s="228"/>
      <c r="C22" s="217" t="s">
        <v>2</v>
      </c>
      <c r="D22" s="230"/>
      <c r="E22" s="195">
        <v>2</v>
      </c>
      <c r="F22" s="193" t="s">
        <v>57</v>
      </c>
      <c r="G22" s="187">
        <v>0</v>
      </c>
      <c r="H22" s="187">
        <v>0</v>
      </c>
      <c r="I22" s="187">
        <v>0</v>
      </c>
      <c r="J22" s="187">
        <v>0</v>
      </c>
      <c r="K22" s="188">
        <v>44927</v>
      </c>
      <c r="L22" s="189">
        <v>45291</v>
      </c>
      <c r="M22" s="282"/>
      <c r="N22" s="280"/>
      <c r="O22" s="281"/>
      <c r="R22" s="157"/>
      <c r="S22" s="198"/>
      <c r="T22" s="157"/>
      <c r="U22" s="157"/>
      <c r="V22" s="197"/>
      <c r="W22" s="157"/>
      <c r="X22" s="157"/>
      <c r="Y22" s="157"/>
      <c r="Z22" s="167"/>
      <c r="AA22" s="157"/>
      <c r="AB22" s="157"/>
    </row>
    <row r="23" spans="1:28" ht="18" customHeight="1">
      <c r="B23" s="288" t="s">
        <v>9</v>
      </c>
      <c r="C23" s="217" t="s">
        <v>3</v>
      </c>
      <c r="D23" s="289"/>
      <c r="E23" s="200"/>
      <c r="F23" s="201" t="s">
        <v>57</v>
      </c>
      <c r="G23" s="201"/>
      <c r="H23" s="201"/>
      <c r="I23" s="201"/>
      <c r="J23" s="201"/>
      <c r="K23" s="202"/>
      <c r="L23" s="199"/>
      <c r="M23" s="279"/>
      <c r="N23" s="280" t="s">
        <v>57</v>
      </c>
      <c r="O23" s="281"/>
      <c r="R23" s="157"/>
      <c r="S23" s="198"/>
      <c r="T23" s="157"/>
      <c r="U23" s="157"/>
      <c r="V23" s="197"/>
      <c r="W23" s="157"/>
      <c r="X23" s="157"/>
      <c r="Y23" s="157"/>
      <c r="Z23" s="157"/>
      <c r="AA23" s="157"/>
      <c r="AB23" s="157"/>
    </row>
    <row r="24" spans="1:28" ht="21.75" customHeight="1">
      <c r="B24" s="288"/>
      <c r="C24" s="217" t="s">
        <v>2</v>
      </c>
      <c r="D24" s="290"/>
      <c r="E24" s="200"/>
      <c r="F24" s="203" t="s">
        <v>57</v>
      </c>
      <c r="G24" s="203"/>
      <c r="H24" s="204"/>
      <c r="I24" s="203"/>
      <c r="J24" s="203"/>
      <c r="K24" s="202"/>
      <c r="L24" s="199"/>
      <c r="M24" s="279"/>
      <c r="N24" s="280"/>
      <c r="O24" s="281"/>
      <c r="R24" s="157"/>
      <c r="S24" s="157"/>
      <c r="T24" s="157">
        <v>1560</v>
      </c>
      <c r="U24" s="157"/>
      <c r="V24" s="157"/>
      <c r="W24" s="157"/>
      <c r="X24" s="157"/>
      <c r="Y24" s="157"/>
      <c r="Z24" s="157"/>
      <c r="AA24" s="157"/>
      <c r="AB24" s="157"/>
    </row>
    <row r="25" spans="1:28" ht="24" customHeight="1" thickBot="1">
      <c r="B25" s="220"/>
      <c r="C25" s="221"/>
      <c r="D25" s="221"/>
      <c r="E25" s="221"/>
      <c r="F25" s="222"/>
      <c r="G25" s="223"/>
      <c r="H25" s="224"/>
      <c r="I25" s="224"/>
      <c r="J25" s="224"/>
      <c r="K25" s="225"/>
      <c r="L25" s="225"/>
      <c r="M25" s="223"/>
      <c r="N25" s="226"/>
      <c r="O25" s="227"/>
    </row>
    <row r="26" spans="1:28" ht="19.5" customHeight="1">
      <c r="B26" s="218" t="s">
        <v>8</v>
      </c>
      <c r="C26" s="257" t="s">
        <v>7</v>
      </c>
      <c r="D26" s="258"/>
      <c r="E26" s="259"/>
      <c r="F26" s="260" t="s">
        <v>6</v>
      </c>
      <c r="G26" s="261"/>
      <c r="H26" s="261"/>
      <c r="I26" s="261"/>
      <c r="J26" s="219"/>
      <c r="K26" s="262" t="s">
        <v>5</v>
      </c>
      <c r="L26" s="263"/>
      <c r="M26" s="263"/>
      <c r="N26" s="263"/>
      <c r="O26" s="264"/>
    </row>
    <row r="27" spans="1:28">
      <c r="A27" s="157"/>
      <c r="B27" s="265" t="s">
        <v>137</v>
      </c>
      <c r="C27" s="243" t="s">
        <v>146</v>
      </c>
      <c r="D27" s="244"/>
      <c r="E27" s="245"/>
      <c r="F27" s="267" t="s">
        <v>157</v>
      </c>
      <c r="G27" s="268"/>
      <c r="H27" s="269"/>
      <c r="I27" s="208" t="s">
        <v>3</v>
      </c>
      <c r="J27" s="255">
        <f>(E18/E17)*100</f>
        <v>89</v>
      </c>
      <c r="K27" s="270" t="s">
        <v>153</v>
      </c>
      <c r="L27" s="271"/>
      <c r="M27" s="271"/>
      <c r="N27" s="271"/>
      <c r="O27" s="272"/>
      <c r="P27" s="205"/>
      <c r="Q27" s="157"/>
    </row>
    <row r="28" spans="1:28">
      <c r="A28" s="206"/>
      <c r="B28" s="266"/>
      <c r="C28" s="246"/>
      <c r="D28" s="247"/>
      <c r="E28" s="248"/>
      <c r="F28" s="252"/>
      <c r="G28" s="253"/>
      <c r="H28" s="254"/>
      <c r="I28" s="155" t="s">
        <v>2</v>
      </c>
      <c r="J28" s="256"/>
      <c r="K28" s="273"/>
      <c r="L28" s="274"/>
      <c r="M28" s="274"/>
      <c r="N28" s="274"/>
      <c r="O28" s="275"/>
      <c r="P28" s="206"/>
      <c r="Q28" s="206"/>
      <c r="R28" s="157"/>
      <c r="S28" s="157"/>
      <c r="T28" s="157"/>
      <c r="U28" s="157"/>
      <c r="V28" s="157"/>
      <c r="W28" s="157"/>
    </row>
    <row r="29" spans="1:28" s="157" customFormat="1">
      <c r="A29" s="151"/>
      <c r="B29" s="242" t="s">
        <v>138</v>
      </c>
      <c r="C29" s="243" t="s">
        <v>154</v>
      </c>
      <c r="D29" s="244"/>
      <c r="E29" s="245"/>
      <c r="F29" s="249" t="s">
        <v>75</v>
      </c>
      <c r="G29" s="250"/>
      <c r="H29" s="251"/>
      <c r="I29" s="208" t="s">
        <v>3</v>
      </c>
      <c r="J29" s="255">
        <f>(E20/E19)*100</f>
        <v>0</v>
      </c>
      <c r="K29" s="273"/>
      <c r="L29" s="274"/>
      <c r="M29" s="274"/>
      <c r="N29" s="274"/>
      <c r="O29" s="275"/>
      <c r="P29" s="151"/>
      <c r="Q29" s="151"/>
    </row>
    <row r="30" spans="1:28" s="206" customFormat="1" ht="37.5" customHeight="1">
      <c r="A30" s="151"/>
      <c r="B30" s="242"/>
      <c r="C30" s="246"/>
      <c r="D30" s="247"/>
      <c r="E30" s="248"/>
      <c r="F30" s="252"/>
      <c r="G30" s="253"/>
      <c r="H30" s="254"/>
      <c r="I30" s="155" t="s">
        <v>2</v>
      </c>
      <c r="J30" s="256"/>
      <c r="K30" s="273"/>
      <c r="L30" s="274"/>
      <c r="M30" s="274"/>
      <c r="N30" s="274"/>
      <c r="O30" s="275"/>
      <c r="P30" s="151"/>
      <c r="Q30" s="151"/>
      <c r="R30" s="207"/>
      <c r="S30" s="207"/>
      <c r="T30" s="207"/>
      <c r="U30" s="207"/>
      <c r="V30" s="207"/>
      <c r="W30" s="207"/>
    </row>
    <row r="31" spans="1:28" ht="39.950000000000003" customHeight="1">
      <c r="B31" s="242" t="s">
        <v>139</v>
      </c>
      <c r="C31" s="243" t="s">
        <v>144</v>
      </c>
      <c r="D31" s="244"/>
      <c r="E31" s="245"/>
      <c r="F31" s="249" t="s">
        <v>128</v>
      </c>
      <c r="G31" s="250"/>
      <c r="H31" s="251"/>
      <c r="I31" s="208" t="s">
        <v>3</v>
      </c>
      <c r="J31" s="255"/>
      <c r="K31" s="273"/>
      <c r="L31" s="274"/>
      <c r="M31" s="274"/>
      <c r="N31" s="274"/>
      <c r="O31" s="275"/>
    </row>
    <row r="32" spans="1:28" ht="31.5" customHeight="1">
      <c r="B32" s="242"/>
      <c r="C32" s="246"/>
      <c r="D32" s="247"/>
      <c r="E32" s="248"/>
      <c r="F32" s="252"/>
      <c r="G32" s="253"/>
      <c r="H32" s="254"/>
      <c r="I32" s="155" t="s">
        <v>2</v>
      </c>
      <c r="J32" s="256"/>
      <c r="K32" s="276"/>
      <c r="L32" s="277"/>
      <c r="M32" s="277"/>
      <c r="N32" s="277"/>
      <c r="O32" s="278"/>
    </row>
    <row r="33" spans="2:51" ht="9" customHeight="1">
      <c r="B33" s="242"/>
      <c r="C33" s="243"/>
      <c r="D33" s="244"/>
      <c r="E33" s="245"/>
      <c r="F33" s="249"/>
      <c r="G33" s="250"/>
      <c r="H33" s="251"/>
      <c r="I33" s="155"/>
      <c r="J33" s="255"/>
      <c r="K33" s="238" t="s">
        <v>4</v>
      </c>
      <c r="L33" s="238"/>
      <c r="M33" s="238"/>
      <c r="N33" s="238"/>
      <c r="O33" s="239"/>
    </row>
    <row r="34" spans="2:51" ht="14.25" customHeight="1">
      <c r="B34" s="242"/>
      <c r="C34" s="246"/>
      <c r="D34" s="247"/>
      <c r="E34" s="248"/>
      <c r="F34" s="252"/>
      <c r="G34" s="253"/>
      <c r="H34" s="254"/>
      <c r="I34" s="155"/>
      <c r="J34" s="256"/>
      <c r="K34" s="238"/>
      <c r="L34" s="238"/>
      <c r="M34" s="238"/>
      <c r="N34" s="238"/>
      <c r="O34" s="239"/>
    </row>
    <row r="35" spans="2:51" ht="9.75" customHeight="1">
      <c r="B35" s="232"/>
      <c r="C35" s="233"/>
      <c r="D35" s="233"/>
      <c r="E35" s="233"/>
      <c r="F35" s="233"/>
      <c r="G35" s="233"/>
      <c r="H35" s="233"/>
      <c r="I35" s="233"/>
      <c r="J35" s="234"/>
      <c r="K35" s="238" t="s">
        <v>0</v>
      </c>
      <c r="L35" s="238"/>
      <c r="M35" s="238"/>
      <c r="N35" s="238"/>
      <c r="O35" s="239"/>
    </row>
    <row r="36" spans="2:51" ht="9" customHeight="1" thickBot="1">
      <c r="B36" s="235"/>
      <c r="C36" s="236"/>
      <c r="D36" s="236"/>
      <c r="E36" s="236"/>
      <c r="F36" s="236"/>
      <c r="G36" s="236"/>
      <c r="H36" s="236"/>
      <c r="I36" s="236"/>
      <c r="J36" s="237"/>
      <c r="K36" s="240"/>
      <c r="L36" s="240"/>
      <c r="M36" s="240"/>
      <c r="N36" s="240"/>
      <c r="O36" s="241"/>
    </row>
    <row r="37" spans="2:51" ht="11.25" customHeight="1">
      <c r="G37" s="157"/>
      <c r="H37" s="176"/>
      <c r="I37" s="157"/>
      <c r="J37" s="157"/>
      <c r="K37" s="209"/>
      <c r="L37" s="209"/>
      <c r="M37" s="157"/>
      <c r="N37" s="157"/>
      <c r="O37" s="157"/>
    </row>
    <row r="38" spans="2:51" ht="16.5" customHeight="1">
      <c r="B38" s="330" t="s">
        <v>127</v>
      </c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</row>
    <row r="39" spans="2:51" ht="13.5" customHeight="1">
      <c r="B39" s="330" t="s">
        <v>156</v>
      </c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</row>
    <row r="40" spans="2:51" ht="18.75" customHeight="1">
      <c r="B40" s="330" t="s">
        <v>145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</row>
    <row r="41" spans="2:51" ht="18" customHeight="1">
      <c r="P41" s="157"/>
    </row>
    <row r="42" spans="2:51" ht="12" customHeight="1">
      <c r="P42" s="210"/>
      <c r="Q42" s="210"/>
    </row>
    <row r="43" spans="2:51" ht="0.75" customHeight="1">
      <c r="P43" s="210"/>
      <c r="Q43" s="210"/>
    </row>
    <row r="44" spans="2:51" ht="44.25" customHeight="1"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</row>
    <row r="45" spans="2:51"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</row>
    <row r="46" spans="2:51"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</row>
    <row r="47" spans="2:51"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</row>
    <row r="48" spans="2:51"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</row>
    <row r="49" spans="16:51"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</row>
    <row r="50" spans="16:51"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</row>
    <row r="51" spans="16:51"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</row>
    <row r="52" spans="16:51"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</row>
    <row r="53" spans="16:51"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</row>
    <row r="54" spans="16:51"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</row>
    <row r="55" spans="16:51"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</row>
    <row r="56" spans="16:51"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</row>
    <row r="57" spans="16:51"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</row>
    <row r="58" spans="16:51"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</row>
    <row r="59" spans="16:51"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</row>
    <row r="60" spans="16:51"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</row>
    <row r="61" spans="16:51"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</row>
    <row r="62" spans="16:51"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</row>
    <row r="63" spans="16:51"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</row>
    <row r="64" spans="16:51"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</row>
    <row r="65" spans="16:51"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</row>
    <row r="66" spans="16:51"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</row>
    <row r="67" spans="16:51"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</row>
    <row r="68" spans="16:51"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</row>
    <row r="69" spans="16:51"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</row>
    <row r="70" spans="16:51"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</row>
    <row r="71" spans="16:51"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</row>
    <row r="72" spans="16:51"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</row>
    <row r="73" spans="16:51"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</row>
    <row r="74" spans="16:51"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</row>
    <row r="75" spans="16:51">
      <c r="Q75" s="157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</row>
    <row r="76" spans="16:51"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</row>
    <row r="77" spans="16:51"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</row>
  </sheetData>
  <mergeCells count="87">
    <mergeCell ref="B39:O39"/>
    <mergeCell ref="B40:O40"/>
    <mergeCell ref="B38:O38"/>
    <mergeCell ref="B2:B5"/>
    <mergeCell ref="C2:I3"/>
    <mergeCell ref="J2:M2"/>
    <mergeCell ref="N2:O5"/>
    <mergeCell ref="J3:M3"/>
    <mergeCell ref="C4:I5"/>
    <mergeCell ref="J4:M4"/>
    <mergeCell ref="J5:M5"/>
    <mergeCell ref="B6:O6"/>
    <mergeCell ref="C7:O7"/>
    <mergeCell ref="B8:G8"/>
    <mergeCell ref="H8:J13"/>
    <mergeCell ref="K8:O8"/>
    <mergeCell ref="F14:F16"/>
    <mergeCell ref="K14:L15"/>
    <mergeCell ref="M14:O14"/>
    <mergeCell ref="S14:T14"/>
    <mergeCell ref="M15:M16"/>
    <mergeCell ref="N15:N16"/>
    <mergeCell ref="O15:O16"/>
    <mergeCell ref="S15:T15"/>
    <mergeCell ref="G14:J15"/>
    <mergeCell ref="S11:U11"/>
    <mergeCell ref="B12:G12"/>
    <mergeCell ref="L12:N12"/>
    <mergeCell ref="S12:U12"/>
    <mergeCell ref="B13:G13"/>
    <mergeCell ref="L13:N13"/>
    <mergeCell ref="S13:T13"/>
    <mergeCell ref="B11:G11"/>
    <mergeCell ref="L11:N11"/>
    <mergeCell ref="R8:V8"/>
    <mergeCell ref="B9:G9"/>
    <mergeCell ref="L9:N9"/>
    <mergeCell ref="B10:G10"/>
    <mergeCell ref="L10:N10"/>
    <mergeCell ref="S10:U10"/>
    <mergeCell ref="M17:M18"/>
    <mergeCell ref="N17:N18"/>
    <mergeCell ref="O17:O18"/>
    <mergeCell ref="B19:B20"/>
    <mergeCell ref="D19:D20"/>
    <mergeCell ref="M19:M20"/>
    <mergeCell ref="N19:N20"/>
    <mergeCell ref="O19:O20"/>
    <mergeCell ref="B14:B16"/>
    <mergeCell ref="C14:C16"/>
    <mergeCell ref="D14:D16"/>
    <mergeCell ref="E14:E16"/>
    <mergeCell ref="B23:B24"/>
    <mergeCell ref="D23:D24"/>
    <mergeCell ref="B17:B18"/>
    <mergeCell ref="D17:D18"/>
    <mergeCell ref="M23:M24"/>
    <mergeCell ref="N23:N24"/>
    <mergeCell ref="O23:O24"/>
    <mergeCell ref="B21:B22"/>
    <mergeCell ref="D21:D22"/>
    <mergeCell ref="M21:M22"/>
    <mergeCell ref="N21:N22"/>
    <mergeCell ref="O21:O22"/>
    <mergeCell ref="C26:E26"/>
    <mergeCell ref="F26:I26"/>
    <mergeCell ref="K26:O26"/>
    <mergeCell ref="B27:B28"/>
    <mergeCell ref="C27:E28"/>
    <mergeCell ref="F27:H28"/>
    <mergeCell ref="J27:J28"/>
    <mergeCell ref="K27:O32"/>
    <mergeCell ref="B29:B30"/>
    <mergeCell ref="C29:E30"/>
    <mergeCell ref="F29:H30"/>
    <mergeCell ref="J29:J30"/>
    <mergeCell ref="B31:B32"/>
    <mergeCell ref="C31:E32"/>
    <mergeCell ref="F31:H32"/>
    <mergeCell ref="J31:J32"/>
    <mergeCell ref="B35:J36"/>
    <mergeCell ref="K35:O36"/>
    <mergeCell ref="B33:B34"/>
    <mergeCell ref="C33:E34"/>
    <mergeCell ref="F33:H34"/>
    <mergeCell ref="J33:J34"/>
    <mergeCell ref="K33:O34"/>
  </mergeCells>
  <pageMargins left="0.62992125984251968" right="0.19685039370078741" top="0.23622047244094491" bottom="0.19685039370078741" header="0.15748031496062992" footer="0"/>
  <pageSetup paperSize="41" scale="65" orientation="landscape" r:id="rId1"/>
  <headerFooter alignWithMargins="0"/>
  <rowBreaks count="1" manualBreakCount="1">
    <brk id="28" min="1" max="21" man="1"/>
  </rowBreaks>
  <colBreaks count="1" manualBreakCount="1">
    <brk id="16" max="1048575" man="1"/>
  </colBreaks>
  <drawing r:id="rId2"/>
  <legacyDrawing r:id="rId3"/>
  <oleObjects>
    <mc:AlternateContent xmlns:mc="http://schemas.openxmlformats.org/markup-compatibility/2006">
      <mc:Choice Requires="x14">
        <oleObject shapeId="15361" r:id="rId4">
          <objectPr defaultSize="0" autoPict="0" r:id="rId5">
            <anchor moveWithCells="1" sizeWithCells="1">
              <from>
                <xdr:col>1</xdr:col>
                <xdr:colOff>419100</xdr:colOff>
                <xdr:row>1</xdr:row>
                <xdr:rowOff>76200</xdr:rowOff>
              </from>
              <to>
                <xdr:col>1</xdr:col>
                <xdr:colOff>5000625</xdr:colOff>
                <xdr:row>4</xdr:row>
                <xdr:rowOff>238125</xdr:rowOff>
              </to>
            </anchor>
          </objectPr>
        </oleObject>
      </mc:Choice>
      <mc:Fallback>
        <oleObject shapeId="15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A11" sqref="A11:F11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37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143" t="s">
        <v>44</v>
      </c>
      <c r="B7" s="398" t="s">
        <v>126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54.95" customHeight="1">
      <c r="A8" s="400" t="s">
        <v>38</v>
      </c>
      <c r="B8" s="396"/>
      <c r="C8" s="396"/>
      <c r="D8" s="396"/>
      <c r="E8" s="396"/>
      <c r="F8" s="397"/>
      <c r="G8" s="411" t="s">
        <v>46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54.95" customHeight="1">
      <c r="A9" s="373" t="s">
        <v>39</v>
      </c>
      <c r="B9" s="374"/>
      <c r="C9" s="374"/>
      <c r="D9" s="374"/>
      <c r="E9" s="374"/>
      <c r="F9" s="375"/>
      <c r="G9" s="414"/>
      <c r="H9" s="415"/>
      <c r="I9" s="416"/>
      <c r="J9" s="145" t="s">
        <v>28</v>
      </c>
      <c r="K9" s="430" t="s">
        <v>27</v>
      </c>
      <c r="L9" s="430"/>
      <c r="M9" s="430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4.95" customHeight="1">
      <c r="A10" s="373" t="s">
        <v>40</v>
      </c>
      <c r="B10" s="374"/>
      <c r="C10" s="374"/>
      <c r="D10" s="374"/>
      <c r="E10" s="374"/>
      <c r="F10" s="375"/>
      <c r="G10" s="414"/>
      <c r="H10" s="415"/>
      <c r="I10" s="416"/>
      <c r="J10" s="62"/>
      <c r="K10" s="426" t="s">
        <v>99</v>
      </c>
      <c r="L10" s="427"/>
      <c r="M10" s="428"/>
      <c r="N10" s="63" t="s">
        <v>99</v>
      </c>
      <c r="O10" s="45"/>
      <c r="Q10" s="146"/>
      <c r="R10" s="401"/>
      <c r="S10" s="401"/>
      <c r="T10" s="401"/>
      <c r="U10" s="146"/>
      <c r="V10" s="37"/>
      <c r="W10" s="147"/>
      <c r="X10" s="147"/>
      <c r="Y10" s="37"/>
      <c r="Z10" s="37"/>
      <c r="AA10" s="37"/>
    </row>
    <row r="11" spans="1:248" s="36" customFormat="1" ht="54.95" customHeight="1">
      <c r="A11" s="423" t="s">
        <v>41</v>
      </c>
      <c r="B11" s="424"/>
      <c r="C11" s="424"/>
      <c r="D11" s="424"/>
      <c r="E11" s="424"/>
      <c r="F11" s="425"/>
      <c r="G11" s="414"/>
      <c r="H11" s="415"/>
      <c r="I11" s="416"/>
      <c r="J11" s="65"/>
      <c r="K11" s="404" t="s">
        <v>99</v>
      </c>
      <c r="L11" s="405"/>
      <c r="M11" s="406"/>
      <c r="N11" s="66" t="s">
        <v>99</v>
      </c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408" t="s">
        <v>43</v>
      </c>
      <c r="B12" s="409"/>
      <c r="C12" s="409"/>
      <c r="D12" s="409"/>
      <c r="E12" s="409"/>
      <c r="F12" s="410"/>
      <c r="G12" s="414"/>
      <c r="H12" s="415"/>
      <c r="I12" s="416"/>
      <c r="J12" s="68"/>
      <c r="K12" s="404" t="s">
        <v>99</v>
      </c>
      <c r="L12" s="405"/>
      <c r="M12" s="406"/>
      <c r="N12" s="69" t="s">
        <v>99</v>
      </c>
      <c r="O12" s="45"/>
      <c r="Q12" s="46"/>
      <c r="R12" s="402">
        <f>1783+1809+1795</f>
        <v>5387</v>
      </c>
      <c r="S12" s="402"/>
      <c r="T12" s="402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403" t="s">
        <v>48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 t="s">
        <v>99</v>
      </c>
      <c r="O13" s="45"/>
      <c r="Q13" s="44"/>
      <c r="R13" s="402">
        <f>5387-26</f>
        <v>5361</v>
      </c>
      <c r="S13" s="402"/>
      <c r="T13" s="148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433"/>
      <c r="S14" s="433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433"/>
      <c r="S15" s="433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435"/>
      <c r="M16" s="435"/>
      <c r="N16" s="431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442" t="s">
        <v>58</v>
      </c>
      <c r="B17" s="83" t="s">
        <v>3</v>
      </c>
      <c r="C17" s="444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446">
        <f>(D18/D17)*100</f>
        <v>98.804127688301662</v>
      </c>
      <c r="M17" s="451" t="s">
        <v>57</v>
      </c>
      <c r="N17" s="452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443"/>
      <c r="B18" s="83" t="s">
        <v>2</v>
      </c>
      <c r="C18" s="445"/>
      <c r="D18" s="121">
        <f>(((1783+1809+1795+1560+1634+1788)-(21+3+2+67+31))/(1783+1809+1795+1560+1634+1788))</f>
        <v>0.98804127688301668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43830</v>
      </c>
      <c r="L18" s="446"/>
      <c r="M18" s="451"/>
      <c r="N18" s="452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442" t="s">
        <v>60</v>
      </c>
      <c r="B19" s="83" t="s">
        <v>3</v>
      </c>
      <c r="C19" s="444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446">
        <f t="shared" ref="L19" si="0">(D20/D19)*100</f>
        <v>33.333333333333329</v>
      </c>
      <c r="M19" s="447" t="s">
        <v>57</v>
      </c>
      <c r="N19" s="449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443"/>
      <c r="B20" s="83" t="s">
        <v>2</v>
      </c>
      <c r="C20" s="445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96">
        <v>43470</v>
      </c>
      <c r="K20" s="73">
        <v>43826</v>
      </c>
      <c r="L20" s="446"/>
      <c r="M20" s="448"/>
      <c r="N20" s="450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443" t="s">
        <v>62</v>
      </c>
      <c r="B21" s="83" t="s">
        <v>3</v>
      </c>
      <c r="C21" s="444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446">
        <f t="shared" ref="L21" si="1">(D22/D21)*100</f>
        <v>66.666666666666657</v>
      </c>
      <c r="M21" s="451" t="s">
        <v>57</v>
      </c>
      <c r="N21" s="452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443"/>
      <c r="B22" s="83" t="s">
        <v>2</v>
      </c>
      <c r="C22" s="445"/>
      <c r="D22" s="88">
        <f>1+1</f>
        <v>2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2">
        <v>43595</v>
      </c>
      <c r="K22" s="73">
        <v>43830</v>
      </c>
      <c r="L22" s="446"/>
      <c r="M22" s="451"/>
      <c r="N22" s="452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443" t="s">
        <v>81</v>
      </c>
      <c r="B23" s="83" t="s">
        <v>3</v>
      </c>
      <c r="C23" s="444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446">
        <f t="shared" ref="L23:L27" si="2">(D24/D23)*100</f>
        <v>100</v>
      </c>
      <c r="M23" s="451" t="s">
        <v>57</v>
      </c>
      <c r="N23" s="452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443"/>
      <c r="B24" s="83" t="s">
        <v>2</v>
      </c>
      <c r="C24" s="445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81">
        <v>43467</v>
      </c>
      <c r="K24" s="81">
        <v>43483</v>
      </c>
      <c r="L24" s="446"/>
      <c r="M24" s="451"/>
      <c r="N24" s="452"/>
      <c r="Q24" s="4"/>
      <c r="R24" s="4" t="s">
        <v>120</v>
      </c>
      <c r="S24" s="4">
        <v>1560</v>
      </c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457" t="s">
        <v>65</v>
      </c>
      <c r="B25" s="83" t="s">
        <v>3</v>
      </c>
      <c r="C25" s="444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446">
        <f t="shared" si="2"/>
        <v>0</v>
      </c>
      <c r="M25" s="447" t="s">
        <v>57</v>
      </c>
      <c r="N25" s="449"/>
      <c r="R25" s="1" t="s">
        <v>121</v>
      </c>
    </row>
    <row r="26" spans="1:27" ht="30" customHeight="1">
      <c r="A26" s="458"/>
      <c r="B26" s="83" t="s">
        <v>2</v>
      </c>
      <c r="C26" s="445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448"/>
      <c r="N26" s="450"/>
      <c r="R26" s="1" t="s">
        <v>122</v>
      </c>
    </row>
    <row r="27" spans="1:27" ht="18">
      <c r="A27" s="453" t="s">
        <v>9</v>
      </c>
      <c r="B27" s="83" t="s">
        <v>3</v>
      </c>
      <c r="C27" s="454"/>
      <c r="D27" s="111">
        <f>D17+D19+D21+D23+D25</f>
        <v>9</v>
      </c>
      <c r="E27" s="103" t="s">
        <v>57</v>
      </c>
      <c r="F27" s="103">
        <f>F17+F19+F21+F23+F25</f>
        <v>0</v>
      </c>
      <c r="G27" s="103">
        <f t="shared" ref="G27:I28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456">
        <f t="shared" si="2"/>
        <v>55.422680854255745</v>
      </c>
      <c r="M27" s="451" t="s">
        <v>57</v>
      </c>
      <c r="N27" s="452"/>
    </row>
    <row r="28" spans="1:27" ht="18">
      <c r="A28" s="453"/>
      <c r="B28" s="83" t="s">
        <v>2</v>
      </c>
      <c r="C28" s="455"/>
      <c r="D28" s="111">
        <f>D18+D20+D22+D24+D26</f>
        <v>4.9880412768830169</v>
      </c>
      <c r="E28" s="102" t="s">
        <v>57</v>
      </c>
      <c r="F28" s="102">
        <f>F18+F20+F22+F24+F26</f>
        <v>0</v>
      </c>
      <c r="G28" s="104">
        <f t="shared" si="3"/>
        <v>0</v>
      </c>
      <c r="H28" s="102">
        <f t="shared" si="3"/>
        <v>0</v>
      </c>
      <c r="I28" s="102">
        <f t="shared" si="3"/>
        <v>0</v>
      </c>
      <c r="J28" s="77"/>
      <c r="K28" s="78"/>
      <c r="L28" s="456"/>
      <c r="M28" s="451"/>
      <c r="N28" s="452"/>
      <c r="Q28" s="4"/>
      <c r="R28" s="4"/>
      <c r="S28" s="4"/>
      <c r="T28" s="4"/>
      <c r="U28" s="4"/>
      <c r="V28" s="4"/>
    </row>
    <row r="29" spans="1:27" s="4" customFormat="1" ht="18">
      <c r="A29" s="84"/>
      <c r="B29" s="84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3"/>
      <c r="O29" s="18"/>
    </row>
    <row r="30" spans="1:27" s="138" customFormat="1" ht="29.25" customHeight="1">
      <c r="A30" s="17" t="s">
        <v>8</v>
      </c>
      <c r="B30" s="459" t="s">
        <v>7</v>
      </c>
      <c r="C30" s="460"/>
      <c r="D30" s="461"/>
      <c r="E30" s="462" t="s">
        <v>6</v>
      </c>
      <c r="F30" s="463"/>
      <c r="G30" s="463"/>
      <c r="H30" s="463"/>
      <c r="I30" s="137"/>
      <c r="J30" s="464" t="s">
        <v>5</v>
      </c>
      <c r="K30" s="465"/>
      <c r="L30" s="465"/>
      <c r="M30" s="465"/>
      <c r="N30" s="465"/>
      <c r="Q30" s="139"/>
      <c r="R30" s="139"/>
      <c r="S30" s="139"/>
      <c r="T30" s="139"/>
      <c r="U30" s="139"/>
      <c r="V30" s="139"/>
    </row>
    <row r="31" spans="1:27" ht="39.950000000000003" customHeight="1">
      <c r="A31" s="466" t="s">
        <v>68</v>
      </c>
      <c r="B31" s="468" t="s">
        <v>69</v>
      </c>
      <c r="C31" s="469"/>
      <c r="D31" s="470"/>
      <c r="E31" s="474" t="s">
        <v>77</v>
      </c>
      <c r="F31" s="475"/>
      <c r="G31" s="476"/>
      <c r="H31" s="15" t="s">
        <v>3</v>
      </c>
      <c r="I31" s="480">
        <f>(D18/D17)*100</f>
        <v>98.804127688301662</v>
      </c>
      <c r="J31" s="482" t="s">
        <v>72</v>
      </c>
      <c r="K31" s="483"/>
      <c r="L31" s="483"/>
      <c r="M31" s="483"/>
      <c r="N31" s="484"/>
    </row>
    <row r="32" spans="1:27" ht="39.950000000000003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485"/>
      <c r="K32" s="486"/>
      <c r="L32" s="486"/>
      <c r="M32" s="486"/>
      <c r="N32" s="487"/>
    </row>
    <row r="33" spans="1:50" ht="39.950000000000003" customHeight="1">
      <c r="A33" s="491" t="s">
        <v>70</v>
      </c>
      <c r="B33" s="468" t="s">
        <v>71</v>
      </c>
      <c r="C33" s="469"/>
      <c r="D33" s="470"/>
      <c r="E33" s="492" t="s">
        <v>75</v>
      </c>
      <c r="F33" s="493"/>
      <c r="G33" s="494"/>
      <c r="H33" s="15" t="s">
        <v>3</v>
      </c>
      <c r="I33" s="480">
        <f t="shared" ref="I33" si="4">(D20/D19)*100</f>
        <v>33.333333333333329</v>
      </c>
      <c r="J33" s="485"/>
      <c r="K33" s="486"/>
      <c r="L33" s="486"/>
      <c r="M33" s="486"/>
      <c r="N33" s="487"/>
    </row>
    <row r="34" spans="1:50" ht="39.950000000000003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485"/>
      <c r="K34" s="486"/>
      <c r="L34" s="486"/>
      <c r="M34" s="486"/>
      <c r="N34" s="487"/>
    </row>
    <row r="35" spans="1:50" ht="39.950000000000003" customHeight="1">
      <c r="A35" s="491" t="s">
        <v>73</v>
      </c>
      <c r="B35" s="468" t="s">
        <v>74</v>
      </c>
      <c r="C35" s="469"/>
      <c r="D35" s="470"/>
      <c r="E35" s="495" t="s">
        <v>76</v>
      </c>
      <c r="F35" s="496"/>
      <c r="G35" s="497"/>
      <c r="H35" s="15" t="s">
        <v>3</v>
      </c>
      <c r="I35" s="480">
        <f t="shared" ref="I35" si="5">(D22/D21)*100</f>
        <v>66.666666666666657</v>
      </c>
      <c r="J35" s="485"/>
      <c r="K35" s="486"/>
      <c r="L35" s="486"/>
      <c r="M35" s="486"/>
      <c r="N35" s="487"/>
    </row>
    <row r="36" spans="1:50" ht="39.950000000000003" customHeight="1">
      <c r="A36" s="491"/>
      <c r="B36" s="471"/>
      <c r="C36" s="472"/>
      <c r="D36" s="473"/>
      <c r="E36" s="498"/>
      <c r="F36" s="499"/>
      <c r="G36" s="500"/>
      <c r="H36" s="14" t="s">
        <v>2</v>
      </c>
      <c r="I36" s="481"/>
      <c r="J36" s="488"/>
      <c r="K36" s="489"/>
      <c r="L36" s="489"/>
      <c r="M36" s="489"/>
      <c r="N36" s="490"/>
    </row>
    <row r="37" spans="1:50" ht="39.950000000000003" customHeight="1">
      <c r="A37" s="491" t="s">
        <v>82</v>
      </c>
      <c r="B37" s="468" t="s">
        <v>83</v>
      </c>
      <c r="C37" s="469"/>
      <c r="D37" s="470"/>
      <c r="E37" s="492" t="s">
        <v>80</v>
      </c>
      <c r="F37" s="493"/>
      <c r="G37" s="494"/>
      <c r="H37" s="14" t="s">
        <v>3</v>
      </c>
      <c r="I37" s="480">
        <f t="shared" ref="I37" si="6">(D24/D23)*100</f>
        <v>100</v>
      </c>
      <c r="J37" s="506" t="s">
        <v>4</v>
      </c>
      <c r="K37" s="506"/>
      <c r="L37" s="506"/>
      <c r="M37" s="506"/>
      <c r="N37" s="506"/>
    </row>
    <row r="38" spans="1:50" ht="39.950000000000003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9.950000000000003" customHeight="1">
      <c r="A39" s="491" t="s">
        <v>79</v>
      </c>
      <c r="B39" s="468" t="s">
        <v>78</v>
      </c>
      <c r="C39" s="469"/>
      <c r="D39" s="470"/>
      <c r="E39" s="492" t="s">
        <v>84</v>
      </c>
      <c r="F39" s="493"/>
      <c r="G39" s="494"/>
      <c r="H39" s="14" t="s">
        <v>3</v>
      </c>
      <c r="I39" s="480">
        <f t="shared" ref="I39" si="7">(D26/D25)*100</f>
        <v>0</v>
      </c>
      <c r="J39" s="507"/>
      <c r="K39" s="507"/>
      <c r="L39" s="507"/>
      <c r="M39" s="507"/>
      <c r="N39" s="507"/>
    </row>
    <row r="40" spans="1:50" ht="39.950000000000003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</row>
    <row r="41" spans="1:50" ht="39.950000000000003" customHeight="1">
      <c r="A41" s="501" t="s">
        <v>123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</row>
    <row r="42" spans="1:50" ht="39.950000000000003" customHeight="1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</row>
    <row r="43" spans="1:50">
      <c r="A43" s="1" t="s">
        <v>124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VBfgNaPiyDKYHrNvoRRBhmKmn3GFJjSlFntdqOE+pLeJ5AkOS6WBGit0MHxIIm+9Hr2SF/0kmKdvJkwXmvPhRQ==" saltValue="dZAk3saWCYRBuVtDrmm2fQ==" spinCount="100000" sheet="1" objects="1" scenarios="1"/>
  <mergeCells count="100">
    <mergeCell ref="A41:I42"/>
    <mergeCell ref="J41:N42"/>
    <mergeCell ref="A37:A38"/>
    <mergeCell ref="B37:D38"/>
    <mergeCell ref="E37:G38"/>
    <mergeCell ref="I37:I38"/>
    <mergeCell ref="J37:N38"/>
    <mergeCell ref="A39:A40"/>
    <mergeCell ref="B39:D40"/>
    <mergeCell ref="E39:G40"/>
    <mergeCell ref="I39:I40"/>
    <mergeCell ref="J39:N40"/>
    <mergeCell ref="B30:D30"/>
    <mergeCell ref="E30:H30"/>
    <mergeCell ref="J30:N30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B35:D36"/>
    <mergeCell ref="E35:G36"/>
    <mergeCell ref="I35:I36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17:A18"/>
    <mergeCell ref="C17:C18"/>
    <mergeCell ref="L17:L18"/>
    <mergeCell ref="M17:M18"/>
    <mergeCell ref="N17:N18"/>
    <mergeCell ref="A19:A20"/>
    <mergeCell ref="C19:C20"/>
    <mergeCell ref="L19:L20"/>
    <mergeCell ref="M19:M20"/>
    <mergeCell ref="N19:N20"/>
    <mergeCell ref="A14:A16"/>
    <mergeCell ref="L14:N14"/>
    <mergeCell ref="R14:S14"/>
    <mergeCell ref="B14:B16"/>
    <mergeCell ref="C14:C16"/>
    <mergeCell ref="D14:D16"/>
    <mergeCell ref="E14:E16"/>
    <mergeCell ref="L15:L16"/>
    <mergeCell ref="M15:M16"/>
    <mergeCell ref="N15:N16"/>
    <mergeCell ref="R15:S15"/>
    <mergeCell ref="F14:I15"/>
    <mergeCell ref="J14:K15"/>
    <mergeCell ref="R10:T10"/>
    <mergeCell ref="R12:T12"/>
    <mergeCell ref="A13:F13"/>
    <mergeCell ref="K13:M13"/>
    <mergeCell ref="R13:S13"/>
    <mergeCell ref="R11:T11"/>
    <mergeCell ref="A12:F12"/>
    <mergeCell ref="K12:M12"/>
    <mergeCell ref="G8:I13"/>
    <mergeCell ref="J8:N8"/>
    <mergeCell ref="A11:F11"/>
    <mergeCell ref="K11:M11"/>
    <mergeCell ref="K10:M10"/>
    <mergeCell ref="Q8:U8"/>
    <mergeCell ref="A9:F9"/>
    <mergeCell ref="K9:M9"/>
    <mergeCell ref="A10:F1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A8:F8"/>
  </mergeCells>
  <pageMargins left="0.62992125984252001" right="0.196850393700787" top="0.23622047244094499" bottom="0.196850393700787" header="0.15748031496063" footer="0"/>
  <pageSetup paperSize="9" scale="28" orientation="landscape" r:id="rId1"/>
  <headerFooter alignWithMargins="0"/>
  <rowBreaks count="1" manualBreakCount="1">
    <brk id="28" max="20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921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921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A41" sqref="A41:I42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63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143" t="s">
        <v>44</v>
      </c>
      <c r="B7" s="398" t="s">
        <v>118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36" customHeight="1">
      <c r="A8" s="400" t="s">
        <v>38</v>
      </c>
      <c r="B8" s="396"/>
      <c r="C8" s="396"/>
      <c r="D8" s="396"/>
      <c r="E8" s="396"/>
      <c r="F8" s="397"/>
      <c r="G8" s="411" t="s">
        <v>47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45.75" customHeight="1">
      <c r="A9" s="373" t="s">
        <v>39</v>
      </c>
      <c r="B9" s="374"/>
      <c r="C9" s="374"/>
      <c r="D9" s="374"/>
      <c r="E9" s="374"/>
      <c r="F9" s="375"/>
      <c r="G9" s="414"/>
      <c r="H9" s="415"/>
      <c r="I9" s="416"/>
      <c r="J9" s="145" t="s">
        <v>28</v>
      </c>
      <c r="K9" s="430" t="s">
        <v>27</v>
      </c>
      <c r="L9" s="430"/>
      <c r="M9" s="430"/>
      <c r="N9" s="145" t="s">
        <v>26</v>
      </c>
      <c r="O9" s="45"/>
      <c r="Q9" s="144"/>
      <c r="R9" s="144"/>
      <c r="S9" s="144"/>
      <c r="T9" s="144"/>
      <c r="U9" s="144"/>
      <c r="V9" s="37"/>
      <c r="W9" s="37"/>
      <c r="X9" s="37"/>
      <c r="Y9" s="37"/>
      <c r="Z9" s="37"/>
      <c r="AA9" s="37"/>
    </row>
    <row r="10" spans="1:248" s="36" customFormat="1" ht="50.25" customHeight="1">
      <c r="A10" s="373" t="s">
        <v>40</v>
      </c>
      <c r="B10" s="374"/>
      <c r="C10" s="374"/>
      <c r="D10" s="374"/>
      <c r="E10" s="374"/>
      <c r="F10" s="375"/>
      <c r="G10" s="414"/>
      <c r="H10" s="415"/>
      <c r="I10" s="416"/>
      <c r="J10" s="62"/>
      <c r="K10" s="426" t="s">
        <v>99</v>
      </c>
      <c r="L10" s="427"/>
      <c r="M10" s="428"/>
      <c r="N10" s="63"/>
      <c r="O10" s="45"/>
      <c r="Q10" s="146"/>
      <c r="R10" s="401"/>
      <c r="S10" s="401"/>
      <c r="T10" s="401"/>
      <c r="U10" s="146"/>
      <c r="V10" s="37"/>
      <c r="W10" s="147"/>
      <c r="X10" s="147"/>
      <c r="Y10" s="37"/>
      <c r="Z10" s="37"/>
      <c r="AA10" s="37"/>
    </row>
    <row r="11" spans="1:248" s="36" customFormat="1" ht="44.25" customHeight="1">
      <c r="A11" s="423" t="s">
        <v>41</v>
      </c>
      <c r="B11" s="424"/>
      <c r="C11" s="424"/>
      <c r="D11" s="424"/>
      <c r="E11" s="424"/>
      <c r="F11" s="425"/>
      <c r="G11" s="414"/>
      <c r="H11" s="415"/>
      <c r="I11" s="416"/>
      <c r="J11" s="65"/>
      <c r="K11" s="404" t="s">
        <v>99</v>
      </c>
      <c r="L11" s="405"/>
      <c r="M11" s="406"/>
      <c r="N11" s="66"/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408" t="s">
        <v>42</v>
      </c>
      <c r="B12" s="409"/>
      <c r="C12" s="409"/>
      <c r="D12" s="409"/>
      <c r="E12" s="409"/>
      <c r="F12" s="410"/>
      <c r="G12" s="414"/>
      <c r="H12" s="415"/>
      <c r="I12" s="416"/>
      <c r="J12" s="68"/>
      <c r="K12" s="404" t="s">
        <v>99</v>
      </c>
      <c r="L12" s="405"/>
      <c r="M12" s="406"/>
      <c r="N12" s="69"/>
      <c r="O12" s="45"/>
      <c r="Q12" s="46"/>
      <c r="R12" s="407"/>
      <c r="S12" s="407"/>
      <c r="T12" s="407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403" t="s">
        <v>45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/>
      <c r="O13" s="45"/>
      <c r="Q13" s="44"/>
      <c r="R13" s="407"/>
      <c r="S13" s="407"/>
      <c r="T13" s="142"/>
      <c r="U13" s="42"/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509"/>
      <c r="S14" s="509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509"/>
      <c r="S15" s="509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141" t="s">
        <v>15</v>
      </c>
      <c r="G16" s="141" t="s">
        <v>14</v>
      </c>
      <c r="H16" s="141" t="s">
        <v>13</v>
      </c>
      <c r="I16" s="35" t="s">
        <v>12</v>
      </c>
      <c r="J16" s="141" t="s">
        <v>11</v>
      </c>
      <c r="K16" s="140" t="s">
        <v>10</v>
      </c>
      <c r="L16" s="435"/>
      <c r="M16" s="435"/>
      <c r="N16" s="431"/>
      <c r="O16" s="3"/>
      <c r="P16" s="3"/>
      <c r="Q16" s="6"/>
      <c r="R16" s="509"/>
      <c r="S16" s="509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442" t="s">
        <v>49</v>
      </c>
      <c r="B17" s="14" t="s">
        <v>3</v>
      </c>
      <c r="C17" s="454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446">
        <f>(D18/D17)*100</f>
        <v>50</v>
      </c>
      <c r="M17" s="446"/>
      <c r="N17" s="508"/>
      <c r="Q17" s="6"/>
      <c r="R17" s="509"/>
      <c r="S17" s="509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443"/>
      <c r="B18" s="14" t="s">
        <v>2</v>
      </c>
      <c r="C18" s="455"/>
      <c r="D18" s="27">
        <f>1+2+1+3+2+2</f>
        <v>11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446"/>
      <c r="M18" s="446"/>
      <c r="N18" s="508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442" t="s">
        <v>50</v>
      </c>
      <c r="B19" s="14" t="s">
        <v>3</v>
      </c>
      <c r="C19" s="454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446">
        <f>(D20/D19)*100</f>
        <v>100</v>
      </c>
      <c r="M19" s="510"/>
      <c r="N19" s="512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443"/>
      <c r="B20" s="14" t="s">
        <v>2</v>
      </c>
      <c r="C20" s="455"/>
      <c r="D20" s="27">
        <f>1+1+1+1</f>
        <v>4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446"/>
      <c r="M20" s="511"/>
      <c r="N20" s="513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443" t="s">
        <v>88</v>
      </c>
      <c r="B21" s="14" t="s">
        <v>3</v>
      </c>
      <c r="C21" s="454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446">
        <f>(D22/D21)*100</f>
        <v>0</v>
      </c>
      <c r="M21" s="446"/>
      <c r="N21" s="508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443"/>
      <c r="B22" s="14" t="s">
        <v>2</v>
      </c>
      <c r="C22" s="455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446"/>
      <c r="M22" s="446"/>
      <c r="N22" s="508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443" t="s">
        <v>54</v>
      </c>
      <c r="B23" s="14" t="s">
        <v>3</v>
      </c>
      <c r="C23" s="454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446">
        <f t="shared" ref="L23" si="0">(D24/D23)*100</f>
        <v>100</v>
      </c>
      <c r="M23" s="446"/>
      <c r="N23" s="50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443"/>
      <c r="B24" s="14" t="s">
        <v>2</v>
      </c>
      <c r="C24" s="455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446"/>
      <c r="M24" s="446"/>
      <c r="N24" s="50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517" t="s">
        <v>55</v>
      </c>
      <c r="B25" s="14" t="s">
        <v>3</v>
      </c>
      <c r="C25" s="454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446">
        <f t="shared" ref="L25" si="1">(D26/D25)*100</f>
        <v>0</v>
      </c>
      <c r="M25" s="510"/>
      <c r="N25" s="512"/>
    </row>
    <row r="26" spans="1:27" ht="50.1" customHeight="1">
      <c r="A26" s="518"/>
      <c r="B26" s="14" t="s">
        <v>2</v>
      </c>
      <c r="C26" s="455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511"/>
      <c r="N26" s="513"/>
    </row>
    <row r="27" spans="1:27" ht="29.25" customHeight="1">
      <c r="A27" s="514" t="s">
        <v>9</v>
      </c>
      <c r="B27" s="14" t="s">
        <v>3</v>
      </c>
      <c r="C27" s="515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456">
        <f t="shared" ref="L27" si="3">(D28/D27)*100</f>
        <v>55.172413793103445</v>
      </c>
      <c r="M27" s="446"/>
      <c r="N27" s="508"/>
    </row>
    <row r="28" spans="1:27" ht="27.75" customHeight="1">
      <c r="A28" s="514"/>
      <c r="B28" s="14" t="s">
        <v>2</v>
      </c>
      <c r="C28" s="516"/>
      <c r="D28" s="107">
        <f>D18+D20+D22+D24+D26</f>
        <v>16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456"/>
      <c r="M28" s="446"/>
      <c r="N28" s="508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459" t="s">
        <v>7</v>
      </c>
      <c r="C30" s="460"/>
      <c r="D30" s="461"/>
      <c r="E30" s="462" t="s">
        <v>6</v>
      </c>
      <c r="F30" s="463"/>
      <c r="G30" s="463"/>
      <c r="H30" s="463"/>
      <c r="I30" s="137"/>
      <c r="J30" s="464" t="s">
        <v>5</v>
      </c>
      <c r="K30" s="465"/>
      <c r="L30" s="465"/>
      <c r="M30" s="465"/>
      <c r="N30" s="465"/>
      <c r="Q30" s="139"/>
      <c r="R30" s="139"/>
      <c r="S30" s="139"/>
      <c r="T30" s="139"/>
      <c r="U30" s="139"/>
      <c r="V30" s="139"/>
    </row>
    <row r="31" spans="1:27" ht="30" customHeight="1">
      <c r="A31" s="466" t="s">
        <v>91</v>
      </c>
      <c r="B31" s="468" t="s">
        <v>85</v>
      </c>
      <c r="C31" s="469"/>
      <c r="D31" s="470"/>
      <c r="E31" s="474" t="s">
        <v>86</v>
      </c>
      <c r="F31" s="475"/>
      <c r="G31" s="476"/>
      <c r="H31" s="15" t="s">
        <v>3</v>
      </c>
      <c r="I31" s="480">
        <f>(D18/D17)*100</f>
        <v>50</v>
      </c>
      <c r="J31" s="519" t="s">
        <v>72</v>
      </c>
      <c r="K31" s="520"/>
      <c r="L31" s="520"/>
      <c r="M31" s="520"/>
      <c r="N31" s="521"/>
    </row>
    <row r="32" spans="1:27" ht="30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522"/>
      <c r="K32" s="523"/>
      <c r="L32" s="523"/>
      <c r="M32" s="523"/>
      <c r="N32" s="524"/>
    </row>
    <row r="33" spans="1:50" ht="30" customHeight="1">
      <c r="A33" s="491" t="s">
        <v>90</v>
      </c>
      <c r="B33" s="468" t="s">
        <v>94</v>
      </c>
      <c r="C33" s="469"/>
      <c r="D33" s="470"/>
      <c r="E33" s="474" t="s">
        <v>87</v>
      </c>
      <c r="F33" s="475"/>
      <c r="G33" s="476"/>
      <c r="H33" s="15" t="s">
        <v>3</v>
      </c>
      <c r="I33" s="480">
        <f t="shared" ref="I33" si="4">(D20/D19)*100</f>
        <v>100</v>
      </c>
      <c r="J33" s="522"/>
      <c r="K33" s="523"/>
      <c r="L33" s="523"/>
      <c r="M33" s="523"/>
      <c r="N33" s="524"/>
    </row>
    <row r="34" spans="1:50" ht="30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522"/>
      <c r="K34" s="523"/>
      <c r="L34" s="523"/>
      <c r="M34" s="523"/>
      <c r="N34" s="524"/>
    </row>
    <row r="35" spans="1:50" ht="30" customHeight="1">
      <c r="A35" s="491" t="s">
        <v>89</v>
      </c>
      <c r="B35" s="468" t="s">
        <v>96</v>
      </c>
      <c r="C35" s="469"/>
      <c r="D35" s="470"/>
      <c r="E35" s="492" t="s">
        <v>95</v>
      </c>
      <c r="F35" s="493"/>
      <c r="G35" s="494"/>
      <c r="H35" s="15" t="s">
        <v>3</v>
      </c>
      <c r="I35" s="480">
        <f t="shared" ref="I35" si="5">(D22/D21)*100</f>
        <v>0</v>
      </c>
      <c r="J35" s="522"/>
      <c r="K35" s="523"/>
      <c r="L35" s="523"/>
      <c r="M35" s="523"/>
      <c r="N35" s="524"/>
    </row>
    <row r="36" spans="1:50" ht="30" customHeight="1">
      <c r="A36" s="491"/>
      <c r="B36" s="471"/>
      <c r="C36" s="472"/>
      <c r="D36" s="473"/>
      <c r="E36" s="477"/>
      <c r="F36" s="478"/>
      <c r="G36" s="479"/>
      <c r="H36" s="14" t="s">
        <v>2</v>
      </c>
      <c r="I36" s="481"/>
      <c r="J36" s="525"/>
      <c r="K36" s="526"/>
      <c r="L36" s="526"/>
      <c r="M36" s="526"/>
      <c r="N36" s="527"/>
    </row>
    <row r="37" spans="1:50" ht="43.5" customHeight="1">
      <c r="A37" s="491" t="s">
        <v>92</v>
      </c>
      <c r="B37" s="468" t="s">
        <v>101</v>
      </c>
      <c r="C37" s="469"/>
      <c r="D37" s="470"/>
      <c r="E37" s="492" t="s">
        <v>102</v>
      </c>
      <c r="F37" s="493"/>
      <c r="G37" s="494"/>
      <c r="H37" s="14" t="s">
        <v>3</v>
      </c>
      <c r="I37" s="480">
        <f t="shared" ref="I37" si="6">(D24/D23)*100</f>
        <v>100</v>
      </c>
      <c r="J37" s="506" t="s">
        <v>4</v>
      </c>
      <c r="K37" s="506"/>
      <c r="L37" s="506"/>
      <c r="M37" s="506"/>
      <c r="N37" s="506"/>
    </row>
    <row r="38" spans="1:50" ht="41.25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7.5" customHeight="1">
      <c r="A39" s="491" t="s">
        <v>93</v>
      </c>
      <c r="B39" s="468" t="s">
        <v>104</v>
      </c>
      <c r="C39" s="469"/>
      <c r="D39" s="470"/>
      <c r="E39" s="492" t="s">
        <v>103</v>
      </c>
      <c r="F39" s="493"/>
      <c r="G39" s="494"/>
      <c r="H39" s="14" t="s">
        <v>3</v>
      </c>
      <c r="I39" s="480">
        <f t="shared" ref="I39" si="7">(D26/D25)*100</f>
        <v>0</v>
      </c>
      <c r="J39" s="507"/>
      <c r="K39" s="507"/>
      <c r="L39" s="507"/>
      <c r="M39" s="507"/>
      <c r="N39" s="507"/>
      <c r="O39" s="4"/>
    </row>
    <row r="40" spans="1:50" ht="30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7.25" customHeight="1">
      <c r="A41" s="501" t="s">
        <v>119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51" customHeight="1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125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mergeCells count="102"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A12:F12"/>
    <mergeCell ref="K12:M12"/>
    <mergeCell ref="R12:T12"/>
    <mergeCell ref="A13:F13"/>
    <mergeCell ref="K13:M13"/>
    <mergeCell ref="R13:S13"/>
    <mergeCell ref="Q8:U8"/>
    <mergeCell ref="A9:F9"/>
    <mergeCell ref="K9:M9"/>
    <mergeCell ref="A10:F10"/>
    <mergeCell ref="K10:M10"/>
    <mergeCell ref="R10:T10"/>
    <mergeCell ref="A5:N5"/>
    <mergeCell ref="A6:N6"/>
    <mergeCell ref="B7:N7"/>
    <mergeCell ref="A8:F8"/>
    <mergeCell ref="G8:I13"/>
    <mergeCell ref="J8:N8"/>
    <mergeCell ref="A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62992125984251968" right="0.19685039370078741" top="0.23622047244094491" bottom="0.19685039370078741" header="0.15748031496062992" footer="0"/>
  <pageSetup paperSize="5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819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sqref="A1:XFD104857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63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116" t="s">
        <v>44</v>
      </c>
      <c r="B7" s="398" t="s">
        <v>115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36" customHeight="1">
      <c r="A8" s="400" t="s">
        <v>38</v>
      </c>
      <c r="B8" s="396"/>
      <c r="C8" s="396"/>
      <c r="D8" s="396"/>
      <c r="E8" s="396"/>
      <c r="F8" s="397"/>
      <c r="G8" s="411" t="s">
        <v>47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45.75" customHeight="1">
      <c r="A9" s="373" t="s">
        <v>39</v>
      </c>
      <c r="B9" s="374"/>
      <c r="C9" s="374"/>
      <c r="D9" s="374"/>
      <c r="E9" s="374"/>
      <c r="F9" s="375"/>
      <c r="G9" s="414"/>
      <c r="H9" s="415"/>
      <c r="I9" s="416"/>
      <c r="J9" s="117" t="s">
        <v>28</v>
      </c>
      <c r="K9" s="430" t="s">
        <v>27</v>
      </c>
      <c r="L9" s="430"/>
      <c r="M9" s="430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0.25" customHeight="1">
      <c r="A10" s="373" t="s">
        <v>40</v>
      </c>
      <c r="B10" s="374"/>
      <c r="C10" s="374"/>
      <c r="D10" s="374"/>
      <c r="E10" s="374"/>
      <c r="F10" s="375"/>
      <c r="G10" s="414"/>
      <c r="H10" s="415"/>
      <c r="I10" s="416"/>
      <c r="J10" s="62"/>
      <c r="K10" s="426" t="s">
        <v>99</v>
      </c>
      <c r="L10" s="427"/>
      <c r="M10" s="428"/>
      <c r="N10" s="63"/>
      <c r="O10" s="45"/>
      <c r="Q10" s="118"/>
      <c r="R10" s="401"/>
      <c r="S10" s="401"/>
      <c r="T10" s="401"/>
      <c r="U10" s="118"/>
      <c r="V10" s="37"/>
      <c r="W10" s="119"/>
      <c r="X10" s="119"/>
      <c r="Y10" s="37"/>
      <c r="Z10" s="37"/>
      <c r="AA10" s="37"/>
    </row>
    <row r="11" spans="1:248" s="36" customFormat="1" ht="44.25" customHeight="1">
      <c r="A11" s="423" t="s">
        <v>41</v>
      </c>
      <c r="B11" s="424"/>
      <c r="C11" s="424"/>
      <c r="D11" s="424"/>
      <c r="E11" s="424"/>
      <c r="F11" s="425"/>
      <c r="G11" s="414"/>
      <c r="H11" s="415"/>
      <c r="I11" s="416"/>
      <c r="J11" s="65"/>
      <c r="K11" s="404" t="s">
        <v>99</v>
      </c>
      <c r="L11" s="405"/>
      <c r="M11" s="406"/>
      <c r="N11" s="66"/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408" t="s">
        <v>42</v>
      </c>
      <c r="B12" s="409"/>
      <c r="C12" s="409"/>
      <c r="D12" s="409"/>
      <c r="E12" s="409"/>
      <c r="F12" s="410"/>
      <c r="G12" s="414"/>
      <c r="H12" s="415"/>
      <c r="I12" s="416"/>
      <c r="J12" s="68"/>
      <c r="K12" s="404" t="s">
        <v>99</v>
      </c>
      <c r="L12" s="405"/>
      <c r="M12" s="406"/>
      <c r="N12" s="69"/>
      <c r="O12" s="45"/>
      <c r="Q12" s="46"/>
      <c r="R12" s="407"/>
      <c r="S12" s="407"/>
      <c r="T12" s="407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403" t="s">
        <v>45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/>
      <c r="O13" s="45"/>
      <c r="Q13" s="44"/>
      <c r="R13" s="407"/>
      <c r="S13" s="407"/>
      <c r="T13" s="115"/>
      <c r="U13" s="42"/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509"/>
      <c r="S14" s="509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509"/>
      <c r="S15" s="509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435"/>
      <c r="M16" s="435"/>
      <c r="N16" s="431"/>
      <c r="O16" s="3"/>
      <c r="P16" s="3"/>
      <c r="Q16" s="6"/>
      <c r="R16" s="509"/>
      <c r="S16" s="509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442" t="s">
        <v>49</v>
      </c>
      <c r="B17" s="14" t="s">
        <v>3</v>
      </c>
      <c r="C17" s="454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446">
        <f>(D18/D17)*100</f>
        <v>18.181818181818183</v>
      </c>
      <c r="M17" s="446"/>
      <c r="N17" s="508"/>
      <c r="Q17" s="6"/>
      <c r="R17" s="509"/>
      <c r="S17" s="509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443"/>
      <c r="B18" s="14" t="s">
        <v>2</v>
      </c>
      <c r="C18" s="455"/>
      <c r="D18" s="27">
        <v>4</v>
      </c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446"/>
      <c r="M18" s="446"/>
      <c r="N18" s="508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442" t="s">
        <v>50</v>
      </c>
      <c r="B19" s="14" t="s">
        <v>3</v>
      </c>
      <c r="C19" s="454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446">
        <f>(D20/D19)*100</f>
        <v>75</v>
      </c>
      <c r="M19" s="510"/>
      <c r="N19" s="512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443"/>
      <c r="B20" s="14" t="s">
        <v>2</v>
      </c>
      <c r="C20" s="455"/>
      <c r="D20" s="27">
        <v>3</v>
      </c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446"/>
      <c r="M20" s="511"/>
      <c r="N20" s="513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443" t="s">
        <v>88</v>
      </c>
      <c r="B21" s="14" t="s">
        <v>3</v>
      </c>
      <c r="C21" s="454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446">
        <f>(D22/D21)*100</f>
        <v>0</v>
      </c>
      <c r="M21" s="446"/>
      <c r="N21" s="508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443"/>
      <c r="B22" s="14" t="s">
        <v>2</v>
      </c>
      <c r="C22" s="455"/>
      <c r="D22" s="27">
        <v>0</v>
      </c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446"/>
      <c r="M22" s="446"/>
      <c r="N22" s="508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443" t="s">
        <v>54</v>
      </c>
      <c r="B23" s="14" t="s">
        <v>3</v>
      </c>
      <c r="C23" s="454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446">
        <f t="shared" ref="L23" si="0">(D24/D23)*100</f>
        <v>100</v>
      </c>
      <c r="M23" s="446"/>
      <c r="N23" s="50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443"/>
      <c r="B24" s="14" t="s">
        <v>2</v>
      </c>
      <c r="C24" s="455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446"/>
      <c r="M24" s="446"/>
      <c r="N24" s="50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517" t="s">
        <v>55</v>
      </c>
      <c r="B25" s="14" t="s">
        <v>3</v>
      </c>
      <c r="C25" s="454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446">
        <f t="shared" ref="L25" si="1">(D26/D25)*100</f>
        <v>0</v>
      </c>
      <c r="M25" s="510"/>
      <c r="N25" s="512"/>
    </row>
    <row r="26" spans="1:27" ht="50.1" customHeight="1">
      <c r="A26" s="518"/>
      <c r="B26" s="14" t="s">
        <v>2</v>
      </c>
      <c r="C26" s="455"/>
      <c r="D26" s="26">
        <v>0</v>
      </c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511"/>
      <c r="N26" s="513"/>
    </row>
    <row r="27" spans="1:27" ht="29.25" customHeight="1">
      <c r="A27" s="514" t="s">
        <v>9</v>
      </c>
      <c r="B27" s="14" t="s">
        <v>3</v>
      </c>
      <c r="C27" s="515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456">
        <f t="shared" ref="L27" si="3">(D28/D27)*100</f>
        <v>27.586206896551722</v>
      </c>
      <c r="M27" s="446"/>
      <c r="N27" s="508"/>
    </row>
    <row r="28" spans="1:27" ht="27.75" customHeight="1">
      <c r="A28" s="514"/>
      <c r="B28" s="14" t="s">
        <v>2</v>
      </c>
      <c r="C28" s="516"/>
      <c r="D28" s="107">
        <f>D18+D20+D22+D24+D26</f>
        <v>8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456"/>
      <c r="M28" s="446"/>
      <c r="N28" s="508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138" customFormat="1" ht="34.5" customHeight="1">
      <c r="A30" s="17" t="s">
        <v>8</v>
      </c>
      <c r="B30" s="459" t="s">
        <v>7</v>
      </c>
      <c r="C30" s="460"/>
      <c r="D30" s="461"/>
      <c r="E30" s="462" t="s">
        <v>6</v>
      </c>
      <c r="F30" s="463"/>
      <c r="G30" s="463"/>
      <c r="H30" s="463"/>
      <c r="I30" s="137"/>
      <c r="J30" s="464" t="s">
        <v>5</v>
      </c>
      <c r="K30" s="465"/>
      <c r="L30" s="465"/>
      <c r="M30" s="465"/>
      <c r="N30" s="465"/>
      <c r="Q30" s="139"/>
      <c r="R30" s="139"/>
      <c r="S30" s="139"/>
      <c r="T30" s="139"/>
      <c r="U30" s="139"/>
      <c r="V30" s="139"/>
    </row>
    <row r="31" spans="1:27" ht="30" customHeight="1">
      <c r="A31" s="466" t="s">
        <v>91</v>
      </c>
      <c r="B31" s="468" t="s">
        <v>85</v>
      </c>
      <c r="C31" s="469"/>
      <c r="D31" s="470"/>
      <c r="E31" s="474" t="s">
        <v>86</v>
      </c>
      <c r="F31" s="475"/>
      <c r="G31" s="476"/>
      <c r="H31" s="15" t="s">
        <v>3</v>
      </c>
      <c r="I31" s="480">
        <f>(D18/D17)*100</f>
        <v>18.181818181818183</v>
      </c>
      <c r="J31" s="528" t="s">
        <v>72</v>
      </c>
      <c r="K31" s="529"/>
      <c r="L31" s="529"/>
      <c r="M31" s="529"/>
      <c r="N31" s="530"/>
    </row>
    <row r="32" spans="1:27" ht="30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531"/>
      <c r="K32" s="532"/>
      <c r="L32" s="532"/>
      <c r="M32" s="532"/>
      <c r="N32" s="533"/>
    </row>
    <row r="33" spans="1:50" ht="30" customHeight="1">
      <c r="A33" s="491" t="s">
        <v>90</v>
      </c>
      <c r="B33" s="468" t="s">
        <v>94</v>
      </c>
      <c r="C33" s="469"/>
      <c r="D33" s="470"/>
      <c r="E33" s="474" t="s">
        <v>87</v>
      </c>
      <c r="F33" s="475"/>
      <c r="G33" s="476"/>
      <c r="H33" s="15" t="s">
        <v>3</v>
      </c>
      <c r="I33" s="480">
        <f t="shared" ref="I33" si="4">(D20/D19)*100</f>
        <v>75</v>
      </c>
      <c r="J33" s="531"/>
      <c r="K33" s="532"/>
      <c r="L33" s="532"/>
      <c r="M33" s="532"/>
      <c r="N33" s="533"/>
    </row>
    <row r="34" spans="1:50" ht="30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531"/>
      <c r="K34" s="532"/>
      <c r="L34" s="532"/>
      <c r="M34" s="532"/>
      <c r="N34" s="533"/>
    </row>
    <row r="35" spans="1:50" ht="30" customHeight="1">
      <c r="A35" s="491" t="s">
        <v>89</v>
      </c>
      <c r="B35" s="468" t="s">
        <v>96</v>
      </c>
      <c r="C35" s="469"/>
      <c r="D35" s="470"/>
      <c r="E35" s="492" t="s">
        <v>95</v>
      </c>
      <c r="F35" s="493"/>
      <c r="G35" s="494"/>
      <c r="H35" s="15" t="s">
        <v>3</v>
      </c>
      <c r="I35" s="480">
        <f t="shared" ref="I35" si="5">(D22/D21)*100</f>
        <v>0</v>
      </c>
      <c r="J35" s="531"/>
      <c r="K35" s="532"/>
      <c r="L35" s="532"/>
      <c r="M35" s="532"/>
      <c r="N35" s="533"/>
    </row>
    <row r="36" spans="1:50" ht="30" customHeight="1">
      <c r="A36" s="491"/>
      <c r="B36" s="471"/>
      <c r="C36" s="472"/>
      <c r="D36" s="473"/>
      <c r="E36" s="477"/>
      <c r="F36" s="478"/>
      <c r="G36" s="479"/>
      <c r="H36" s="14" t="s">
        <v>2</v>
      </c>
      <c r="I36" s="481"/>
      <c r="J36" s="534"/>
      <c r="K36" s="535"/>
      <c r="L36" s="535"/>
      <c r="M36" s="535"/>
      <c r="N36" s="536"/>
    </row>
    <row r="37" spans="1:50" ht="43.5" customHeight="1">
      <c r="A37" s="491" t="s">
        <v>92</v>
      </c>
      <c r="B37" s="468" t="s">
        <v>101</v>
      </c>
      <c r="C37" s="469"/>
      <c r="D37" s="470"/>
      <c r="E37" s="492" t="s">
        <v>102</v>
      </c>
      <c r="F37" s="493"/>
      <c r="G37" s="494"/>
      <c r="H37" s="14" t="s">
        <v>3</v>
      </c>
      <c r="I37" s="480">
        <f t="shared" ref="I37" si="6">(D24/D23)*100</f>
        <v>100</v>
      </c>
      <c r="J37" s="506" t="s">
        <v>4</v>
      </c>
      <c r="K37" s="506"/>
      <c r="L37" s="506"/>
      <c r="M37" s="506"/>
      <c r="N37" s="506"/>
    </row>
    <row r="38" spans="1:50" ht="41.25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7.5" customHeight="1">
      <c r="A39" s="491" t="s">
        <v>93</v>
      </c>
      <c r="B39" s="468" t="s">
        <v>104</v>
      </c>
      <c r="C39" s="469"/>
      <c r="D39" s="470"/>
      <c r="E39" s="492" t="s">
        <v>103</v>
      </c>
      <c r="F39" s="493"/>
      <c r="G39" s="494"/>
      <c r="H39" s="14" t="s">
        <v>3</v>
      </c>
      <c r="I39" s="480">
        <f t="shared" ref="I39" si="7">(D26/D25)*100</f>
        <v>0</v>
      </c>
      <c r="J39" s="507"/>
      <c r="K39" s="507"/>
      <c r="L39" s="507"/>
      <c r="M39" s="507"/>
      <c r="N39" s="507"/>
      <c r="O39" s="4"/>
    </row>
    <row r="40" spans="1:50" ht="30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45" customHeight="1">
      <c r="A41" s="501" t="s">
        <v>117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45" customHeight="1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116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algorithmName="SHA-512" hashValue="0SX84Rxt7T2uKYLNGlbFa3LpOnYXaorTZexMljGtkCkFDTzLfsP8jvBRQB7zuEA/8uvRQDSiuN/4i0jVqubZhQ==" saltValue="/QMzFozqpnO9wkytypkC7A==" spinCount="100000" sheet="1" objects="1" scenarios="1"/>
  <mergeCells count="102">
    <mergeCell ref="A41:I42"/>
    <mergeCell ref="J41:N42"/>
    <mergeCell ref="A8:F8"/>
    <mergeCell ref="A9:F9"/>
    <mergeCell ref="A10:F10"/>
    <mergeCell ref="A11:F11"/>
    <mergeCell ref="A12:F1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E37:G38"/>
    <mergeCell ref="I37:I38"/>
    <mergeCell ref="A31:A32"/>
    <mergeCell ref="B31:D32"/>
    <mergeCell ref="E31:G32"/>
    <mergeCell ref="I31:I32"/>
    <mergeCell ref="J31:N36"/>
    <mergeCell ref="A33:A34"/>
    <mergeCell ref="B33:D34"/>
    <mergeCell ref="E33:G34"/>
    <mergeCell ref="I33:I34"/>
    <mergeCell ref="A35:A36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K12:M12"/>
    <mergeCell ref="R12:T12"/>
    <mergeCell ref="A13:F13"/>
    <mergeCell ref="K13:M13"/>
    <mergeCell ref="R13:S13"/>
    <mergeCell ref="Q8:U8"/>
    <mergeCell ref="K9:M9"/>
    <mergeCell ref="K10:M10"/>
    <mergeCell ref="R10:T10"/>
    <mergeCell ref="A5:N5"/>
    <mergeCell ref="A6:N6"/>
    <mergeCell ref="B7:N7"/>
    <mergeCell ref="G8:I13"/>
    <mergeCell ref="J8:N8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zoomScale="64" zoomScaleNormal="64" workbookViewId="0">
      <selection activeCell="A33" sqref="A33:A34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6.85546875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21.28515625" style="1" customWidth="1"/>
    <col min="20" max="20" width="12.5703125" style="1" hidden="1" customWidth="1"/>
    <col min="21" max="21" width="29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37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116" t="s">
        <v>44</v>
      </c>
      <c r="B7" s="398" t="s">
        <v>114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54.95" customHeight="1">
      <c r="A8" s="400" t="s">
        <v>38</v>
      </c>
      <c r="B8" s="396"/>
      <c r="C8" s="396"/>
      <c r="D8" s="396"/>
      <c r="E8" s="396"/>
      <c r="F8" s="397"/>
      <c r="G8" s="411" t="s">
        <v>46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54.95" customHeight="1">
      <c r="A9" s="373" t="s">
        <v>39</v>
      </c>
      <c r="B9" s="374"/>
      <c r="C9" s="374"/>
      <c r="D9" s="374"/>
      <c r="E9" s="374"/>
      <c r="F9" s="375"/>
      <c r="G9" s="414"/>
      <c r="H9" s="415"/>
      <c r="I9" s="416"/>
      <c r="J9" s="117" t="s">
        <v>28</v>
      </c>
      <c r="K9" s="430" t="s">
        <v>27</v>
      </c>
      <c r="L9" s="430"/>
      <c r="M9" s="430"/>
      <c r="N9" s="117" t="s">
        <v>26</v>
      </c>
      <c r="O9" s="45"/>
      <c r="Q9" s="120"/>
      <c r="R9" s="120"/>
      <c r="S9" s="120"/>
      <c r="T9" s="120"/>
      <c r="U9" s="120"/>
      <c r="V9" s="37"/>
      <c r="W9" s="37"/>
      <c r="X9" s="37"/>
      <c r="Y9" s="37"/>
      <c r="Z9" s="37"/>
      <c r="AA9" s="37"/>
    </row>
    <row r="10" spans="1:248" s="36" customFormat="1" ht="54.95" customHeight="1">
      <c r="A10" s="373" t="s">
        <v>40</v>
      </c>
      <c r="B10" s="374"/>
      <c r="C10" s="374"/>
      <c r="D10" s="374"/>
      <c r="E10" s="374"/>
      <c r="F10" s="375"/>
      <c r="G10" s="414"/>
      <c r="H10" s="415"/>
      <c r="I10" s="416"/>
      <c r="J10" s="62"/>
      <c r="K10" s="426" t="s">
        <v>99</v>
      </c>
      <c r="L10" s="427"/>
      <c r="M10" s="428"/>
      <c r="N10" s="63"/>
      <c r="O10" s="45"/>
      <c r="Q10" s="118"/>
      <c r="R10" s="401"/>
      <c r="S10" s="401"/>
      <c r="T10" s="401"/>
      <c r="U10" s="118"/>
      <c r="V10" s="37"/>
      <c r="W10" s="119"/>
      <c r="X10" s="119"/>
      <c r="Y10" s="37"/>
      <c r="Z10" s="37"/>
      <c r="AA10" s="37"/>
    </row>
    <row r="11" spans="1:248" s="36" customFormat="1" ht="54.95" customHeight="1">
      <c r="A11" s="423" t="s">
        <v>41</v>
      </c>
      <c r="B11" s="424"/>
      <c r="C11" s="424"/>
      <c r="D11" s="424"/>
      <c r="E11" s="424"/>
      <c r="F11" s="425"/>
      <c r="G11" s="414"/>
      <c r="H11" s="415"/>
      <c r="I11" s="416"/>
      <c r="J11" s="65"/>
      <c r="K11" s="404" t="s">
        <v>99</v>
      </c>
      <c r="L11" s="405"/>
      <c r="M11" s="406"/>
      <c r="N11" s="66"/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408" t="s">
        <v>43</v>
      </c>
      <c r="B12" s="409"/>
      <c r="C12" s="409"/>
      <c r="D12" s="409"/>
      <c r="E12" s="409"/>
      <c r="F12" s="410"/>
      <c r="G12" s="414"/>
      <c r="H12" s="415"/>
      <c r="I12" s="416"/>
      <c r="J12" s="68"/>
      <c r="K12" s="404" t="s">
        <v>99</v>
      </c>
      <c r="L12" s="405"/>
      <c r="M12" s="406"/>
      <c r="N12" s="69"/>
      <c r="O12" s="45"/>
      <c r="Q12" s="46"/>
      <c r="R12" s="402">
        <f>1783+1809+1795</f>
        <v>5387</v>
      </c>
      <c r="S12" s="402"/>
      <c r="T12" s="402"/>
      <c r="U12" s="131">
        <f>21+3+2</f>
        <v>26</v>
      </c>
      <c r="V12" s="37"/>
      <c r="W12" s="40"/>
      <c r="X12" s="39"/>
      <c r="Y12" s="38"/>
      <c r="Z12" s="37"/>
      <c r="AA12" s="37"/>
    </row>
    <row r="13" spans="1:248" s="36" customFormat="1" ht="54.95" customHeight="1">
      <c r="A13" s="403" t="s">
        <v>48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/>
      <c r="O13" s="45"/>
      <c r="Q13" s="44"/>
      <c r="R13" s="402">
        <f>5387-26</f>
        <v>5361</v>
      </c>
      <c r="S13" s="402"/>
      <c r="T13" s="132"/>
      <c r="U13" s="136">
        <f>5361/5387</f>
        <v>0.99517356599220341</v>
      </c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433"/>
      <c r="S14" s="433"/>
      <c r="T14" s="133"/>
      <c r="U14" s="134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433"/>
      <c r="S15" s="433"/>
      <c r="T15" s="133"/>
      <c r="U15" s="135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113" t="s">
        <v>15</v>
      </c>
      <c r="G16" s="113" t="s">
        <v>14</v>
      </c>
      <c r="H16" s="113" t="s">
        <v>13</v>
      </c>
      <c r="I16" s="35" t="s">
        <v>12</v>
      </c>
      <c r="J16" s="113" t="s">
        <v>11</v>
      </c>
      <c r="K16" s="114" t="s">
        <v>10</v>
      </c>
      <c r="L16" s="435"/>
      <c r="M16" s="435"/>
      <c r="N16" s="431"/>
      <c r="O16" s="3"/>
      <c r="P16" s="3"/>
      <c r="Q16" s="6"/>
      <c r="R16" s="122"/>
      <c r="S16" s="122" t="s">
        <v>109</v>
      </c>
      <c r="T16" s="4"/>
      <c r="U16" s="125" t="s">
        <v>110</v>
      </c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442" t="s">
        <v>58</v>
      </c>
      <c r="B17" s="83" t="s">
        <v>3</v>
      </c>
      <c r="C17" s="454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446">
        <f>(D18/D17)*100</f>
        <v>99.517356599220335</v>
      </c>
      <c r="M17" s="451" t="s">
        <v>57</v>
      </c>
      <c r="N17" s="452"/>
      <c r="Q17" s="6"/>
      <c r="R17" s="122" t="s">
        <v>106</v>
      </c>
      <c r="S17" s="123">
        <v>1783</v>
      </c>
      <c r="T17" s="126"/>
      <c r="U17" s="127">
        <v>21</v>
      </c>
      <c r="V17" s="4"/>
      <c r="W17" s="31"/>
      <c r="X17" s="7"/>
      <c r="Y17" s="28"/>
      <c r="Z17" s="4"/>
      <c r="AA17" s="4"/>
    </row>
    <row r="18" spans="1:27" ht="75" customHeight="1">
      <c r="A18" s="443"/>
      <c r="B18" s="83" t="s">
        <v>2</v>
      </c>
      <c r="C18" s="455"/>
      <c r="D18" s="121">
        <f>(((1783+1809+1795)-(21+3+2))/(1783+1809+1795))</f>
        <v>0.99517356599220341</v>
      </c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5">
        <v>43467</v>
      </c>
      <c r="K18" s="76">
        <v>43555</v>
      </c>
      <c r="L18" s="446"/>
      <c r="M18" s="451"/>
      <c r="N18" s="452"/>
      <c r="Q18" s="4"/>
      <c r="R18" s="126" t="s">
        <v>107</v>
      </c>
      <c r="S18" s="126">
        <v>1809</v>
      </c>
      <c r="T18" s="126"/>
      <c r="U18" s="128">
        <v>3</v>
      </c>
      <c r="V18" s="4"/>
      <c r="W18" s="31"/>
      <c r="X18" s="7"/>
      <c r="Y18" s="28"/>
      <c r="Z18" s="4"/>
      <c r="AA18" s="4"/>
    </row>
    <row r="19" spans="1:27" ht="27" customHeight="1">
      <c r="A19" s="442" t="s">
        <v>60</v>
      </c>
      <c r="B19" s="83" t="s">
        <v>3</v>
      </c>
      <c r="C19" s="454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446">
        <f t="shared" ref="L19" si="0">(D20/D19)*100</f>
        <v>33.333333333333329</v>
      </c>
      <c r="M19" s="447" t="s">
        <v>57</v>
      </c>
      <c r="N19" s="449"/>
      <c r="Q19" s="4"/>
      <c r="R19" s="126" t="s">
        <v>108</v>
      </c>
      <c r="S19" s="126">
        <v>1795</v>
      </c>
      <c r="T19" s="126"/>
      <c r="U19" s="128">
        <v>2</v>
      </c>
      <c r="V19" s="4"/>
      <c r="W19" s="31"/>
      <c r="X19" s="7"/>
      <c r="Y19" s="28"/>
      <c r="Z19" s="4"/>
      <c r="AA19" s="4"/>
    </row>
    <row r="20" spans="1:27" ht="27" customHeight="1">
      <c r="A20" s="443"/>
      <c r="B20" s="83" t="s">
        <v>2</v>
      </c>
      <c r="C20" s="455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446"/>
      <c r="M20" s="448"/>
      <c r="N20" s="450"/>
      <c r="Q20" s="4"/>
      <c r="R20" s="126" t="s">
        <v>111</v>
      </c>
      <c r="S20" s="128">
        <f>SUM(S17:S19)</f>
        <v>5387</v>
      </c>
      <c r="T20" s="126"/>
      <c r="U20" s="128">
        <f>SUM(U17:U19)</f>
        <v>26</v>
      </c>
      <c r="V20" s="4"/>
      <c r="W20" s="31"/>
      <c r="X20" s="7"/>
      <c r="Y20" s="28"/>
      <c r="Z20" s="4"/>
      <c r="AA20" s="4"/>
    </row>
    <row r="21" spans="1:27" ht="65.099999999999994" customHeight="1">
      <c r="A21" s="443" t="s">
        <v>62</v>
      </c>
      <c r="B21" s="83" t="s">
        <v>3</v>
      </c>
      <c r="C21" s="454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446">
        <f t="shared" ref="L21" si="1">(D22/D21)*100</f>
        <v>33.333333333333329</v>
      </c>
      <c r="M21" s="451" t="s">
        <v>57</v>
      </c>
      <c r="N21" s="452"/>
      <c r="Q21" s="4"/>
      <c r="R21" s="4"/>
      <c r="S21" s="130">
        <f>(27/5402)</f>
        <v>4.9981488337652721E-3</v>
      </c>
      <c r="T21" s="4"/>
      <c r="U21" s="124"/>
      <c r="V21" s="4"/>
      <c r="W21" s="4"/>
      <c r="X21" s="4"/>
      <c r="Y21" s="4"/>
      <c r="Z21" s="4"/>
      <c r="AA21" s="4"/>
    </row>
    <row r="22" spans="1:27" ht="65.099999999999994" customHeight="1">
      <c r="A22" s="443"/>
      <c r="B22" s="83" t="s">
        <v>2</v>
      </c>
      <c r="C22" s="455"/>
      <c r="D22" s="88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446"/>
      <c r="M22" s="451"/>
      <c r="N22" s="452"/>
      <c r="Q22" s="4"/>
      <c r="R22" s="129">
        <f>((21+3+3)/(1783+1809+1810))*100</f>
        <v>0.49981488337652719</v>
      </c>
      <c r="S22" s="4"/>
      <c r="T22" s="4"/>
      <c r="U22" s="124"/>
      <c r="V22" s="4"/>
      <c r="W22" s="4"/>
      <c r="X22" s="4"/>
      <c r="Y22" s="28"/>
      <c r="Z22" s="4"/>
      <c r="AA22" s="4"/>
    </row>
    <row r="23" spans="1:27" ht="50.1" customHeight="1">
      <c r="A23" s="443" t="s">
        <v>81</v>
      </c>
      <c r="B23" s="83" t="s">
        <v>3</v>
      </c>
      <c r="C23" s="454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446">
        <f t="shared" ref="L23:L27" si="2">(D24/D23)*100</f>
        <v>100</v>
      </c>
      <c r="M23" s="451" t="s">
        <v>57</v>
      </c>
      <c r="N23" s="452"/>
      <c r="Q23" s="4"/>
      <c r="R23" s="129">
        <f>((21+3)/(1783+1809+1810))*100</f>
        <v>0.44427989633469089</v>
      </c>
      <c r="S23" s="4"/>
      <c r="T23" s="4"/>
      <c r="U23" s="124"/>
      <c r="V23" s="4"/>
      <c r="W23" s="4"/>
      <c r="X23" s="4"/>
      <c r="Y23" s="4"/>
      <c r="Z23" s="4"/>
      <c r="AA23" s="4"/>
    </row>
    <row r="24" spans="1:27" ht="50.1" customHeight="1">
      <c r="A24" s="443"/>
      <c r="B24" s="83" t="s">
        <v>2</v>
      </c>
      <c r="C24" s="455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446"/>
      <c r="M24" s="451"/>
      <c r="N24" s="45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457" t="s">
        <v>65</v>
      </c>
      <c r="B25" s="83" t="s">
        <v>3</v>
      </c>
      <c r="C25" s="454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446">
        <f t="shared" si="2"/>
        <v>0</v>
      </c>
      <c r="M25" s="447" t="s">
        <v>57</v>
      </c>
      <c r="N25" s="449"/>
    </row>
    <row r="26" spans="1:27" ht="30" customHeight="1">
      <c r="A26" s="458"/>
      <c r="B26" s="83" t="s">
        <v>2</v>
      </c>
      <c r="C26" s="455"/>
      <c r="D26" s="90">
        <v>0</v>
      </c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448"/>
      <c r="N26" s="450"/>
    </row>
    <row r="27" spans="1:27" ht="18">
      <c r="A27" s="453" t="s">
        <v>9</v>
      </c>
      <c r="B27" s="83" t="s">
        <v>3</v>
      </c>
      <c r="C27" s="454"/>
      <c r="D27" s="111">
        <f>D17+D19+D21+D23+D25</f>
        <v>9</v>
      </c>
      <c r="E27" s="102" t="s">
        <v>57</v>
      </c>
      <c r="F27" s="103">
        <f>F17+F19+F21+F23+F25</f>
        <v>0</v>
      </c>
      <c r="G27" s="103">
        <f t="shared" ref="G27:I28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456">
        <f t="shared" si="2"/>
        <v>44.390817399913374</v>
      </c>
      <c r="M27" s="451" t="s">
        <v>57</v>
      </c>
      <c r="N27" s="452"/>
    </row>
    <row r="28" spans="1:27" ht="18">
      <c r="A28" s="453"/>
      <c r="B28" s="83" t="s">
        <v>2</v>
      </c>
      <c r="C28" s="455"/>
      <c r="D28" s="111">
        <f>D18+D20+D22+D24+D26</f>
        <v>3.9951735659922036</v>
      </c>
      <c r="E28" s="102" t="s">
        <v>57</v>
      </c>
      <c r="F28" s="102">
        <f>F18+F20+F22+F24+F26</f>
        <v>0</v>
      </c>
      <c r="G28" s="104">
        <f t="shared" si="3"/>
        <v>0</v>
      </c>
      <c r="H28" s="102">
        <f t="shared" si="3"/>
        <v>0</v>
      </c>
      <c r="I28" s="102">
        <f t="shared" si="3"/>
        <v>0</v>
      </c>
      <c r="J28" s="77"/>
      <c r="K28" s="78"/>
      <c r="L28" s="456"/>
      <c r="M28" s="451"/>
      <c r="N28" s="452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138" customFormat="1" ht="29.25" customHeight="1">
      <c r="A30" s="17" t="s">
        <v>8</v>
      </c>
      <c r="B30" s="459" t="s">
        <v>7</v>
      </c>
      <c r="C30" s="460"/>
      <c r="D30" s="461"/>
      <c r="E30" s="462" t="s">
        <v>6</v>
      </c>
      <c r="F30" s="463"/>
      <c r="G30" s="463"/>
      <c r="H30" s="463"/>
      <c r="I30" s="137"/>
      <c r="J30" s="464" t="s">
        <v>5</v>
      </c>
      <c r="K30" s="465"/>
      <c r="L30" s="465"/>
      <c r="M30" s="465"/>
      <c r="N30" s="465"/>
      <c r="Q30" s="139"/>
      <c r="R30" s="139"/>
      <c r="S30" s="139"/>
      <c r="T30" s="139"/>
      <c r="U30" s="139"/>
      <c r="V30" s="139"/>
    </row>
    <row r="31" spans="1:27" ht="39.950000000000003" customHeight="1">
      <c r="A31" s="466" t="s">
        <v>68</v>
      </c>
      <c r="B31" s="468" t="s">
        <v>69</v>
      </c>
      <c r="C31" s="469"/>
      <c r="D31" s="470"/>
      <c r="E31" s="474" t="s">
        <v>77</v>
      </c>
      <c r="F31" s="475"/>
      <c r="G31" s="476"/>
      <c r="H31" s="15" t="s">
        <v>3</v>
      </c>
      <c r="I31" s="480">
        <f>(D18/D17)*100</f>
        <v>99.517356599220335</v>
      </c>
      <c r="J31" s="528" t="s">
        <v>72</v>
      </c>
      <c r="K31" s="529"/>
      <c r="L31" s="529"/>
      <c r="M31" s="529"/>
      <c r="N31" s="530"/>
    </row>
    <row r="32" spans="1:27" ht="39.950000000000003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531"/>
      <c r="K32" s="532"/>
      <c r="L32" s="532"/>
      <c r="M32" s="532"/>
      <c r="N32" s="533"/>
    </row>
    <row r="33" spans="1:50" ht="39.950000000000003" customHeight="1">
      <c r="A33" s="491" t="s">
        <v>70</v>
      </c>
      <c r="B33" s="468" t="s">
        <v>71</v>
      </c>
      <c r="C33" s="469"/>
      <c r="D33" s="470"/>
      <c r="E33" s="492" t="s">
        <v>75</v>
      </c>
      <c r="F33" s="493"/>
      <c r="G33" s="494"/>
      <c r="H33" s="15" t="s">
        <v>3</v>
      </c>
      <c r="I33" s="480">
        <f t="shared" ref="I33" si="4">(D20/D19)*100</f>
        <v>33.333333333333329</v>
      </c>
      <c r="J33" s="531"/>
      <c r="K33" s="532"/>
      <c r="L33" s="532"/>
      <c r="M33" s="532"/>
      <c r="N33" s="533"/>
    </row>
    <row r="34" spans="1:50" ht="39.950000000000003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531"/>
      <c r="K34" s="532"/>
      <c r="L34" s="532"/>
      <c r="M34" s="532"/>
      <c r="N34" s="533"/>
    </row>
    <row r="35" spans="1:50" ht="39.950000000000003" customHeight="1">
      <c r="A35" s="491" t="s">
        <v>73</v>
      </c>
      <c r="B35" s="468" t="s">
        <v>74</v>
      </c>
      <c r="C35" s="469"/>
      <c r="D35" s="470"/>
      <c r="E35" s="495" t="s">
        <v>76</v>
      </c>
      <c r="F35" s="496"/>
      <c r="G35" s="497"/>
      <c r="H35" s="15" t="s">
        <v>3</v>
      </c>
      <c r="I35" s="480">
        <f t="shared" ref="I35" si="5">(D22/D21)*100</f>
        <v>33.333333333333329</v>
      </c>
      <c r="J35" s="531"/>
      <c r="K35" s="532"/>
      <c r="L35" s="532"/>
      <c r="M35" s="532"/>
      <c r="N35" s="533"/>
    </row>
    <row r="36" spans="1:50" ht="39.950000000000003" customHeight="1">
      <c r="A36" s="491"/>
      <c r="B36" s="471"/>
      <c r="C36" s="472"/>
      <c r="D36" s="473"/>
      <c r="E36" s="498"/>
      <c r="F36" s="499"/>
      <c r="G36" s="500"/>
      <c r="H36" s="14" t="s">
        <v>2</v>
      </c>
      <c r="I36" s="481"/>
      <c r="J36" s="534"/>
      <c r="K36" s="535"/>
      <c r="L36" s="535"/>
      <c r="M36" s="535"/>
      <c r="N36" s="536"/>
    </row>
    <row r="37" spans="1:50" ht="39.950000000000003" customHeight="1">
      <c r="A37" s="491" t="s">
        <v>82</v>
      </c>
      <c r="B37" s="468" t="s">
        <v>83</v>
      </c>
      <c r="C37" s="469"/>
      <c r="D37" s="470"/>
      <c r="E37" s="492" t="s">
        <v>80</v>
      </c>
      <c r="F37" s="493"/>
      <c r="G37" s="494"/>
      <c r="H37" s="14" t="s">
        <v>3</v>
      </c>
      <c r="I37" s="480">
        <f t="shared" ref="I37" si="6">(D24/D23)*100</f>
        <v>100</v>
      </c>
      <c r="J37" s="506" t="s">
        <v>4</v>
      </c>
      <c r="K37" s="506"/>
      <c r="L37" s="506"/>
      <c r="M37" s="506"/>
      <c r="N37" s="506"/>
    </row>
    <row r="38" spans="1:50" ht="39.950000000000003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9.950000000000003" customHeight="1">
      <c r="A39" s="491" t="s">
        <v>79</v>
      </c>
      <c r="B39" s="468" t="s">
        <v>78</v>
      </c>
      <c r="C39" s="469"/>
      <c r="D39" s="470"/>
      <c r="E39" s="492" t="s">
        <v>84</v>
      </c>
      <c r="F39" s="493"/>
      <c r="G39" s="494"/>
      <c r="H39" s="14" t="s">
        <v>3</v>
      </c>
      <c r="I39" s="480">
        <f t="shared" ref="I39" si="7">(D26/D25)*100</f>
        <v>0</v>
      </c>
      <c r="J39" s="507"/>
      <c r="K39" s="507"/>
      <c r="L39" s="507"/>
      <c r="M39" s="507"/>
      <c r="N39" s="507"/>
    </row>
    <row r="40" spans="1:50" ht="39.950000000000003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</row>
    <row r="41" spans="1:50" ht="39.950000000000003" customHeight="1">
      <c r="A41" s="501" t="s">
        <v>112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</row>
    <row r="42" spans="1:50" ht="39.950000000000003" customHeight="1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</row>
    <row r="43" spans="1:50">
      <c r="A43" s="1" t="s">
        <v>113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algorithmName="SHA-512" hashValue="YDrBsKkwM43egeRC9uQxU8Dqh2ZkhzddhQxZ2zuRq9EnixcJt6oQ3PnZOXqyuqN+BNeFRVS9uNNAlszvCMRScQ==" saltValue="Xfdrlra5ijWlrRoSr8Z5WQ==" spinCount="100000" sheet="1" objects="1" scenarios="1"/>
  <mergeCells count="100">
    <mergeCell ref="E37:G38"/>
    <mergeCell ref="I37:I38"/>
    <mergeCell ref="A31:A32"/>
    <mergeCell ref="B31:D32"/>
    <mergeCell ref="E31:G32"/>
    <mergeCell ref="I31:I32"/>
    <mergeCell ref="B30:D30"/>
    <mergeCell ref="E30:H30"/>
    <mergeCell ref="J30:N30"/>
    <mergeCell ref="A41:I42"/>
    <mergeCell ref="J41:N42"/>
    <mergeCell ref="J37:N38"/>
    <mergeCell ref="A39:A40"/>
    <mergeCell ref="B39:D40"/>
    <mergeCell ref="E39:G40"/>
    <mergeCell ref="I39:I40"/>
    <mergeCell ref="J39:N40"/>
    <mergeCell ref="B35:D36"/>
    <mergeCell ref="E35:G36"/>
    <mergeCell ref="I35:I36"/>
    <mergeCell ref="A37:A38"/>
    <mergeCell ref="B37:D38"/>
    <mergeCell ref="A27:A28"/>
    <mergeCell ref="C27:C28"/>
    <mergeCell ref="L27:L28"/>
    <mergeCell ref="M27:M28"/>
    <mergeCell ref="N27:N28"/>
    <mergeCell ref="J31:N36"/>
    <mergeCell ref="A33:A34"/>
    <mergeCell ref="B33:D34"/>
    <mergeCell ref="E33:G34"/>
    <mergeCell ref="I33:I34"/>
    <mergeCell ref="A35:A36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N19:N20"/>
    <mergeCell ref="A21:A22"/>
    <mergeCell ref="C21:C22"/>
    <mergeCell ref="L21:L22"/>
    <mergeCell ref="M21:M22"/>
    <mergeCell ref="N21:N22"/>
    <mergeCell ref="F14:I15"/>
    <mergeCell ref="A19:A20"/>
    <mergeCell ref="C19:C20"/>
    <mergeCell ref="L19:L20"/>
    <mergeCell ref="M19:M20"/>
    <mergeCell ref="A14:A16"/>
    <mergeCell ref="B14:B16"/>
    <mergeCell ref="C14:C16"/>
    <mergeCell ref="D14:D16"/>
    <mergeCell ref="E14:E16"/>
    <mergeCell ref="Q8:U8"/>
    <mergeCell ref="K9:M9"/>
    <mergeCell ref="K10:M10"/>
    <mergeCell ref="R10:T10"/>
    <mergeCell ref="A17:A18"/>
    <mergeCell ref="C17:C18"/>
    <mergeCell ref="L17:L18"/>
    <mergeCell ref="M17:M18"/>
    <mergeCell ref="N17:N18"/>
    <mergeCell ref="J14:K15"/>
    <mergeCell ref="L14:N14"/>
    <mergeCell ref="R14:S14"/>
    <mergeCell ref="L15:L16"/>
    <mergeCell ref="M15:M16"/>
    <mergeCell ref="N15:N16"/>
    <mergeCell ref="R15:S15"/>
    <mergeCell ref="R11:T11"/>
    <mergeCell ref="K12:M12"/>
    <mergeCell ref="R12:T12"/>
    <mergeCell ref="A13:F13"/>
    <mergeCell ref="K13:M13"/>
    <mergeCell ref="R13:S13"/>
    <mergeCell ref="A11:F11"/>
    <mergeCell ref="A12:F1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G8:I13"/>
    <mergeCell ref="J8:N8"/>
    <mergeCell ref="K11:M11"/>
    <mergeCell ref="A8:F8"/>
    <mergeCell ref="A9:F9"/>
    <mergeCell ref="A10:F10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view="pageBreakPreview" zoomScale="60" zoomScaleNormal="64" workbookViewId="0">
      <selection activeCell="B35" sqref="B35:D36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27.140625" style="1" customWidth="1"/>
    <col min="4" max="4" width="10" style="1" customWidth="1"/>
    <col min="5" max="5" width="18.85546875" style="1" customWidth="1"/>
    <col min="6" max="6" width="16.42578125" style="1" customWidth="1"/>
    <col min="7" max="7" width="8" style="3" customWidth="1"/>
    <col min="8" max="8" width="13.42578125" style="1" customWidth="1"/>
    <col min="9" max="9" width="14" style="1" customWidth="1"/>
    <col min="10" max="10" width="15.5703125" style="2" customWidth="1"/>
    <col min="11" max="11" width="16.85546875" style="2" customWidth="1"/>
    <col min="12" max="12" width="12.7109375" style="1" customWidth="1"/>
    <col min="13" max="13" width="14" style="1" customWidth="1"/>
    <col min="14" max="14" width="17.7109375" style="1" customWidth="1"/>
    <col min="15" max="15" width="3.1406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37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54" t="s">
        <v>44</v>
      </c>
      <c r="B7" s="398" t="s">
        <v>30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54.95" customHeight="1">
      <c r="A8" s="61" t="s">
        <v>38</v>
      </c>
      <c r="B8" s="542"/>
      <c r="C8" s="537"/>
      <c r="D8" s="537"/>
      <c r="E8" s="537"/>
      <c r="F8" s="538"/>
      <c r="G8" s="411" t="s">
        <v>46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54.95" customHeight="1">
      <c r="A9" s="59" t="s">
        <v>39</v>
      </c>
      <c r="B9" s="537"/>
      <c r="C9" s="537"/>
      <c r="D9" s="537"/>
      <c r="E9" s="537"/>
      <c r="F9" s="538"/>
      <c r="G9" s="414"/>
      <c r="H9" s="415"/>
      <c r="I9" s="416"/>
      <c r="J9" s="56" t="s">
        <v>28</v>
      </c>
      <c r="K9" s="430" t="s">
        <v>27</v>
      </c>
      <c r="L9" s="430"/>
      <c r="M9" s="430"/>
      <c r="N9" s="56" t="s">
        <v>26</v>
      </c>
      <c r="O9" s="45"/>
      <c r="Q9" s="49"/>
      <c r="R9" s="49"/>
      <c r="S9" s="49"/>
      <c r="T9" s="49"/>
      <c r="U9" s="49"/>
      <c r="V9" s="37"/>
      <c r="W9" s="37"/>
      <c r="X9" s="37"/>
      <c r="Y9" s="37"/>
      <c r="Z9" s="37"/>
      <c r="AA9" s="37"/>
    </row>
    <row r="10" spans="1:248" s="36" customFormat="1" ht="54.95" customHeight="1">
      <c r="A10" s="60" t="s">
        <v>40</v>
      </c>
      <c r="B10" s="539"/>
      <c r="C10" s="540"/>
      <c r="D10" s="540"/>
      <c r="E10" s="540"/>
      <c r="F10" s="541"/>
      <c r="G10" s="414"/>
      <c r="H10" s="415"/>
      <c r="I10" s="416"/>
      <c r="J10" s="62"/>
      <c r="K10" s="426" t="s">
        <v>99</v>
      </c>
      <c r="L10" s="427"/>
      <c r="M10" s="428"/>
      <c r="N10" s="63"/>
      <c r="O10" s="45"/>
      <c r="Q10" s="48"/>
      <c r="R10" s="401"/>
      <c r="S10" s="401"/>
      <c r="T10" s="401"/>
      <c r="U10" s="48"/>
      <c r="V10" s="37"/>
      <c r="W10" s="47"/>
      <c r="X10" s="47"/>
      <c r="Y10" s="37"/>
      <c r="Z10" s="37"/>
      <c r="AA10" s="37"/>
    </row>
    <row r="11" spans="1:248" s="36" customFormat="1" ht="54.95" customHeight="1">
      <c r="A11" s="64" t="s">
        <v>41</v>
      </c>
      <c r="B11" s="539"/>
      <c r="C11" s="540"/>
      <c r="D11" s="540"/>
      <c r="E11" s="540"/>
      <c r="F11" s="541"/>
      <c r="G11" s="414"/>
      <c r="H11" s="415"/>
      <c r="I11" s="416"/>
      <c r="J11" s="65"/>
      <c r="K11" s="404" t="s">
        <v>99</v>
      </c>
      <c r="L11" s="405"/>
      <c r="M11" s="406"/>
      <c r="N11" s="66"/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54.95" customHeight="1">
      <c r="A12" s="67" t="s">
        <v>43</v>
      </c>
      <c r="B12" s="542"/>
      <c r="C12" s="537"/>
      <c r="D12" s="537"/>
      <c r="E12" s="537"/>
      <c r="F12" s="538"/>
      <c r="G12" s="414"/>
      <c r="H12" s="415"/>
      <c r="I12" s="416"/>
      <c r="J12" s="68"/>
      <c r="K12" s="404" t="s">
        <v>99</v>
      </c>
      <c r="L12" s="405"/>
      <c r="M12" s="406"/>
      <c r="N12" s="69"/>
      <c r="O12" s="45"/>
      <c r="Q12" s="46"/>
      <c r="R12" s="407"/>
      <c r="S12" s="407"/>
      <c r="T12" s="407"/>
      <c r="U12" s="42"/>
      <c r="V12" s="37"/>
      <c r="W12" s="40"/>
      <c r="X12" s="39"/>
      <c r="Y12" s="38"/>
      <c r="Z12" s="37"/>
      <c r="AA12" s="37"/>
    </row>
    <row r="13" spans="1:248" s="36" customFormat="1" ht="54.95" customHeight="1">
      <c r="A13" s="403" t="s">
        <v>48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/>
      <c r="O13" s="45"/>
      <c r="Q13" s="44"/>
      <c r="R13" s="407"/>
      <c r="S13" s="407"/>
      <c r="T13" s="43"/>
      <c r="U13" s="42"/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509"/>
      <c r="S14" s="509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509"/>
      <c r="S15" s="509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34" t="s">
        <v>15</v>
      </c>
      <c r="G16" s="34" t="s">
        <v>14</v>
      </c>
      <c r="H16" s="34" t="s">
        <v>13</v>
      </c>
      <c r="I16" s="35" t="s">
        <v>12</v>
      </c>
      <c r="J16" s="34" t="s">
        <v>11</v>
      </c>
      <c r="K16" s="33" t="s">
        <v>10</v>
      </c>
      <c r="L16" s="435"/>
      <c r="M16" s="435"/>
      <c r="N16" s="431"/>
      <c r="O16" s="3"/>
      <c r="P16" s="3"/>
      <c r="Q16" s="6"/>
      <c r="R16" s="509"/>
      <c r="S16" s="509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75" customHeight="1">
      <c r="A17" s="442" t="s">
        <v>58</v>
      </c>
      <c r="B17" s="83" t="s">
        <v>3</v>
      </c>
      <c r="C17" s="454" t="s">
        <v>59</v>
      </c>
      <c r="D17" s="95">
        <v>1</v>
      </c>
      <c r="E17" s="97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43467</v>
      </c>
      <c r="K17" s="76">
        <v>43830</v>
      </c>
      <c r="L17" s="446">
        <f>(D18/D17)*100</f>
        <v>0</v>
      </c>
      <c r="M17" s="451" t="s">
        <v>57</v>
      </c>
      <c r="N17" s="452"/>
      <c r="Q17" s="6"/>
      <c r="R17" s="509"/>
      <c r="S17" s="509"/>
      <c r="T17" s="4"/>
      <c r="U17" s="5"/>
      <c r="V17" s="4"/>
      <c r="W17" s="31"/>
      <c r="X17" s="7"/>
      <c r="Y17" s="28"/>
      <c r="Z17" s="4"/>
      <c r="AA17" s="4"/>
    </row>
    <row r="18" spans="1:27" ht="75" customHeight="1">
      <c r="A18" s="443"/>
      <c r="B18" s="83" t="s">
        <v>2</v>
      </c>
      <c r="C18" s="455"/>
      <c r="D18" s="89"/>
      <c r="E18" s="98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446"/>
      <c r="M18" s="451"/>
      <c r="N18" s="452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27" customHeight="1">
      <c r="A19" s="442" t="s">
        <v>60</v>
      </c>
      <c r="B19" s="83" t="s">
        <v>3</v>
      </c>
      <c r="C19" s="454" t="s">
        <v>61</v>
      </c>
      <c r="D19" s="88">
        <v>3</v>
      </c>
      <c r="E19" s="97" t="s">
        <v>57</v>
      </c>
      <c r="F19" s="74">
        <v>0</v>
      </c>
      <c r="G19" s="74">
        <v>0</v>
      </c>
      <c r="H19" s="74">
        <v>0</v>
      </c>
      <c r="I19" s="74">
        <v>0</v>
      </c>
      <c r="J19" s="96">
        <v>43470</v>
      </c>
      <c r="K19" s="73">
        <v>43826</v>
      </c>
      <c r="L19" s="446">
        <f t="shared" ref="L19" si="0">(D20/D19)*100</f>
        <v>33.333333333333329</v>
      </c>
      <c r="M19" s="447" t="s">
        <v>57</v>
      </c>
      <c r="N19" s="449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27" customHeight="1">
      <c r="A20" s="443"/>
      <c r="B20" s="83" t="s">
        <v>2</v>
      </c>
      <c r="C20" s="455"/>
      <c r="D20" s="88">
        <f>1</f>
        <v>1</v>
      </c>
      <c r="E20" s="98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446"/>
      <c r="M20" s="448"/>
      <c r="N20" s="450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65.099999999999994" customHeight="1">
      <c r="A21" s="443" t="s">
        <v>62</v>
      </c>
      <c r="B21" s="83" t="s">
        <v>3</v>
      </c>
      <c r="C21" s="454" t="s">
        <v>67</v>
      </c>
      <c r="D21" s="88">
        <v>3</v>
      </c>
      <c r="E21" s="97" t="s">
        <v>57</v>
      </c>
      <c r="F21" s="74">
        <v>0</v>
      </c>
      <c r="G21" s="74">
        <v>0</v>
      </c>
      <c r="H21" s="74">
        <v>0</v>
      </c>
      <c r="I21" s="74">
        <v>0</v>
      </c>
      <c r="J21" s="72">
        <v>43595</v>
      </c>
      <c r="K21" s="73">
        <v>43830</v>
      </c>
      <c r="L21" s="446">
        <f t="shared" ref="L21" si="1">(D22/D21)*100</f>
        <v>33.333333333333329</v>
      </c>
      <c r="M21" s="451" t="s">
        <v>57</v>
      </c>
      <c r="N21" s="452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65.099999999999994" customHeight="1">
      <c r="A22" s="443"/>
      <c r="B22" s="83" t="s">
        <v>2</v>
      </c>
      <c r="C22" s="455"/>
      <c r="D22" s="89">
        <v>1</v>
      </c>
      <c r="E22" s="98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446"/>
      <c r="M22" s="451"/>
      <c r="N22" s="452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50.1" customHeight="1">
      <c r="A23" s="443" t="s">
        <v>81</v>
      </c>
      <c r="B23" s="83" t="s">
        <v>3</v>
      </c>
      <c r="C23" s="454" t="s">
        <v>64</v>
      </c>
      <c r="D23" s="88">
        <v>1</v>
      </c>
      <c r="E23" s="97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43467</v>
      </c>
      <c r="K23" s="81">
        <v>43483</v>
      </c>
      <c r="L23" s="446">
        <f t="shared" ref="L23:L27" si="2">(D24/D23)*100</f>
        <v>100</v>
      </c>
      <c r="M23" s="451" t="s">
        <v>57</v>
      </c>
      <c r="N23" s="45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50.1" customHeight="1">
      <c r="A24" s="443"/>
      <c r="B24" s="83" t="s">
        <v>2</v>
      </c>
      <c r="C24" s="455"/>
      <c r="D24" s="90">
        <v>1</v>
      </c>
      <c r="E24" s="97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446"/>
      <c r="M24" s="451"/>
      <c r="N24" s="45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0" customHeight="1">
      <c r="A25" s="457" t="s">
        <v>65</v>
      </c>
      <c r="B25" s="83" t="s">
        <v>3</v>
      </c>
      <c r="C25" s="454" t="s">
        <v>66</v>
      </c>
      <c r="D25" s="90">
        <v>1</v>
      </c>
      <c r="E25" s="97" t="s">
        <v>57</v>
      </c>
      <c r="F25" s="74">
        <v>0</v>
      </c>
      <c r="G25" s="74">
        <v>0</v>
      </c>
      <c r="H25" s="74">
        <v>0</v>
      </c>
      <c r="I25" s="74">
        <v>0</v>
      </c>
      <c r="J25" s="82">
        <v>43690</v>
      </c>
      <c r="K25" s="73">
        <v>43830</v>
      </c>
      <c r="L25" s="446">
        <f t="shared" si="2"/>
        <v>0</v>
      </c>
      <c r="M25" s="447" t="s">
        <v>57</v>
      </c>
      <c r="N25" s="449"/>
    </row>
    <row r="26" spans="1:27" ht="30" customHeight="1">
      <c r="A26" s="458"/>
      <c r="B26" s="83" t="s">
        <v>2</v>
      </c>
      <c r="C26" s="455"/>
      <c r="D26" s="90"/>
      <c r="E26" s="97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448"/>
      <c r="N26" s="450"/>
    </row>
    <row r="27" spans="1:27" ht="18">
      <c r="A27" s="453" t="s">
        <v>9</v>
      </c>
      <c r="B27" s="83" t="s">
        <v>3</v>
      </c>
      <c r="C27" s="454"/>
      <c r="D27" s="111">
        <f>D17+D19+D21+D23+D25</f>
        <v>9</v>
      </c>
      <c r="E27" s="102" t="s">
        <v>57</v>
      </c>
      <c r="F27" s="103">
        <f>F17+F19+F21+F23+F25</f>
        <v>0</v>
      </c>
      <c r="G27" s="103">
        <f t="shared" ref="G27:I27" si="3">G17+G19+G21+G23+G25</f>
        <v>0</v>
      </c>
      <c r="H27" s="103">
        <f t="shared" si="3"/>
        <v>0</v>
      </c>
      <c r="I27" s="103">
        <f t="shared" si="3"/>
        <v>0</v>
      </c>
      <c r="J27" s="77"/>
      <c r="K27" s="78"/>
      <c r="L27" s="456">
        <f t="shared" si="2"/>
        <v>33.333333333333329</v>
      </c>
      <c r="M27" s="451" t="s">
        <v>57</v>
      </c>
      <c r="N27" s="452"/>
    </row>
    <row r="28" spans="1:27" ht="18">
      <c r="A28" s="453"/>
      <c r="B28" s="83" t="s">
        <v>2</v>
      </c>
      <c r="C28" s="455"/>
      <c r="D28" s="112">
        <f>D18+D20+D22+D24+D26</f>
        <v>3</v>
      </c>
      <c r="E28" s="102" t="s">
        <v>57</v>
      </c>
      <c r="F28" s="102">
        <f>F18+F20+F22+F24+F26</f>
        <v>0</v>
      </c>
      <c r="G28" s="104">
        <f t="shared" ref="G28:I28" si="4">G18+G20+G22+G24+G26</f>
        <v>0</v>
      </c>
      <c r="H28" s="102">
        <f t="shared" si="4"/>
        <v>0</v>
      </c>
      <c r="I28" s="102">
        <f t="shared" si="4"/>
        <v>0</v>
      </c>
      <c r="J28" s="77"/>
      <c r="K28" s="78"/>
      <c r="L28" s="456"/>
      <c r="M28" s="451"/>
      <c r="N28" s="452"/>
      <c r="Q28" s="4"/>
      <c r="R28" s="4"/>
      <c r="S28" s="4"/>
      <c r="T28" s="4"/>
      <c r="U28" s="4"/>
      <c r="V28" s="4"/>
    </row>
    <row r="29" spans="1:27" s="4" customFormat="1" ht="18">
      <c r="A29" s="84"/>
      <c r="B29" s="85"/>
      <c r="C29" s="84"/>
      <c r="D29" s="84"/>
      <c r="E29" s="86"/>
      <c r="F29" s="87"/>
      <c r="G29" s="91"/>
      <c r="H29" s="91"/>
      <c r="I29" s="91"/>
      <c r="J29" s="92"/>
      <c r="K29" s="92"/>
      <c r="L29" s="87"/>
      <c r="M29" s="93"/>
      <c r="N29" s="94"/>
      <c r="O29" s="18"/>
    </row>
    <row r="30" spans="1:27" s="4" customFormat="1" ht="15.75">
      <c r="A30" s="17" t="s">
        <v>8</v>
      </c>
      <c r="B30" s="459" t="s">
        <v>7</v>
      </c>
      <c r="C30" s="460"/>
      <c r="D30" s="461"/>
      <c r="E30" s="552" t="s">
        <v>6</v>
      </c>
      <c r="F30" s="553"/>
      <c r="G30" s="553"/>
      <c r="H30" s="553"/>
      <c r="I30" s="16"/>
      <c r="J30" s="464" t="s">
        <v>5</v>
      </c>
      <c r="K30" s="465"/>
      <c r="L30" s="465"/>
      <c r="M30" s="465"/>
      <c r="N30" s="465"/>
      <c r="Q30" s="1"/>
      <c r="R30" s="1"/>
      <c r="S30" s="1"/>
      <c r="T30" s="1"/>
      <c r="U30" s="1"/>
      <c r="V30" s="1"/>
    </row>
    <row r="31" spans="1:27" ht="39.950000000000003" customHeight="1">
      <c r="A31" s="466" t="s">
        <v>68</v>
      </c>
      <c r="B31" s="468" t="s">
        <v>69</v>
      </c>
      <c r="C31" s="469"/>
      <c r="D31" s="470"/>
      <c r="E31" s="474" t="s">
        <v>77</v>
      </c>
      <c r="F31" s="475"/>
      <c r="G31" s="476"/>
      <c r="H31" s="15" t="s">
        <v>3</v>
      </c>
      <c r="I31" s="480">
        <f>(D18/D17)*100</f>
        <v>0</v>
      </c>
      <c r="J31" s="543" t="s">
        <v>72</v>
      </c>
      <c r="K31" s="544"/>
      <c r="L31" s="544"/>
      <c r="M31" s="544"/>
      <c r="N31" s="545"/>
    </row>
    <row r="32" spans="1:27" ht="39.950000000000003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546"/>
      <c r="K32" s="547"/>
      <c r="L32" s="547"/>
      <c r="M32" s="547"/>
      <c r="N32" s="548"/>
    </row>
    <row r="33" spans="1:50" ht="39.950000000000003" customHeight="1">
      <c r="A33" s="491" t="s">
        <v>70</v>
      </c>
      <c r="B33" s="468" t="s">
        <v>71</v>
      </c>
      <c r="C33" s="469"/>
      <c r="D33" s="470"/>
      <c r="E33" s="492" t="s">
        <v>75</v>
      </c>
      <c r="F33" s="493"/>
      <c r="G33" s="494"/>
      <c r="H33" s="15" t="s">
        <v>3</v>
      </c>
      <c r="I33" s="480">
        <f t="shared" ref="I33" si="5">(D20/D19)*100</f>
        <v>33.333333333333329</v>
      </c>
      <c r="J33" s="546"/>
      <c r="K33" s="547"/>
      <c r="L33" s="547"/>
      <c r="M33" s="547"/>
      <c r="N33" s="548"/>
    </row>
    <row r="34" spans="1:50" ht="39.950000000000003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546"/>
      <c r="K34" s="547"/>
      <c r="L34" s="547"/>
      <c r="M34" s="547"/>
      <c r="N34" s="548"/>
    </row>
    <row r="35" spans="1:50" ht="39.950000000000003" customHeight="1">
      <c r="A35" s="491" t="s">
        <v>73</v>
      </c>
      <c r="B35" s="468" t="s">
        <v>74</v>
      </c>
      <c r="C35" s="469"/>
      <c r="D35" s="470"/>
      <c r="E35" s="495" t="s">
        <v>76</v>
      </c>
      <c r="F35" s="496"/>
      <c r="G35" s="497"/>
      <c r="H35" s="15" t="s">
        <v>3</v>
      </c>
      <c r="I35" s="480">
        <f t="shared" ref="I35" si="6">(D22/D21)*100</f>
        <v>33.333333333333329</v>
      </c>
      <c r="J35" s="546"/>
      <c r="K35" s="547"/>
      <c r="L35" s="547"/>
      <c r="M35" s="547"/>
      <c r="N35" s="548"/>
    </row>
    <row r="36" spans="1:50" ht="39.950000000000003" customHeight="1">
      <c r="A36" s="491"/>
      <c r="B36" s="471"/>
      <c r="C36" s="472"/>
      <c r="D36" s="473"/>
      <c r="E36" s="498"/>
      <c r="F36" s="499"/>
      <c r="G36" s="500"/>
      <c r="H36" s="14" t="s">
        <v>2</v>
      </c>
      <c r="I36" s="481"/>
      <c r="J36" s="549"/>
      <c r="K36" s="550"/>
      <c r="L36" s="550"/>
      <c r="M36" s="550"/>
      <c r="N36" s="551"/>
    </row>
    <row r="37" spans="1:50" ht="39.950000000000003" customHeight="1">
      <c r="A37" s="491" t="s">
        <v>82</v>
      </c>
      <c r="B37" s="468" t="s">
        <v>83</v>
      </c>
      <c r="C37" s="469"/>
      <c r="D37" s="470"/>
      <c r="E37" s="492" t="s">
        <v>80</v>
      </c>
      <c r="F37" s="493"/>
      <c r="G37" s="494"/>
      <c r="H37" s="14" t="s">
        <v>3</v>
      </c>
      <c r="I37" s="480">
        <f t="shared" ref="I37" si="7">(D24/D23)*100</f>
        <v>100</v>
      </c>
      <c r="J37" s="506" t="s">
        <v>4</v>
      </c>
      <c r="K37" s="506"/>
      <c r="L37" s="506"/>
      <c r="M37" s="506"/>
      <c r="N37" s="506"/>
    </row>
    <row r="38" spans="1:50" ht="39.950000000000003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9.950000000000003" customHeight="1">
      <c r="A39" s="491" t="s">
        <v>79</v>
      </c>
      <c r="B39" s="468" t="s">
        <v>78</v>
      </c>
      <c r="C39" s="469"/>
      <c r="D39" s="470"/>
      <c r="E39" s="492" t="s">
        <v>84</v>
      </c>
      <c r="F39" s="493"/>
      <c r="G39" s="494"/>
      <c r="H39" s="14" t="s">
        <v>3</v>
      </c>
      <c r="I39" s="480">
        <f t="shared" ref="I39" si="8">(D26/D25)*100</f>
        <v>0</v>
      </c>
      <c r="J39" s="507"/>
      <c r="K39" s="507"/>
      <c r="L39" s="507"/>
      <c r="M39" s="507"/>
      <c r="N39" s="507"/>
    </row>
    <row r="40" spans="1:50" ht="39.950000000000003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</row>
    <row r="41" spans="1:50">
      <c r="A41" s="501" t="s">
        <v>105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</row>
    <row r="42" spans="1:50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</row>
    <row r="43" spans="1:50">
      <c r="A43" s="1" t="s">
        <v>97</v>
      </c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sheetProtection password="CBB3" sheet="1" objects="1" scenarios="1"/>
  <mergeCells count="102">
    <mergeCell ref="I33:I34"/>
    <mergeCell ref="I35:I36"/>
    <mergeCell ref="I37:I38"/>
    <mergeCell ref="I39:I40"/>
    <mergeCell ref="L19:L20"/>
    <mergeCell ref="J31:N36"/>
    <mergeCell ref="A33:A34"/>
    <mergeCell ref="B33:D34"/>
    <mergeCell ref="A35:A36"/>
    <mergeCell ref="B35:D36"/>
    <mergeCell ref="E33:G34"/>
    <mergeCell ref="E37:G38"/>
    <mergeCell ref="E35:G36"/>
    <mergeCell ref="B30:D30"/>
    <mergeCell ref="E30:H30"/>
    <mergeCell ref="J30:N30"/>
    <mergeCell ref="A31:A32"/>
    <mergeCell ref="B31:D32"/>
    <mergeCell ref="E31:G32"/>
    <mergeCell ref="I31:I32"/>
    <mergeCell ref="A27:A28"/>
    <mergeCell ref="C27:C28"/>
    <mergeCell ref="L27:L28"/>
    <mergeCell ref="M27:M28"/>
    <mergeCell ref="A41:I42"/>
    <mergeCell ref="J41:N42"/>
    <mergeCell ref="A37:A38"/>
    <mergeCell ref="B37:D38"/>
    <mergeCell ref="J37:N38"/>
    <mergeCell ref="A39:A40"/>
    <mergeCell ref="B39:D40"/>
    <mergeCell ref="E39:G40"/>
    <mergeCell ref="J39:N40"/>
    <mergeCell ref="N27:N28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M19:M20"/>
    <mergeCell ref="N19:N20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Q8:U8"/>
  </mergeCells>
  <pageMargins left="0.62992125984251968" right="0.19685039370078741" top="0.23622047244094491" bottom="0.19685039370078741" header="0.15748031496062992" footer="0"/>
  <pageSetup paperSize="9" scale="47" orientation="landscape" r:id="rId1"/>
  <headerFooter alignWithMargins="0"/>
  <rowBreaks count="1" manualBreakCount="1">
    <brk id="29" max="16383" man="1"/>
  </rowBreaks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3"/>
  <sheetViews>
    <sheetView view="pageBreakPreview" zoomScale="60" zoomScaleNormal="80" workbookViewId="0">
      <selection activeCell="J8" sqref="J8:N8"/>
    </sheetView>
  </sheetViews>
  <sheetFormatPr baseColWidth="10" defaultColWidth="12.5703125" defaultRowHeight="15"/>
  <cols>
    <col min="1" max="1" width="86.85546875" style="1" customWidth="1"/>
    <col min="2" max="2" width="10.28515625" style="1" customWidth="1"/>
    <col min="3" max="3" width="18.42578125" style="1" customWidth="1"/>
    <col min="4" max="4" width="10" style="1" customWidth="1"/>
    <col min="5" max="5" width="16.28515625" style="1" customWidth="1"/>
    <col min="6" max="6" width="16.42578125" style="1" customWidth="1"/>
    <col min="7" max="7" width="8" style="3" customWidth="1"/>
    <col min="8" max="8" width="13.42578125" style="1" customWidth="1"/>
    <col min="9" max="9" width="12.7109375" style="1" customWidth="1"/>
    <col min="10" max="10" width="15" style="2" customWidth="1"/>
    <col min="11" max="11" width="16.85546875" style="2" customWidth="1"/>
    <col min="12" max="12" width="11" style="1" customWidth="1"/>
    <col min="13" max="13" width="14" style="1" customWidth="1"/>
    <col min="14" max="14" width="16.5703125" style="1" customWidth="1"/>
    <col min="15" max="15" width="2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36" customFormat="1" ht="37.5" customHeight="1">
      <c r="A1" s="376"/>
      <c r="B1" s="379" t="s">
        <v>32</v>
      </c>
      <c r="C1" s="380"/>
      <c r="D1" s="380"/>
      <c r="E1" s="380"/>
      <c r="F1" s="380"/>
      <c r="G1" s="380"/>
      <c r="H1" s="381"/>
      <c r="I1" s="385" t="s">
        <v>36</v>
      </c>
      <c r="J1" s="386"/>
      <c r="K1" s="386"/>
      <c r="L1" s="387"/>
      <c r="M1" s="388"/>
      <c r="N1" s="389"/>
      <c r="O1" s="50"/>
    </row>
    <row r="2" spans="1:248" s="36" customFormat="1" ht="37.5" customHeight="1">
      <c r="A2" s="377"/>
      <c r="B2" s="382"/>
      <c r="C2" s="383"/>
      <c r="D2" s="383"/>
      <c r="E2" s="383"/>
      <c r="F2" s="383"/>
      <c r="G2" s="383"/>
      <c r="H2" s="384"/>
      <c r="I2" s="385" t="s">
        <v>33</v>
      </c>
      <c r="J2" s="386"/>
      <c r="K2" s="386"/>
      <c r="L2" s="387"/>
      <c r="M2" s="390"/>
      <c r="N2" s="391"/>
      <c r="O2" s="50"/>
    </row>
    <row r="3" spans="1:248" s="36" customFormat="1" ht="33.75" customHeight="1">
      <c r="A3" s="377"/>
      <c r="B3" s="379" t="s">
        <v>31</v>
      </c>
      <c r="C3" s="380"/>
      <c r="D3" s="380"/>
      <c r="E3" s="380"/>
      <c r="F3" s="380"/>
      <c r="G3" s="380"/>
      <c r="H3" s="381"/>
      <c r="I3" s="385" t="s">
        <v>34</v>
      </c>
      <c r="J3" s="386"/>
      <c r="K3" s="386"/>
      <c r="L3" s="387"/>
      <c r="M3" s="390"/>
      <c r="N3" s="391"/>
      <c r="O3" s="50"/>
    </row>
    <row r="4" spans="1:248" s="36" customFormat="1" ht="38.25" customHeight="1">
      <c r="A4" s="378"/>
      <c r="B4" s="382"/>
      <c r="C4" s="383"/>
      <c r="D4" s="383"/>
      <c r="E4" s="383"/>
      <c r="F4" s="383"/>
      <c r="G4" s="383"/>
      <c r="H4" s="384"/>
      <c r="I4" s="385" t="s">
        <v>35</v>
      </c>
      <c r="J4" s="386"/>
      <c r="K4" s="386"/>
      <c r="L4" s="387"/>
      <c r="M4" s="392"/>
      <c r="N4" s="393"/>
      <c r="O4" s="50"/>
    </row>
    <row r="5" spans="1:248" s="36" customFormat="1" ht="38.25" customHeight="1">
      <c r="A5" s="394"/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50"/>
    </row>
    <row r="6" spans="1:248" s="36" customFormat="1" ht="31.5" customHeight="1">
      <c r="A6" s="395" t="s">
        <v>63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50"/>
    </row>
    <row r="7" spans="1:248" s="36" customFormat="1" ht="36" customHeight="1">
      <c r="A7" s="54" t="s">
        <v>44</v>
      </c>
      <c r="B7" s="398" t="s">
        <v>30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</row>
    <row r="8" spans="1:248" s="36" customFormat="1" ht="36" customHeight="1">
      <c r="A8" s="61" t="s">
        <v>38</v>
      </c>
      <c r="B8" s="542"/>
      <c r="C8" s="537"/>
      <c r="D8" s="537"/>
      <c r="E8" s="537"/>
      <c r="F8" s="538"/>
      <c r="G8" s="411" t="s">
        <v>47</v>
      </c>
      <c r="H8" s="412"/>
      <c r="I8" s="413"/>
      <c r="J8" s="420" t="s">
        <v>29</v>
      </c>
      <c r="K8" s="421"/>
      <c r="L8" s="421"/>
      <c r="M8" s="421"/>
      <c r="N8" s="422"/>
      <c r="O8" s="45"/>
      <c r="Q8" s="429"/>
      <c r="R8" s="429"/>
      <c r="S8" s="429"/>
      <c r="T8" s="429"/>
      <c r="U8" s="429"/>
      <c r="V8" s="37"/>
      <c r="W8" s="37"/>
      <c r="X8" s="37"/>
      <c r="Y8" s="37"/>
      <c r="Z8" s="37"/>
      <c r="AA8" s="37"/>
    </row>
    <row r="9" spans="1:248" s="36" customFormat="1" ht="45.75" customHeight="1">
      <c r="A9" s="59" t="s">
        <v>39</v>
      </c>
      <c r="B9" s="537"/>
      <c r="C9" s="537"/>
      <c r="D9" s="537"/>
      <c r="E9" s="537"/>
      <c r="F9" s="538"/>
      <c r="G9" s="414"/>
      <c r="H9" s="415"/>
      <c r="I9" s="416"/>
      <c r="J9" s="56" t="s">
        <v>28</v>
      </c>
      <c r="K9" s="430" t="s">
        <v>27</v>
      </c>
      <c r="L9" s="430"/>
      <c r="M9" s="430"/>
      <c r="N9" s="56" t="s">
        <v>26</v>
      </c>
      <c r="O9" s="45"/>
      <c r="Q9" s="55"/>
      <c r="R9" s="55"/>
      <c r="S9" s="55"/>
      <c r="T9" s="55"/>
      <c r="U9" s="55"/>
      <c r="V9" s="37"/>
      <c r="W9" s="37"/>
      <c r="X9" s="37"/>
      <c r="Y9" s="37"/>
      <c r="Z9" s="37"/>
      <c r="AA9" s="37"/>
    </row>
    <row r="10" spans="1:248" s="36" customFormat="1" ht="50.25" customHeight="1">
      <c r="A10" s="60" t="s">
        <v>40</v>
      </c>
      <c r="B10" s="539"/>
      <c r="C10" s="540"/>
      <c r="D10" s="540"/>
      <c r="E10" s="540"/>
      <c r="F10" s="541"/>
      <c r="G10" s="414"/>
      <c r="H10" s="415"/>
      <c r="I10" s="416"/>
      <c r="J10" s="62"/>
      <c r="K10" s="426" t="s">
        <v>99</v>
      </c>
      <c r="L10" s="427"/>
      <c r="M10" s="428"/>
      <c r="N10" s="63"/>
      <c r="O10" s="45"/>
      <c r="Q10" s="57"/>
      <c r="R10" s="401"/>
      <c r="S10" s="401"/>
      <c r="T10" s="401"/>
      <c r="U10" s="57"/>
      <c r="V10" s="37"/>
      <c r="W10" s="58"/>
      <c r="X10" s="58"/>
      <c r="Y10" s="37"/>
      <c r="Z10" s="37"/>
      <c r="AA10" s="37"/>
    </row>
    <row r="11" spans="1:248" s="36" customFormat="1" ht="44.25" customHeight="1">
      <c r="A11" s="64" t="s">
        <v>41</v>
      </c>
      <c r="B11" s="539"/>
      <c r="C11" s="540"/>
      <c r="D11" s="540"/>
      <c r="E11" s="540"/>
      <c r="F11" s="541"/>
      <c r="G11" s="414"/>
      <c r="H11" s="415"/>
      <c r="I11" s="416"/>
      <c r="J11" s="65"/>
      <c r="K11" s="404" t="s">
        <v>99</v>
      </c>
      <c r="L11" s="405"/>
      <c r="M11" s="406"/>
      <c r="N11" s="66"/>
      <c r="O11" s="45"/>
      <c r="Q11" s="46"/>
      <c r="R11" s="407"/>
      <c r="S11" s="407"/>
      <c r="T11" s="407"/>
      <c r="U11" s="42"/>
      <c r="V11" s="37"/>
      <c r="W11" s="40"/>
      <c r="X11" s="39"/>
      <c r="Y11" s="38"/>
      <c r="Z11" s="37"/>
      <c r="AA11" s="37"/>
    </row>
    <row r="12" spans="1:248" s="36" customFormat="1" ht="42.75" customHeight="1">
      <c r="A12" s="67" t="s">
        <v>42</v>
      </c>
      <c r="B12" s="542"/>
      <c r="C12" s="537"/>
      <c r="D12" s="537"/>
      <c r="E12" s="537"/>
      <c r="F12" s="538"/>
      <c r="G12" s="414"/>
      <c r="H12" s="415"/>
      <c r="I12" s="416"/>
      <c r="J12" s="68"/>
      <c r="K12" s="404" t="s">
        <v>99</v>
      </c>
      <c r="L12" s="405"/>
      <c r="M12" s="406"/>
      <c r="N12" s="69"/>
      <c r="O12" s="45"/>
      <c r="Q12" s="46"/>
      <c r="R12" s="407"/>
      <c r="S12" s="407"/>
      <c r="T12" s="407"/>
      <c r="U12" s="42"/>
      <c r="V12" s="37"/>
      <c r="W12" s="40"/>
      <c r="X12" s="39"/>
      <c r="Y12" s="38"/>
      <c r="Z12" s="37"/>
      <c r="AA12" s="37"/>
    </row>
    <row r="13" spans="1:248" s="36" customFormat="1" ht="45" customHeight="1">
      <c r="A13" s="403" t="s">
        <v>45</v>
      </c>
      <c r="B13" s="403"/>
      <c r="C13" s="403"/>
      <c r="D13" s="403"/>
      <c r="E13" s="403"/>
      <c r="F13" s="403"/>
      <c r="G13" s="417"/>
      <c r="H13" s="418"/>
      <c r="I13" s="419"/>
      <c r="J13" s="70"/>
      <c r="K13" s="404" t="s">
        <v>99</v>
      </c>
      <c r="L13" s="405"/>
      <c r="M13" s="406"/>
      <c r="N13" s="71"/>
      <c r="O13" s="45"/>
      <c r="Q13" s="44"/>
      <c r="R13" s="407"/>
      <c r="S13" s="407"/>
      <c r="T13" s="53"/>
      <c r="U13" s="42"/>
      <c r="V13" s="41"/>
      <c r="W13" s="40"/>
      <c r="X13" s="39"/>
      <c r="Y13" s="38"/>
      <c r="Z13" s="37"/>
      <c r="AA13" s="37"/>
    </row>
    <row r="14" spans="1:248" ht="28.5" customHeight="1">
      <c r="A14" s="431" t="s">
        <v>25</v>
      </c>
      <c r="B14" s="434" t="s">
        <v>24</v>
      </c>
      <c r="C14" s="435" t="s">
        <v>23</v>
      </c>
      <c r="D14" s="435" t="s">
        <v>22</v>
      </c>
      <c r="E14" s="435" t="s">
        <v>98</v>
      </c>
      <c r="F14" s="436" t="s">
        <v>21</v>
      </c>
      <c r="G14" s="437"/>
      <c r="H14" s="437"/>
      <c r="I14" s="438"/>
      <c r="J14" s="435" t="s">
        <v>20</v>
      </c>
      <c r="K14" s="435"/>
      <c r="L14" s="432" t="s">
        <v>19</v>
      </c>
      <c r="M14" s="432"/>
      <c r="N14" s="432"/>
      <c r="O14" s="3"/>
      <c r="P14" s="3"/>
      <c r="Q14" s="12"/>
      <c r="R14" s="509"/>
      <c r="S14" s="509"/>
      <c r="T14" s="8"/>
      <c r="U14" s="11"/>
      <c r="V14" s="8"/>
      <c r="W14" s="32"/>
      <c r="X14" s="7"/>
      <c r="Y14" s="28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31"/>
      <c r="B15" s="435"/>
      <c r="C15" s="435"/>
      <c r="D15" s="435"/>
      <c r="E15" s="435"/>
      <c r="F15" s="439"/>
      <c r="G15" s="440"/>
      <c r="H15" s="440"/>
      <c r="I15" s="441"/>
      <c r="J15" s="435"/>
      <c r="K15" s="435"/>
      <c r="L15" s="435" t="s">
        <v>18</v>
      </c>
      <c r="M15" s="435" t="s">
        <v>17</v>
      </c>
      <c r="N15" s="431" t="s">
        <v>16</v>
      </c>
      <c r="O15" s="3"/>
      <c r="P15" s="3"/>
      <c r="Q15" s="10"/>
      <c r="R15" s="509"/>
      <c r="S15" s="509"/>
      <c r="T15" s="8"/>
      <c r="U15" s="9"/>
      <c r="V15" s="8"/>
      <c r="W15" s="32"/>
      <c r="X15" s="7"/>
      <c r="Y15" s="28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31"/>
      <c r="B16" s="435"/>
      <c r="C16" s="435"/>
      <c r="D16" s="435"/>
      <c r="E16" s="435"/>
      <c r="F16" s="52" t="s">
        <v>15</v>
      </c>
      <c r="G16" s="52" t="s">
        <v>14</v>
      </c>
      <c r="H16" s="52" t="s">
        <v>13</v>
      </c>
      <c r="I16" s="35" t="s">
        <v>12</v>
      </c>
      <c r="J16" s="52" t="s">
        <v>11</v>
      </c>
      <c r="K16" s="51" t="s">
        <v>10</v>
      </c>
      <c r="L16" s="435"/>
      <c r="M16" s="435"/>
      <c r="N16" s="431"/>
      <c r="O16" s="3"/>
      <c r="P16" s="3"/>
      <c r="Q16" s="6"/>
      <c r="R16" s="509"/>
      <c r="S16" s="509"/>
      <c r="T16" s="4"/>
      <c r="U16" s="7"/>
      <c r="V16" s="4"/>
      <c r="W16" s="32"/>
      <c r="X16" s="7"/>
      <c r="Y16" s="28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33.75" customHeight="1">
      <c r="A17" s="442" t="s">
        <v>49</v>
      </c>
      <c r="B17" s="14" t="s">
        <v>3</v>
      </c>
      <c r="C17" s="454" t="s">
        <v>52</v>
      </c>
      <c r="D17" s="27">
        <v>22</v>
      </c>
      <c r="E17" s="105" t="s">
        <v>57</v>
      </c>
      <c r="F17" s="74">
        <v>0</v>
      </c>
      <c r="G17" s="74">
        <v>0</v>
      </c>
      <c r="H17" s="74">
        <v>0</v>
      </c>
      <c r="I17" s="74">
        <v>0</v>
      </c>
      <c r="J17" s="75">
        <v>43487</v>
      </c>
      <c r="K17" s="76">
        <v>43809</v>
      </c>
      <c r="L17" s="446">
        <f>(D18/D17)*100</f>
        <v>0</v>
      </c>
      <c r="M17" s="446"/>
      <c r="N17" s="508"/>
      <c r="Q17" s="6"/>
      <c r="R17" s="509"/>
      <c r="S17" s="509"/>
      <c r="T17" s="4"/>
      <c r="U17" s="5"/>
      <c r="V17" s="4"/>
      <c r="W17" s="31"/>
      <c r="X17" s="7"/>
      <c r="Y17" s="28"/>
      <c r="Z17" s="4"/>
      <c r="AA17" s="4"/>
    </row>
    <row r="18" spans="1:27" ht="54" customHeight="1">
      <c r="A18" s="443"/>
      <c r="B18" s="14" t="s">
        <v>2</v>
      </c>
      <c r="C18" s="455"/>
      <c r="D18" s="29"/>
      <c r="E18" s="106" t="s">
        <v>57</v>
      </c>
      <c r="F18" s="74">
        <v>0</v>
      </c>
      <c r="G18" s="74">
        <v>0</v>
      </c>
      <c r="H18" s="74">
        <v>0</v>
      </c>
      <c r="I18" s="74">
        <v>0</v>
      </c>
      <c r="J18" s="77"/>
      <c r="K18" s="78"/>
      <c r="L18" s="446"/>
      <c r="M18" s="446"/>
      <c r="N18" s="508"/>
      <c r="Q18" s="4"/>
      <c r="R18" s="4"/>
      <c r="S18" s="4"/>
      <c r="T18" s="4"/>
      <c r="U18" s="30"/>
      <c r="V18" s="4"/>
      <c r="W18" s="31"/>
      <c r="X18" s="7"/>
      <c r="Y18" s="28"/>
      <c r="Z18" s="4"/>
      <c r="AA18" s="4"/>
    </row>
    <row r="19" spans="1:27" ht="47.25" customHeight="1">
      <c r="A19" s="442" t="s">
        <v>50</v>
      </c>
      <c r="B19" s="14" t="s">
        <v>3</v>
      </c>
      <c r="C19" s="454" t="s">
        <v>53</v>
      </c>
      <c r="D19" s="27">
        <v>4</v>
      </c>
      <c r="E19" s="105" t="s">
        <v>57</v>
      </c>
      <c r="F19" s="74">
        <v>0</v>
      </c>
      <c r="G19" s="74">
        <v>0</v>
      </c>
      <c r="H19" s="74">
        <v>0</v>
      </c>
      <c r="I19" s="74">
        <v>0</v>
      </c>
      <c r="J19" s="75">
        <v>43564</v>
      </c>
      <c r="K19" s="76">
        <v>43809</v>
      </c>
      <c r="L19" s="446">
        <f>(D20/D19)*100</f>
        <v>0</v>
      </c>
      <c r="M19" s="510"/>
      <c r="N19" s="512"/>
      <c r="Q19" s="4"/>
      <c r="R19" s="4"/>
      <c r="S19" s="4"/>
      <c r="T19" s="4"/>
      <c r="U19" s="30"/>
      <c r="V19" s="4"/>
      <c r="W19" s="31"/>
      <c r="X19" s="7"/>
      <c r="Y19" s="28"/>
      <c r="Z19" s="4"/>
      <c r="AA19" s="4"/>
    </row>
    <row r="20" spans="1:27" ht="42.75" customHeight="1">
      <c r="A20" s="443"/>
      <c r="B20" s="14" t="s">
        <v>2</v>
      </c>
      <c r="C20" s="455"/>
      <c r="D20" s="29"/>
      <c r="E20" s="106" t="s">
        <v>57</v>
      </c>
      <c r="F20" s="74">
        <v>0</v>
      </c>
      <c r="G20" s="74">
        <v>0</v>
      </c>
      <c r="H20" s="74">
        <v>0</v>
      </c>
      <c r="I20" s="74">
        <v>0</v>
      </c>
      <c r="J20" s="79"/>
      <c r="K20" s="80"/>
      <c r="L20" s="446"/>
      <c r="M20" s="511"/>
      <c r="N20" s="513"/>
      <c r="Q20" s="4"/>
      <c r="R20" s="4"/>
      <c r="S20" s="4"/>
      <c r="T20" s="4"/>
      <c r="U20" s="30"/>
      <c r="V20" s="4"/>
      <c r="W20" s="31"/>
      <c r="X20" s="7"/>
      <c r="Y20" s="28"/>
      <c r="Z20" s="4"/>
      <c r="AA20" s="4"/>
    </row>
    <row r="21" spans="1:27" ht="50.1" customHeight="1">
      <c r="A21" s="443" t="s">
        <v>88</v>
      </c>
      <c r="B21" s="14" t="s">
        <v>3</v>
      </c>
      <c r="C21" s="454" t="s">
        <v>51</v>
      </c>
      <c r="D21" s="27">
        <v>1</v>
      </c>
      <c r="E21" s="105" t="s">
        <v>57</v>
      </c>
      <c r="F21" s="74">
        <v>0</v>
      </c>
      <c r="G21" s="74">
        <v>0</v>
      </c>
      <c r="H21" s="74">
        <v>0</v>
      </c>
      <c r="I21" s="74">
        <v>0</v>
      </c>
      <c r="J21" s="81">
        <v>43480</v>
      </c>
      <c r="K21" s="81">
        <v>43826</v>
      </c>
      <c r="L21" s="446">
        <f>(D22/D21)*100</f>
        <v>0</v>
      </c>
      <c r="M21" s="446"/>
      <c r="N21" s="508"/>
      <c r="Q21" s="4"/>
      <c r="R21" s="4"/>
      <c r="S21" s="4"/>
      <c r="T21" s="4"/>
      <c r="U21" s="30"/>
      <c r="V21" s="4"/>
      <c r="W21" s="4"/>
      <c r="X21" s="4"/>
      <c r="Y21" s="4"/>
      <c r="Z21" s="4"/>
      <c r="AA21" s="4"/>
    </row>
    <row r="22" spans="1:27" ht="50.1" customHeight="1">
      <c r="A22" s="443"/>
      <c r="B22" s="14" t="s">
        <v>2</v>
      </c>
      <c r="C22" s="455"/>
      <c r="D22" s="29"/>
      <c r="E22" s="106" t="s">
        <v>57</v>
      </c>
      <c r="F22" s="74">
        <v>0</v>
      </c>
      <c r="G22" s="74">
        <v>0</v>
      </c>
      <c r="H22" s="74">
        <v>0</v>
      </c>
      <c r="I22" s="74">
        <v>0</v>
      </c>
      <c r="J22" s="77"/>
      <c r="K22" s="78"/>
      <c r="L22" s="446"/>
      <c r="M22" s="446"/>
      <c r="N22" s="508"/>
      <c r="Q22" s="4"/>
      <c r="R22" s="4"/>
      <c r="S22" s="4"/>
      <c r="T22" s="4"/>
      <c r="U22" s="4"/>
      <c r="V22" s="4"/>
      <c r="W22" s="4"/>
      <c r="X22" s="4"/>
      <c r="Y22" s="28"/>
      <c r="Z22" s="4"/>
      <c r="AA22" s="4"/>
    </row>
    <row r="23" spans="1:27" ht="40.5" customHeight="1">
      <c r="A23" s="443" t="s">
        <v>54</v>
      </c>
      <c r="B23" s="14" t="s">
        <v>3</v>
      </c>
      <c r="C23" s="454" t="s">
        <v>100</v>
      </c>
      <c r="D23" s="27">
        <v>1</v>
      </c>
      <c r="E23" s="105" t="s">
        <v>57</v>
      </c>
      <c r="F23" s="74">
        <v>0</v>
      </c>
      <c r="G23" s="74">
        <v>0</v>
      </c>
      <c r="H23" s="74">
        <v>0</v>
      </c>
      <c r="I23" s="74">
        <v>0</v>
      </c>
      <c r="J23" s="81">
        <v>43500</v>
      </c>
      <c r="K23" s="81">
        <v>43826</v>
      </c>
      <c r="L23" s="446">
        <f t="shared" ref="L23" si="0">(D24/D23)*100</f>
        <v>100</v>
      </c>
      <c r="M23" s="446"/>
      <c r="N23" s="50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33" customHeight="1">
      <c r="A24" s="443"/>
      <c r="B24" s="14" t="s">
        <v>2</v>
      </c>
      <c r="C24" s="455"/>
      <c r="D24" s="26">
        <v>1</v>
      </c>
      <c r="E24" s="105" t="s">
        <v>57</v>
      </c>
      <c r="F24" s="74">
        <v>0</v>
      </c>
      <c r="G24" s="74">
        <v>0</v>
      </c>
      <c r="H24" s="74">
        <v>0</v>
      </c>
      <c r="I24" s="74">
        <v>0</v>
      </c>
      <c r="J24" s="77"/>
      <c r="K24" s="78"/>
      <c r="L24" s="446"/>
      <c r="M24" s="446"/>
      <c r="N24" s="50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50.1" customHeight="1">
      <c r="A25" s="517" t="s">
        <v>55</v>
      </c>
      <c r="B25" s="14" t="s">
        <v>3</v>
      </c>
      <c r="C25" s="454" t="s">
        <v>56</v>
      </c>
      <c r="D25" s="26">
        <v>1</v>
      </c>
      <c r="E25" s="105" t="s">
        <v>57</v>
      </c>
      <c r="F25" s="74">
        <v>0</v>
      </c>
      <c r="G25" s="74">
        <v>0</v>
      </c>
      <c r="H25" s="74">
        <v>0</v>
      </c>
      <c r="I25" s="74">
        <v>0</v>
      </c>
      <c r="J25" s="81">
        <v>43528</v>
      </c>
      <c r="K25" s="81">
        <v>43826</v>
      </c>
      <c r="L25" s="446">
        <f t="shared" ref="L25" si="1">(D26/D25)*100</f>
        <v>0</v>
      </c>
      <c r="M25" s="510"/>
      <c r="N25" s="512"/>
    </row>
    <row r="26" spans="1:27" ht="50.1" customHeight="1">
      <c r="A26" s="518"/>
      <c r="B26" s="14" t="s">
        <v>2</v>
      </c>
      <c r="C26" s="455"/>
      <c r="D26" s="26"/>
      <c r="E26" s="105" t="s">
        <v>57</v>
      </c>
      <c r="F26" s="74">
        <v>0</v>
      </c>
      <c r="G26" s="74">
        <v>0</v>
      </c>
      <c r="H26" s="74">
        <v>0</v>
      </c>
      <c r="I26" s="74">
        <v>0</v>
      </c>
      <c r="J26" s="77"/>
      <c r="K26" s="78"/>
      <c r="L26" s="446"/>
      <c r="M26" s="511"/>
      <c r="N26" s="513"/>
    </row>
    <row r="27" spans="1:27" ht="18">
      <c r="A27" s="514" t="s">
        <v>9</v>
      </c>
      <c r="B27" s="14" t="s">
        <v>3</v>
      </c>
      <c r="C27" s="515"/>
      <c r="D27" s="107">
        <f>D17+D19+D21+D23+D25</f>
        <v>29</v>
      </c>
      <c r="E27" s="108" t="s">
        <v>57</v>
      </c>
      <c r="F27" s="100">
        <f>F17+F19+F21+F23+F25</f>
        <v>0</v>
      </c>
      <c r="G27" s="100">
        <f t="shared" ref="G27:I28" si="2">G17+G19+G21+G23+G25</f>
        <v>0</v>
      </c>
      <c r="H27" s="100">
        <f t="shared" si="2"/>
        <v>0</v>
      </c>
      <c r="I27" s="100">
        <f t="shared" si="2"/>
        <v>0</v>
      </c>
      <c r="J27" s="99"/>
      <c r="K27" s="25"/>
      <c r="L27" s="456">
        <f t="shared" ref="L27" si="3">(D28/D27)*100</f>
        <v>3.4482758620689653</v>
      </c>
      <c r="M27" s="446"/>
      <c r="N27" s="508"/>
    </row>
    <row r="28" spans="1:27" ht="18">
      <c r="A28" s="514"/>
      <c r="B28" s="14" t="s">
        <v>2</v>
      </c>
      <c r="C28" s="516"/>
      <c r="D28" s="109">
        <f>D18+D20+D22+D24+D26</f>
        <v>1</v>
      </c>
      <c r="E28" s="110" t="s">
        <v>57</v>
      </c>
      <c r="F28" s="99">
        <f>F18+F20+F22+F24+F26</f>
        <v>0</v>
      </c>
      <c r="G28" s="101">
        <f t="shared" si="2"/>
        <v>0</v>
      </c>
      <c r="H28" s="99">
        <f t="shared" si="2"/>
        <v>0</v>
      </c>
      <c r="I28" s="99">
        <f t="shared" si="2"/>
        <v>0</v>
      </c>
      <c r="J28" s="99"/>
      <c r="K28" s="25"/>
      <c r="L28" s="456"/>
      <c r="M28" s="446"/>
      <c r="N28" s="508"/>
      <c r="Q28" s="4"/>
      <c r="R28" s="4"/>
      <c r="S28" s="4"/>
      <c r="T28" s="4"/>
      <c r="U28" s="4"/>
      <c r="V28" s="4"/>
    </row>
    <row r="29" spans="1:27" s="4" customFormat="1">
      <c r="B29" s="24"/>
      <c r="E29" s="23"/>
      <c r="F29" s="20"/>
      <c r="G29" s="22"/>
      <c r="H29" s="22"/>
      <c r="I29" s="22"/>
      <c r="J29" s="21"/>
      <c r="K29" s="21"/>
      <c r="L29" s="20"/>
      <c r="M29" s="18"/>
      <c r="N29" s="19"/>
      <c r="O29" s="18"/>
    </row>
    <row r="30" spans="1:27" s="4" customFormat="1" ht="15.75">
      <c r="A30" s="17" t="s">
        <v>8</v>
      </c>
      <c r="B30" s="459" t="s">
        <v>7</v>
      </c>
      <c r="C30" s="460"/>
      <c r="D30" s="461"/>
      <c r="E30" s="552" t="s">
        <v>6</v>
      </c>
      <c r="F30" s="553"/>
      <c r="G30" s="553"/>
      <c r="H30" s="553"/>
      <c r="I30" s="16"/>
      <c r="J30" s="464" t="s">
        <v>5</v>
      </c>
      <c r="K30" s="465"/>
      <c r="L30" s="465"/>
      <c r="M30" s="465"/>
      <c r="N30" s="465"/>
      <c r="Q30" s="1"/>
      <c r="R30" s="1"/>
      <c r="S30" s="1"/>
      <c r="T30" s="1"/>
      <c r="U30" s="1"/>
      <c r="V30" s="1"/>
    </row>
    <row r="31" spans="1:27" ht="30" customHeight="1">
      <c r="A31" s="466" t="s">
        <v>91</v>
      </c>
      <c r="B31" s="468" t="s">
        <v>85</v>
      </c>
      <c r="C31" s="469"/>
      <c r="D31" s="470"/>
      <c r="E31" s="474" t="s">
        <v>86</v>
      </c>
      <c r="F31" s="475"/>
      <c r="G31" s="476"/>
      <c r="H31" s="15" t="s">
        <v>3</v>
      </c>
      <c r="I31" s="480">
        <f>(D18/D17)*100</f>
        <v>0</v>
      </c>
      <c r="J31" s="543" t="s">
        <v>72</v>
      </c>
      <c r="K31" s="544"/>
      <c r="L31" s="544"/>
      <c r="M31" s="544"/>
      <c r="N31" s="545"/>
    </row>
    <row r="32" spans="1:27" ht="30" customHeight="1">
      <c r="A32" s="467"/>
      <c r="B32" s="471"/>
      <c r="C32" s="472"/>
      <c r="D32" s="473"/>
      <c r="E32" s="477"/>
      <c r="F32" s="478"/>
      <c r="G32" s="479"/>
      <c r="H32" s="14" t="s">
        <v>2</v>
      </c>
      <c r="I32" s="481"/>
      <c r="J32" s="546"/>
      <c r="K32" s="547"/>
      <c r="L32" s="547"/>
      <c r="M32" s="547"/>
      <c r="N32" s="548"/>
    </row>
    <row r="33" spans="1:50" ht="30" customHeight="1">
      <c r="A33" s="491" t="s">
        <v>90</v>
      </c>
      <c r="B33" s="468" t="s">
        <v>94</v>
      </c>
      <c r="C33" s="469"/>
      <c r="D33" s="470"/>
      <c r="E33" s="474" t="s">
        <v>87</v>
      </c>
      <c r="F33" s="475"/>
      <c r="G33" s="476"/>
      <c r="H33" s="15" t="s">
        <v>3</v>
      </c>
      <c r="I33" s="480">
        <f t="shared" ref="I33" si="4">(D20/D19)*100</f>
        <v>0</v>
      </c>
      <c r="J33" s="546"/>
      <c r="K33" s="547"/>
      <c r="L33" s="547"/>
      <c r="M33" s="547"/>
      <c r="N33" s="548"/>
    </row>
    <row r="34" spans="1:50" ht="30" customHeight="1">
      <c r="A34" s="491"/>
      <c r="B34" s="471"/>
      <c r="C34" s="472"/>
      <c r="D34" s="473"/>
      <c r="E34" s="477"/>
      <c r="F34" s="478"/>
      <c r="G34" s="479"/>
      <c r="H34" s="14" t="s">
        <v>2</v>
      </c>
      <c r="I34" s="481"/>
      <c r="J34" s="546"/>
      <c r="K34" s="547"/>
      <c r="L34" s="547"/>
      <c r="M34" s="547"/>
      <c r="N34" s="548"/>
    </row>
    <row r="35" spans="1:50" ht="30" customHeight="1">
      <c r="A35" s="491" t="s">
        <v>89</v>
      </c>
      <c r="B35" s="468" t="s">
        <v>96</v>
      </c>
      <c r="C35" s="469"/>
      <c r="D35" s="470"/>
      <c r="E35" s="492" t="s">
        <v>95</v>
      </c>
      <c r="F35" s="493"/>
      <c r="G35" s="494"/>
      <c r="H35" s="15" t="s">
        <v>3</v>
      </c>
      <c r="I35" s="480">
        <f t="shared" ref="I35" si="5">(D22/D21)*100</f>
        <v>0</v>
      </c>
      <c r="J35" s="546"/>
      <c r="K35" s="547"/>
      <c r="L35" s="547"/>
      <c r="M35" s="547"/>
      <c r="N35" s="548"/>
    </row>
    <row r="36" spans="1:50" ht="30" customHeight="1">
      <c r="A36" s="491"/>
      <c r="B36" s="471"/>
      <c r="C36" s="472"/>
      <c r="D36" s="473"/>
      <c r="E36" s="477"/>
      <c r="F36" s="478"/>
      <c r="G36" s="479"/>
      <c r="H36" s="14" t="s">
        <v>2</v>
      </c>
      <c r="I36" s="481"/>
      <c r="J36" s="549"/>
      <c r="K36" s="550"/>
      <c r="L36" s="550"/>
      <c r="M36" s="550"/>
      <c r="N36" s="551"/>
    </row>
    <row r="37" spans="1:50" ht="43.5" customHeight="1">
      <c r="A37" s="491" t="s">
        <v>92</v>
      </c>
      <c r="B37" s="468" t="s">
        <v>101</v>
      </c>
      <c r="C37" s="469"/>
      <c r="D37" s="470"/>
      <c r="E37" s="492" t="s">
        <v>102</v>
      </c>
      <c r="F37" s="493"/>
      <c r="G37" s="494"/>
      <c r="H37" s="14" t="s">
        <v>3</v>
      </c>
      <c r="I37" s="480">
        <f t="shared" ref="I37" si="6">(D24/D23)*100</f>
        <v>100</v>
      </c>
      <c r="J37" s="506" t="s">
        <v>4</v>
      </c>
      <c r="K37" s="506"/>
      <c r="L37" s="506"/>
      <c r="M37" s="506"/>
      <c r="N37" s="506"/>
    </row>
    <row r="38" spans="1:50" ht="41.25" customHeight="1">
      <c r="A38" s="491"/>
      <c r="B38" s="471"/>
      <c r="C38" s="472"/>
      <c r="D38" s="473"/>
      <c r="E38" s="477"/>
      <c r="F38" s="478"/>
      <c r="G38" s="479"/>
      <c r="H38" s="14" t="s">
        <v>2</v>
      </c>
      <c r="I38" s="481"/>
      <c r="J38" s="506"/>
      <c r="K38" s="506"/>
      <c r="L38" s="506"/>
      <c r="M38" s="506"/>
      <c r="N38" s="506"/>
    </row>
    <row r="39" spans="1:50" ht="30" customHeight="1">
      <c r="A39" s="491" t="s">
        <v>93</v>
      </c>
      <c r="B39" s="468" t="s">
        <v>104</v>
      </c>
      <c r="C39" s="469"/>
      <c r="D39" s="470"/>
      <c r="E39" s="492" t="s">
        <v>103</v>
      </c>
      <c r="F39" s="493"/>
      <c r="G39" s="494"/>
      <c r="H39" s="14" t="s">
        <v>3</v>
      </c>
      <c r="I39" s="480">
        <f t="shared" ref="I39" si="7">(D26/D25)*100</f>
        <v>0</v>
      </c>
      <c r="J39" s="507"/>
      <c r="K39" s="507"/>
      <c r="L39" s="507"/>
      <c r="M39" s="507"/>
      <c r="N39" s="507"/>
      <c r="O39" s="4"/>
    </row>
    <row r="40" spans="1:50" ht="30" customHeight="1">
      <c r="A40" s="491"/>
      <c r="B40" s="471"/>
      <c r="C40" s="472"/>
      <c r="D40" s="473"/>
      <c r="E40" s="477"/>
      <c r="F40" s="478"/>
      <c r="G40" s="479"/>
      <c r="H40" s="14" t="s">
        <v>2</v>
      </c>
      <c r="I40" s="481"/>
      <c r="J40" s="507"/>
      <c r="K40" s="507"/>
      <c r="L40" s="507"/>
      <c r="M40" s="507"/>
      <c r="N40" s="507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.75">
      <c r="A41" s="501" t="s">
        <v>1</v>
      </c>
      <c r="B41" s="502"/>
      <c r="C41" s="502"/>
      <c r="D41" s="502"/>
      <c r="E41" s="502"/>
      <c r="F41" s="502"/>
      <c r="G41" s="502"/>
      <c r="H41" s="502"/>
      <c r="I41" s="503"/>
      <c r="J41" s="506" t="s">
        <v>0</v>
      </c>
      <c r="K41" s="506"/>
      <c r="L41" s="506"/>
      <c r="M41" s="506"/>
      <c r="N41" s="506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.75">
      <c r="A42" s="467"/>
      <c r="B42" s="504"/>
      <c r="C42" s="504"/>
      <c r="D42" s="504"/>
      <c r="E42" s="504"/>
      <c r="F42" s="504"/>
      <c r="G42" s="504"/>
      <c r="H42" s="504"/>
      <c r="I42" s="505"/>
      <c r="J42" s="506"/>
      <c r="K42" s="506"/>
      <c r="L42" s="506"/>
      <c r="M42" s="506"/>
      <c r="N42" s="506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.75">
      <c r="A43" s="1" t="s">
        <v>97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</sheetData>
  <sheetProtection password="CBB3" sheet="1" objects="1" scenarios="1"/>
  <mergeCells count="102">
    <mergeCell ref="A25:A26"/>
    <mergeCell ref="C25:C26"/>
    <mergeCell ref="L25:L26"/>
    <mergeCell ref="M25:M26"/>
    <mergeCell ref="N25:N26"/>
    <mergeCell ref="N21:N22"/>
    <mergeCell ref="J39:N40"/>
    <mergeCell ref="A27:A28"/>
    <mergeCell ref="C27:C28"/>
    <mergeCell ref="L27:L28"/>
    <mergeCell ref="M27:M28"/>
    <mergeCell ref="N27:N28"/>
    <mergeCell ref="B30:D30"/>
    <mergeCell ref="E30:H30"/>
    <mergeCell ref="J30:N30"/>
    <mergeCell ref="A23:A24"/>
    <mergeCell ref="C23:C24"/>
    <mergeCell ref="L23:L24"/>
    <mergeCell ref="M23:M24"/>
    <mergeCell ref="N23:N24"/>
    <mergeCell ref="A41:I42"/>
    <mergeCell ref="J41:N42"/>
    <mergeCell ref="A35:A36"/>
    <mergeCell ref="B35:D36"/>
    <mergeCell ref="E35:G36"/>
    <mergeCell ref="J37:N38"/>
    <mergeCell ref="J31:N36"/>
    <mergeCell ref="A37:A38"/>
    <mergeCell ref="B37:D38"/>
    <mergeCell ref="E37:G38"/>
    <mergeCell ref="A31:A32"/>
    <mergeCell ref="B31:D32"/>
    <mergeCell ref="E31:G32"/>
    <mergeCell ref="A33:A34"/>
    <mergeCell ref="B33:D34"/>
    <mergeCell ref="E33:G34"/>
    <mergeCell ref="I31:I32"/>
    <mergeCell ref="I33:I34"/>
    <mergeCell ref="I35:I36"/>
    <mergeCell ref="I37:I38"/>
    <mergeCell ref="I39:I40"/>
    <mergeCell ref="A39:A40"/>
    <mergeCell ref="B39:D40"/>
    <mergeCell ref="E39:G40"/>
    <mergeCell ref="A19:A20"/>
    <mergeCell ref="C19:C20"/>
    <mergeCell ref="A21:A22"/>
    <mergeCell ref="C21:C22"/>
    <mergeCell ref="L21:L22"/>
    <mergeCell ref="M21:M22"/>
    <mergeCell ref="L19:L20"/>
    <mergeCell ref="M19:M20"/>
    <mergeCell ref="N19:N2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rowBreaks count="1" manualBreakCount="1">
    <brk id="29" max="16383" man="1"/>
  </row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P.A JURIDICA ENERO  A MARZO</vt:lpstr>
      <vt:lpstr>PLAN DE ACCION JURIDIC JUNIO</vt:lpstr>
      <vt:lpstr>PLAN ACCION COMITE CONCI junio</vt:lpstr>
      <vt:lpstr>PLAN ACCION COMITE CONCI MARZO</vt:lpstr>
      <vt:lpstr>PLAN DE ACCION JURIDIC MARZO 31</vt:lpstr>
      <vt:lpstr>PLAN DE ACCION PROC JURIDICA</vt:lpstr>
      <vt:lpstr>PLAN DE ACCION COMITE CONCILIAC</vt:lpstr>
      <vt:lpstr>'P.A JURIDICA ENERO  A MARZO'!Área_de_impresión</vt:lpstr>
      <vt:lpstr>'PLAN ACCION COMITE CONCI junio'!Área_de_impresión</vt:lpstr>
      <vt:lpstr>'PLAN ACCION COMITE CONCI MARZO'!Área_de_impresión</vt:lpstr>
      <vt:lpstr>'PLAN DE ACCION COMITE CONCILIAC'!Área_de_impresión</vt:lpstr>
      <vt:lpstr>'PLAN DE ACCION JURIDIC JUNIO'!Área_de_impresión</vt:lpstr>
      <vt:lpstr>'PLAN DE ACCION JURIDIC MARZO 31'!Área_de_impresión</vt:lpstr>
      <vt:lpstr>'PLAN DE ACCION PROC JURIDICA'!Área_de_impresión</vt:lpstr>
      <vt:lpstr>'P.A JURIDICA ENERO  A MARZO'!Títulos_a_imprimir</vt:lpstr>
      <vt:lpstr>'PLAN DE ACCION JURIDIC JUNIO'!Títulos_a_imprimir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2022-02-01T15:05:56Z</cp:lastPrinted>
  <dcterms:created xsi:type="dcterms:W3CDTF">2017-08-24T15:03:39Z</dcterms:created>
  <dcterms:modified xsi:type="dcterms:W3CDTF">2023-09-06T16:51:33Z</dcterms:modified>
</cp:coreProperties>
</file>