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 DE ACCION A 30 DE SEPTIEMBRE DE 2023\"/>
    </mc:Choice>
  </mc:AlternateContent>
  <bookViews>
    <workbookView xWindow="0" yWindow="0" windowWidth="21600" windowHeight="7530" activeTab="1"/>
  </bookViews>
  <sheets>
    <sheet name="PLAN ACCIONJURIDICA" sheetId="8" r:id="rId1"/>
    <sheet name="conciliación" sheetId="10" r:id="rId2"/>
    <sheet name="PLAN DE ACCION JURIDIC JUNIO" sheetId="7" state="hidden" r:id="rId3"/>
    <sheet name="PLAN ACCION COMITE CONCI junio" sheetId="6" state="hidden" r:id="rId4"/>
    <sheet name="PLAN ACCION COMITE CONCI MARZO" sheetId="5" state="hidden" r:id="rId5"/>
    <sheet name="PLAN DE ACCION JURIDIC MARZO 31" sheetId="4" state="hidden" r:id="rId6"/>
    <sheet name="PLAN DE ACCION PROC JURIDICA" sheetId="2" state="hidden" r:id="rId7"/>
    <sheet name="PLAN DE ACCION COMITE CONCILIAC" sheetId="3" state="hidden" r:id="rId8"/>
  </sheets>
  <definedNames>
    <definedName name="_xlnm.Print_Area" localSheetId="3">'PLAN ACCION COMITE CONCI junio'!$A$1:$U$45</definedName>
    <definedName name="_xlnm.Print_Area" localSheetId="4">'PLAN ACCION COMITE CONCI MARZO'!$A$1:$U$45</definedName>
    <definedName name="_xlnm.Print_Area" localSheetId="0">'PLAN ACCIONJURIDICA'!$B$2:$V$46</definedName>
    <definedName name="_xlnm.Print_Area" localSheetId="7">'PLAN DE ACCION COMITE CONCILIAC'!$A$1:$U$45</definedName>
    <definedName name="_xlnm.Print_Area" localSheetId="2">'PLAN DE ACCION JURIDIC JUNIO'!$A$1:$U$46</definedName>
    <definedName name="_xlnm.Print_Area" localSheetId="5">'PLAN DE ACCION JURIDIC MARZO 31'!$A$1:$U$46</definedName>
    <definedName name="_xlnm.Print_Area" localSheetId="6">'PLAN DE ACCION PROC JURIDICA'!$A$1:$U$46</definedName>
    <definedName name="_xlnm.Print_Titles" localSheetId="0">'PLAN ACCIONJURIDICA'!$2:$16</definedName>
    <definedName name="_xlnm.Print_Titles" localSheetId="2">'PLAN DE ACCION JURIDIC JUNIO'!$1:$16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0" l="1"/>
  <c r="I33" i="10"/>
  <c r="I31" i="10"/>
  <c r="I29" i="10"/>
  <c r="L23" i="10"/>
  <c r="L21" i="10"/>
  <c r="L19" i="10"/>
  <c r="L17" i="10"/>
  <c r="J29" i="8" l="1"/>
  <c r="M19" i="8" l="1"/>
  <c r="J27" i="8"/>
  <c r="M21" i="8"/>
  <c r="M17" i="8"/>
  <c r="V13" i="8"/>
  <c r="V12" i="8"/>
  <c r="D18" i="7"/>
  <c r="D20" i="6"/>
  <c r="D18" i="6"/>
  <c r="D28" i="6" s="1"/>
  <c r="L27" i="6" s="1"/>
  <c r="D22" i="7"/>
  <c r="L21" i="7" s="1"/>
  <c r="I35" i="7"/>
  <c r="I39" i="7"/>
  <c r="I37" i="7"/>
  <c r="I28" i="7"/>
  <c r="H28" i="7"/>
  <c r="G28" i="7"/>
  <c r="F28" i="7"/>
  <c r="I27" i="7"/>
  <c r="H27" i="7"/>
  <c r="G27" i="7"/>
  <c r="F27" i="7"/>
  <c r="D27" i="7"/>
  <c r="L25" i="7"/>
  <c r="R23" i="7"/>
  <c r="L23" i="7"/>
  <c r="R22" i="7"/>
  <c r="S21" i="7"/>
  <c r="U20" i="7"/>
  <c r="S20" i="7"/>
  <c r="D20" i="7"/>
  <c r="L19" i="7" s="1"/>
  <c r="I31" i="7"/>
  <c r="L17" i="7"/>
  <c r="U13" i="7"/>
  <c r="R13" i="7"/>
  <c r="U12" i="7"/>
  <c r="R12" i="7"/>
  <c r="I39" i="6"/>
  <c r="I37" i="6"/>
  <c r="I35" i="6"/>
  <c r="I33" i="6"/>
  <c r="I31" i="6"/>
  <c r="I28" i="6"/>
  <c r="H28" i="6"/>
  <c r="G28" i="6"/>
  <c r="F28" i="6"/>
  <c r="I27" i="6"/>
  <c r="H27" i="6"/>
  <c r="G27" i="6"/>
  <c r="F27" i="6"/>
  <c r="D27" i="6"/>
  <c r="L25" i="6"/>
  <c r="L23" i="6"/>
  <c r="L21" i="6"/>
  <c r="L19" i="6"/>
  <c r="L17" i="6"/>
  <c r="I33" i="7"/>
  <c r="D28" i="7"/>
  <c r="L27" i="7" s="1"/>
  <c r="D18" i="4"/>
  <c r="I31" i="4" s="1"/>
  <c r="U13" i="4"/>
  <c r="R13" i="4"/>
  <c r="U12" i="4"/>
  <c r="R12" i="4"/>
  <c r="S21" i="4"/>
  <c r="R23" i="4"/>
  <c r="R22" i="4"/>
  <c r="S20" i="4"/>
  <c r="U20" i="4"/>
  <c r="I39" i="5"/>
  <c r="I37" i="5"/>
  <c r="I35" i="5"/>
  <c r="I33" i="5"/>
  <c r="I31" i="5"/>
  <c r="I28" i="5"/>
  <c r="H28" i="5"/>
  <c r="G28" i="5"/>
  <c r="F28" i="5"/>
  <c r="D28" i="5"/>
  <c r="L27" i="5" s="1"/>
  <c r="I27" i="5"/>
  <c r="H27" i="5"/>
  <c r="G27" i="5"/>
  <c r="F27" i="5"/>
  <c r="D27" i="5"/>
  <c r="L25" i="5"/>
  <c r="L23" i="5"/>
  <c r="L21" i="5"/>
  <c r="L19" i="5"/>
  <c r="L17" i="5"/>
  <c r="I39" i="4"/>
  <c r="I37" i="4"/>
  <c r="I35" i="4"/>
  <c r="I28" i="4"/>
  <c r="H28" i="4"/>
  <c r="G28" i="4"/>
  <c r="F28" i="4"/>
  <c r="I27" i="4"/>
  <c r="H27" i="4"/>
  <c r="G27" i="4"/>
  <c r="F27" i="4"/>
  <c r="D27" i="4"/>
  <c r="L25" i="4"/>
  <c r="L23" i="4"/>
  <c r="L21" i="4"/>
  <c r="D20" i="4"/>
  <c r="I33" i="4" s="1"/>
  <c r="L17" i="4"/>
  <c r="D20" i="2"/>
  <c r="L19" i="2" s="1"/>
  <c r="L25" i="2"/>
  <c r="L21" i="2"/>
  <c r="L23" i="2"/>
  <c r="L17" i="2"/>
  <c r="L23" i="3"/>
  <c r="L25" i="3"/>
  <c r="L21" i="3"/>
  <c r="L19" i="3"/>
  <c r="L17" i="3"/>
  <c r="I31" i="3"/>
  <c r="I39" i="3"/>
  <c r="I37" i="3"/>
  <c r="I35" i="3"/>
  <c r="I33" i="3"/>
  <c r="I33" i="2"/>
  <c r="I35" i="2"/>
  <c r="I37" i="2"/>
  <c r="I39" i="2"/>
  <c r="I31" i="2"/>
  <c r="D27" i="2"/>
  <c r="D28" i="3"/>
  <c r="D27" i="3"/>
  <c r="F27" i="3"/>
  <c r="I28" i="3"/>
  <c r="H28" i="3"/>
  <c r="G28" i="3"/>
  <c r="F28" i="3"/>
  <c r="I27" i="3"/>
  <c r="H27" i="3"/>
  <c r="G27" i="3"/>
  <c r="G28" i="2"/>
  <c r="H28" i="2"/>
  <c r="I28" i="2"/>
  <c r="G27" i="2"/>
  <c r="H27" i="2"/>
  <c r="I27" i="2"/>
  <c r="F28" i="2"/>
  <c r="F27" i="2"/>
  <c r="L27" i="3"/>
  <c r="D28" i="2" l="1"/>
  <c r="L27" i="2" s="1"/>
  <c r="L19" i="4"/>
  <c r="D28" i="4"/>
  <c r="L27" i="4" s="1"/>
</calcChain>
</file>

<file path=xl/sharedStrings.xml><?xml version="1.0" encoding="utf-8"?>
<sst xmlns="http://schemas.openxmlformats.org/spreadsheetml/2006/main" count="910" uniqueCount="168">
  <si>
    <t xml:space="preserve">FIRMA: </t>
  </si>
  <si>
    <t xml:space="preserve">OBSERVACIONES: </t>
  </si>
  <si>
    <t>E</t>
  </si>
  <si>
    <t>P</t>
  </si>
  <si>
    <t>FIRMA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</si>
  <si>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</si>
  <si>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</si>
  <si>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</si>
  <si>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</si>
  <si>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</si>
  <si>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</si>
  <si>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</si>
  <si>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</si>
  <si>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</si>
  <si>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</si>
  <si>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</si>
  <si>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</si>
  <si>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</si>
  <si>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</si>
  <si>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</si>
  <si>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</si>
  <si>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</si>
  <si>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</si>
  <si>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</si>
  <si>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</si>
  <si>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</si>
  <si>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>VALOR</t>
  </si>
  <si>
    <t>OBJETO</t>
  </si>
  <si>
    <t>No</t>
  </si>
  <si>
    <t xml:space="preserve">RELACION DE CONTRATOS Y CONVENIOS </t>
  </si>
  <si>
    <t xml:space="preserve">FECHA DE  SEGUIMIENTO: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</si>
  <si>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</si>
  <si>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</si>
  <si>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</si>
  <si>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</si>
  <si>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</si>
  <si>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</si>
  <si>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 xml:space="preserve">SECRETARÍA / ENTIDAD:   OFICINA JURÍDICA                                                        / GRUPO: </t>
  </si>
  <si>
    <t>DIMENSION:   INSTITUCIONALIDAD POLÍTICA</t>
  </si>
  <si>
    <t>SECTOR: BUEN GOBIERNO PARA LA PROSPERIDAD DE IBAGUE</t>
  </si>
  <si>
    <t>PROGRAMA:  IBAGUÉ FORTALECE SU INSTITUCIONALIDAD EN BUSCA DE LA MODERNIDAD</t>
  </si>
  <si>
    <t>NOMBRE  DEL PROYECTO POAI: NA</t>
  </si>
  <si>
    <t>CODIGO BPPIM:  NA</t>
  </si>
  <si>
    <t>CODIGO BPPIM: NA</t>
  </si>
  <si>
    <t>FECHA DE PROGRAMACION:         ENERO 2019</t>
  </si>
  <si>
    <t>CODIGO PRESUPUESTAL:  NA                                                      RUBRO:  NA</t>
  </si>
  <si>
    <r>
      <t xml:space="preserve">Objetivo: </t>
    </r>
    <r>
      <rPr>
        <sz val="16"/>
        <rFont val="Arial"/>
        <family val="2"/>
      </rPr>
      <t>Asumir y ejercer la totalidad de la defensa jurídica del municipio de Ibagué, a partir de la representación judicial, extrajudicial o administrativa y la asesoría sistemática y permanente de las actuaciones de la administración central, en aras de la protección del patrimonio público y salvaguarda del ordenamiento jurídico.</t>
    </r>
  </si>
  <si>
    <r>
      <t xml:space="preserve">Objetivo: </t>
    </r>
    <r>
      <rPr>
        <sz val="16"/>
        <rFont val="Arial"/>
        <family val="2"/>
      </rPr>
      <t xml:space="preserve">Estudiar, analizar y formular la política sobre prevención del daño antijurídico y defensa de los intereses de la entidad, igualmente decide en cada caso específico sobre la procedencia de la conciliación o cualquier otro medio alternativo de solución de conflictos. </t>
    </r>
  </si>
  <si>
    <t>CODIGO PRESUPUESTAL: 214109001315   RUBRO: SENTENCIAS, CONCILIACION Y LAUDOS ARBITRALES</t>
  </si>
  <si>
    <t>1. Programar y realizar (22) sesiones ordinarias del Comité de Conciliación para la vigencia 2019</t>
  </si>
  <si>
    <t>2. Programar y realizar (4) sesiones extraordinarias del Comité de Conciliación  en la vigencia 2019, a efectos de estudiar la posibilidad de iniciar acciones de repetición.</t>
  </si>
  <si>
    <t xml:space="preserve">Matriz 4 </t>
  </si>
  <si>
    <t>Comites de Conciliación Ordinarios</t>
  </si>
  <si>
    <t>Comites de Conciliación Extraordinarios</t>
  </si>
  <si>
    <t xml:space="preserve">4. Revisar y actualizar el reglamento interno del Comité de Conciliación. </t>
  </si>
  <si>
    <t xml:space="preserve">5. Actualizar la política de prevención del daño antijurídico (Área competente: el Comité de Conciliación, oficina asesora jurídica).  </t>
  </si>
  <si>
    <t>Política de prevención del daño antijurídico actualizada</t>
  </si>
  <si>
    <t>-</t>
  </si>
  <si>
    <t>1. Ejercer la defensa judicial al 100% en las notificaciones de convocatorias prejudiciales, judiciales y  administrativas interpuestas en contra del municipio durante la vigencia 2019.</t>
  </si>
  <si>
    <t>Asignación judicial a las notificaciones de convocatorias prejudiciales, judiciales y  interpuestas contra el Municipio de Ibagué vigencia 2019</t>
  </si>
  <si>
    <t>2. Realizar tres (3) comités jurídicos de estudio cuando se requiera.</t>
  </si>
  <si>
    <t>Comites de estudios realizados</t>
  </si>
  <si>
    <t>3. Generar tres (3) informes de seguimiento de depuración y actualización de la plataforma de procesos judiciales -Softcon: (Área competente al interior de la entidad -oficina asesora jurídica: actualizacion y depuración base de datos grupo de asesores jurídicos que ejercen la representación del municipio de Ibagué).</t>
  </si>
  <si>
    <t xml:space="preserve">SECRETARÍA / ENTIDAD:   COMITÉ DE CONCILIACIÓN - OFICINA JURÍDICA                                                       / GRUPO: </t>
  </si>
  <si>
    <t>Plan de acción del Comité de Conciliación del Municipio de Ibagué vigencia 2019</t>
  </si>
  <si>
    <t>5.  Revisar y ajustar procedimientos del proceso de apoyo -Gestión Jurídica</t>
  </si>
  <si>
    <t>Procedimientos ajustados</t>
  </si>
  <si>
    <t>Tres informes consolidados cuatrimestrales de depuración de la base de datos procesos judiciales -Softcon</t>
  </si>
  <si>
    <r>
      <t xml:space="preserve">META DE RESULTADO  No.1 </t>
    </r>
    <r>
      <rPr>
        <sz val="12"/>
        <rFont val="Arial MT"/>
      </rPr>
      <t xml:space="preserve">-Mantener el 100% de la defensa judicial en las notificaciones de convocatorias prejudiciales, judiciales y  administrativas en contra del municipio. </t>
    </r>
  </si>
  <si>
    <r>
      <t xml:space="preserve">META DE PRODUCTO No. 1: </t>
    </r>
    <r>
      <rPr>
        <sz val="12"/>
        <rFont val="Arial"/>
        <family val="2"/>
      </rPr>
      <t>Asignación judicial del (100%) para la defensa en las notificaciones de convocatorias prejudiciales, judiciales y  administrativas vigencia 2019</t>
    </r>
  </si>
  <si>
    <r>
      <t xml:space="preserve">META DE RESULTADO No.2 </t>
    </r>
    <r>
      <rPr>
        <sz val="12"/>
        <rFont val="Arial MT"/>
      </rPr>
      <t>-Mantener los comites jurídicos de estudio</t>
    </r>
  </si>
  <si>
    <r>
      <t xml:space="preserve">META DE PRODUCTO No. 2: </t>
    </r>
    <r>
      <rPr>
        <sz val="12"/>
        <rFont val="Arial"/>
        <family val="2"/>
      </rPr>
      <t xml:space="preserve">Tres (3) Comites de estudios </t>
    </r>
  </si>
  <si>
    <r>
      <t xml:space="preserve">NOMBRE:  </t>
    </r>
    <r>
      <rPr>
        <sz val="12"/>
        <rFont val="Arial"/>
        <family val="2"/>
      </rPr>
      <t>GLORIA ESPERANZA MILLÁN MIILLÁN</t>
    </r>
  </si>
  <si>
    <r>
      <t xml:space="preserve">META DE RESULTADO No.3 </t>
    </r>
    <r>
      <rPr>
        <sz val="12"/>
        <rFont val="Arial MT"/>
      </rPr>
      <t>-Mantener el seguimiento en la depuración y actualización de la plataforma de procesos judiciales -Softcon</t>
    </r>
  </si>
  <si>
    <r>
      <t xml:space="preserve">META DE PRODUCTO No. 3: </t>
    </r>
    <r>
      <rPr>
        <sz val="12"/>
        <rFont val="Arial"/>
        <family val="2"/>
      </rPr>
      <t>Tres (3) Informes consolidados depuración de la base de datos procesos judiciales -Softcon</t>
    </r>
  </si>
  <si>
    <t xml:space="preserve">Número de comites jurídicos realizados </t>
  </si>
  <si>
    <t>Número de seguimientos realizados</t>
  </si>
  <si>
    <t xml:space="preserve">Asignación judicial a las notificaciones de convocatorias prejudiciales, judiciales y  administrativas vigencia 2019 </t>
  </si>
  <si>
    <r>
      <t xml:space="preserve">META DE PRODUCTO No. 5: </t>
    </r>
    <r>
      <rPr>
        <sz val="12"/>
        <rFont val="Arial"/>
        <family val="2"/>
      </rPr>
      <t>Procedimientos ajustados y actualizados</t>
    </r>
  </si>
  <si>
    <r>
      <t xml:space="preserve">META DE RESULTADO No. 5  </t>
    </r>
    <r>
      <rPr>
        <sz val="12"/>
        <rFont val="Arial MT"/>
      </rPr>
      <t>-Mantener los procedimientos ajustados y actualizados</t>
    </r>
  </si>
  <si>
    <t>Plan de acción del Comité de Conciliación del Municipio de Ibagué</t>
  </si>
  <si>
    <t>4. Planear el plan de acción del Comité de Conciliación del Municipio de Ibagué vigencia 2019</t>
  </si>
  <si>
    <r>
      <t xml:space="preserve">META DE RESULTADO No.4  </t>
    </r>
    <r>
      <rPr>
        <sz val="12"/>
        <rFont val="Arial MT"/>
      </rPr>
      <t>-Elaborar el plan de acción del Comité de Conciliación del Municipio de Ibagué vigencia 2019</t>
    </r>
  </si>
  <si>
    <r>
      <t xml:space="preserve">META DE PRODUCTO No. 4: </t>
    </r>
    <r>
      <rPr>
        <sz val="12"/>
        <rFont val="Arial"/>
        <family val="2"/>
      </rPr>
      <t>Plan de acción del Comité de Conciliación del Municipio de Ibagué vigencia 2019</t>
    </r>
  </si>
  <si>
    <t>Procedimientos actualizados</t>
  </si>
  <si>
    <r>
      <t xml:space="preserve">META DE PRODUCTO No. 1: </t>
    </r>
    <r>
      <rPr>
        <sz val="12"/>
        <rFont val="Arial"/>
        <family val="2"/>
      </rPr>
      <t>Veintidos (22) Comités de Conciliación ordinarios</t>
    </r>
  </si>
  <si>
    <t xml:space="preserve">Número de comites de conciliación ordinarios realizados </t>
  </si>
  <si>
    <t xml:space="preserve">Número de comites de conciliación extraordinarios realizados </t>
  </si>
  <si>
    <t>3. Efectuar seguimiento y evaluación del plan de acción de la política de prevención del daño antijurídico - Matriz 4, para contribuir a disminuir los niveles de litigiosidad (Área competente: el Comité de Conciliación y el área misional que genera el problema con apoyo de la oficina de Control Interno para definir nuevas estrategias).</t>
  </si>
  <si>
    <r>
      <t xml:space="preserve">META DE RESULTADO No.3 </t>
    </r>
    <r>
      <rPr>
        <sz val="12"/>
        <rFont val="Arial MT"/>
      </rPr>
      <t>-Seguimiento y evaluación del plan de acción de la política de prevención del daño antijurídico -Matriz 4</t>
    </r>
  </si>
  <si>
    <r>
      <t xml:space="preserve">META DE RESULTADO No.2 </t>
    </r>
    <r>
      <rPr>
        <sz val="12"/>
        <rFont val="Arial MT"/>
      </rPr>
      <t>-Mantener los comites de conciliación extraordinarios</t>
    </r>
  </si>
  <si>
    <r>
      <t xml:space="preserve">META DE RESULTADO  No.1 </t>
    </r>
    <r>
      <rPr>
        <sz val="12"/>
        <rFont val="Arial MT"/>
      </rPr>
      <t>-Mantener los comites de conciliación ordinarios</t>
    </r>
  </si>
  <si>
    <r>
      <t xml:space="preserve">META DE RESULTADO No.4  </t>
    </r>
    <r>
      <rPr>
        <sz val="12"/>
        <rFont val="Arial MT"/>
      </rPr>
      <t>-Mantener actualizado el reglamento interno del Comité de Conciliación</t>
    </r>
  </si>
  <si>
    <r>
      <t xml:space="preserve">META DE RESULTADO No. 5  </t>
    </r>
    <r>
      <rPr>
        <sz val="12"/>
        <rFont val="Arial MT"/>
      </rPr>
      <t xml:space="preserve">-Mantener actualizada la política de prevención del daño antijurídico </t>
    </r>
  </si>
  <si>
    <r>
      <t>META DE PRODUCTO No. 2:</t>
    </r>
    <r>
      <rPr>
        <sz val="12"/>
        <rFont val="Arial"/>
        <family val="2"/>
      </rPr>
      <t xml:space="preserve"> Cuatro (4) Comités de Conciliación extraordinarios</t>
    </r>
  </si>
  <si>
    <t>Matriz de seguimiento y evaluación del plan de acción</t>
  </si>
  <si>
    <r>
      <t xml:space="preserve">META DE PRODUCTO No. 3: </t>
    </r>
    <r>
      <rPr>
        <sz val="12"/>
        <rFont val="Arial"/>
        <family val="2"/>
      </rPr>
      <t>Matriz de seguimiento y evaluación del Plan de acción</t>
    </r>
  </si>
  <si>
    <t>Elaboro: Asesores Serafín Garzón Ramírez - Secretario Técnico del Comité de Conciliación y Mabel Lobo Arteaga /2018/12/24</t>
  </si>
  <si>
    <t>COSTO TOTAL               ( MILES DE PESOS)</t>
  </si>
  <si>
    <t>NA</t>
  </si>
  <si>
    <t>Reglamento interno actualizado y aprobado</t>
  </si>
  <si>
    <r>
      <t xml:space="preserve">META DE PRODUCTO No. 4: </t>
    </r>
    <r>
      <rPr>
        <sz val="12"/>
        <rFont val="Arial"/>
        <family val="2"/>
      </rPr>
      <t>-Reglamento interno del Comité de Conciliación actualizado y aprobado por comité de conciliación</t>
    </r>
  </si>
  <si>
    <t>Reglamento interno del Comité de Conciliación actualizado y aprobado</t>
  </si>
  <si>
    <t xml:space="preserve"> Política de prevención del daño antijurídico actualizada y aprobada</t>
  </si>
  <si>
    <r>
      <t>META DE PRODUCTO No. 5:</t>
    </r>
    <r>
      <rPr>
        <sz val="12"/>
        <rFont val="Arial"/>
        <family val="2"/>
      </rPr>
      <t xml:space="preserve"> Política de prevención del daño antijurídico actualizada y aprobada</t>
    </r>
  </si>
  <si>
    <t>OBSERVACIONES: Acta No. 001 de fecha 28/02/2019</t>
  </si>
  <si>
    <t>enero</t>
  </si>
  <si>
    <t>febrero</t>
  </si>
  <si>
    <t>marzo</t>
  </si>
  <si>
    <t>procesos activos /mes/2019</t>
  </si>
  <si>
    <t>procesos pendientes de reasignar/mes</t>
  </si>
  <si>
    <t>total trimestre</t>
  </si>
  <si>
    <r>
      <t>OBSERVACIONES: Actividad No. 2: Comité jurídico -</t>
    </r>
    <r>
      <rPr>
        <sz val="12"/>
        <rFont val="Arial MT"/>
      </rPr>
      <t xml:space="preserve">Acta No. 001 de fecha 28/02/2019; </t>
    </r>
    <r>
      <rPr>
        <b/>
        <sz val="12"/>
        <rFont val="Arial MT"/>
      </rPr>
      <t xml:space="preserve">Actividad No.4: Elaborar Plan de Acción Comité de Conciliación vigencia 2019 </t>
    </r>
    <r>
      <rPr>
        <sz val="12"/>
        <rFont val="Arial MT"/>
      </rPr>
      <t>-remitido al grupo de Estudios Estratégicos con memorando No. 2018-060815 de fecha 24/12/2018- memorando No. 2019-001551 de fecha 17/01/2019</t>
    </r>
    <r>
      <rPr>
        <b/>
        <sz val="12"/>
        <rFont val="Arial MT"/>
      </rPr>
      <t xml:space="preserve">; Actividad No. 3 -memorando No. 2019-002251 de fecha 22/01/2019 - memorando </t>
    </r>
    <r>
      <rPr>
        <sz val="12"/>
        <rFont val="Arial MT"/>
      </rPr>
      <t xml:space="preserve">No. 2019-000817 de fecha 11/01/2019 memorando No. 2019-008409 de fecha 20/02/2019 - memorando No. 2019-005149 de fecha 06/02/2019 ;  </t>
    </r>
  </si>
  <si>
    <t>Elaboro: Asesora Mabel/2019/04/03</t>
  </si>
  <si>
    <t>FECHA DE  SEGUIMIENTO:    MARZO 31 DE 2019</t>
  </si>
  <si>
    <t>FECHA DE  SEGUIMIENTO:       MARZO 31 DE 2019</t>
  </si>
  <si>
    <t>Elaboro: Asesor Serafín Garzón Ramírez - Secretario Técnico del Comité de Conciliación /2019/04/08</t>
  </si>
  <si>
    <r>
      <t>OBSERVACIONES: Actividad No. 1:</t>
    </r>
    <r>
      <rPr>
        <sz val="12"/>
        <rFont val="Arial MT"/>
      </rPr>
      <t xml:space="preserve"> Comité Conciliación: Sesiones Ordinarias (Acta 002 de 22/01/2019, Acta 003 de 12/02/2019, Acta 004 de 26/02/2019, Acta 006 de 13/03/2019). </t>
    </r>
    <r>
      <rPr>
        <b/>
        <sz val="12"/>
        <rFont val="Arial MT"/>
      </rPr>
      <t xml:space="preserve">Actividad No. 2: </t>
    </r>
    <r>
      <rPr>
        <sz val="12"/>
        <rFont val="Arial MT"/>
      </rPr>
      <t xml:space="preserve">Sesiones Extraordinarias (Acta 001 de 15/01/2019, Acta 005 de 28/02/2019, Acta 007 de 22/03/2019).  </t>
    </r>
    <r>
      <rPr>
        <b/>
        <sz val="12"/>
        <rFont val="Arial MT"/>
      </rPr>
      <t xml:space="preserve">Actividad No. 4: </t>
    </r>
    <r>
      <rPr>
        <sz val="12"/>
        <rFont val="Arial MT"/>
      </rPr>
      <t xml:space="preserve">Se aprobo la actualización del Reglamento interno del Comité de Conciliación en sesión ordinaria -Acta 003 de fecha 12/02/2019 y adoptado con acto administrativo número 1000-0197 de fecha 11/03/2019 </t>
    </r>
  </si>
  <si>
    <t>FECHA DE  SEGUIMIENTO:       JUNIO 30 DE 2019</t>
  </si>
  <si>
    <r>
      <t>OBSERVACIONES: Actividad No. 1:</t>
    </r>
    <r>
      <rPr>
        <sz val="12"/>
        <rFont val="Arial MT"/>
      </rPr>
      <t xml:space="preserve"> Comité Conciliación: Sesiones Ordinarias (Acta 002 de 22/01/2019, Acta 003 de 12/02/2019, Acta 004 de 26/02/2019, Acta 006 de 13/03/2019, Acta 008 de 09/04/2019, Acta 009 de 09/04/2019, Acta 011 de 23/04/2019, Acta 012 de 15/05/2019, Acta 013 de 28/05/2019, Acta 014 de 11/06/2019, Acta 015 de 27/06/2019). </t>
    </r>
    <r>
      <rPr>
        <b/>
        <sz val="12"/>
        <rFont val="Arial MT"/>
      </rPr>
      <t xml:space="preserve">Actividad No. 2: </t>
    </r>
    <r>
      <rPr>
        <sz val="12"/>
        <rFont val="Arial MT"/>
      </rPr>
      <t xml:space="preserve">Sesiones Extraordinarias (Acta 001 de 15/01/2019, Acta 005 de 28/02/2019, Acta 007 de 22/03/2019, Acta 010 de 09/04/2019).  </t>
    </r>
    <r>
      <rPr>
        <b/>
        <sz val="12"/>
        <rFont val="Arial MT"/>
      </rPr>
      <t xml:space="preserve">Actividad No. 4: </t>
    </r>
    <r>
      <rPr>
        <sz val="12"/>
        <rFont val="Arial MT"/>
      </rPr>
      <t>Se aprobo la actualización del Reglamento interno del Comité de Conciliación en sesión ordinaria -Acta 003 de fecha 12/02/2019 y adoptado con acto administrativo número 1000-0197 de fecha 11/03/2019 y publicado en la página web Alcaldía de Ibagué Link https://www.ibague.gov.co/portal/admin/archivos/normatividad/2019/23701-DEC-20190313.PDF</t>
    </r>
  </si>
  <si>
    <t>abril</t>
  </si>
  <si>
    <t>mayo</t>
  </si>
  <si>
    <t>junio</t>
  </si>
  <si>
    <r>
      <t xml:space="preserve">OBSERVACIONES: </t>
    </r>
    <r>
      <rPr>
        <sz val="12"/>
        <rFont val="Arial MT"/>
      </rPr>
      <t xml:space="preserve">Actividad No. 2: Comité jurídico -Acta No. 001 de fecha 28/02/2019; Actividad No.4: Elaborar Plan de Acción Comité de Conciliación vigencia 2019 -remitido al grupo de Estudios Estratégicos con memorando No. 2018-060815 de fecha 24/12/2018- memorando No. 2019-001551 de fecha 17/01/2019; Actividad No. 3 -memorando No. 2019-002251 de fecha 22/01/2019 - memorando No. 2019-000817 de fecha 11/01/2019 memorando No. 2019-008409 de fecha 20/02/2019 - memorando No. 2019-005149 de fecha 06/02/2019; Actividad 3: memorandos 1001 -05149 de 2019/02/06, 1001- 29140 de 2019/06/18, oficio 1001-054600 de 26/06/2019  </t>
    </r>
  </si>
  <si>
    <t>Elaboro: Asesor Mabel Lobo A. /2019/07/02</t>
  </si>
  <si>
    <t>Elaboro: Asesor Edwin Gálvez - Secretario Técnico del Comité de Conciliación /2019/07/02</t>
  </si>
  <si>
    <t>FECHA DE  SEGUIMIENTO:    JUNIO 30 DE 2019</t>
  </si>
  <si>
    <t>_________________________________________________________</t>
  </si>
  <si>
    <t>informe realizados de los procesos judiciales</t>
  </si>
  <si>
    <t>DIMENSION:   IBAGUÉ NUESTRO COMPROMISO INSTITUCIONAL</t>
  </si>
  <si>
    <t>SECTOR: FORTALECIMIENTO INSTITUCIONAL</t>
  </si>
  <si>
    <t>PROGRAMA:  FORTALECIMIENTO DE LA GESTIÓN Y DIRECCIÓN DE LA ADMINISTRACIÓN PÚBLICA TERRITORIAL</t>
  </si>
  <si>
    <t>2. Realizar comités jurídicos de estudio cuando se requiera.</t>
  </si>
  <si>
    <t xml:space="preserve">Jefe Oficina Jurídica </t>
  </si>
  <si>
    <t>1. Ejercer la defensa judicial al 100% en las notificaciones de convocatorias prejudiciales, judiciales y  administrativas interpuestas en contra del municipio durante la vigencia 2023</t>
  </si>
  <si>
    <t xml:space="preserve">numero de procesos radicados </t>
  </si>
  <si>
    <t xml:space="preserve"> numero de Comites de estudios realizados</t>
  </si>
  <si>
    <t xml:space="preserve">3. expedir  memorandos o circular  donde se solicite a los abogados que ejercen representacion Judicial del municipio la depuración y actualización de la plataforma de procesos judiciales -Softcon: (Área competente al interior de la entidad -oficina asesora jurídica: actualizacion y depuración base de datos grupo de asesores jurídicos que ejercen la representación del municipio de Ibagué). </t>
  </si>
  <si>
    <t xml:space="preserve">numero de memorandos o circulares realizados o tramitados </t>
  </si>
  <si>
    <t>NOMBRE:</t>
  </si>
  <si>
    <t>MIRYAM JOHANA MENDEZ HORTA</t>
  </si>
  <si>
    <t>Compilado de los procesos judiciales del JULIO-SEPTIEMBRE extraidas de la paltaforma sotfcon donde se observa la asignación a cada asesor o contratista juridico</t>
  </si>
  <si>
    <t>FECHA DE PROGRAMACION:         JULIO - SEPTIEMBRE 2023</t>
  </si>
  <si>
    <t>J</t>
  </si>
  <si>
    <t>FECHA DE  SEGUIMIENTO: 30 Julio al 30 de septiembre 2023</t>
  </si>
  <si>
    <t>FECHA DE PROGRAMACION:    JULIO-SEPTIEMBRE</t>
  </si>
  <si>
    <t>FECHA DE  SEGUIMIENTO:      julio-septiembre</t>
  </si>
  <si>
    <t>1. Programar y realizar (22) sesiones ordinarias del Comité de Conciliación para la vigencia 2023</t>
  </si>
  <si>
    <t>ENERO</t>
  </si>
  <si>
    <t>DICIEMBRE</t>
  </si>
  <si>
    <t>2. Programar y realizar (8) sesiones extraordinarias  del Comité de Conciliación dentro de las cuales esten las sesiones Extraordinarias a fin de verificar  si es o no pertinente realizar  acciones de repeticion ,</t>
  </si>
  <si>
    <t xml:space="preserve">4. Actualizar la política de prevención del daño antijurídico (Área competente: el Comité de Conciliación, oficina asesora jurídica).  </t>
  </si>
  <si>
    <t xml:space="preserve">NOMBRE:  MIRYAM JOHANA MENDEZ HORTA
Jefe Oficina Jurídica 
</t>
  </si>
  <si>
    <r>
      <t>META DE PRODUCTO No. 2:</t>
    </r>
    <r>
      <rPr>
        <sz val="12"/>
        <rFont val="Arial"/>
        <family val="2"/>
      </rPr>
      <t xml:space="preserve"> ocho (8) Comités de Conciliación extraordinarios</t>
    </r>
  </si>
  <si>
    <r>
      <t xml:space="preserve">META DE RESULTADO No. 4  </t>
    </r>
    <r>
      <rPr>
        <sz val="12"/>
        <rFont val="Arial MT"/>
      </rPr>
      <t xml:space="preserve">-Mantener actualizada la política de prevención del daño antijurídico </t>
    </r>
  </si>
  <si>
    <t>ordinario 01- 10  enero /extra 02 -13 enero/ ordinario 03-24 de enero/ extra 04-25 de enero/ extra 05-2 feb/ ordinario 06-14 feb/ extra 07-16 de feb/ extra 08-24 feb / ord 09-28 feb/extra 10 - 2 mar/extra 11-14 mar/ exta 12-17 mar/ord 13 -28 mar/ 14 ord - 11 abril/ extra 15- 14 abril/ 16 ordi -25 abril/ 17extra 4 mayo/ 18 ord -9 mayo /19 extra -16 mayo/ord 20 -23 de mayo/Ordi 21-13 de junio/ Extra 22-21 de junio/Ord 23- 27 de junio/ Ord 24 -11 de julio/ Extra 25-18 julio/ Ordi 26-25 Julio/ Ord 27-8 agosto/ ord 28-15 de agosto/Ord 29 -22 de agosto/ Extra 30 - 25 de agosto/ord 31 -12 de sep/ord 32-26 de sep/Ord 33-10 oct/</t>
  </si>
  <si>
    <t>Elaboro: Asesor Edwin Gálvez - Secretario Técnico del Comité de Conciliación</t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</si>
  <si>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PLANEACION ESTRATEGICA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</si>
  <si>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</si>
  <si>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</si>
  <si>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ACCION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</si>
  <si>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</si>
  <si>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1</t>
    </r>
  </si>
  <si>
    <r>
      <t xml:space="preserve">Objetivo: </t>
    </r>
    <r>
      <rPr>
        <sz val="12"/>
        <rFont val="Arial"/>
        <family val="2"/>
      </rPr>
      <t>Asumir y ejercer la totalidad de la defensa jurídica del municipio de Ibagué, a partir de la representación judicial, extrajudicial o administrativa y la asesoría sistemática y permanente de las actuaciones de la administración central, en aras de la protección del patrimonio público y salvaguarda del ordenamiento jurídico.</t>
    </r>
  </si>
  <si>
    <r>
      <t xml:space="preserve">META DE PRODUCTO No. 1: </t>
    </r>
    <r>
      <rPr>
        <sz val="12"/>
        <rFont val="Arial"/>
        <family val="2"/>
      </rPr>
      <t>Asignación judicial del (100%) para la defensa en las notificaciones de convocatorias prejudiciales, judiciales y  administrativas vigencia 2022</t>
    </r>
  </si>
  <si>
    <r>
      <t>META DE PRODUCTO No. 2:</t>
    </r>
    <r>
      <rPr>
        <sz val="12"/>
        <rFont val="Arial"/>
        <family val="2"/>
      </rPr>
      <t xml:space="preserve"> Comites de estudios </t>
    </r>
  </si>
  <si>
    <r>
      <t xml:space="preserve">META DE PRODUCTO No. 3: </t>
    </r>
    <r>
      <rPr>
        <sz val="12"/>
        <rFont val="Arial"/>
        <family val="2"/>
      </rPr>
      <t xml:space="preserve"> Informes consolidados depuración de la base de datos procesos judiciales -Softcon enviandolos a la oficina Control Interno y Planeación Municipal.</t>
    </r>
  </si>
  <si>
    <r>
      <t xml:space="preserve">Objetivo: </t>
    </r>
    <r>
      <rPr>
        <sz val="12"/>
        <rFont val="Arial"/>
        <family val="2"/>
      </rPr>
      <t xml:space="preserve">Estudiar, analizar y formular la política sobre prevención del daño antijurídico y defensa de los intereses de la entidad, igualmente decide en cada caso específico sobre la procedencia de la conciliación o cualquier otro medio alternativo de solución de conflictos.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</si>
</sst>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_ &quot;$&quot;\ * #,##0.00_ ;_ &quot;$&quot;\ * \-#,##0.00_ ;_ &quot;$&quot;\ * &quot;-&quot;??_ ;_ @_ "/>
    <numFmt numFmtId="167" formatCode="&quot;$&quot;\ #,##0"/>
    <numFmt numFmtId="168" formatCode="0.0%"/>
    <numFmt numFmtId="169" formatCode="#,##0.0_);\(#,##0.0\)"/>
    <numFmt numFmtId="170" formatCode="_ &quot;$&quot;\ * #,##0_ ;_ &quot;$&quot;\ * \-#,##0_ ;_ &quot;$&quot;\ * &quot;-&quot;??_ ;_ @_ "/>
    <numFmt numFmtId="171" formatCode="_ * #,##0.00_ ;_ * \-#,##0.00_ ;_ * &quot;-&quot;??_ ;_ @_ "/>
    <numFmt numFmtId="172" formatCode="_-* #,##0_-;\-* #,##0_-;_-* &quot;-&quot;??_-;_-@_-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4"/>
      <name val="Arial MT"/>
    </font>
    <font>
      <sz val="14"/>
      <name val="Arial"/>
      <family val="2"/>
    </font>
    <font>
      <b/>
      <sz val="14"/>
      <name val="Arial"/>
      <family val="2"/>
    </font>
    <font>
      <b/>
      <sz val="14"/>
      <name val="Arial MT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15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0" fontId="2" fillId="0" borderId="0" xfId="1" applyFont="1" applyBorder="1"/>
    <xf numFmtId="166" fontId="3" fillId="0" borderId="0" xfId="3" applyFont="1" applyFill="1" applyBorder="1" applyAlignment="1" applyProtection="1">
      <alignment vertical="center"/>
    </xf>
    <xf numFmtId="0" fontId="2" fillId="0" borderId="0" xfId="1" applyFont="1" applyBorder="1" applyAlignment="1">
      <alignment wrapText="1"/>
    </xf>
    <xf numFmtId="166" fontId="2" fillId="0" borderId="0" xfId="3" applyFont="1" applyBorder="1"/>
    <xf numFmtId="0" fontId="3" fillId="0" borderId="0" xfId="1" applyFont="1" applyBorder="1"/>
    <xf numFmtId="166" fontId="3" fillId="0" borderId="0" xfId="3" applyFont="1" applyBorder="1"/>
    <xf numFmtId="0" fontId="3" fillId="0" borderId="0" xfId="1" applyFont="1" applyBorder="1" applyAlignment="1">
      <alignment wrapText="1"/>
    </xf>
    <xf numFmtId="166" fontId="3" fillId="0" borderId="0" xfId="3" applyFont="1" applyBorder="1" applyAlignment="1" applyProtection="1">
      <alignment vertical="center"/>
    </xf>
    <xf numFmtId="0" fontId="3" fillId="0" borderId="0" xfId="1" applyFont="1" applyBorder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169" fontId="5" fillId="0" borderId="11" xfId="1" applyNumberFormat="1" applyFont="1" applyBorder="1" applyAlignment="1" applyProtection="1">
      <alignment vertical="top"/>
    </xf>
    <xf numFmtId="169" fontId="5" fillId="0" borderId="13" xfId="1" applyNumberFormat="1" applyFont="1" applyBorder="1" applyAlignment="1" applyProtection="1">
      <alignment vertical="center"/>
    </xf>
    <xf numFmtId="39" fontId="3" fillId="0" borderId="0" xfId="1" applyNumberFormat="1" applyFont="1" applyBorder="1" applyProtection="1"/>
    <xf numFmtId="39" fontId="3" fillId="0" borderId="8" xfId="1" applyNumberFormat="1" applyFont="1" applyBorder="1" applyProtection="1"/>
    <xf numFmtId="169" fontId="2" fillId="0" borderId="0" xfId="1" applyNumberFormat="1" applyFont="1" applyBorder="1" applyProtection="1"/>
    <xf numFmtId="10" fontId="3" fillId="0" borderId="0" xfId="2" applyNumberFormat="1" applyFont="1" applyBorder="1" applyProtection="1"/>
    <xf numFmtId="2" fontId="3" fillId="0" borderId="0" xfId="1" applyNumberFormat="1" applyFont="1" applyBorder="1" applyProtection="1"/>
    <xf numFmtId="0" fontId="2" fillId="0" borderId="0" xfId="1" applyFont="1" applyBorder="1" applyAlignment="1">
      <alignment horizontal="left" vertical="center"/>
    </xf>
    <xf numFmtId="0" fontId="2" fillId="0" borderId="9" xfId="1" applyFont="1" applyBorder="1"/>
    <xf numFmtId="39" fontId="3" fillId="0" borderId="1" xfId="1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/>
    <xf numFmtId="2" fontId="3" fillId="0" borderId="1" xfId="1" applyNumberFormat="1" applyFont="1" applyBorder="1" applyAlignment="1">
      <alignment horizontal="center" vertical="center" wrapText="1"/>
    </xf>
    <xf numFmtId="166" fontId="2" fillId="0" borderId="0" xfId="1" applyNumberFormat="1" applyFont="1" applyBorder="1"/>
    <xf numFmtId="2" fontId="2" fillId="0" borderId="0" xfId="1" applyNumberFormat="1" applyFont="1" applyBorder="1"/>
    <xf numFmtId="2" fontId="3" fillId="0" borderId="0" xfId="1" applyNumberFormat="1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7" fillId="0" borderId="0" xfId="1" applyFont="1"/>
    <xf numFmtId="0" fontId="7" fillId="0" borderId="0" xfId="1" applyFont="1" applyBorder="1"/>
    <xf numFmtId="164" fontId="7" fillId="0" borderId="0" xfId="1" applyNumberFormat="1" applyFont="1" applyBorder="1"/>
    <xf numFmtId="166" fontId="7" fillId="0" borderId="0" xfId="3" applyFont="1" applyBorder="1"/>
    <xf numFmtId="2" fontId="7" fillId="0" borderId="0" xfId="1" applyNumberFormat="1" applyFont="1" applyBorder="1"/>
    <xf numFmtId="0" fontId="8" fillId="0" borderId="0" xfId="1" applyFont="1" applyBorder="1" applyAlignment="1">
      <alignment wrapText="1"/>
    </xf>
    <xf numFmtId="166" fontId="8" fillId="0" borderId="0" xfId="3" applyFont="1" applyBorder="1" applyAlignment="1" applyProtection="1">
      <alignment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2" fontId="8" fillId="0" borderId="0" xfId="1" applyNumberFormat="1" applyFont="1" applyBorder="1" applyAlignment="1" applyProtection="1">
      <alignment vertical="center"/>
    </xf>
    <xf numFmtId="2" fontId="9" fillId="0" borderId="0" xfId="1" applyNumberFormat="1" applyFont="1" applyBorder="1" applyAlignment="1" applyProtection="1">
      <alignment vertical="center"/>
    </xf>
    <xf numFmtId="2" fontId="8" fillId="0" borderId="0" xfId="1" applyNumberFormat="1" applyFont="1" applyBorder="1" applyAlignment="1" applyProtection="1">
      <alignment vertical="center" wrapText="1"/>
    </xf>
    <xf numFmtId="0" fontId="7" fillId="0" borderId="0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 wrapText="1"/>
    </xf>
    <xf numFmtId="0" fontId="9" fillId="0" borderId="0" xfId="1" applyFont="1" applyAlignment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0" fontId="10" fillId="0" borderId="18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/>
    </xf>
    <xf numFmtId="10" fontId="7" fillId="0" borderId="1" xfId="2" applyNumberFormat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10" fillId="0" borderId="17" xfId="1" applyFont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center"/>
    </xf>
    <xf numFmtId="167" fontId="7" fillId="0" borderId="1" xfId="1" applyNumberFormat="1" applyFont="1" applyFill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top"/>
    </xf>
    <xf numFmtId="3" fontId="7" fillId="2" borderId="1" xfId="1" applyNumberFormat="1" applyFont="1" applyFill="1" applyBorder="1" applyAlignment="1">
      <alignment horizontal="left" vertical="center"/>
    </xf>
    <xf numFmtId="167" fontId="7" fillId="2" borderId="1" xfId="1" applyNumberFormat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170" fontId="7" fillId="2" borderId="1" xfId="3" applyNumberFormat="1" applyFont="1" applyFill="1" applyBorder="1" applyAlignment="1">
      <alignment horizontal="left" vertical="center"/>
    </xf>
    <xf numFmtId="14" fontId="12" fillId="0" borderId="12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 applyProtection="1">
      <alignment horizontal="center" vertical="center"/>
    </xf>
    <xf numFmtId="2" fontId="13" fillId="0" borderId="1" xfId="0" applyNumberFormat="1" applyFont="1" applyBorder="1" applyAlignment="1" applyProtection="1">
      <alignment horizontal="center" vertical="center"/>
    </xf>
    <xf numFmtId="14" fontId="13" fillId="0" borderId="12" xfId="0" applyNumberFormat="1" applyFont="1" applyFill="1" applyBorder="1" applyAlignment="1" applyProtection="1">
      <alignment horizontal="center" vertical="center"/>
    </xf>
    <xf numFmtId="14" fontId="13" fillId="0" borderId="1" xfId="0" applyNumberFormat="1" applyFont="1" applyBorder="1" applyAlignment="1" applyProtection="1">
      <alignment horizontal="center" vertical="center"/>
    </xf>
    <xf numFmtId="2" fontId="13" fillId="0" borderId="1" xfId="1" applyNumberFormat="1" applyFont="1" applyBorder="1" applyAlignment="1" applyProtection="1">
      <alignment vertical="center"/>
    </xf>
    <xf numFmtId="39" fontId="13" fillId="0" borderId="1" xfId="1" applyNumberFormat="1" applyFont="1" applyBorder="1" applyAlignment="1" applyProtection="1">
      <alignment vertical="center"/>
    </xf>
    <xf numFmtId="2" fontId="13" fillId="0" borderId="10" xfId="1" applyNumberFormat="1" applyFont="1" applyBorder="1" applyAlignment="1" applyProtection="1">
      <alignment vertical="center"/>
    </xf>
    <xf numFmtId="39" fontId="13" fillId="0" borderId="10" xfId="1" applyNumberFormat="1" applyFont="1" applyBorder="1" applyAlignment="1" applyProtection="1">
      <alignment vertical="center"/>
    </xf>
    <xf numFmtId="14" fontId="13" fillId="0" borderId="10" xfId="1" applyNumberFormat="1" applyFont="1" applyBorder="1" applyAlignment="1" applyProtection="1">
      <alignment horizontal="center" vertical="center"/>
    </xf>
    <xf numFmtId="14" fontId="13" fillId="0" borderId="10" xfId="1" applyNumberFormat="1" applyFont="1" applyBorder="1" applyAlignment="1" applyProtection="1">
      <alignment vertical="center"/>
    </xf>
    <xf numFmtId="0" fontId="14" fillId="0" borderId="1" xfId="1" applyFont="1" applyBorder="1" applyAlignment="1">
      <alignment horizontal="left" vertical="center"/>
    </xf>
    <xf numFmtId="0" fontId="13" fillId="0" borderId="0" xfId="1" applyFont="1" applyBorder="1"/>
    <xf numFmtId="0" fontId="13" fillId="0" borderId="9" xfId="1" applyFont="1" applyBorder="1"/>
    <xf numFmtId="0" fontId="13" fillId="0" borderId="0" xfId="1" applyFont="1" applyBorder="1" applyAlignment="1">
      <alignment horizontal="left" vertical="center"/>
    </xf>
    <xf numFmtId="169" fontId="13" fillId="0" borderId="0" xfId="1" applyNumberFormat="1" applyFont="1" applyBorder="1" applyProtection="1"/>
    <xf numFmtId="1" fontId="13" fillId="0" borderId="1" xfId="1" applyNumberFormat="1" applyFont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2" fontId="13" fillId="0" borderId="0" xfId="1" applyNumberFormat="1" applyFont="1" applyBorder="1" applyProtection="1"/>
    <xf numFmtId="10" fontId="13" fillId="0" borderId="0" xfId="2" applyNumberFormat="1" applyFont="1" applyBorder="1" applyProtection="1"/>
    <xf numFmtId="39" fontId="13" fillId="0" borderId="0" xfId="1" applyNumberFormat="1" applyFont="1" applyBorder="1" applyProtection="1"/>
    <xf numFmtId="39" fontId="13" fillId="0" borderId="8" xfId="1" applyNumberFormat="1" applyFont="1" applyBorder="1" applyProtection="1"/>
    <xf numFmtId="9" fontId="13" fillId="0" borderId="1" xfId="1" applyNumberFormat="1" applyFont="1" applyBorder="1" applyAlignment="1">
      <alignment horizontal="center" vertical="center" wrapText="1"/>
    </xf>
    <xf numFmtId="14" fontId="12" fillId="0" borderId="12" xfId="0" applyNumberFormat="1" applyFont="1" applyBorder="1" applyAlignment="1" applyProtection="1">
      <alignment horizontal="center" vertical="center"/>
    </xf>
    <xf numFmtId="172" fontId="13" fillId="0" borderId="1" xfId="4" applyNumberFormat="1" applyFont="1" applyBorder="1" applyAlignment="1" applyProtection="1">
      <alignment horizontal="center" vertical="center"/>
    </xf>
    <xf numFmtId="170" fontId="13" fillId="0" borderId="1" xfId="3" applyNumberFormat="1" applyFont="1" applyBorder="1" applyAlignment="1" applyProtection="1">
      <alignment horizontal="center" vertical="center"/>
    </xf>
    <xf numFmtId="170" fontId="15" fillId="0" borderId="4" xfId="5" applyNumberFormat="1" applyFont="1" applyBorder="1" applyAlignment="1">
      <alignment horizontal="center" vertical="center" wrapText="1"/>
    </xf>
    <xf numFmtId="170" fontId="15" fillId="0" borderId="13" xfId="5" applyNumberFormat="1" applyFont="1" applyBorder="1" applyAlignment="1">
      <alignment horizontal="center" vertical="center" wrapText="1"/>
    </xf>
    <xf numFmtId="170" fontId="15" fillId="0" borderId="1" xfId="5" applyNumberFormat="1" applyFont="1" applyBorder="1" applyAlignment="1">
      <alignment horizontal="center" vertical="center" wrapText="1"/>
    </xf>
    <xf numFmtId="170" fontId="14" fillId="0" borderId="4" xfId="5" applyNumberFormat="1" applyFont="1" applyBorder="1" applyAlignment="1">
      <alignment horizontal="center" vertical="center" wrapText="1"/>
    </xf>
    <xf numFmtId="170" fontId="14" fillId="0" borderId="13" xfId="5" applyNumberFormat="1" applyFont="1" applyBorder="1" applyAlignment="1">
      <alignment horizontal="center" vertical="center" wrapText="1"/>
    </xf>
    <xf numFmtId="170" fontId="14" fillId="0" borderId="1" xfId="5" applyNumberFormat="1" applyFont="1" applyBorder="1" applyAlignment="1">
      <alignment horizontal="center" vertical="center" wrapText="1"/>
    </xf>
    <xf numFmtId="172" fontId="2" fillId="0" borderId="13" xfId="4" applyNumberFormat="1" applyFont="1" applyBorder="1" applyAlignment="1" applyProtection="1">
      <alignment horizontal="center" vertical="center"/>
    </xf>
    <xf numFmtId="170" fontId="2" fillId="0" borderId="13" xfId="3" applyNumberFormat="1" applyFont="1" applyBorder="1" applyAlignment="1" applyProtection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70" fontId="5" fillId="0" borderId="1" xfId="3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170" fontId="5" fillId="0" borderId="1" xfId="3" applyNumberFormat="1" applyFont="1" applyBorder="1" applyAlignment="1" applyProtection="1">
      <alignment horizontal="center" vertical="center"/>
    </xf>
    <xf numFmtId="1" fontId="14" fillId="0" borderId="1" xfId="1" applyNumberFormat="1" applyFont="1" applyBorder="1" applyAlignment="1">
      <alignment horizontal="center" vertical="center" wrapText="1"/>
    </xf>
    <xf numFmtId="2" fontId="1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 applyProtection="1">
      <alignment vertical="top" wrapText="1"/>
    </xf>
    <xf numFmtId="1" fontId="3" fillId="0" borderId="0" xfId="1" applyNumberFormat="1" applyFont="1" applyBorder="1" applyAlignment="1" applyProtection="1">
      <alignment vertical="top" wrapText="1"/>
    </xf>
    <xf numFmtId="1" fontId="2" fillId="0" borderId="0" xfId="1" applyNumberFormat="1" applyFont="1" applyBorder="1"/>
    <xf numFmtId="166" fontId="2" fillId="0" borderId="0" xfId="3" applyFont="1" applyBorder="1" applyAlignment="1">
      <alignment vertical="top" wrapText="1"/>
    </xf>
    <xf numFmtId="0" fontId="2" fillId="0" borderId="0" xfId="1" applyFont="1" applyBorder="1" applyAlignment="1">
      <alignment vertical="top"/>
    </xf>
    <xf numFmtId="1" fontId="3" fillId="0" borderId="0" xfId="3" applyNumberFormat="1" applyFont="1" applyFill="1" applyBorder="1" applyAlignment="1" applyProtection="1">
      <alignment vertical="top"/>
    </xf>
    <xf numFmtId="1" fontId="2" fillId="0" borderId="0" xfId="1" applyNumberFormat="1" applyFont="1" applyBorder="1" applyAlignment="1">
      <alignment vertical="top"/>
    </xf>
    <xf numFmtId="10" fontId="13" fillId="0" borderId="0" xfId="1" applyNumberFormat="1" applyFont="1" applyBorder="1" applyAlignment="1">
      <alignment horizontal="center" vertical="center" wrapText="1"/>
    </xf>
    <xf numFmtId="10" fontId="2" fillId="0" borderId="0" xfId="6" applyNumberFormat="1" applyFont="1" applyBorder="1"/>
    <xf numFmtId="1" fontId="8" fillId="0" borderId="0" xfId="3" applyNumberFormat="1" applyFont="1" applyBorder="1" applyAlignment="1" applyProtection="1">
      <alignment vertical="center"/>
    </xf>
    <xf numFmtId="1" fontId="8" fillId="0" borderId="0" xfId="1" applyNumberFormat="1" applyFont="1" applyBorder="1" applyAlignment="1" applyProtection="1">
      <alignment horizontal="left" vertical="center" wrapText="1"/>
    </xf>
    <xf numFmtId="1" fontId="3" fillId="0" borderId="0" xfId="1" applyNumberFormat="1" applyFont="1" applyBorder="1"/>
    <xf numFmtId="1" fontId="3" fillId="0" borderId="0" xfId="3" applyNumberFormat="1" applyFont="1" applyBorder="1" applyAlignment="1" applyProtection="1">
      <alignment vertical="center"/>
    </xf>
    <xf numFmtId="1" fontId="3" fillId="0" borderId="0" xfId="3" applyNumberFormat="1" applyFont="1" applyBorder="1"/>
    <xf numFmtId="10" fontId="8" fillId="0" borderId="0" xfId="3" applyNumberFormat="1" applyFont="1" applyBorder="1" applyAlignment="1" applyProtection="1">
      <alignment vertical="center"/>
    </xf>
    <xf numFmtId="169" fontId="5" fillId="0" borderId="11" xfId="1" applyNumberFormat="1" applyFont="1" applyBorder="1" applyAlignment="1" applyProtection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1" fontId="8" fillId="0" borderId="0" xfId="1" applyNumberFormat="1" applyFont="1" applyBorder="1" applyAlignment="1" applyProtection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68" fontId="4" fillId="0" borderId="1" xfId="1" applyNumberFormat="1" applyFont="1" applyBorder="1" applyAlignment="1" applyProtection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39" fontId="5" fillId="0" borderId="14" xfId="1" applyNumberFormat="1" applyFont="1" applyBorder="1" applyAlignment="1" applyProtection="1">
      <alignment horizontal="center" vertical="center"/>
    </xf>
    <xf numFmtId="39" fontId="5" fillId="0" borderId="10" xfId="1" applyNumberFormat="1" applyFont="1" applyBorder="1" applyAlignment="1" applyProtection="1">
      <alignment horizontal="center" vertical="center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69" fontId="5" fillId="0" borderId="13" xfId="1" applyNumberFormat="1" applyFont="1" applyBorder="1" applyAlignment="1" applyProtection="1">
      <alignment horizontal="center" vertical="center"/>
    </xf>
    <xf numFmtId="169" fontId="5" fillId="0" borderId="12" xfId="1" applyNumberFormat="1" applyFont="1" applyBorder="1" applyAlignment="1" applyProtection="1">
      <alignment horizontal="center" vertical="center"/>
    </xf>
    <xf numFmtId="2" fontId="5" fillId="0" borderId="11" xfId="1" applyNumberFormat="1" applyFont="1" applyBorder="1" applyAlignment="1" applyProtection="1">
      <alignment horizontal="left" vertical="center"/>
    </xf>
    <xf numFmtId="2" fontId="5" fillId="0" borderId="1" xfId="1" applyNumberFormat="1" applyFont="1" applyBorder="1" applyAlignment="1" applyProtection="1">
      <alignment horizontal="left" vertical="center"/>
    </xf>
    <xf numFmtId="0" fontId="5" fillId="0" borderId="9" xfId="1" applyFont="1" applyBorder="1" applyAlignment="1">
      <alignment horizontal="left" vertical="top" wrapText="1"/>
    </xf>
    <xf numFmtId="0" fontId="4" fillId="0" borderId="7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8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12" fillId="0" borderId="16" xfId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 wrapText="1"/>
    </xf>
    <xf numFmtId="0" fontId="13" fillId="0" borderId="14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39" fontId="3" fillId="0" borderId="1" xfId="1" applyNumberFormat="1" applyFont="1" applyBorder="1" applyAlignment="1" applyProtection="1">
      <alignment horizontal="center" vertical="center"/>
    </xf>
    <xf numFmtId="39" fontId="3" fillId="0" borderId="14" xfId="1" applyNumberFormat="1" applyFont="1" applyBorder="1" applyAlignment="1" applyProtection="1">
      <alignment horizontal="center" vertical="center"/>
    </xf>
    <xf numFmtId="39" fontId="3" fillId="0" borderId="10" xfId="1" applyNumberFormat="1" applyFont="1" applyBorder="1" applyAlignment="1" applyProtection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39" fontId="5" fillId="0" borderId="1" xfId="1" applyNumberFormat="1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center"/>
    </xf>
    <xf numFmtId="0" fontId="13" fillId="0" borderId="1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left" vertical="center" wrapText="1"/>
    </xf>
    <xf numFmtId="2" fontId="3" fillId="0" borderId="0" xfId="1" applyNumberFormat="1" applyFont="1" applyBorder="1" applyAlignment="1" applyProtection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0" fontId="10" fillId="0" borderId="17" xfId="1" applyFont="1" applyBorder="1" applyAlignment="1">
      <alignment horizontal="left" vertical="top"/>
    </xf>
    <xf numFmtId="0" fontId="10" fillId="0" borderId="12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2" fontId="7" fillId="0" borderId="13" xfId="1" applyNumberFormat="1" applyFont="1" applyBorder="1" applyAlignment="1" applyProtection="1">
      <alignment horizontal="left" vertical="center" wrapText="1"/>
    </xf>
    <xf numFmtId="2" fontId="7" fillId="0" borderId="12" xfId="1" applyNumberFormat="1" applyFont="1" applyBorder="1" applyAlignment="1" applyProtection="1">
      <alignment horizontal="left" vertical="center" wrapText="1"/>
    </xf>
    <xf numFmtId="2" fontId="7" fillId="0" borderId="11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9" fillId="0" borderId="0" xfId="1" applyNumberFormat="1" applyFont="1" applyBorder="1" applyAlignment="1" applyProtection="1">
      <alignment horizontal="center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10" fontId="7" fillId="0" borderId="13" xfId="2" applyNumberFormat="1" applyFont="1" applyBorder="1" applyAlignment="1">
      <alignment horizontal="left"/>
    </xf>
    <xf numFmtId="10" fontId="7" fillId="0" borderId="12" xfId="2" applyNumberFormat="1" applyFont="1" applyBorder="1" applyAlignment="1">
      <alignment horizontal="left"/>
    </xf>
    <xf numFmtId="10" fontId="7" fillId="0" borderId="11" xfId="2" applyNumberFormat="1" applyFont="1" applyBorder="1" applyAlignment="1">
      <alignment horizontal="left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0" fontId="10" fillId="0" borderId="13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2" fontId="10" fillId="0" borderId="13" xfId="1" applyNumberFormat="1" applyFont="1" applyBorder="1" applyAlignment="1" applyProtection="1">
      <alignment horizontal="left" vertical="center" wrapText="1"/>
    </xf>
    <xf numFmtId="2" fontId="10" fillId="0" borderId="12" xfId="1" applyNumberFormat="1" applyFont="1" applyBorder="1" applyAlignment="1" applyProtection="1">
      <alignment horizontal="left" vertical="center" wrapText="1"/>
    </xf>
    <xf numFmtId="2" fontId="10" fillId="0" borderId="11" xfId="1" applyNumberFormat="1" applyFont="1" applyBorder="1" applyAlignment="1" applyProtection="1">
      <alignment horizontal="left" vertical="center" wrapText="1"/>
    </xf>
    <xf numFmtId="0" fontId="10" fillId="0" borderId="17" xfId="1" applyFont="1" applyBorder="1" applyAlignment="1">
      <alignment horizontal="left" vertical="top" wrapText="1"/>
    </xf>
    <xf numFmtId="0" fontId="10" fillId="0" borderId="12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4" fillId="0" borderId="7" xfId="1" applyFont="1" applyFill="1" applyBorder="1" applyAlignment="1"/>
    <xf numFmtId="0" fontId="4" fillId="0" borderId="6" xfId="1" applyFont="1" applyFill="1" applyBorder="1" applyAlignment="1"/>
    <xf numFmtId="0" fontId="4" fillId="0" borderId="5" xfId="1" applyFont="1" applyFill="1" applyBorder="1" applyAlignment="1"/>
    <xf numFmtId="0" fontId="4" fillId="0" borderId="9" xfId="1" applyFont="1" applyFill="1" applyBorder="1" applyAlignment="1"/>
    <xf numFmtId="0" fontId="4" fillId="0" borderId="0" xfId="1" applyFont="1" applyFill="1" applyBorder="1" applyAlignment="1"/>
    <xf numFmtId="0" fontId="4" fillId="0" borderId="8" xfId="1" applyFont="1" applyFill="1" applyBorder="1" applyAlignment="1"/>
    <xf numFmtId="0" fontId="4" fillId="0" borderId="4" xfId="1" applyFont="1" applyFill="1" applyBorder="1" applyAlignment="1"/>
    <xf numFmtId="0" fontId="4" fillId="0" borderId="3" xfId="1" applyFont="1" applyFill="1" applyBorder="1" applyAlignment="1"/>
    <xf numFmtId="0" fontId="4" fillId="0" borderId="2" xfId="1" applyFont="1" applyFill="1" applyBorder="1" applyAlignment="1"/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left" vertical="top" wrapText="1"/>
    </xf>
    <xf numFmtId="0" fontId="13" fillId="0" borderId="15" xfId="1" applyFont="1" applyBorder="1" applyAlignment="1">
      <alignment horizontal="left" vertical="top" wrapText="1"/>
    </xf>
    <xf numFmtId="0" fontId="13" fillId="0" borderId="14" xfId="1" applyFont="1" applyBorder="1" applyAlignment="1">
      <alignment horizontal="left" vertical="center" wrapText="1"/>
    </xf>
    <xf numFmtId="0" fontId="13" fillId="0" borderId="10" xfId="1" applyFont="1" applyBorder="1" applyAlignment="1">
      <alignment horizontal="left" vertical="center" wrapText="1"/>
    </xf>
    <xf numFmtId="39" fontId="13" fillId="0" borderId="14" xfId="1" applyNumberFormat="1" applyFont="1" applyBorder="1" applyAlignment="1" applyProtection="1">
      <alignment horizontal="center" vertical="center"/>
    </xf>
    <xf numFmtId="39" fontId="13" fillId="0" borderId="10" xfId="1" applyNumberFormat="1" applyFont="1" applyBorder="1" applyAlignment="1" applyProtection="1">
      <alignment horizontal="center" vertical="center"/>
    </xf>
    <xf numFmtId="0" fontId="13" fillId="0" borderId="1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4" fillId="0" borderId="13" xfId="1" applyFont="1" applyBorder="1" applyAlignment="1">
      <alignment horizontal="center" vertical="center"/>
    </xf>
    <xf numFmtId="39" fontId="13" fillId="0" borderId="1" xfId="1" applyNumberFormat="1" applyFont="1" applyBorder="1" applyAlignment="1" applyProtection="1">
      <alignment horizontal="center" vertical="center"/>
    </xf>
    <xf numFmtId="0" fontId="13" fillId="0" borderId="1" xfId="1" applyFont="1" applyBorder="1" applyAlignment="1">
      <alignment horizontal="center"/>
    </xf>
    <xf numFmtId="1" fontId="3" fillId="0" borderId="0" xfId="1" applyNumberFormat="1" applyFont="1" applyBorder="1" applyAlignment="1" applyProtection="1">
      <alignment horizontal="left" vertical="top" wrapText="1"/>
    </xf>
    <xf numFmtId="1" fontId="8" fillId="0" borderId="0" xfId="1" applyNumberFormat="1" applyFont="1" applyBorder="1" applyAlignment="1" applyProtection="1">
      <alignment horizontal="left" vertical="center" wrapText="1"/>
    </xf>
    <xf numFmtId="0" fontId="4" fillId="0" borderId="7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69" fontId="5" fillId="0" borderId="13" xfId="1" applyNumberFormat="1" applyFont="1" applyBorder="1" applyAlignment="1" applyProtection="1">
      <alignment horizontal="center" vertical="top"/>
    </xf>
    <xf numFmtId="169" fontId="5" fillId="0" borderId="12" xfId="1" applyNumberFormat="1" applyFont="1" applyBorder="1" applyAlignment="1" applyProtection="1">
      <alignment horizontal="center" vertical="top"/>
    </xf>
    <xf numFmtId="0" fontId="7" fillId="0" borderId="13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2" fillId="0" borderId="0" xfId="1" applyFont="1" applyFill="1"/>
    <xf numFmtId="0" fontId="3" fillId="0" borderId="0" xfId="1" applyFont="1" applyFill="1"/>
    <xf numFmtId="10" fontId="3" fillId="0" borderId="0" xfId="2" applyNumberFormat="1" applyFont="1" applyFill="1"/>
    <xf numFmtId="0" fontId="2" fillId="0" borderId="21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left"/>
    </xf>
    <xf numFmtId="0" fontId="4" fillId="0" borderId="26" xfId="1" applyFont="1" applyFill="1" applyBorder="1" applyAlignment="1">
      <alignment horizontal="left"/>
    </xf>
    <xf numFmtId="0" fontId="4" fillId="0" borderId="27" xfId="1" applyFont="1" applyFill="1" applyBorder="1" applyAlignment="1">
      <alignment horizontal="left"/>
    </xf>
    <xf numFmtId="0" fontId="2" fillId="0" borderId="22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5" fillId="0" borderId="0" xfId="1" applyFont="1" applyFill="1" applyAlignment="1"/>
    <xf numFmtId="0" fontId="2" fillId="0" borderId="29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left"/>
    </xf>
    <xf numFmtId="0" fontId="4" fillId="0" borderId="12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left" vertical="center"/>
    </xf>
    <xf numFmtId="0" fontId="4" fillId="0" borderId="12" xfId="1" applyFont="1" applyFill="1" applyBorder="1" applyAlignment="1">
      <alignment horizontal="left" vertical="center"/>
    </xf>
    <xf numFmtId="0" fontId="4" fillId="0" borderId="32" xfId="1" applyFont="1" applyFill="1" applyBorder="1" applyAlignment="1">
      <alignment horizontal="left" vertical="center"/>
    </xf>
    <xf numFmtId="0" fontId="4" fillId="0" borderId="33" xfId="1" applyFont="1" applyFill="1" applyBorder="1" applyAlignment="1">
      <alignment horizontal="left" vertical="center"/>
    </xf>
    <xf numFmtId="0" fontId="4" fillId="0" borderId="34" xfId="1" applyFont="1" applyFill="1" applyBorder="1" applyAlignment="1">
      <alignment horizontal="left" vertical="center"/>
    </xf>
    <xf numFmtId="0" fontId="4" fillId="0" borderId="35" xfId="1" applyFont="1" applyFill="1" applyBorder="1" applyAlignment="1">
      <alignment horizontal="left" vertical="center"/>
    </xf>
    <xf numFmtId="0" fontId="4" fillId="0" borderId="36" xfId="1" applyFont="1" applyFill="1" applyBorder="1" applyAlignment="1">
      <alignment horizontal="left" vertical="center"/>
    </xf>
    <xf numFmtId="0" fontId="4" fillId="0" borderId="37" xfId="1" applyFont="1" applyFill="1" applyBorder="1" applyAlignment="1">
      <alignment horizontal="left" vertical="center"/>
    </xf>
    <xf numFmtId="0" fontId="4" fillId="0" borderId="26" xfId="1" applyFont="1" applyFill="1" applyBorder="1" applyAlignment="1">
      <alignment horizontal="left" vertical="center"/>
    </xf>
    <xf numFmtId="0" fontId="4" fillId="0" borderId="27" xfId="1" applyFont="1" applyFill="1" applyBorder="1" applyAlignment="1">
      <alignment horizontal="left" vertical="center"/>
    </xf>
    <xf numFmtId="0" fontId="4" fillId="0" borderId="22" xfId="1" applyFont="1" applyFill="1" applyBorder="1" applyAlignment="1">
      <alignment horizontal="left" vertical="top" wrapText="1"/>
    </xf>
    <xf numFmtId="0" fontId="4" fillId="0" borderId="23" xfId="1" applyFont="1" applyFill="1" applyBorder="1" applyAlignment="1">
      <alignment horizontal="left" vertical="top" wrapText="1"/>
    </xf>
    <xf numFmtId="0" fontId="4" fillId="0" borderId="24" xfId="1" applyFont="1" applyFill="1" applyBorder="1" applyAlignment="1">
      <alignment horizontal="left" vertical="top" wrapText="1"/>
    </xf>
    <xf numFmtId="2" fontId="4" fillId="0" borderId="25" xfId="1" applyNumberFormat="1" applyFont="1" applyFill="1" applyBorder="1" applyAlignment="1" applyProtection="1">
      <alignment horizontal="left" vertical="center" wrapText="1"/>
    </xf>
    <xf numFmtId="2" fontId="4" fillId="0" borderId="26" xfId="1" applyNumberFormat="1" applyFont="1" applyFill="1" applyBorder="1" applyAlignment="1" applyProtection="1">
      <alignment horizontal="left" vertical="center" wrapText="1"/>
    </xf>
    <xf numFmtId="2" fontId="4" fillId="0" borderId="38" xfId="1" applyNumberFormat="1" applyFont="1" applyFill="1" applyBorder="1" applyAlignment="1" applyProtection="1">
      <alignment horizontal="left" vertical="center" wrapText="1"/>
    </xf>
    <xf numFmtId="2" fontId="5" fillId="0" borderId="0" xfId="1" applyNumberFormat="1" applyFont="1" applyFill="1" applyBorder="1" applyAlignment="1" applyProtection="1">
      <alignment vertical="center"/>
    </xf>
    <xf numFmtId="2" fontId="5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Border="1"/>
    <xf numFmtId="0" fontId="4" fillId="0" borderId="17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39" xfId="1" applyNumberFormat="1" applyFont="1" applyFill="1" applyBorder="1" applyAlignment="1" applyProtection="1">
      <alignment horizontal="center" vertical="center"/>
    </xf>
    <xf numFmtId="2" fontId="5" fillId="0" borderId="0" xfId="1" applyNumberFormat="1" applyFont="1" applyFill="1" applyBorder="1" applyAlignment="1" applyProtection="1">
      <alignment horizontal="center" vertical="center" wrapText="1"/>
    </xf>
    <xf numFmtId="10" fontId="2" fillId="0" borderId="1" xfId="2" applyNumberFormat="1" applyFont="1" applyFill="1" applyBorder="1" applyAlignment="1">
      <alignment horizontal="left"/>
    </xf>
    <xf numFmtId="10" fontId="2" fillId="0" borderId="13" xfId="2" applyNumberFormat="1" applyFont="1" applyFill="1" applyBorder="1" applyAlignment="1">
      <alignment horizontal="left"/>
    </xf>
    <xf numFmtId="10" fontId="2" fillId="0" borderId="12" xfId="2" applyNumberFormat="1" applyFont="1" applyFill="1" applyBorder="1" applyAlignment="1">
      <alignment horizontal="left"/>
    </xf>
    <xf numFmtId="10" fontId="2" fillId="0" borderId="11" xfId="2" applyNumberFormat="1" applyFont="1" applyFill="1" applyBorder="1" applyAlignment="1">
      <alignment horizontal="left"/>
    </xf>
    <xf numFmtId="0" fontId="2" fillId="0" borderId="30" xfId="1" applyFont="1" applyFill="1" applyBorder="1" applyAlignment="1">
      <alignment horizontal="left"/>
    </xf>
    <xf numFmtId="2" fontId="5" fillId="0" borderId="0" xfId="1" applyNumberFormat="1" applyFont="1" applyFill="1" applyBorder="1" applyAlignment="1" applyProtection="1">
      <alignment horizontal="center" vertical="center"/>
    </xf>
    <xf numFmtId="2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left" vertical="top" wrapText="1"/>
    </xf>
    <xf numFmtId="0" fontId="4" fillId="0" borderId="12" xfId="1" applyFont="1" applyFill="1" applyBorder="1" applyAlignment="1">
      <alignment horizontal="left" vertical="top" wrapText="1"/>
    </xf>
    <xf numFmtId="0" fontId="4" fillId="0" borderId="1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center"/>
    </xf>
    <xf numFmtId="2" fontId="2" fillId="0" borderId="13" xfId="1" applyNumberFormat="1" applyFont="1" applyFill="1" applyBorder="1" applyAlignment="1" applyProtection="1">
      <alignment horizontal="left" vertical="center" wrapText="1"/>
    </xf>
    <xf numFmtId="2" fontId="2" fillId="0" borderId="12" xfId="1" applyNumberFormat="1" applyFont="1" applyFill="1" applyBorder="1" applyAlignment="1" applyProtection="1">
      <alignment horizontal="left" vertical="center" wrapText="1"/>
    </xf>
    <xf numFmtId="2" fontId="2" fillId="0" borderId="11" xfId="1" applyNumberFormat="1" applyFont="1" applyFill="1" applyBorder="1" applyAlignment="1" applyProtection="1">
      <alignment horizontal="left" vertical="center" wrapText="1"/>
    </xf>
    <xf numFmtId="167" fontId="2" fillId="0" borderId="39" xfId="1" applyNumberFormat="1" applyFont="1" applyFill="1" applyBorder="1" applyAlignment="1">
      <alignment horizontal="left" vertical="center" wrapText="1"/>
    </xf>
    <xf numFmtId="2" fontId="3" fillId="0" borderId="0" xfId="1" applyNumberFormat="1" applyFont="1" applyFill="1" applyBorder="1" applyAlignment="1" applyProtection="1">
      <alignment vertical="center" wrapText="1"/>
    </xf>
    <xf numFmtId="2" fontId="3" fillId="0" borderId="0" xfId="1" applyNumberFormat="1" applyFont="1" applyFill="1" applyBorder="1" applyAlignment="1" applyProtection="1">
      <alignment horizontal="left" vertical="center" wrapText="1"/>
    </xf>
    <xf numFmtId="2" fontId="2" fillId="0" borderId="0" xfId="1" applyNumberFormat="1" applyFont="1" applyFill="1" applyBorder="1"/>
    <xf numFmtId="166" fontId="2" fillId="0" borderId="0" xfId="3" applyFont="1" applyFill="1" applyBorder="1"/>
    <xf numFmtId="164" fontId="2" fillId="0" borderId="0" xfId="1" applyNumberFormat="1" applyFont="1" applyFill="1" applyBorder="1"/>
    <xf numFmtId="0" fontId="4" fillId="0" borderId="17" xfId="1" applyFont="1" applyFill="1" applyBorder="1" applyAlignment="1">
      <alignment horizontal="left" vertical="top"/>
    </xf>
    <xf numFmtId="0" fontId="4" fillId="0" borderId="12" xfId="1" applyFont="1" applyFill="1" applyBorder="1" applyAlignment="1">
      <alignment horizontal="left" vertical="top"/>
    </xf>
    <xf numFmtId="0" fontId="4" fillId="0" borderId="11" xfId="1" applyFont="1" applyFill="1" applyBorder="1" applyAlignment="1">
      <alignment horizontal="left" vertical="top"/>
    </xf>
    <xf numFmtId="3" fontId="2" fillId="0" borderId="1" xfId="1" applyNumberFormat="1" applyFont="1" applyFill="1" applyBorder="1" applyAlignment="1">
      <alignment horizontal="left" vertical="center"/>
    </xf>
    <xf numFmtId="1" fontId="3" fillId="0" borderId="0" xfId="1" applyNumberFormat="1" applyFont="1" applyFill="1" applyBorder="1" applyAlignment="1" applyProtection="1">
      <alignment horizontal="left" vertical="center" wrapText="1"/>
    </xf>
    <xf numFmtId="1" fontId="3" fillId="0" borderId="0" xfId="3" applyNumberFormat="1" applyFont="1" applyFill="1" applyBorder="1" applyAlignment="1" applyProtection="1">
      <alignment vertical="center"/>
    </xf>
    <xf numFmtId="0" fontId="4" fillId="0" borderId="33" xfId="1" applyFont="1" applyFill="1" applyBorder="1" applyAlignment="1">
      <alignment horizontal="left" vertical="center"/>
    </xf>
    <xf numFmtId="0" fontId="4" fillId="0" borderId="40" xfId="1" applyFont="1" applyFill="1" applyBorder="1" applyAlignment="1">
      <alignment horizontal="left" vertical="center"/>
    </xf>
    <xf numFmtId="0" fontId="4" fillId="0" borderId="41" xfId="1" applyFont="1" applyFill="1" applyBorder="1" applyAlignment="1">
      <alignment horizontal="left" vertical="top" wrapText="1"/>
    </xf>
    <xf numFmtId="0" fontId="4" fillId="0" borderId="42" xfId="1" applyFont="1" applyFill="1" applyBorder="1" applyAlignment="1">
      <alignment horizontal="left" vertical="top" wrapText="1"/>
    </xf>
    <xf numFmtId="0" fontId="4" fillId="0" borderId="43" xfId="1" applyFont="1" applyFill="1" applyBorder="1" applyAlignment="1">
      <alignment horizontal="left" vertical="top" wrapText="1"/>
    </xf>
    <xf numFmtId="0" fontId="2" fillId="0" borderId="40" xfId="1" applyFont="1" applyFill="1" applyBorder="1" applyAlignment="1">
      <alignment horizontal="left" vertical="center"/>
    </xf>
    <xf numFmtId="2" fontId="2" fillId="0" borderId="34" xfId="1" applyNumberFormat="1" applyFont="1" applyFill="1" applyBorder="1" applyAlignment="1" applyProtection="1">
      <alignment horizontal="left" vertical="center" wrapText="1"/>
    </xf>
    <xf numFmtId="2" fontId="2" fillId="0" borderId="35" xfId="1" applyNumberFormat="1" applyFont="1" applyFill="1" applyBorder="1" applyAlignment="1" applyProtection="1">
      <alignment horizontal="left" vertical="center" wrapText="1"/>
    </xf>
    <xf numFmtId="2" fontId="2" fillId="0" borderId="44" xfId="1" applyNumberFormat="1" applyFont="1" applyFill="1" applyBorder="1" applyAlignment="1" applyProtection="1">
      <alignment horizontal="left" vertical="center" wrapText="1"/>
    </xf>
    <xf numFmtId="170" fontId="2" fillId="0" borderId="45" xfId="3" applyNumberFormat="1" applyFont="1" applyFill="1" applyBorder="1" applyAlignment="1">
      <alignment horizontal="left" vertical="center"/>
    </xf>
    <xf numFmtId="2" fontId="3" fillId="0" borderId="0" xfId="1" applyNumberFormat="1" applyFont="1" applyFill="1" applyBorder="1" applyAlignment="1" applyProtection="1">
      <alignment vertical="center"/>
    </xf>
    <xf numFmtId="1" fontId="3" fillId="0" borderId="0" xfId="1" applyNumberFormat="1" applyFont="1" applyFill="1" applyBorder="1" applyAlignment="1" applyProtection="1">
      <alignment horizontal="left" vertical="center" wrapText="1"/>
    </xf>
    <xf numFmtId="10" fontId="3" fillId="0" borderId="0" xfId="3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>
      <alignment wrapText="1"/>
    </xf>
    <xf numFmtId="0" fontId="5" fillId="0" borderId="46" xfId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/>
    </xf>
    <xf numFmtId="0" fontId="5" fillId="0" borderId="48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 wrapText="1"/>
    </xf>
    <xf numFmtId="1" fontId="3" fillId="0" borderId="0" xfId="1" applyNumberFormat="1" applyFont="1" applyFill="1" applyBorder="1" applyAlignment="1" applyProtection="1">
      <alignment horizontal="left" vertical="top" wrapText="1"/>
    </xf>
    <xf numFmtId="1" fontId="3" fillId="0" borderId="0" xfId="1" applyNumberFormat="1" applyFont="1" applyFill="1" applyBorder="1"/>
    <xf numFmtId="0" fontId="3" fillId="0" borderId="0" xfId="1" applyFont="1" applyFill="1" applyBorder="1"/>
    <xf numFmtId="2" fontId="3" fillId="0" borderId="0" xfId="1" applyNumberFormat="1" applyFont="1" applyFill="1" applyBorder="1"/>
    <xf numFmtId="0" fontId="5" fillId="0" borderId="18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/>
    </xf>
    <xf numFmtId="1" fontId="3" fillId="0" borderId="0" xfId="3" applyNumberFormat="1" applyFont="1" applyFill="1" applyBorder="1"/>
    <xf numFmtId="0" fontId="5" fillId="0" borderId="1" xfId="1" applyFont="1" applyFill="1" applyBorder="1" applyAlignment="1">
      <alignment horizontal="center" vertical="center"/>
    </xf>
    <xf numFmtId="10" fontId="5" fillId="0" borderId="1" xfId="2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wrapText="1"/>
    </xf>
    <xf numFmtId="2" fontId="3" fillId="0" borderId="0" xfId="1" applyNumberFormat="1" applyFont="1" applyFill="1" applyBorder="1" applyAlignment="1" applyProtection="1">
      <alignment vertical="top" wrapText="1"/>
    </xf>
    <xf numFmtId="166" fontId="2" fillId="0" borderId="0" xfId="3" applyFont="1" applyFill="1" applyBorder="1" applyAlignment="1">
      <alignment vertical="top" wrapText="1"/>
    </xf>
    <xf numFmtId="0" fontId="2" fillId="0" borderId="15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left" vertical="center" wrapText="1"/>
    </xf>
    <xf numFmtId="9" fontId="2" fillId="0" borderId="1" xfId="1" applyNumberFormat="1" applyFont="1" applyFill="1" applyBorder="1" applyAlignment="1">
      <alignment horizontal="center" vertical="center" wrapText="1"/>
    </xf>
    <xf numFmtId="172" fontId="2" fillId="0" borderId="1" xfId="4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14" fontId="2" fillId="0" borderId="12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39" fontId="3" fillId="0" borderId="1" xfId="1" applyNumberFormat="1" applyFont="1" applyFill="1" applyBorder="1" applyAlignment="1" applyProtection="1">
      <alignment horizontal="center" vertical="center"/>
    </xf>
    <xf numFmtId="39" fontId="2" fillId="0" borderId="1" xfId="1" applyNumberFormat="1" applyFont="1" applyFill="1" applyBorder="1" applyAlignment="1" applyProtection="1">
      <alignment horizontal="center" vertical="center"/>
    </xf>
    <xf numFmtId="0" fontId="2" fillId="0" borderId="39" xfId="1" applyFont="1" applyFill="1" applyBorder="1" applyAlignment="1">
      <alignment horizontal="center"/>
    </xf>
    <xf numFmtId="1" fontId="3" fillId="0" borderId="0" xfId="1" applyNumberFormat="1" applyFont="1" applyFill="1" applyBorder="1" applyAlignment="1" applyProtection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17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170" fontId="2" fillId="0" borderId="1" xfId="3" applyNumberFormat="1" applyFont="1" applyFill="1" applyBorder="1" applyAlignment="1" applyProtection="1">
      <alignment horizontal="center" vertical="center"/>
    </xf>
    <xf numFmtId="1" fontId="2" fillId="0" borderId="0" xfId="1" applyNumberFormat="1" applyFont="1" applyFill="1" applyBorder="1" applyAlignment="1">
      <alignment vertical="top"/>
    </xf>
    <xf numFmtId="1" fontId="2" fillId="0" borderId="1" xfId="1" applyNumberFormat="1" applyFont="1" applyFill="1" applyBorder="1" applyAlignment="1">
      <alignment horizontal="center" vertical="center" wrapText="1"/>
    </xf>
    <xf numFmtId="39" fontId="2" fillId="0" borderId="14" xfId="1" applyNumberFormat="1" applyFont="1" applyFill="1" applyBorder="1" applyAlignment="1" applyProtection="1">
      <alignment horizontal="center" vertical="center"/>
    </xf>
    <xf numFmtId="0" fontId="2" fillId="0" borderId="49" xfId="1" applyFont="1" applyFill="1" applyBorder="1" applyAlignment="1">
      <alignment horizontal="center"/>
    </xf>
    <xf numFmtId="39" fontId="2" fillId="0" borderId="10" xfId="1" applyNumberFormat="1" applyFont="1" applyFill="1" applyBorder="1" applyAlignment="1" applyProtection="1">
      <alignment horizontal="center" vertical="center"/>
    </xf>
    <xf numFmtId="0" fontId="2" fillId="0" borderId="50" xfId="1" applyFont="1" applyFill="1" applyBorder="1" applyAlignment="1">
      <alignment horizontal="center"/>
    </xf>
    <xf numFmtId="10" fontId="2" fillId="0" borderId="0" xfId="6" applyNumberFormat="1" applyFont="1" applyFill="1" applyBorder="1"/>
    <xf numFmtId="1" fontId="2" fillId="0" borderId="0" xfId="1" applyNumberFormat="1" applyFont="1" applyFill="1" applyBorder="1"/>
    <xf numFmtId="10" fontId="2" fillId="0" borderId="0" xfId="1" applyNumberFormat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70" fontId="4" fillId="0" borderId="13" xfId="5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 applyProtection="1">
      <alignment vertical="center"/>
    </xf>
    <xf numFmtId="39" fontId="2" fillId="0" borderId="1" xfId="1" applyNumberFormat="1" applyFont="1" applyFill="1" applyBorder="1" applyAlignment="1" applyProtection="1">
      <alignment vertical="center"/>
    </xf>
    <xf numFmtId="39" fontId="5" fillId="0" borderId="1" xfId="1" applyNumberFormat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170" fontId="4" fillId="0" borderId="4" xfId="5" applyNumberFormat="1" applyFont="1" applyFill="1" applyBorder="1" applyAlignment="1">
      <alignment horizontal="center" vertical="center" wrapText="1"/>
    </xf>
    <xf numFmtId="170" fontId="4" fillId="0" borderId="1" xfId="5" applyNumberFormat="1" applyFont="1" applyFill="1" applyBorder="1" applyAlignment="1">
      <alignment horizontal="center" vertical="center" wrapText="1"/>
    </xf>
    <xf numFmtId="0" fontId="2" fillId="0" borderId="53" xfId="1" applyFont="1" applyFill="1" applyBorder="1"/>
    <xf numFmtId="0" fontId="2" fillId="0" borderId="42" xfId="1" applyFont="1" applyFill="1" applyBorder="1"/>
    <xf numFmtId="0" fontId="2" fillId="0" borderId="42" xfId="1" applyFont="1" applyFill="1" applyBorder="1" applyAlignment="1">
      <alignment horizontal="left" vertical="center"/>
    </xf>
    <xf numFmtId="169" fontId="2" fillId="0" borderId="42" xfId="1" applyNumberFormat="1" applyFont="1" applyFill="1" applyBorder="1" applyProtection="1"/>
    <xf numFmtId="2" fontId="2" fillId="0" borderId="42" xfId="1" applyNumberFormat="1" applyFont="1" applyFill="1" applyBorder="1" applyProtection="1"/>
    <xf numFmtId="10" fontId="2" fillId="0" borderId="42" xfId="2" applyNumberFormat="1" applyFont="1" applyFill="1" applyBorder="1" applyProtection="1"/>
    <xf numFmtId="39" fontId="2" fillId="0" borderId="42" xfId="1" applyNumberFormat="1" applyFont="1" applyFill="1" applyBorder="1" applyProtection="1"/>
    <xf numFmtId="39" fontId="2" fillId="0" borderId="54" xfId="1" applyNumberFormat="1" applyFont="1" applyFill="1" applyBorder="1" applyProtection="1"/>
    <xf numFmtId="169" fontId="5" fillId="0" borderId="15" xfId="1" applyNumberFormat="1" applyFont="1" applyFill="1" applyBorder="1" applyAlignment="1" applyProtection="1">
      <alignment vertical="center"/>
    </xf>
    <xf numFmtId="169" fontId="5" fillId="0" borderId="4" xfId="1" applyNumberFormat="1" applyFont="1" applyFill="1" applyBorder="1" applyAlignment="1" applyProtection="1">
      <alignment horizontal="center" vertical="center"/>
    </xf>
    <xf numFmtId="169" fontId="5" fillId="0" borderId="3" xfId="1" applyNumberFormat="1" applyFont="1" applyFill="1" applyBorder="1" applyAlignment="1" applyProtection="1">
      <alignment horizontal="center" vertical="center"/>
    </xf>
    <xf numFmtId="169" fontId="5" fillId="0" borderId="2" xfId="1" applyNumberFormat="1" applyFont="1" applyFill="1" applyBorder="1" applyAlignment="1" applyProtection="1">
      <alignment vertical="center"/>
    </xf>
    <xf numFmtId="2" fontId="5" fillId="0" borderId="2" xfId="1" applyNumberFormat="1" applyFont="1" applyFill="1" applyBorder="1" applyAlignment="1" applyProtection="1">
      <alignment horizontal="left" vertical="center"/>
    </xf>
    <xf numFmtId="2" fontId="5" fillId="0" borderId="10" xfId="1" applyNumberFormat="1" applyFont="1" applyFill="1" applyBorder="1" applyAlignment="1" applyProtection="1">
      <alignment horizontal="left" vertical="center"/>
    </xf>
    <xf numFmtId="2" fontId="5" fillId="0" borderId="50" xfId="1" applyNumberFormat="1" applyFont="1" applyFill="1" applyBorder="1" applyAlignment="1" applyProtection="1">
      <alignment horizontal="left" vertical="center"/>
    </xf>
    <xf numFmtId="0" fontId="5" fillId="0" borderId="16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left" vertical="center"/>
    </xf>
    <xf numFmtId="39" fontId="5" fillId="0" borderId="14" xfId="1" applyNumberFormat="1" applyFont="1" applyFill="1" applyBorder="1" applyAlignment="1" applyProtection="1">
      <alignment horizontal="center" vertical="center"/>
    </xf>
    <xf numFmtId="0" fontId="4" fillId="0" borderId="51" xfId="1" applyFont="1" applyFill="1" applyBorder="1" applyAlignment="1"/>
    <xf numFmtId="39" fontId="3" fillId="0" borderId="0" xfId="1" applyNumberFormat="1" applyFont="1" applyFill="1" applyBorder="1" applyProtection="1"/>
    <xf numFmtId="0" fontId="2" fillId="0" borderId="0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39" fontId="5" fillId="0" borderId="10" xfId="1" applyNumberFormat="1" applyFont="1" applyFill="1" applyBorder="1" applyAlignment="1" applyProtection="1">
      <alignment horizontal="center" vertical="center"/>
    </xf>
    <xf numFmtId="0" fontId="4" fillId="0" borderId="30" xfId="1" applyFont="1" applyFill="1" applyBorder="1" applyAlignment="1"/>
    <xf numFmtId="0" fontId="5" fillId="0" borderId="18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4" fillId="0" borderId="31" xfId="1" applyFont="1" applyFill="1" applyBorder="1" applyAlignment="1"/>
    <xf numFmtId="168" fontId="4" fillId="0" borderId="1" xfId="1" applyNumberFormat="1" applyFont="1" applyFill="1" applyBorder="1" applyAlignment="1" applyProtection="1">
      <alignment horizontal="left" vertical="top"/>
    </xf>
    <xf numFmtId="168" fontId="4" fillId="0" borderId="39" xfId="1" applyNumberFormat="1" applyFont="1" applyFill="1" applyBorder="1" applyAlignment="1" applyProtection="1">
      <alignment horizontal="left" vertical="top"/>
    </xf>
    <xf numFmtId="0" fontId="5" fillId="0" borderId="52" xfId="1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left" vertical="top" wrapText="1"/>
    </xf>
    <xf numFmtId="0" fontId="5" fillId="0" borderId="53" xfId="1" applyFont="1" applyFill="1" applyBorder="1" applyAlignment="1">
      <alignment horizontal="left" vertical="top" wrapText="1"/>
    </xf>
    <xf numFmtId="0" fontId="5" fillId="0" borderId="42" xfId="1" applyFont="1" applyFill="1" applyBorder="1" applyAlignment="1">
      <alignment horizontal="left" vertical="top" wrapText="1"/>
    </xf>
    <xf numFmtId="0" fontId="5" fillId="0" borderId="43" xfId="1" applyFont="1" applyFill="1" applyBorder="1" applyAlignment="1">
      <alignment horizontal="left" vertical="top" wrapText="1"/>
    </xf>
    <xf numFmtId="168" fontId="4" fillId="0" borderId="40" xfId="1" applyNumberFormat="1" applyFont="1" applyFill="1" applyBorder="1" applyAlignment="1" applyProtection="1">
      <alignment horizontal="left" vertical="top"/>
    </xf>
    <xf numFmtId="168" fontId="4" fillId="0" borderId="45" xfId="1" applyNumberFormat="1" applyFont="1" applyFill="1" applyBorder="1" applyAlignment="1" applyProtection="1">
      <alignment horizontal="left" vertical="top"/>
    </xf>
    <xf numFmtId="10" fontId="3" fillId="0" borderId="0" xfId="2" applyNumberFormat="1" applyFont="1" applyFill="1" applyBorder="1"/>
    <xf numFmtId="0" fontId="2" fillId="0" borderId="0" xfId="1" applyFont="1" applyFill="1" applyAlignment="1">
      <alignment horizontal="center"/>
    </xf>
    <xf numFmtId="0" fontId="16" fillId="0" borderId="0" xfId="0" applyFont="1" applyFill="1"/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5" fillId="0" borderId="0" xfId="1" applyFont="1" applyAlignment="1"/>
    <xf numFmtId="0" fontId="2" fillId="0" borderId="2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13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2" fontId="4" fillId="0" borderId="13" xfId="1" applyNumberFormat="1" applyFont="1" applyBorder="1" applyAlignment="1" applyProtection="1">
      <alignment horizontal="left" vertical="center" wrapText="1"/>
    </xf>
    <xf numFmtId="2" fontId="4" fillId="0" borderId="12" xfId="1" applyNumberFormat="1" applyFont="1" applyBorder="1" applyAlignment="1" applyProtection="1">
      <alignment horizontal="left" vertical="center" wrapText="1"/>
    </xf>
    <xf numFmtId="2" fontId="4" fillId="0" borderId="11" xfId="1" applyNumberFormat="1" applyFont="1" applyBorder="1" applyAlignment="1" applyProtection="1">
      <alignment horizontal="left" vertical="center" wrapText="1"/>
    </xf>
    <xf numFmtId="2" fontId="5" fillId="0" borderId="0" xfId="1" applyNumberFormat="1" applyFont="1" applyBorder="1" applyAlignment="1" applyProtection="1">
      <alignment vertical="center"/>
    </xf>
    <xf numFmtId="2" fontId="5" fillId="0" borderId="0" xfId="1" applyNumberFormat="1" applyFont="1" applyBorder="1" applyAlignment="1" applyProtection="1">
      <alignment horizontal="center" vertical="center" wrapText="1"/>
    </xf>
    <xf numFmtId="0" fontId="4" fillId="0" borderId="17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2" fontId="4" fillId="0" borderId="1" xfId="1" applyNumberFormat="1" applyFont="1" applyBorder="1" applyAlignment="1" applyProtection="1">
      <alignment horizontal="center" vertical="center"/>
    </xf>
    <xf numFmtId="2" fontId="4" fillId="0" borderId="1" xfId="1" applyNumberFormat="1" applyFont="1" applyBorder="1" applyAlignment="1" applyProtection="1">
      <alignment horizontal="center" vertical="center"/>
    </xf>
    <xf numFmtId="2" fontId="5" fillId="0" borderId="0" xfId="1" applyNumberFormat="1" applyFont="1" applyBorder="1" applyAlignment="1" applyProtection="1">
      <alignment horizontal="center" vertical="center" wrapText="1"/>
    </xf>
    <xf numFmtId="10" fontId="2" fillId="0" borderId="1" xfId="2" applyNumberFormat="1" applyFont="1" applyBorder="1" applyAlignment="1">
      <alignment horizontal="left"/>
    </xf>
    <xf numFmtId="10" fontId="2" fillId="0" borderId="13" xfId="2" applyNumberFormat="1" applyFont="1" applyBorder="1" applyAlignment="1">
      <alignment horizontal="left"/>
    </xf>
    <xf numFmtId="10" fontId="2" fillId="0" borderId="12" xfId="2" applyNumberFormat="1" applyFont="1" applyBorder="1" applyAlignment="1">
      <alignment horizontal="left"/>
    </xf>
    <xf numFmtId="10" fontId="2" fillId="0" borderId="11" xfId="2" applyNumberFormat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2" fontId="5" fillId="0" borderId="0" xfId="1" applyNumberFormat="1" applyFont="1" applyBorder="1" applyAlignment="1" applyProtection="1">
      <alignment horizontal="center" vertical="center"/>
    </xf>
    <xf numFmtId="2" fontId="5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>
      <alignment horizontal="center"/>
    </xf>
    <xf numFmtId="0" fontId="4" fillId="0" borderId="17" xfId="1" applyFont="1" applyBorder="1" applyAlignment="1">
      <alignment horizontal="left" vertical="top" wrapText="1"/>
    </xf>
    <xf numFmtId="0" fontId="4" fillId="0" borderId="12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2" fontId="2" fillId="0" borderId="13" xfId="1" applyNumberFormat="1" applyFont="1" applyBorder="1" applyAlignment="1" applyProtection="1">
      <alignment horizontal="left" vertical="center" wrapText="1"/>
    </xf>
    <xf numFmtId="2" fontId="2" fillId="0" borderId="12" xfId="1" applyNumberFormat="1" applyFont="1" applyBorder="1" applyAlignment="1" applyProtection="1">
      <alignment horizontal="left" vertical="center" wrapText="1"/>
    </xf>
    <xf numFmtId="2" fontId="2" fillId="0" borderId="11" xfId="1" applyNumberFormat="1" applyFont="1" applyBorder="1" applyAlignment="1" applyProtection="1">
      <alignment horizontal="left" vertical="center" wrapText="1"/>
    </xf>
    <xf numFmtId="167" fontId="2" fillId="0" borderId="1" xfId="1" applyNumberFormat="1" applyFont="1" applyFill="1" applyBorder="1" applyAlignment="1">
      <alignment horizontal="left" vertical="center" wrapText="1"/>
    </xf>
    <xf numFmtId="2" fontId="3" fillId="0" borderId="0" xfId="1" applyNumberFormat="1" applyFont="1" applyBorder="1" applyAlignment="1" applyProtection="1">
      <alignment vertical="center" wrapText="1"/>
    </xf>
    <xf numFmtId="2" fontId="3" fillId="0" borderId="0" xfId="1" applyNumberFormat="1" applyFont="1" applyBorder="1" applyAlignment="1" applyProtection="1">
      <alignment horizontal="left" vertical="center" wrapText="1"/>
    </xf>
    <xf numFmtId="0" fontId="4" fillId="0" borderId="17" xfId="1" applyFont="1" applyBorder="1" applyAlignment="1">
      <alignment horizontal="left" vertical="top"/>
    </xf>
    <xf numFmtId="0" fontId="4" fillId="0" borderId="12" xfId="1" applyFont="1" applyBorder="1" applyAlignment="1">
      <alignment horizontal="left" vertical="top"/>
    </xf>
    <xf numFmtId="0" fontId="4" fillId="0" borderId="11" xfId="1" applyFont="1" applyBorder="1" applyAlignment="1">
      <alignment horizontal="left" vertical="top"/>
    </xf>
    <xf numFmtId="3" fontId="2" fillId="2" borderId="1" xfId="1" applyNumberFormat="1" applyFont="1" applyFill="1" applyBorder="1" applyAlignment="1">
      <alignment horizontal="left" vertical="center"/>
    </xf>
    <xf numFmtId="167" fontId="2" fillId="2" borderId="1" xfId="1" applyNumberFormat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170" fontId="2" fillId="2" borderId="1" xfId="3" applyNumberFormat="1" applyFont="1" applyFill="1" applyBorder="1" applyAlignment="1">
      <alignment horizontal="left" vertical="center"/>
    </xf>
    <xf numFmtId="2" fontId="3" fillId="0" borderId="0" xfId="1" applyNumberFormat="1" applyFont="1" applyBorder="1" applyAlignment="1" applyProtection="1">
      <alignment vertical="center"/>
    </xf>
    <xf numFmtId="2" fontId="3" fillId="0" borderId="0" xfId="1" applyNumberFormat="1" applyFont="1" applyBorder="1" applyAlignment="1" applyProtection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2" fontId="2" fillId="0" borderId="1" xfId="0" applyNumberFormat="1" applyFont="1" applyBorder="1" applyAlignment="1" applyProtection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</xf>
    <xf numFmtId="0" fontId="2" fillId="0" borderId="17" xfId="1" applyFont="1" applyBorder="1" applyAlignment="1">
      <alignment horizontal="left" vertical="center" wrapText="1"/>
    </xf>
    <xf numFmtId="0" fontId="3" fillId="0" borderId="16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left" vertical="top" wrapText="1"/>
    </xf>
    <xf numFmtId="170" fontId="5" fillId="0" borderId="13" xfId="5" applyNumberFormat="1" applyFont="1" applyBorder="1" applyAlignment="1">
      <alignment horizontal="center" vertical="center" wrapText="1"/>
    </xf>
    <xf numFmtId="170" fontId="5" fillId="0" borderId="4" xfId="5" applyNumberFormat="1" applyFont="1" applyBorder="1" applyAlignment="1">
      <alignment horizontal="center" vertical="center" wrapText="1"/>
    </xf>
    <xf numFmtId="170" fontId="5" fillId="0" borderId="1" xfId="5" applyNumberFormat="1" applyFont="1" applyBorder="1" applyAlignment="1">
      <alignment horizontal="center" vertical="center" wrapText="1"/>
    </xf>
    <xf numFmtId="0" fontId="16" fillId="0" borderId="0" xfId="0" applyFont="1"/>
  </cellXfs>
  <cellStyles count="8">
    <cellStyle name="Millares 2" xfId="4"/>
    <cellStyle name="Moneda" xfId="5" builtinId="4"/>
    <cellStyle name="Moneda 2" xfId="3"/>
    <cellStyle name="Moneda 2 2" xfId="7"/>
    <cellStyle name="Normal" xfId="0" builtinId="0"/>
    <cellStyle name="Normal 2" xfId="1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1</xdr:row>
          <xdr:rowOff>76200</xdr:rowOff>
        </xdr:from>
        <xdr:to>
          <xdr:col>1</xdr:col>
          <xdr:colOff>5000625</xdr:colOff>
          <xdr:row>4</xdr:row>
          <xdr:rowOff>238125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21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1</xdr:col>
          <xdr:colOff>5000625</xdr:colOff>
          <xdr:row>3</xdr:row>
          <xdr:rowOff>238125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130970</xdr:colOff>
      <xdr:row>0</xdr:row>
      <xdr:rowOff>107156</xdr:rowOff>
    </xdr:from>
    <xdr:to>
      <xdr:col>13</xdr:col>
      <xdr:colOff>510183</xdr:colOff>
      <xdr:row>3</xdr:row>
      <xdr:rowOff>360164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3320" y="107156"/>
          <a:ext cx="103643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21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43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43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49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7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77"/>
  <sheetViews>
    <sheetView topLeftCell="A28" zoomScale="86" zoomScaleNormal="86" workbookViewId="0">
      <selection activeCell="J24" sqref="J24"/>
    </sheetView>
  </sheetViews>
  <sheetFormatPr baseColWidth="10" defaultColWidth="12.5703125" defaultRowHeight="15"/>
  <cols>
    <col min="1" max="1" width="7.7109375" style="333" customWidth="1"/>
    <col min="2" max="2" width="73.7109375" style="333" customWidth="1"/>
    <col min="3" max="3" width="10.28515625" style="333" customWidth="1"/>
    <col min="4" max="4" width="14" style="333" customWidth="1"/>
    <col min="5" max="5" width="14.7109375" style="333" customWidth="1"/>
    <col min="6" max="6" width="11.28515625" style="333" customWidth="1"/>
    <col min="7" max="7" width="9.140625" style="333" customWidth="1"/>
    <col min="8" max="8" width="9.85546875" style="334" customWidth="1"/>
    <col min="9" max="9" width="11.28515625" style="333" customWidth="1"/>
    <col min="10" max="10" width="16.85546875" style="333" customWidth="1"/>
    <col min="11" max="11" width="13.5703125" style="335" customWidth="1"/>
    <col min="12" max="12" width="14.7109375" style="335" customWidth="1"/>
    <col min="13" max="13" width="11.28515625" style="333" customWidth="1"/>
    <col min="14" max="14" width="8.85546875" style="333" customWidth="1"/>
    <col min="15" max="15" width="12.42578125" style="333" customWidth="1"/>
    <col min="16" max="16" width="3.140625" style="333" customWidth="1"/>
    <col min="17" max="17" width="12.5703125" style="333"/>
    <col min="18" max="18" width="14.42578125" style="333" customWidth="1"/>
    <col min="19" max="19" width="18.5703125" style="333" customWidth="1"/>
    <col min="20" max="20" width="21.28515625" style="333" customWidth="1"/>
    <col min="21" max="21" width="12.5703125" style="333" hidden="1" customWidth="1"/>
    <col min="22" max="22" width="29" style="333" customWidth="1"/>
    <col min="23" max="23" width="22.5703125" style="333" customWidth="1"/>
    <col min="24" max="25" width="12.5703125" style="333"/>
    <col min="26" max="26" width="16.85546875" style="333" customWidth="1"/>
    <col min="27" max="27" width="12.5703125" style="333"/>
    <col min="28" max="28" width="30.140625" style="333" customWidth="1"/>
    <col min="29" max="29" width="15.42578125" style="333" customWidth="1"/>
    <col min="30" max="30" width="15.85546875" style="333" customWidth="1"/>
    <col min="31" max="31" width="24.42578125" style="333" customWidth="1"/>
    <col min="32" max="32" width="17.140625" style="333" customWidth="1"/>
    <col min="33" max="16384" width="12.5703125" style="333"/>
  </cols>
  <sheetData>
    <row r="1" spans="2:249" ht="15.75" thickBot="1"/>
    <row r="2" spans="2:249" ht="37.5" customHeight="1">
      <c r="B2" s="336"/>
      <c r="C2" s="337" t="s">
        <v>157</v>
      </c>
      <c r="D2" s="338"/>
      <c r="E2" s="338"/>
      <c r="F2" s="338"/>
      <c r="G2" s="338"/>
      <c r="H2" s="338"/>
      <c r="I2" s="339"/>
      <c r="J2" s="340" t="s">
        <v>158</v>
      </c>
      <c r="K2" s="341"/>
      <c r="L2" s="341"/>
      <c r="M2" s="342"/>
      <c r="N2" s="343"/>
      <c r="O2" s="344"/>
      <c r="P2" s="345"/>
    </row>
    <row r="3" spans="2:249" ht="37.5" customHeight="1">
      <c r="B3" s="346"/>
      <c r="C3" s="347"/>
      <c r="D3" s="348"/>
      <c r="E3" s="348"/>
      <c r="F3" s="348"/>
      <c r="G3" s="348"/>
      <c r="H3" s="348"/>
      <c r="I3" s="349"/>
      <c r="J3" s="350" t="s">
        <v>159</v>
      </c>
      <c r="K3" s="351"/>
      <c r="L3" s="351"/>
      <c r="M3" s="352"/>
      <c r="N3" s="353"/>
      <c r="O3" s="354"/>
      <c r="P3" s="345"/>
    </row>
    <row r="4" spans="2:249" ht="33.75" customHeight="1">
      <c r="B4" s="346"/>
      <c r="C4" s="355" t="s">
        <v>160</v>
      </c>
      <c r="D4" s="356"/>
      <c r="E4" s="356"/>
      <c r="F4" s="356"/>
      <c r="G4" s="356"/>
      <c r="H4" s="356"/>
      <c r="I4" s="357"/>
      <c r="J4" s="350" t="s">
        <v>161</v>
      </c>
      <c r="K4" s="351"/>
      <c r="L4" s="351"/>
      <c r="M4" s="352"/>
      <c r="N4" s="353"/>
      <c r="O4" s="354"/>
      <c r="P4" s="345"/>
    </row>
    <row r="5" spans="2:249" ht="38.25" customHeight="1">
      <c r="B5" s="358"/>
      <c r="C5" s="347"/>
      <c r="D5" s="348"/>
      <c r="E5" s="348"/>
      <c r="F5" s="348"/>
      <c r="G5" s="348"/>
      <c r="H5" s="348"/>
      <c r="I5" s="349"/>
      <c r="J5" s="350" t="s">
        <v>162</v>
      </c>
      <c r="K5" s="351"/>
      <c r="L5" s="351"/>
      <c r="M5" s="352"/>
      <c r="N5" s="359"/>
      <c r="O5" s="360"/>
      <c r="P5" s="345"/>
    </row>
    <row r="6" spans="2:249" ht="31.5" customHeight="1">
      <c r="B6" s="361" t="s">
        <v>37</v>
      </c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3"/>
      <c r="P6" s="345"/>
    </row>
    <row r="7" spans="2:249" ht="36" customHeight="1" thickBot="1">
      <c r="B7" s="364" t="s">
        <v>142</v>
      </c>
      <c r="C7" s="365" t="s">
        <v>144</v>
      </c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7"/>
      <c r="P7" s="333" t="s">
        <v>143</v>
      </c>
    </row>
    <row r="8" spans="2:249" ht="36" customHeight="1">
      <c r="B8" s="368" t="s">
        <v>129</v>
      </c>
      <c r="C8" s="369"/>
      <c r="D8" s="369"/>
      <c r="E8" s="369"/>
      <c r="F8" s="369"/>
      <c r="G8" s="370"/>
      <c r="H8" s="371" t="s">
        <v>163</v>
      </c>
      <c r="I8" s="372"/>
      <c r="J8" s="373"/>
      <c r="K8" s="374" t="s">
        <v>29</v>
      </c>
      <c r="L8" s="375"/>
      <c r="M8" s="375"/>
      <c r="N8" s="375"/>
      <c r="O8" s="376"/>
      <c r="P8" s="377"/>
      <c r="R8" s="378"/>
      <c r="S8" s="378"/>
      <c r="T8" s="378"/>
      <c r="U8" s="378"/>
      <c r="V8" s="378"/>
      <c r="W8" s="379"/>
      <c r="X8" s="379"/>
      <c r="Y8" s="379"/>
      <c r="Z8" s="379"/>
      <c r="AA8" s="379"/>
      <c r="AB8" s="379"/>
    </row>
    <row r="9" spans="2:249" ht="36.75" customHeight="1">
      <c r="B9" s="380" t="s">
        <v>130</v>
      </c>
      <c r="C9" s="381"/>
      <c r="D9" s="381"/>
      <c r="E9" s="381"/>
      <c r="F9" s="381"/>
      <c r="G9" s="382"/>
      <c r="H9" s="383"/>
      <c r="I9" s="384"/>
      <c r="J9" s="385"/>
      <c r="K9" s="386" t="s">
        <v>28</v>
      </c>
      <c r="L9" s="387" t="s">
        <v>27</v>
      </c>
      <c r="M9" s="387"/>
      <c r="N9" s="387"/>
      <c r="O9" s="388" t="s">
        <v>26</v>
      </c>
      <c r="P9" s="377"/>
      <c r="R9" s="389"/>
      <c r="S9" s="389"/>
      <c r="T9" s="389"/>
      <c r="U9" s="389"/>
      <c r="V9" s="389"/>
      <c r="W9" s="379"/>
      <c r="X9" s="379"/>
      <c r="Y9" s="379"/>
      <c r="Z9" s="379"/>
      <c r="AA9" s="379"/>
      <c r="AB9" s="379"/>
    </row>
    <row r="10" spans="2:249" ht="37.5" customHeight="1">
      <c r="B10" s="380" t="s">
        <v>131</v>
      </c>
      <c r="C10" s="381"/>
      <c r="D10" s="381"/>
      <c r="E10" s="381"/>
      <c r="F10" s="381"/>
      <c r="G10" s="382"/>
      <c r="H10" s="383"/>
      <c r="I10" s="384"/>
      <c r="J10" s="385"/>
      <c r="K10" s="390"/>
      <c r="L10" s="391" t="s">
        <v>99</v>
      </c>
      <c r="M10" s="392"/>
      <c r="N10" s="393"/>
      <c r="O10" s="394" t="s">
        <v>99</v>
      </c>
      <c r="P10" s="377"/>
      <c r="R10" s="395"/>
      <c r="S10" s="396"/>
      <c r="T10" s="396"/>
      <c r="U10" s="396"/>
      <c r="V10" s="395"/>
      <c r="W10" s="379"/>
      <c r="X10" s="397"/>
      <c r="Y10" s="397"/>
      <c r="Z10" s="379"/>
      <c r="AA10" s="379"/>
      <c r="AB10" s="379"/>
    </row>
    <row r="11" spans="2:249" ht="33.75" customHeight="1">
      <c r="B11" s="398" t="s">
        <v>41</v>
      </c>
      <c r="C11" s="399"/>
      <c r="D11" s="399"/>
      <c r="E11" s="399"/>
      <c r="F11" s="399"/>
      <c r="G11" s="400"/>
      <c r="H11" s="383"/>
      <c r="I11" s="384"/>
      <c r="J11" s="385"/>
      <c r="K11" s="401"/>
      <c r="L11" s="402" t="s">
        <v>99</v>
      </c>
      <c r="M11" s="403"/>
      <c r="N11" s="404"/>
      <c r="O11" s="405" t="s">
        <v>99</v>
      </c>
      <c r="P11" s="377"/>
      <c r="R11" s="406"/>
      <c r="S11" s="407"/>
      <c r="T11" s="407"/>
      <c r="U11" s="407"/>
      <c r="V11" s="5"/>
      <c r="W11" s="379"/>
      <c r="X11" s="408"/>
      <c r="Y11" s="409"/>
      <c r="Z11" s="410"/>
      <c r="AA11" s="379"/>
      <c r="AB11" s="379"/>
    </row>
    <row r="12" spans="2:249" ht="32.25" customHeight="1">
      <c r="B12" s="411" t="s">
        <v>43</v>
      </c>
      <c r="C12" s="412"/>
      <c r="D12" s="412"/>
      <c r="E12" s="412"/>
      <c r="F12" s="412"/>
      <c r="G12" s="413"/>
      <c r="H12" s="383"/>
      <c r="I12" s="384"/>
      <c r="J12" s="385"/>
      <c r="K12" s="414"/>
      <c r="L12" s="402" t="s">
        <v>99</v>
      </c>
      <c r="M12" s="403"/>
      <c r="N12" s="404"/>
      <c r="O12" s="405" t="s">
        <v>99</v>
      </c>
      <c r="P12" s="377"/>
      <c r="R12" s="406"/>
      <c r="S12" s="415"/>
      <c r="T12" s="415"/>
      <c r="U12" s="415"/>
      <c r="V12" s="416">
        <f>21+3+2</f>
        <v>26</v>
      </c>
      <c r="W12" s="379"/>
      <c r="X12" s="408"/>
      <c r="Y12" s="409"/>
      <c r="Z12" s="410"/>
      <c r="AA12" s="379"/>
      <c r="AB12" s="379"/>
    </row>
    <row r="13" spans="2:249" ht="40.5" customHeight="1" thickBot="1">
      <c r="B13" s="417" t="s">
        <v>48</v>
      </c>
      <c r="C13" s="418"/>
      <c r="D13" s="418"/>
      <c r="E13" s="418"/>
      <c r="F13" s="418"/>
      <c r="G13" s="418"/>
      <c r="H13" s="419"/>
      <c r="I13" s="420"/>
      <c r="J13" s="421"/>
      <c r="K13" s="422"/>
      <c r="L13" s="423" t="s">
        <v>99</v>
      </c>
      <c r="M13" s="424"/>
      <c r="N13" s="425"/>
      <c r="O13" s="426" t="s">
        <v>99</v>
      </c>
      <c r="P13" s="377"/>
      <c r="R13" s="427"/>
      <c r="S13" s="415"/>
      <c r="T13" s="415"/>
      <c r="U13" s="428"/>
      <c r="V13" s="429">
        <f>5361/5387</f>
        <v>0.99517356599220341</v>
      </c>
      <c r="W13" s="430"/>
      <c r="X13" s="408"/>
      <c r="Y13" s="409"/>
      <c r="Z13" s="410"/>
      <c r="AA13" s="379"/>
      <c r="AB13" s="379"/>
    </row>
    <row r="14" spans="2:249" ht="22.5" customHeight="1">
      <c r="B14" s="431" t="s">
        <v>25</v>
      </c>
      <c r="C14" s="432" t="s">
        <v>24</v>
      </c>
      <c r="D14" s="433" t="s">
        <v>23</v>
      </c>
      <c r="E14" s="433" t="s">
        <v>22</v>
      </c>
      <c r="F14" s="433" t="s">
        <v>98</v>
      </c>
      <c r="G14" s="434" t="s">
        <v>21</v>
      </c>
      <c r="H14" s="435"/>
      <c r="I14" s="435"/>
      <c r="J14" s="436"/>
      <c r="K14" s="433" t="s">
        <v>20</v>
      </c>
      <c r="L14" s="433"/>
      <c r="M14" s="437" t="s">
        <v>19</v>
      </c>
      <c r="N14" s="437"/>
      <c r="O14" s="438"/>
      <c r="P14" s="334"/>
      <c r="Q14" s="334"/>
      <c r="R14" s="439"/>
      <c r="S14" s="440"/>
      <c r="T14" s="440"/>
      <c r="U14" s="441"/>
      <c r="V14" s="416"/>
      <c r="W14" s="442"/>
      <c r="X14" s="443"/>
      <c r="Y14" s="409"/>
      <c r="Z14" s="410"/>
      <c r="AA14" s="442"/>
      <c r="AB14" s="442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4"/>
      <c r="CD14" s="334"/>
      <c r="CE14" s="334"/>
      <c r="CF14" s="334"/>
      <c r="CG14" s="334"/>
      <c r="CH14" s="334"/>
      <c r="CI14" s="334"/>
      <c r="CJ14" s="334"/>
      <c r="CK14" s="334"/>
      <c r="CL14" s="334"/>
      <c r="CM14" s="334"/>
      <c r="CN14" s="334"/>
      <c r="CO14" s="334"/>
      <c r="CP14" s="334"/>
      <c r="CQ14" s="334"/>
      <c r="CR14" s="334"/>
      <c r="CS14" s="334"/>
      <c r="CT14" s="334"/>
      <c r="CU14" s="334"/>
      <c r="CV14" s="334"/>
      <c r="CW14" s="334"/>
      <c r="CX14" s="334"/>
      <c r="CY14" s="334"/>
      <c r="CZ14" s="334"/>
      <c r="DA14" s="334"/>
      <c r="DB14" s="334"/>
      <c r="DC14" s="334"/>
      <c r="DD14" s="334"/>
      <c r="DE14" s="334"/>
      <c r="DF14" s="334"/>
      <c r="DG14" s="334"/>
      <c r="DH14" s="334"/>
      <c r="DI14" s="334"/>
      <c r="DJ14" s="334"/>
      <c r="DK14" s="334"/>
      <c r="DL14" s="334"/>
      <c r="DM14" s="334"/>
      <c r="DN14" s="334"/>
      <c r="DO14" s="334"/>
      <c r="DP14" s="334"/>
      <c r="DQ14" s="334"/>
      <c r="DR14" s="334"/>
      <c r="DS14" s="334"/>
      <c r="DT14" s="334"/>
      <c r="DU14" s="334"/>
      <c r="DV14" s="334"/>
      <c r="DW14" s="334"/>
      <c r="DX14" s="334"/>
      <c r="DY14" s="334"/>
      <c r="DZ14" s="334"/>
      <c r="EA14" s="334"/>
      <c r="EB14" s="334"/>
      <c r="EC14" s="334"/>
      <c r="ED14" s="334"/>
      <c r="EE14" s="334"/>
      <c r="EF14" s="334"/>
      <c r="EG14" s="334"/>
      <c r="EH14" s="334"/>
      <c r="EI14" s="334"/>
      <c r="EJ14" s="334"/>
      <c r="EK14" s="334"/>
      <c r="EL14" s="334"/>
      <c r="EM14" s="334"/>
      <c r="EN14" s="334"/>
      <c r="EO14" s="334"/>
      <c r="EP14" s="334"/>
      <c r="EQ14" s="334"/>
      <c r="ER14" s="334"/>
      <c r="ES14" s="334"/>
      <c r="ET14" s="334"/>
      <c r="EU14" s="334"/>
      <c r="EV14" s="334"/>
      <c r="EW14" s="334"/>
      <c r="EX14" s="334"/>
      <c r="EY14" s="334"/>
      <c r="EZ14" s="334"/>
      <c r="FA14" s="334"/>
      <c r="FB14" s="334"/>
      <c r="FC14" s="334"/>
      <c r="FD14" s="334"/>
      <c r="FE14" s="334"/>
      <c r="FF14" s="334"/>
      <c r="FG14" s="334"/>
      <c r="FH14" s="334"/>
      <c r="FI14" s="334"/>
      <c r="FJ14" s="334"/>
      <c r="FK14" s="334"/>
      <c r="FL14" s="334"/>
      <c r="FM14" s="334"/>
      <c r="FN14" s="334"/>
      <c r="FO14" s="334"/>
      <c r="FP14" s="334"/>
      <c r="FQ14" s="334"/>
      <c r="FR14" s="334"/>
      <c r="FS14" s="334"/>
      <c r="FT14" s="334"/>
      <c r="FU14" s="334"/>
      <c r="FV14" s="334"/>
      <c r="FW14" s="334"/>
      <c r="FX14" s="334"/>
      <c r="FY14" s="334"/>
      <c r="FZ14" s="334"/>
      <c r="GA14" s="334"/>
      <c r="GB14" s="334"/>
      <c r="GC14" s="334"/>
      <c r="GD14" s="334"/>
      <c r="GE14" s="334"/>
      <c r="GF14" s="334"/>
      <c r="GG14" s="334"/>
      <c r="GH14" s="334"/>
      <c r="GI14" s="334"/>
      <c r="GJ14" s="334"/>
      <c r="GK14" s="334"/>
      <c r="GL14" s="334"/>
      <c r="GM14" s="334"/>
      <c r="GN14" s="334"/>
      <c r="GO14" s="334"/>
      <c r="GP14" s="334"/>
      <c r="GQ14" s="334"/>
      <c r="GR14" s="334"/>
      <c r="GS14" s="334"/>
      <c r="GT14" s="334"/>
      <c r="GU14" s="334"/>
      <c r="GV14" s="334"/>
      <c r="GW14" s="334"/>
      <c r="GX14" s="334"/>
      <c r="GY14" s="334"/>
      <c r="GZ14" s="334"/>
      <c r="HA14" s="334"/>
      <c r="HB14" s="334"/>
      <c r="HC14" s="334"/>
      <c r="HD14" s="334"/>
      <c r="HE14" s="334"/>
      <c r="HF14" s="334"/>
      <c r="HG14" s="334"/>
      <c r="HH14" s="334"/>
      <c r="HI14" s="334"/>
      <c r="HJ14" s="334"/>
      <c r="HK14" s="334"/>
      <c r="HL14" s="334"/>
      <c r="HM14" s="334"/>
      <c r="HN14" s="334"/>
      <c r="HO14" s="334"/>
      <c r="HP14" s="334"/>
      <c r="HQ14" s="334"/>
      <c r="HR14" s="334"/>
      <c r="HS14" s="334"/>
      <c r="HT14" s="334"/>
      <c r="HU14" s="334"/>
      <c r="HV14" s="334"/>
      <c r="HW14" s="334"/>
      <c r="HX14" s="334"/>
      <c r="HY14" s="334"/>
      <c r="HZ14" s="334"/>
      <c r="IA14" s="334"/>
      <c r="IB14" s="334"/>
      <c r="IC14" s="334"/>
      <c r="ID14" s="334"/>
      <c r="IE14" s="334"/>
      <c r="IF14" s="334"/>
      <c r="IG14" s="334"/>
      <c r="IH14" s="334"/>
      <c r="II14" s="334"/>
      <c r="IJ14" s="334"/>
      <c r="IK14" s="334"/>
      <c r="IL14" s="334"/>
      <c r="IM14" s="334"/>
      <c r="IN14" s="334"/>
      <c r="IO14" s="334"/>
    </row>
    <row r="15" spans="2:249" ht="21" customHeight="1">
      <c r="B15" s="444"/>
      <c r="C15" s="445"/>
      <c r="D15" s="445"/>
      <c r="E15" s="445"/>
      <c r="F15" s="445"/>
      <c r="G15" s="446"/>
      <c r="H15" s="447"/>
      <c r="I15" s="447"/>
      <c r="J15" s="448"/>
      <c r="K15" s="445"/>
      <c r="L15" s="445"/>
      <c r="M15" s="445" t="s">
        <v>18</v>
      </c>
      <c r="N15" s="445" t="s">
        <v>17</v>
      </c>
      <c r="O15" s="449" t="s">
        <v>16</v>
      </c>
      <c r="P15" s="334"/>
      <c r="Q15" s="334"/>
      <c r="R15" s="430"/>
      <c r="S15" s="440"/>
      <c r="T15" s="440"/>
      <c r="U15" s="441"/>
      <c r="V15" s="450"/>
      <c r="W15" s="442"/>
      <c r="X15" s="443"/>
      <c r="Y15" s="409"/>
      <c r="Z15" s="410"/>
      <c r="AA15" s="442"/>
      <c r="AB15" s="442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34"/>
      <c r="CI15" s="334"/>
      <c r="CJ15" s="334"/>
      <c r="CK15" s="334"/>
      <c r="CL15" s="334"/>
      <c r="CM15" s="334"/>
      <c r="CN15" s="334"/>
      <c r="CO15" s="334"/>
      <c r="CP15" s="334"/>
      <c r="CQ15" s="334"/>
      <c r="CR15" s="334"/>
      <c r="CS15" s="334"/>
      <c r="CT15" s="334"/>
      <c r="CU15" s="334"/>
      <c r="CV15" s="334"/>
      <c r="CW15" s="334"/>
      <c r="CX15" s="334"/>
      <c r="CY15" s="334"/>
      <c r="CZ15" s="334"/>
      <c r="DA15" s="334"/>
      <c r="DB15" s="334"/>
      <c r="DC15" s="334"/>
      <c r="DD15" s="334"/>
      <c r="DE15" s="334"/>
      <c r="DF15" s="334"/>
      <c r="DG15" s="334"/>
      <c r="DH15" s="334"/>
      <c r="DI15" s="334"/>
      <c r="DJ15" s="334"/>
      <c r="DK15" s="334"/>
      <c r="DL15" s="334"/>
      <c r="DM15" s="334"/>
      <c r="DN15" s="334"/>
      <c r="DO15" s="334"/>
      <c r="DP15" s="334"/>
      <c r="DQ15" s="334"/>
      <c r="DR15" s="334"/>
      <c r="DS15" s="334"/>
      <c r="DT15" s="334"/>
      <c r="DU15" s="334"/>
      <c r="DV15" s="334"/>
      <c r="DW15" s="334"/>
      <c r="DX15" s="334"/>
      <c r="DY15" s="334"/>
      <c r="DZ15" s="334"/>
      <c r="EA15" s="334"/>
      <c r="EB15" s="334"/>
      <c r="EC15" s="334"/>
      <c r="ED15" s="334"/>
      <c r="EE15" s="334"/>
      <c r="EF15" s="334"/>
      <c r="EG15" s="334"/>
      <c r="EH15" s="334"/>
      <c r="EI15" s="334"/>
      <c r="EJ15" s="334"/>
      <c r="EK15" s="334"/>
      <c r="EL15" s="334"/>
      <c r="EM15" s="334"/>
      <c r="EN15" s="334"/>
      <c r="EO15" s="334"/>
      <c r="EP15" s="334"/>
      <c r="EQ15" s="334"/>
      <c r="ER15" s="334"/>
      <c r="ES15" s="334"/>
      <c r="ET15" s="334"/>
      <c r="EU15" s="334"/>
      <c r="EV15" s="334"/>
      <c r="EW15" s="334"/>
      <c r="EX15" s="334"/>
      <c r="EY15" s="334"/>
      <c r="EZ15" s="334"/>
      <c r="FA15" s="334"/>
      <c r="FB15" s="334"/>
      <c r="FC15" s="334"/>
      <c r="FD15" s="334"/>
      <c r="FE15" s="334"/>
      <c r="FF15" s="334"/>
      <c r="FG15" s="334"/>
      <c r="FH15" s="334"/>
      <c r="FI15" s="334"/>
      <c r="FJ15" s="334"/>
      <c r="FK15" s="334"/>
      <c r="FL15" s="334"/>
      <c r="FM15" s="334"/>
      <c r="FN15" s="334"/>
      <c r="FO15" s="334"/>
      <c r="FP15" s="334"/>
      <c r="FQ15" s="334"/>
      <c r="FR15" s="334"/>
      <c r="FS15" s="334"/>
      <c r="FT15" s="334"/>
      <c r="FU15" s="334"/>
      <c r="FV15" s="334"/>
      <c r="FW15" s="334"/>
      <c r="FX15" s="334"/>
      <c r="FY15" s="334"/>
      <c r="FZ15" s="334"/>
      <c r="GA15" s="334"/>
      <c r="GB15" s="334"/>
      <c r="GC15" s="334"/>
      <c r="GD15" s="334"/>
      <c r="GE15" s="334"/>
      <c r="GF15" s="334"/>
      <c r="GG15" s="334"/>
      <c r="GH15" s="334"/>
      <c r="GI15" s="334"/>
      <c r="GJ15" s="334"/>
      <c r="GK15" s="334"/>
      <c r="GL15" s="334"/>
      <c r="GM15" s="334"/>
      <c r="GN15" s="334"/>
      <c r="GO15" s="334"/>
      <c r="GP15" s="334"/>
      <c r="GQ15" s="334"/>
      <c r="GR15" s="334"/>
      <c r="GS15" s="334"/>
      <c r="GT15" s="334"/>
      <c r="GU15" s="334"/>
      <c r="GV15" s="334"/>
      <c r="GW15" s="334"/>
      <c r="GX15" s="334"/>
      <c r="GY15" s="334"/>
      <c r="GZ15" s="334"/>
      <c r="HA15" s="334"/>
      <c r="HB15" s="334"/>
      <c r="HC15" s="334"/>
      <c r="HD15" s="334"/>
      <c r="HE15" s="334"/>
      <c r="HF15" s="334"/>
      <c r="HG15" s="334"/>
      <c r="HH15" s="334"/>
      <c r="HI15" s="334"/>
      <c r="HJ15" s="334"/>
      <c r="HK15" s="334"/>
      <c r="HL15" s="334"/>
      <c r="HM15" s="334"/>
      <c r="HN15" s="334"/>
      <c r="HO15" s="334"/>
      <c r="HP15" s="334"/>
      <c r="HQ15" s="334"/>
      <c r="HR15" s="334"/>
      <c r="HS15" s="334"/>
      <c r="HT15" s="334"/>
      <c r="HU15" s="334"/>
      <c r="HV15" s="334"/>
      <c r="HW15" s="334"/>
      <c r="HX15" s="334"/>
      <c r="HY15" s="334"/>
      <c r="HZ15" s="334"/>
      <c r="IA15" s="334"/>
      <c r="IB15" s="334"/>
      <c r="IC15" s="334"/>
      <c r="ID15" s="334"/>
      <c r="IE15" s="334"/>
      <c r="IF15" s="334"/>
      <c r="IG15" s="334"/>
      <c r="IH15" s="334"/>
      <c r="II15" s="334"/>
      <c r="IJ15" s="334"/>
      <c r="IK15" s="334"/>
      <c r="IL15" s="334"/>
      <c r="IM15" s="334"/>
      <c r="IN15" s="334"/>
      <c r="IO15" s="334"/>
    </row>
    <row r="16" spans="2:249" ht="25.5" customHeight="1">
      <c r="B16" s="444"/>
      <c r="C16" s="445"/>
      <c r="D16" s="445"/>
      <c r="E16" s="445"/>
      <c r="F16" s="445"/>
      <c r="G16" s="451" t="s">
        <v>15</v>
      </c>
      <c r="H16" s="451" t="s">
        <v>14</v>
      </c>
      <c r="I16" s="451" t="s">
        <v>13</v>
      </c>
      <c r="J16" s="452" t="s">
        <v>12</v>
      </c>
      <c r="K16" s="451" t="s">
        <v>11</v>
      </c>
      <c r="L16" s="453" t="s">
        <v>10</v>
      </c>
      <c r="M16" s="445"/>
      <c r="N16" s="445"/>
      <c r="O16" s="449"/>
      <c r="P16" s="334"/>
      <c r="Q16" s="334"/>
      <c r="R16" s="454"/>
      <c r="S16" s="455"/>
      <c r="T16" s="455"/>
      <c r="U16" s="379"/>
      <c r="V16" s="456"/>
      <c r="W16" s="379"/>
      <c r="X16" s="443"/>
      <c r="Y16" s="409"/>
      <c r="Z16" s="410"/>
      <c r="AA16" s="442"/>
      <c r="AB16" s="442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4"/>
      <c r="AO16" s="334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34"/>
      <c r="CI16" s="334"/>
      <c r="CJ16" s="334"/>
      <c r="CK16" s="334"/>
      <c r="CL16" s="334"/>
      <c r="CM16" s="334"/>
      <c r="CN16" s="334"/>
      <c r="CO16" s="334"/>
      <c r="CP16" s="334"/>
      <c r="CQ16" s="334"/>
      <c r="CR16" s="334"/>
      <c r="CS16" s="334"/>
      <c r="CT16" s="334"/>
      <c r="CU16" s="334"/>
      <c r="CV16" s="334"/>
      <c r="CW16" s="334"/>
      <c r="CX16" s="334"/>
      <c r="CY16" s="334"/>
      <c r="CZ16" s="334"/>
      <c r="DA16" s="334"/>
      <c r="DB16" s="334"/>
      <c r="DC16" s="334"/>
      <c r="DD16" s="334"/>
      <c r="DE16" s="334"/>
      <c r="DF16" s="334"/>
      <c r="DG16" s="334"/>
      <c r="DH16" s="334"/>
      <c r="DI16" s="334"/>
      <c r="DJ16" s="334"/>
      <c r="DK16" s="334"/>
      <c r="DL16" s="334"/>
      <c r="DM16" s="334"/>
      <c r="DN16" s="334"/>
      <c r="DO16" s="334"/>
      <c r="DP16" s="334"/>
      <c r="DQ16" s="334"/>
      <c r="DR16" s="334"/>
      <c r="DS16" s="334"/>
      <c r="DT16" s="334"/>
      <c r="DU16" s="334"/>
      <c r="DV16" s="334"/>
      <c r="DW16" s="334"/>
      <c r="DX16" s="334"/>
      <c r="DY16" s="334"/>
      <c r="DZ16" s="334"/>
      <c r="EA16" s="334"/>
      <c r="EB16" s="334"/>
      <c r="EC16" s="334"/>
      <c r="ED16" s="334"/>
      <c r="EE16" s="334"/>
      <c r="EF16" s="334"/>
      <c r="EG16" s="334"/>
      <c r="EH16" s="334"/>
      <c r="EI16" s="334"/>
      <c r="EJ16" s="334"/>
      <c r="EK16" s="334"/>
      <c r="EL16" s="334"/>
      <c r="EM16" s="334"/>
      <c r="EN16" s="334"/>
      <c r="EO16" s="334"/>
      <c r="EP16" s="334"/>
      <c r="EQ16" s="334"/>
      <c r="ER16" s="334"/>
      <c r="ES16" s="334"/>
      <c r="ET16" s="334"/>
      <c r="EU16" s="334"/>
      <c r="EV16" s="334"/>
      <c r="EW16" s="334"/>
      <c r="EX16" s="334"/>
      <c r="EY16" s="334"/>
      <c r="EZ16" s="334"/>
      <c r="FA16" s="334"/>
      <c r="FB16" s="334"/>
      <c r="FC16" s="334"/>
      <c r="FD16" s="334"/>
      <c r="FE16" s="334"/>
      <c r="FF16" s="334"/>
      <c r="FG16" s="334"/>
      <c r="FH16" s="334"/>
      <c r="FI16" s="334"/>
      <c r="FJ16" s="334"/>
      <c r="FK16" s="334"/>
      <c r="FL16" s="334"/>
      <c r="FM16" s="334"/>
      <c r="FN16" s="334"/>
      <c r="FO16" s="334"/>
      <c r="FP16" s="334"/>
      <c r="FQ16" s="334"/>
      <c r="FR16" s="334"/>
      <c r="FS16" s="334"/>
      <c r="FT16" s="334"/>
      <c r="FU16" s="334"/>
      <c r="FV16" s="334"/>
      <c r="FW16" s="334"/>
      <c r="FX16" s="334"/>
      <c r="FY16" s="334"/>
      <c r="FZ16" s="334"/>
      <c r="GA16" s="334"/>
      <c r="GB16" s="334"/>
      <c r="GC16" s="334"/>
      <c r="GD16" s="334"/>
      <c r="GE16" s="334"/>
      <c r="GF16" s="334"/>
      <c r="GG16" s="334"/>
      <c r="GH16" s="334"/>
      <c r="GI16" s="334"/>
      <c r="GJ16" s="334"/>
      <c r="GK16" s="334"/>
      <c r="GL16" s="334"/>
      <c r="GM16" s="334"/>
      <c r="GN16" s="334"/>
      <c r="GO16" s="334"/>
      <c r="GP16" s="334"/>
      <c r="GQ16" s="334"/>
      <c r="GR16" s="334"/>
      <c r="GS16" s="334"/>
      <c r="GT16" s="334"/>
      <c r="GU16" s="334"/>
      <c r="GV16" s="334"/>
      <c r="GW16" s="334"/>
      <c r="GX16" s="334"/>
      <c r="GY16" s="334"/>
      <c r="GZ16" s="334"/>
      <c r="HA16" s="334"/>
      <c r="HB16" s="334"/>
      <c r="HC16" s="334"/>
      <c r="HD16" s="334"/>
      <c r="HE16" s="334"/>
      <c r="HF16" s="334"/>
      <c r="HG16" s="334"/>
      <c r="HH16" s="334"/>
      <c r="HI16" s="334"/>
      <c r="HJ16" s="334"/>
      <c r="HK16" s="334"/>
      <c r="HL16" s="334"/>
      <c r="HM16" s="334"/>
      <c r="HN16" s="334"/>
      <c r="HO16" s="334"/>
      <c r="HP16" s="334"/>
      <c r="HQ16" s="334"/>
      <c r="HR16" s="334"/>
      <c r="HS16" s="334"/>
      <c r="HT16" s="334"/>
      <c r="HU16" s="334"/>
      <c r="HV16" s="334"/>
      <c r="HW16" s="334"/>
      <c r="HX16" s="334"/>
      <c r="HY16" s="334"/>
      <c r="HZ16" s="334"/>
      <c r="IA16" s="334"/>
      <c r="IB16" s="334"/>
      <c r="IC16" s="334"/>
      <c r="ID16" s="334"/>
      <c r="IE16" s="334"/>
      <c r="IF16" s="334"/>
      <c r="IG16" s="334"/>
      <c r="IH16" s="334"/>
      <c r="II16" s="334"/>
      <c r="IJ16" s="334"/>
      <c r="IK16" s="334"/>
      <c r="IL16" s="334"/>
      <c r="IM16" s="334"/>
      <c r="IN16" s="334"/>
      <c r="IO16" s="334"/>
    </row>
    <row r="17" spans="1:28" ht="30.75" customHeight="1">
      <c r="B17" s="457" t="s">
        <v>134</v>
      </c>
      <c r="C17" s="458" t="s">
        <v>3</v>
      </c>
      <c r="D17" s="459" t="s">
        <v>135</v>
      </c>
      <c r="E17" s="460">
        <v>1</v>
      </c>
      <c r="F17" s="461" t="s">
        <v>57</v>
      </c>
      <c r="G17" s="462">
        <v>0</v>
      </c>
      <c r="H17" s="462">
        <v>0</v>
      </c>
      <c r="I17" s="462">
        <v>0</v>
      </c>
      <c r="J17" s="462">
        <v>0</v>
      </c>
      <c r="K17" s="463">
        <v>44927</v>
      </c>
      <c r="L17" s="464">
        <v>45291</v>
      </c>
      <c r="M17" s="465">
        <f>(E18/E17)*100</f>
        <v>95</v>
      </c>
      <c r="N17" s="466" t="s">
        <v>57</v>
      </c>
      <c r="O17" s="467"/>
      <c r="R17" s="454"/>
      <c r="S17" s="455"/>
      <c r="T17" s="468"/>
      <c r="U17" s="469"/>
      <c r="V17" s="127"/>
      <c r="W17" s="379"/>
      <c r="X17" s="408"/>
      <c r="Y17" s="409"/>
      <c r="Z17" s="410"/>
      <c r="AA17" s="379"/>
      <c r="AB17" s="379"/>
    </row>
    <row r="18" spans="1:28" ht="30" customHeight="1">
      <c r="B18" s="470"/>
      <c r="C18" s="458" t="s">
        <v>2</v>
      </c>
      <c r="D18" s="471"/>
      <c r="E18" s="472">
        <v>0.95</v>
      </c>
      <c r="F18" s="473" t="s">
        <v>57</v>
      </c>
      <c r="G18" s="462">
        <v>0</v>
      </c>
      <c r="H18" s="462">
        <v>0</v>
      </c>
      <c r="I18" s="462">
        <v>0</v>
      </c>
      <c r="J18" s="462">
        <v>0</v>
      </c>
      <c r="K18" s="463">
        <v>44927</v>
      </c>
      <c r="L18" s="464">
        <v>45291</v>
      </c>
      <c r="M18" s="465"/>
      <c r="N18" s="466"/>
      <c r="O18" s="467"/>
      <c r="R18" s="379"/>
      <c r="S18" s="469"/>
      <c r="T18" s="469"/>
      <c r="U18" s="469"/>
      <c r="V18" s="474"/>
      <c r="W18" s="379"/>
      <c r="X18" s="408"/>
      <c r="Y18" s="409"/>
      <c r="Z18" s="410"/>
      <c r="AA18" s="379"/>
      <c r="AB18" s="379"/>
    </row>
    <row r="19" spans="1:28" ht="27" customHeight="1">
      <c r="B19" s="457" t="s">
        <v>132</v>
      </c>
      <c r="C19" s="458" t="s">
        <v>3</v>
      </c>
      <c r="D19" s="459" t="s">
        <v>136</v>
      </c>
      <c r="E19" s="475">
        <v>4</v>
      </c>
      <c r="F19" s="461" t="s">
        <v>57</v>
      </c>
      <c r="G19" s="462">
        <v>0</v>
      </c>
      <c r="H19" s="462">
        <v>0</v>
      </c>
      <c r="I19" s="462">
        <v>0</v>
      </c>
      <c r="J19" s="462">
        <v>0</v>
      </c>
      <c r="K19" s="463">
        <v>44927</v>
      </c>
      <c r="L19" s="464">
        <v>45291</v>
      </c>
      <c r="M19" s="465">
        <f t="shared" ref="M19" si="0">(E20/E19)*100</f>
        <v>100</v>
      </c>
      <c r="N19" s="476" t="s">
        <v>57</v>
      </c>
      <c r="O19" s="477"/>
      <c r="R19" s="379"/>
      <c r="S19" s="469"/>
      <c r="T19" s="469"/>
      <c r="U19" s="469"/>
      <c r="V19" s="474"/>
      <c r="W19" s="379"/>
      <c r="X19" s="408"/>
      <c r="Y19" s="409"/>
      <c r="Z19" s="410"/>
      <c r="AA19" s="379"/>
      <c r="AB19" s="379"/>
    </row>
    <row r="20" spans="1:28" ht="27" customHeight="1">
      <c r="B20" s="470"/>
      <c r="C20" s="458" t="s">
        <v>2</v>
      </c>
      <c r="D20" s="471"/>
      <c r="E20" s="475">
        <v>4</v>
      </c>
      <c r="F20" s="473" t="s">
        <v>57</v>
      </c>
      <c r="G20" s="462">
        <v>0</v>
      </c>
      <c r="H20" s="462">
        <v>0</v>
      </c>
      <c r="I20" s="462">
        <v>0</v>
      </c>
      <c r="J20" s="462">
        <v>0</v>
      </c>
      <c r="K20" s="463">
        <v>44927</v>
      </c>
      <c r="L20" s="464">
        <v>45291</v>
      </c>
      <c r="M20" s="465"/>
      <c r="N20" s="478"/>
      <c r="O20" s="479"/>
      <c r="R20" s="379"/>
      <c r="S20" s="469"/>
      <c r="T20" s="474"/>
      <c r="U20" s="469"/>
      <c r="V20" s="474"/>
      <c r="W20" s="379"/>
      <c r="X20" s="408"/>
      <c r="Y20" s="409"/>
      <c r="Z20" s="410"/>
      <c r="AA20" s="379"/>
      <c r="AB20" s="379"/>
    </row>
    <row r="21" spans="1:28" ht="51.75" customHeight="1">
      <c r="B21" s="470" t="s">
        <v>137</v>
      </c>
      <c r="C21" s="458" t="s">
        <v>3</v>
      </c>
      <c r="D21" s="459" t="s">
        <v>138</v>
      </c>
      <c r="E21" s="475">
        <v>3</v>
      </c>
      <c r="F21" s="461" t="s">
        <v>57</v>
      </c>
      <c r="G21" s="462">
        <v>0</v>
      </c>
      <c r="H21" s="462">
        <v>0</v>
      </c>
      <c r="I21" s="462">
        <v>0</v>
      </c>
      <c r="J21" s="462">
        <v>0</v>
      </c>
      <c r="K21" s="463">
        <v>44927</v>
      </c>
      <c r="L21" s="464">
        <v>45291</v>
      </c>
      <c r="M21" s="465">
        <f t="shared" ref="M21" si="1">(E22/E21)*100</f>
        <v>100</v>
      </c>
      <c r="N21" s="466" t="s">
        <v>57</v>
      </c>
      <c r="O21" s="467"/>
      <c r="R21" s="379"/>
      <c r="S21" s="379"/>
      <c r="T21" s="480"/>
      <c r="U21" s="379"/>
      <c r="V21" s="481"/>
      <c r="W21" s="379"/>
      <c r="X21" s="379"/>
      <c r="Y21" s="379"/>
      <c r="Z21" s="379"/>
      <c r="AA21" s="379"/>
      <c r="AB21" s="379"/>
    </row>
    <row r="22" spans="1:28" ht="30.75" customHeight="1">
      <c r="B22" s="470"/>
      <c r="C22" s="458" t="s">
        <v>2</v>
      </c>
      <c r="D22" s="471"/>
      <c r="E22" s="475">
        <v>3</v>
      </c>
      <c r="F22" s="473" t="s">
        <v>57</v>
      </c>
      <c r="G22" s="462">
        <v>0</v>
      </c>
      <c r="H22" s="462">
        <v>0</v>
      </c>
      <c r="I22" s="462">
        <v>0</v>
      </c>
      <c r="J22" s="462">
        <v>0</v>
      </c>
      <c r="K22" s="463">
        <v>44927</v>
      </c>
      <c r="L22" s="464">
        <v>45291</v>
      </c>
      <c r="M22" s="465"/>
      <c r="N22" s="466"/>
      <c r="O22" s="467"/>
      <c r="R22" s="379"/>
      <c r="S22" s="482"/>
      <c r="T22" s="379"/>
      <c r="U22" s="379"/>
      <c r="V22" s="481"/>
      <c r="W22" s="379"/>
      <c r="X22" s="379"/>
      <c r="Y22" s="379"/>
      <c r="Z22" s="410"/>
      <c r="AA22" s="379"/>
      <c r="AB22" s="379"/>
    </row>
    <row r="23" spans="1:28" ht="36.75" customHeight="1">
      <c r="B23" s="483" t="s">
        <v>9</v>
      </c>
      <c r="C23" s="458" t="s">
        <v>3</v>
      </c>
      <c r="D23" s="484"/>
      <c r="E23" s="485"/>
      <c r="F23" s="486" t="s">
        <v>57</v>
      </c>
      <c r="G23" s="486"/>
      <c r="H23" s="486"/>
      <c r="I23" s="486"/>
      <c r="J23" s="486"/>
      <c r="K23" s="487"/>
      <c r="L23" s="488"/>
      <c r="M23" s="489"/>
      <c r="N23" s="466" t="s">
        <v>57</v>
      </c>
      <c r="O23" s="467"/>
      <c r="R23" s="379"/>
      <c r="S23" s="482"/>
      <c r="T23" s="379"/>
      <c r="U23" s="379"/>
      <c r="V23" s="481"/>
      <c r="W23" s="379"/>
      <c r="X23" s="379"/>
      <c r="Y23" s="379"/>
      <c r="Z23" s="379"/>
      <c r="AA23" s="379"/>
      <c r="AB23" s="379"/>
    </row>
    <row r="24" spans="1:28" ht="38.25" customHeight="1">
      <c r="B24" s="483"/>
      <c r="C24" s="458" t="s">
        <v>2</v>
      </c>
      <c r="D24" s="490"/>
      <c r="E24" s="485"/>
      <c r="F24" s="491" t="s">
        <v>57</v>
      </c>
      <c r="G24" s="491"/>
      <c r="H24" s="492"/>
      <c r="I24" s="491"/>
      <c r="J24" s="491"/>
      <c r="K24" s="487"/>
      <c r="L24" s="488"/>
      <c r="M24" s="489"/>
      <c r="N24" s="466"/>
      <c r="O24" s="467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</row>
    <row r="25" spans="1:28" ht="24" customHeight="1" thickBot="1">
      <c r="B25" s="493"/>
      <c r="C25" s="494"/>
      <c r="D25" s="494"/>
      <c r="E25" s="494"/>
      <c r="F25" s="495"/>
      <c r="G25" s="496"/>
      <c r="H25" s="497"/>
      <c r="I25" s="497"/>
      <c r="J25" s="497"/>
      <c r="K25" s="498"/>
      <c r="L25" s="498"/>
      <c r="M25" s="496"/>
      <c r="N25" s="499"/>
      <c r="O25" s="500"/>
    </row>
    <row r="26" spans="1:28" ht="19.5" customHeight="1">
      <c r="B26" s="501" t="s">
        <v>8</v>
      </c>
      <c r="C26" s="322" t="s">
        <v>7</v>
      </c>
      <c r="D26" s="323"/>
      <c r="E26" s="324"/>
      <c r="F26" s="502" t="s">
        <v>6</v>
      </c>
      <c r="G26" s="503"/>
      <c r="H26" s="503"/>
      <c r="I26" s="503"/>
      <c r="J26" s="504"/>
      <c r="K26" s="505" t="s">
        <v>5</v>
      </c>
      <c r="L26" s="506"/>
      <c r="M26" s="506"/>
      <c r="N26" s="506"/>
      <c r="O26" s="507"/>
    </row>
    <row r="27" spans="1:28" ht="15.75">
      <c r="A27" s="379"/>
      <c r="B27" s="508" t="s">
        <v>68</v>
      </c>
      <c r="C27" s="383" t="s">
        <v>164</v>
      </c>
      <c r="D27" s="384"/>
      <c r="E27" s="385"/>
      <c r="F27" s="509" t="s">
        <v>141</v>
      </c>
      <c r="G27" s="510"/>
      <c r="H27" s="511"/>
      <c r="I27" s="512" t="s">
        <v>3</v>
      </c>
      <c r="J27" s="513">
        <f>(E18/E17)*100</f>
        <v>95</v>
      </c>
      <c r="K27" s="278" t="s">
        <v>139</v>
      </c>
      <c r="L27" s="279"/>
      <c r="M27" s="279"/>
      <c r="N27" s="279"/>
      <c r="O27" s="514"/>
      <c r="P27" s="515"/>
      <c r="Q27" s="379"/>
    </row>
    <row r="28" spans="1:28" ht="15.75">
      <c r="A28" s="516"/>
      <c r="B28" s="517"/>
      <c r="C28" s="518"/>
      <c r="D28" s="519"/>
      <c r="E28" s="520"/>
      <c r="F28" s="521"/>
      <c r="G28" s="522"/>
      <c r="H28" s="523"/>
      <c r="I28" s="524" t="s">
        <v>2</v>
      </c>
      <c r="J28" s="525"/>
      <c r="K28" s="281"/>
      <c r="L28" s="282"/>
      <c r="M28" s="282"/>
      <c r="N28" s="282"/>
      <c r="O28" s="526"/>
      <c r="P28" s="516"/>
      <c r="Q28" s="516"/>
      <c r="R28" s="379"/>
      <c r="S28" s="379"/>
      <c r="T28" s="379"/>
      <c r="U28" s="379"/>
      <c r="V28" s="379"/>
      <c r="W28" s="379"/>
    </row>
    <row r="29" spans="1:28" s="379" customFormat="1" ht="15.75">
      <c r="A29" s="333"/>
      <c r="B29" s="527" t="s">
        <v>70</v>
      </c>
      <c r="C29" s="383" t="s">
        <v>165</v>
      </c>
      <c r="D29" s="384"/>
      <c r="E29" s="385"/>
      <c r="F29" s="528" t="s">
        <v>75</v>
      </c>
      <c r="G29" s="529"/>
      <c r="H29" s="530"/>
      <c r="I29" s="512" t="s">
        <v>3</v>
      </c>
      <c r="J29" s="513" t="str">
        <f>F27</f>
        <v>Compilado de los procesos judiciales del JULIO-SEPTIEMBRE extraidas de la paltaforma sotfcon donde se observa la asignación a cada asesor o contratista juridico</v>
      </c>
      <c r="K29" s="281"/>
      <c r="L29" s="282"/>
      <c r="M29" s="282"/>
      <c r="N29" s="282"/>
      <c r="O29" s="526"/>
      <c r="P29" s="333"/>
      <c r="Q29" s="333"/>
    </row>
    <row r="30" spans="1:28" s="516" customFormat="1" ht="37.5" customHeight="1">
      <c r="A30" s="333"/>
      <c r="B30" s="527"/>
      <c r="C30" s="518"/>
      <c r="D30" s="519"/>
      <c r="E30" s="520"/>
      <c r="F30" s="521"/>
      <c r="G30" s="522"/>
      <c r="H30" s="523"/>
      <c r="I30" s="524" t="s">
        <v>2</v>
      </c>
      <c r="J30" s="525"/>
      <c r="K30" s="281"/>
      <c r="L30" s="282"/>
      <c r="M30" s="282"/>
      <c r="N30" s="282"/>
      <c r="O30" s="526"/>
      <c r="P30" s="333"/>
      <c r="Q30" s="333"/>
      <c r="R30" s="531"/>
      <c r="S30" s="531"/>
      <c r="T30" s="531"/>
      <c r="U30" s="531"/>
      <c r="V30" s="531"/>
      <c r="W30" s="531"/>
    </row>
    <row r="31" spans="1:28" ht="39.950000000000003" customHeight="1">
      <c r="B31" s="527" t="s">
        <v>73</v>
      </c>
      <c r="C31" s="383" t="s">
        <v>166</v>
      </c>
      <c r="D31" s="384"/>
      <c r="E31" s="385"/>
      <c r="F31" s="528" t="s">
        <v>128</v>
      </c>
      <c r="G31" s="529"/>
      <c r="H31" s="530"/>
      <c r="I31" s="512" t="s">
        <v>3</v>
      </c>
      <c r="J31" s="513"/>
      <c r="K31" s="281"/>
      <c r="L31" s="282"/>
      <c r="M31" s="282"/>
      <c r="N31" s="282"/>
      <c r="O31" s="526"/>
    </row>
    <row r="32" spans="1:28" ht="31.5" customHeight="1">
      <c r="B32" s="527"/>
      <c r="C32" s="518"/>
      <c r="D32" s="519"/>
      <c r="E32" s="520"/>
      <c r="F32" s="521"/>
      <c r="G32" s="522"/>
      <c r="H32" s="523"/>
      <c r="I32" s="524" t="s">
        <v>2</v>
      </c>
      <c r="J32" s="525"/>
      <c r="K32" s="284"/>
      <c r="L32" s="285"/>
      <c r="M32" s="285"/>
      <c r="N32" s="285"/>
      <c r="O32" s="532"/>
    </row>
    <row r="33" spans="2:51" ht="39.950000000000003" customHeight="1">
      <c r="B33" s="527"/>
      <c r="C33" s="383"/>
      <c r="D33" s="384"/>
      <c r="E33" s="385"/>
      <c r="F33" s="528"/>
      <c r="G33" s="529"/>
      <c r="H33" s="530"/>
      <c r="I33" s="524"/>
      <c r="J33" s="513"/>
      <c r="K33" s="533" t="s">
        <v>4</v>
      </c>
      <c r="L33" s="533"/>
      <c r="M33" s="533"/>
      <c r="N33" s="533"/>
      <c r="O33" s="534"/>
    </row>
    <row r="34" spans="2:51" ht="37.5" customHeight="1">
      <c r="B34" s="527"/>
      <c r="C34" s="518"/>
      <c r="D34" s="519"/>
      <c r="E34" s="520"/>
      <c r="F34" s="521"/>
      <c r="G34" s="522"/>
      <c r="H34" s="523"/>
      <c r="I34" s="524"/>
      <c r="J34" s="525"/>
      <c r="K34" s="533"/>
      <c r="L34" s="533"/>
      <c r="M34" s="533"/>
      <c r="N34" s="533"/>
      <c r="O34" s="534"/>
    </row>
    <row r="35" spans="2:51" ht="31.5" customHeight="1">
      <c r="B35" s="535"/>
      <c r="C35" s="536"/>
      <c r="D35" s="536"/>
      <c r="E35" s="536"/>
      <c r="F35" s="536"/>
      <c r="G35" s="536"/>
      <c r="H35" s="536"/>
      <c r="I35" s="536"/>
      <c r="J35" s="537"/>
      <c r="K35" s="533" t="s">
        <v>0</v>
      </c>
      <c r="L35" s="533"/>
      <c r="M35" s="533"/>
      <c r="N35" s="533"/>
      <c r="O35" s="534"/>
    </row>
    <row r="36" spans="2:51" ht="12" customHeight="1" thickBot="1">
      <c r="B36" s="538"/>
      <c r="C36" s="539"/>
      <c r="D36" s="539"/>
      <c r="E36" s="539"/>
      <c r="F36" s="539"/>
      <c r="G36" s="539"/>
      <c r="H36" s="539"/>
      <c r="I36" s="539"/>
      <c r="J36" s="540"/>
      <c r="K36" s="541"/>
      <c r="L36" s="541"/>
      <c r="M36" s="541"/>
      <c r="N36" s="541"/>
      <c r="O36" s="542"/>
    </row>
    <row r="37" spans="2:51" ht="26.25" customHeight="1">
      <c r="G37" s="379"/>
      <c r="H37" s="442"/>
      <c r="I37" s="379"/>
      <c r="J37" s="379"/>
      <c r="K37" s="543"/>
      <c r="L37" s="543"/>
      <c r="M37" s="379"/>
      <c r="N37" s="379"/>
      <c r="O37" s="379"/>
    </row>
    <row r="38" spans="2:51" ht="27.75" customHeight="1">
      <c r="B38" s="544" t="s">
        <v>127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</row>
    <row r="39" spans="2:51" ht="18.75" customHeight="1">
      <c r="B39" s="544" t="s">
        <v>140</v>
      </c>
      <c r="C39" s="544"/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</row>
    <row r="40" spans="2:51" ht="26.25" customHeight="1">
      <c r="B40" s="544" t="s">
        <v>133</v>
      </c>
      <c r="C40" s="544"/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</row>
    <row r="41" spans="2:51" ht="18" customHeight="1">
      <c r="P41" s="379"/>
    </row>
    <row r="42" spans="2:51" ht="12" customHeight="1">
      <c r="P42" s="545"/>
      <c r="Q42" s="545"/>
    </row>
    <row r="43" spans="2:51" ht="0.75" customHeight="1">
      <c r="P43" s="545"/>
      <c r="Q43" s="545"/>
    </row>
    <row r="44" spans="2:51" ht="44.25" customHeight="1">
      <c r="P44" s="545"/>
      <c r="Q44" s="545"/>
      <c r="R44" s="545"/>
      <c r="S44" s="545"/>
      <c r="T44" s="545"/>
      <c r="U44" s="545"/>
      <c r="V44" s="545"/>
      <c r="W44" s="545"/>
      <c r="X44" s="545"/>
      <c r="Y44" s="545"/>
      <c r="Z44" s="545"/>
      <c r="AA44" s="545"/>
      <c r="AB44" s="545"/>
      <c r="AC44" s="545"/>
      <c r="AD44" s="545"/>
      <c r="AE44" s="545"/>
      <c r="AF44" s="545"/>
      <c r="AG44" s="545"/>
      <c r="AH44" s="545"/>
      <c r="AI44" s="545"/>
      <c r="AJ44" s="545"/>
      <c r="AK44" s="545"/>
      <c r="AL44" s="545"/>
      <c r="AM44" s="545"/>
      <c r="AN44" s="545"/>
      <c r="AO44" s="545"/>
      <c r="AP44" s="545"/>
      <c r="AQ44" s="545"/>
      <c r="AR44" s="545"/>
      <c r="AS44" s="545"/>
      <c r="AT44" s="545"/>
      <c r="AU44" s="545"/>
      <c r="AV44" s="545"/>
      <c r="AW44" s="545"/>
      <c r="AX44" s="545"/>
      <c r="AY44" s="545"/>
    </row>
    <row r="45" spans="2:51" ht="15.75">
      <c r="P45" s="545"/>
      <c r="Q45" s="545"/>
      <c r="R45" s="545"/>
      <c r="S45" s="545"/>
      <c r="T45" s="545"/>
      <c r="U45" s="545"/>
      <c r="V45" s="545"/>
      <c r="W45" s="545"/>
      <c r="X45" s="545"/>
      <c r="Y45" s="545"/>
      <c r="Z45" s="545"/>
      <c r="AA45" s="545"/>
      <c r="AB45" s="545"/>
      <c r="AC45" s="545"/>
      <c r="AD45" s="545"/>
      <c r="AE45" s="545"/>
      <c r="AF45" s="545"/>
      <c r="AG45" s="545"/>
      <c r="AH45" s="545"/>
      <c r="AI45" s="545"/>
      <c r="AJ45" s="545"/>
      <c r="AK45" s="545"/>
      <c r="AL45" s="545"/>
      <c r="AM45" s="545"/>
      <c r="AN45" s="545"/>
      <c r="AO45" s="545"/>
      <c r="AP45" s="545"/>
      <c r="AQ45" s="545"/>
      <c r="AR45" s="545"/>
      <c r="AS45" s="545"/>
      <c r="AT45" s="545"/>
      <c r="AU45" s="545"/>
      <c r="AV45" s="545"/>
      <c r="AW45" s="545"/>
      <c r="AX45" s="545"/>
      <c r="AY45" s="545"/>
    </row>
    <row r="46" spans="2:51" ht="15.75">
      <c r="P46" s="545"/>
      <c r="Q46" s="545"/>
      <c r="R46" s="545"/>
      <c r="S46" s="545"/>
      <c r="T46" s="545"/>
      <c r="U46" s="545"/>
      <c r="V46" s="545"/>
      <c r="W46" s="545"/>
      <c r="X46" s="545"/>
      <c r="Y46" s="545"/>
      <c r="Z46" s="545"/>
      <c r="AA46" s="545"/>
      <c r="AB46" s="545"/>
      <c r="AC46" s="545"/>
      <c r="AD46" s="545"/>
      <c r="AE46" s="545"/>
      <c r="AF46" s="545"/>
      <c r="AG46" s="545"/>
      <c r="AH46" s="545"/>
      <c r="AI46" s="545"/>
      <c r="AJ46" s="545"/>
      <c r="AK46" s="545"/>
      <c r="AL46" s="545"/>
      <c r="AM46" s="545"/>
      <c r="AN46" s="545"/>
      <c r="AO46" s="545"/>
      <c r="AP46" s="545"/>
      <c r="AQ46" s="545"/>
      <c r="AR46" s="545"/>
      <c r="AS46" s="545"/>
      <c r="AT46" s="545"/>
      <c r="AU46" s="545"/>
      <c r="AV46" s="545"/>
      <c r="AW46" s="545"/>
      <c r="AX46" s="545"/>
      <c r="AY46" s="545"/>
    </row>
    <row r="47" spans="2:51" ht="15.75">
      <c r="P47" s="545"/>
      <c r="Q47" s="545"/>
      <c r="R47" s="545"/>
      <c r="S47" s="545"/>
      <c r="T47" s="545"/>
      <c r="U47" s="545"/>
      <c r="V47" s="545"/>
      <c r="W47" s="545"/>
      <c r="X47" s="545"/>
      <c r="Y47" s="545"/>
      <c r="Z47" s="545"/>
      <c r="AA47" s="545"/>
      <c r="AB47" s="545"/>
      <c r="AC47" s="545"/>
      <c r="AD47" s="545"/>
      <c r="AE47" s="545"/>
      <c r="AF47" s="545"/>
      <c r="AG47" s="545"/>
      <c r="AH47" s="545"/>
      <c r="AI47" s="545"/>
      <c r="AJ47" s="545"/>
      <c r="AK47" s="545"/>
      <c r="AL47" s="545"/>
      <c r="AM47" s="545"/>
      <c r="AN47" s="545"/>
      <c r="AO47" s="545"/>
      <c r="AP47" s="545"/>
      <c r="AQ47" s="545"/>
      <c r="AR47" s="545"/>
      <c r="AS47" s="545"/>
      <c r="AT47" s="545"/>
      <c r="AU47" s="545"/>
      <c r="AV47" s="545"/>
      <c r="AW47" s="545"/>
      <c r="AX47" s="545"/>
      <c r="AY47" s="545"/>
    </row>
    <row r="48" spans="2:51" ht="15.75">
      <c r="P48" s="545"/>
      <c r="Q48" s="545"/>
      <c r="R48" s="545"/>
      <c r="S48" s="545"/>
      <c r="T48" s="545"/>
      <c r="U48" s="545"/>
      <c r="V48" s="545"/>
      <c r="W48" s="545"/>
      <c r="X48" s="545"/>
      <c r="Y48" s="545"/>
      <c r="Z48" s="545"/>
      <c r="AA48" s="545"/>
      <c r="AB48" s="545"/>
      <c r="AC48" s="545"/>
      <c r="AD48" s="545"/>
      <c r="AE48" s="545"/>
      <c r="AF48" s="545"/>
      <c r="AG48" s="545"/>
      <c r="AH48" s="545"/>
      <c r="AI48" s="545"/>
      <c r="AJ48" s="545"/>
      <c r="AK48" s="545"/>
      <c r="AL48" s="545"/>
      <c r="AM48" s="545"/>
      <c r="AN48" s="545"/>
      <c r="AO48" s="545"/>
      <c r="AP48" s="545"/>
      <c r="AQ48" s="545"/>
      <c r="AR48" s="545"/>
      <c r="AS48" s="545"/>
      <c r="AT48" s="545"/>
      <c r="AU48" s="545"/>
      <c r="AV48" s="545"/>
      <c r="AW48" s="545"/>
      <c r="AX48" s="545"/>
      <c r="AY48" s="545"/>
    </row>
    <row r="49" spans="16:51" ht="15.75">
      <c r="P49" s="545"/>
      <c r="Q49" s="545"/>
      <c r="R49" s="545"/>
      <c r="S49" s="545"/>
      <c r="T49" s="545"/>
      <c r="U49" s="545"/>
      <c r="V49" s="545"/>
      <c r="W49" s="545"/>
      <c r="X49" s="545"/>
      <c r="Y49" s="545"/>
      <c r="Z49" s="545"/>
      <c r="AA49" s="545"/>
      <c r="AB49" s="545"/>
      <c r="AC49" s="545"/>
      <c r="AD49" s="545"/>
      <c r="AE49" s="545"/>
      <c r="AF49" s="545"/>
      <c r="AG49" s="545"/>
      <c r="AH49" s="545"/>
      <c r="AI49" s="545"/>
      <c r="AJ49" s="545"/>
      <c r="AK49" s="545"/>
      <c r="AL49" s="545"/>
      <c r="AM49" s="545"/>
      <c r="AN49" s="545"/>
      <c r="AO49" s="545"/>
      <c r="AP49" s="545"/>
      <c r="AQ49" s="545"/>
      <c r="AR49" s="545"/>
      <c r="AS49" s="545"/>
      <c r="AT49" s="545"/>
      <c r="AU49" s="545"/>
      <c r="AV49" s="545"/>
      <c r="AW49" s="545"/>
      <c r="AX49" s="545"/>
      <c r="AY49" s="545"/>
    </row>
    <row r="50" spans="16:51" ht="15.75">
      <c r="P50" s="545"/>
      <c r="Q50" s="545"/>
      <c r="R50" s="545"/>
      <c r="S50" s="545"/>
      <c r="T50" s="545"/>
      <c r="U50" s="545"/>
      <c r="V50" s="545"/>
      <c r="W50" s="545"/>
      <c r="X50" s="545"/>
      <c r="Y50" s="545"/>
      <c r="Z50" s="545"/>
      <c r="AA50" s="545"/>
      <c r="AB50" s="545"/>
      <c r="AC50" s="545"/>
      <c r="AD50" s="545"/>
      <c r="AE50" s="545"/>
      <c r="AF50" s="545"/>
      <c r="AG50" s="545"/>
      <c r="AH50" s="545"/>
      <c r="AI50" s="545"/>
      <c r="AJ50" s="545"/>
      <c r="AK50" s="545"/>
      <c r="AL50" s="545"/>
      <c r="AM50" s="545"/>
      <c r="AN50" s="545"/>
      <c r="AO50" s="545"/>
      <c r="AP50" s="545"/>
      <c r="AQ50" s="545"/>
      <c r="AR50" s="545"/>
      <c r="AS50" s="545"/>
      <c r="AT50" s="545"/>
      <c r="AU50" s="545"/>
      <c r="AV50" s="545"/>
      <c r="AW50" s="545"/>
      <c r="AX50" s="545"/>
      <c r="AY50" s="545"/>
    </row>
    <row r="51" spans="16:51" ht="15.75">
      <c r="P51" s="545"/>
      <c r="Q51" s="545"/>
      <c r="R51" s="545"/>
      <c r="S51" s="545"/>
      <c r="T51" s="545"/>
      <c r="U51" s="545"/>
      <c r="V51" s="545"/>
      <c r="W51" s="545"/>
      <c r="X51" s="545"/>
      <c r="Y51" s="545"/>
      <c r="Z51" s="545"/>
      <c r="AA51" s="545"/>
      <c r="AB51" s="545"/>
      <c r="AC51" s="545"/>
      <c r="AD51" s="545"/>
      <c r="AE51" s="545"/>
      <c r="AF51" s="545"/>
      <c r="AG51" s="545"/>
      <c r="AH51" s="545"/>
      <c r="AI51" s="545"/>
      <c r="AJ51" s="545"/>
      <c r="AK51" s="545"/>
      <c r="AL51" s="545"/>
      <c r="AM51" s="545"/>
      <c r="AN51" s="545"/>
      <c r="AO51" s="545"/>
      <c r="AP51" s="545"/>
      <c r="AQ51" s="545"/>
      <c r="AR51" s="545"/>
      <c r="AS51" s="545"/>
      <c r="AT51" s="545"/>
      <c r="AU51" s="545"/>
      <c r="AV51" s="545"/>
      <c r="AW51" s="545"/>
      <c r="AX51" s="545"/>
      <c r="AY51" s="545"/>
    </row>
    <row r="52" spans="16:51" ht="15.75">
      <c r="P52" s="545"/>
      <c r="Q52" s="545"/>
      <c r="R52" s="545"/>
      <c r="S52" s="545"/>
      <c r="T52" s="545"/>
      <c r="U52" s="545"/>
      <c r="V52" s="545"/>
      <c r="W52" s="545"/>
      <c r="X52" s="545"/>
      <c r="Y52" s="545"/>
      <c r="Z52" s="545"/>
      <c r="AA52" s="545"/>
      <c r="AB52" s="545"/>
      <c r="AC52" s="545"/>
      <c r="AD52" s="545"/>
      <c r="AE52" s="545"/>
      <c r="AF52" s="545"/>
      <c r="AG52" s="545"/>
      <c r="AH52" s="545"/>
      <c r="AI52" s="545"/>
      <c r="AJ52" s="545"/>
      <c r="AK52" s="545"/>
      <c r="AL52" s="545"/>
      <c r="AM52" s="545"/>
      <c r="AN52" s="545"/>
      <c r="AO52" s="545"/>
      <c r="AP52" s="545"/>
      <c r="AQ52" s="545"/>
      <c r="AR52" s="545"/>
      <c r="AS52" s="545"/>
      <c r="AT52" s="545"/>
      <c r="AU52" s="545"/>
      <c r="AV52" s="545"/>
      <c r="AW52" s="545"/>
      <c r="AX52" s="545"/>
      <c r="AY52" s="545"/>
    </row>
    <row r="53" spans="16:51" ht="15.75">
      <c r="P53" s="545"/>
      <c r="Q53" s="545"/>
      <c r="R53" s="545"/>
      <c r="S53" s="545"/>
      <c r="T53" s="545"/>
      <c r="U53" s="545"/>
      <c r="V53" s="545"/>
      <c r="W53" s="545"/>
      <c r="X53" s="545"/>
      <c r="Y53" s="545"/>
      <c r="Z53" s="545"/>
      <c r="AA53" s="545"/>
      <c r="AB53" s="545"/>
      <c r="AC53" s="545"/>
      <c r="AD53" s="545"/>
      <c r="AE53" s="545"/>
      <c r="AF53" s="545"/>
      <c r="AG53" s="545"/>
      <c r="AH53" s="545"/>
      <c r="AI53" s="545"/>
      <c r="AJ53" s="545"/>
      <c r="AK53" s="545"/>
      <c r="AL53" s="545"/>
      <c r="AM53" s="545"/>
      <c r="AN53" s="545"/>
      <c r="AO53" s="545"/>
      <c r="AP53" s="545"/>
      <c r="AQ53" s="545"/>
      <c r="AR53" s="545"/>
      <c r="AS53" s="545"/>
      <c r="AT53" s="545"/>
      <c r="AU53" s="545"/>
      <c r="AV53" s="545"/>
      <c r="AW53" s="545"/>
      <c r="AX53" s="545"/>
      <c r="AY53" s="545"/>
    </row>
    <row r="54" spans="16:51" ht="15.75">
      <c r="P54" s="545"/>
      <c r="Q54" s="545"/>
      <c r="R54" s="545"/>
      <c r="S54" s="545"/>
      <c r="T54" s="545"/>
      <c r="U54" s="545"/>
      <c r="V54" s="545"/>
      <c r="W54" s="545"/>
      <c r="X54" s="545"/>
      <c r="Y54" s="545"/>
      <c r="Z54" s="545"/>
      <c r="AA54" s="545"/>
      <c r="AB54" s="545"/>
      <c r="AC54" s="545"/>
      <c r="AD54" s="545"/>
      <c r="AE54" s="545"/>
      <c r="AF54" s="545"/>
      <c r="AG54" s="545"/>
      <c r="AH54" s="545"/>
      <c r="AI54" s="545"/>
      <c r="AJ54" s="545"/>
      <c r="AK54" s="545"/>
      <c r="AL54" s="545"/>
      <c r="AM54" s="545"/>
      <c r="AN54" s="545"/>
      <c r="AO54" s="545"/>
      <c r="AP54" s="545"/>
      <c r="AQ54" s="545"/>
      <c r="AR54" s="545"/>
      <c r="AS54" s="545"/>
      <c r="AT54" s="545"/>
      <c r="AU54" s="545"/>
      <c r="AV54" s="545"/>
      <c r="AW54" s="545"/>
      <c r="AX54" s="545"/>
      <c r="AY54" s="545"/>
    </row>
    <row r="55" spans="16:51" ht="15.75">
      <c r="P55" s="545"/>
      <c r="Q55" s="545"/>
      <c r="R55" s="545"/>
      <c r="S55" s="545"/>
      <c r="T55" s="545"/>
      <c r="U55" s="545"/>
      <c r="V55" s="545"/>
      <c r="W55" s="545"/>
      <c r="X55" s="545"/>
      <c r="Y55" s="545"/>
      <c r="Z55" s="545"/>
      <c r="AA55" s="545"/>
      <c r="AB55" s="545"/>
      <c r="AC55" s="545"/>
      <c r="AD55" s="545"/>
      <c r="AE55" s="545"/>
      <c r="AF55" s="545"/>
      <c r="AG55" s="545"/>
      <c r="AH55" s="545"/>
      <c r="AI55" s="545"/>
      <c r="AJ55" s="545"/>
      <c r="AK55" s="545"/>
      <c r="AL55" s="545"/>
      <c r="AM55" s="545"/>
      <c r="AN55" s="545"/>
      <c r="AO55" s="545"/>
      <c r="AP55" s="545"/>
      <c r="AQ55" s="545"/>
      <c r="AR55" s="545"/>
      <c r="AS55" s="545"/>
      <c r="AT55" s="545"/>
      <c r="AU55" s="545"/>
      <c r="AV55" s="545"/>
      <c r="AW55" s="545"/>
      <c r="AX55" s="545"/>
      <c r="AY55" s="545"/>
    </row>
    <row r="56" spans="16:51" ht="15.75">
      <c r="P56" s="545"/>
      <c r="Q56" s="545"/>
      <c r="R56" s="545"/>
      <c r="S56" s="545"/>
      <c r="T56" s="545"/>
      <c r="U56" s="545"/>
      <c r="V56" s="545"/>
      <c r="W56" s="545"/>
      <c r="X56" s="545"/>
      <c r="Y56" s="545"/>
      <c r="Z56" s="545"/>
      <c r="AA56" s="545"/>
      <c r="AB56" s="545"/>
      <c r="AC56" s="545"/>
      <c r="AD56" s="545"/>
      <c r="AE56" s="545"/>
      <c r="AF56" s="545"/>
      <c r="AG56" s="545"/>
      <c r="AH56" s="545"/>
      <c r="AI56" s="545"/>
      <c r="AJ56" s="545"/>
      <c r="AK56" s="545"/>
      <c r="AL56" s="545"/>
      <c r="AM56" s="545"/>
      <c r="AN56" s="545"/>
      <c r="AO56" s="545"/>
      <c r="AP56" s="545"/>
      <c r="AQ56" s="545"/>
      <c r="AR56" s="545"/>
      <c r="AS56" s="545"/>
      <c r="AT56" s="545"/>
      <c r="AU56" s="545"/>
      <c r="AV56" s="545"/>
      <c r="AW56" s="545"/>
      <c r="AX56" s="545"/>
      <c r="AY56" s="545"/>
    </row>
    <row r="57" spans="16:51" ht="15.75">
      <c r="P57" s="545"/>
      <c r="Q57" s="545"/>
      <c r="R57" s="545"/>
      <c r="S57" s="545"/>
      <c r="T57" s="545"/>
      <c r="U57" s="545"/>
      <c r="V57" s="545"/>
      <c r="W57" s="545"/>
      <c r="X57" s="545"/>
      <c r="Y57" s="545"/>
      <c r="Z57" s="545"/>
      <c r="AA57" s="545"/>
      <c r="AB57" s="545"/>
      <c r="AC57" s="545"/>
      <c r="AD57" s="545"/>
      <c r="AE57" s="545"/>
      <c r="AF57" s="545"/>
      <c r="AG57" s="545"/>
      <c r="AH57" s="545"/>
      <c r="AI57" s="545"/>
      <c r="AJ57" s="545"/>
      <c r="AK57" s="545"/>
      <c r="AL57" s="545"/>
      <c r="AM57" s="545"/>
      <c r="AN57" s="545"/>
      <c r="AO57" s="545"/>
      <c r="AP57" s="545"/>
      <c r="AQ57" s="545"/>
      <c r="AR57" s="545"/>
      <c r="AS57" s="545"/>
      <c r="AT57" s="545"/>
      <c r="AU57" s="545"/>
      <c r="AV57" s="545"/>
      <c r="AW57" s="545"/>
      <c r="AX57" s="545"/>
      <c r="AY57" s="545"/>
    </row>
    <row r="58" spans="16:51" ht="15.75">
      <c r="P58" s="545"/>
      <c r="Q58" s="545"/>
      <c r="R58" s="545"/>
      <c r="S58" s="545"/>
      <c r="T58" s="545"/>
      <c r="U58" s="545"/>
      <c r="V58" s="545"/>
      <c r="W58" s="545"/>
      <c r="X58" s="545"/>
      <c r="Y58" s="545"/>
      <c r="Z58" s="545"/>
      <c r="AA58" s="545"/>
      <c r="AB58" s="545"/>
      <c r="AC58" s="545"/>
      <c r="AD58" s="545"/>
      <c r="AE58" s="545"/>
      <c r="AF58" s="545"/>
      <c r="AG58" s="545"/>
      <c r="AH58" s="545"/>
      <c r="AI58" s="545"/>
      <c r="AJ58" s="545"/>
      <c r="AK58" s="545"/>
      <c r="AL58" s="545"/>
      <c r="AM58" s="545"/>
      <c r="AN58" s="545"/>
      <c r="AO58" s="545"/>
      <c r="AP58" s="545"/>
      <c r="AQ58" s="545"/>
      <c r="AR58" s="545"/>
      <c r="AS58" s="545"/>
      <c r="AT58" s="545"/>
      <c r="AU58" s="545"/>
      <c r="AV58" s="545"/>
      <c r="AW58" s="545"/>
      <c r="AX58" s="545"/>
      <c r="AY58" s="545"/>
    </row>
    <row r="59" spans="16:51" ht="15.75">
      <c r="P59" s="545"/>
      <c r="Q59" s="545"/>
      <c r="R59" s="545"/>
      <c r="S59" s="545"/>
      <c r="T59" s="545"/>
      <c r="U59" s="545"/>
      <c r="V59" s="545"/>
      <c r="W59" s="545"/>
      <c r="X59" s="545"/>
      <c r="Y59" s="545"/>
      <c r="Z59" s="545"/>
      <c r="AA59" s="545"/>
      <c r="AB59" s="545"/>
      <c r="AC59" s="545"/>
      <c r="AD59" s="545"/>
      <c r="AE59" s="545"/>
      <c r="AF59" s="545"/>
      <c r="AG59" s="545"/>
      <c r="AH59" s="545"/>
      <c r="AI59" s="545"/>
      <c r="AJ59" s="545"/>
      <c r="AK59" s="545"/>
      <c r="AL59" s="545"/>
      <c r="AM59" s="545"/>
      <c r="AN59" s="545"/>
      <c r="AO59" s="545"/>
      <c r="AP59" s="545"/>
      <c r="AQ59" s="545"/>
      <c r="AR59" s="545"/>
      <c r="AS59" s="545"/>
      <c r="AT59" s="545"/>
      <c r="AU59" s="545"/>
      <c r="AV59" s="545"/>
      <c r="AW59" s="545"/>
      <c r="AX59" s="545"/>
      <c r="AY59" s="545"/>
    </row>
    <row r="60" spans="16:51" ht="15.75">
      <c r="P60" s="545"/>
      <c r="Q60" s="545"/>
      <c r="R60" s="545"/>
      <c r="S60" s="545"/>
      <c r="T60" s="545"/>
      <c r="U60" s="545"/>
      <c r="V60" s="545"/>
      <c r="W60" s="545"/>
      <c r="X60" s="545"/>
      <c r="Y60" s="545"/>
      <c r="Z60" s="545"/>
      <c r="AA60" s="545"/>
      <c r="AB60" s="545"/>
      <c r="AC60" s="545"/>
      <c r="AD60" s="545"/>
      <c r="AE60" s="545"/>
      <c r="AF60" s="545"/>
      <c r="AG60" s="545"/>
      <c r="AH60" s="545"/>
      <c r="AI60" s="545"/>
      <c r="AJ60" s="545"/>
      <c r="AK60" s="545"/>
      <c r="AL60" s="545"/>
      <c r="AM60" s="545"/>
      <c r="AN60" s="545"/>
      <c r="AO60" s="545"/>
      <c r="AP60" s="545"/>
      <c r="AQ60" s="545"/>
      <c r="AR60" s="545"/>
      <c r="AS60" s="545"/>
      <c r="AT60" s="545"/>
      <c r="AU60" s="545"/>
      <c r="AV60" s="545"/>
      <c r="AW60" s="545"/>
      <c r="AX60" s="545"/>
      <c r="AY60" s="545"/>
    </row>
    <row r="61" spans="16:51" ht="15.75">
      <c r="P61" s="545"/>
      <c r="Q61" s="545"/>
      <c r="R61" s="545"/>
      <c r="S61" s="545"/>
      <c r="T61" s="545"/>
      <c r="U61" s="545"/>
      <c r="V61" s="545"/>
      <c r="W61" s="545"/>
      <c r="X61" s="545"/>
      <c r="Y61" s="545"/>
      <c r="Z61" s="545"/>
      <c r="AA61" s="545"/>
      <c r="AB61" s="545"/>
      <c r="AC61" s="545"/>
      <c r="AD61" s="545"/>
      <c r="AE61" s="545"/>
      <c r="AF61" s="545"/>
      <c r="AG61" s="545"/>
      <c r="AH61" s="545"/>
      <c r="AI61" s="545"/>
      <c r="AJ61" s="545"/>
      <c r="AK61" s="545"/>
      <c r="AL61" s="545"/>
      <c r="AM61" s="545"/>
      <c r="AN61" s="545"/>
      <c r="AO61" s="545"/>
      <c r="AP61" s="545"/>
      <c r="AQ61" s="545"/>
      <c r="AR61" s="545"/>
      <c r="AS61" s="545"/>
      <c r="AT61" s="545"/>
      <c r="AU61" s="545"/>
      <c r="AV61" s="545"/>
      <c r="AW61" s="545"/>
      <c r="AX61" s="545"/>
      <c r="AY61" s="545"/>
    </row>
    <row r="62" spans="16:51" ht="15.75">
      <c r="P62" s="545"/>
      <c r="Q62" s="545"/>
      <c r="R62" s="545"/>
      <c r="S62" s="545"/>
      <c r="T62" s="545"/>
      <c r="U62" s="545"/>
      <c r="V62" s="545"/>
      <c r="W62" s="545"/>
      <c r="X62" s="545"/>
      <c r="Y62" s="545"/>
      <c r="Z62" s="545"/>
      <c r="AA62" s="545"/>
      <c r="AB62" s="545"/>
      <c r="AC62" s="545"/>
      <c r="AD62" s="545"/>
      <c r="AE62" s="545"/>
      <c r="AF62" s="545"/>
      <c r="AG62" s="545"/>
      <c r="AH62" s="545"/>
      <c r="AI62" s="545"/>
      <c r="AJ62" s="545"/>
      <c r="AK62" s="545"/>
      <c r="AL62" s="545"/>
      <c r="AM62" s="545"/>
      <c r="AN62" s="545"/>
      <c r="AO62" s="545"/>
      <c r="AP62" s="545"/>
      <c r="AQ62" s="545"/>
      <c r="AR62" s="545"/>
      <c r="AS62" s="545"/>
      <c r="AT62" s="545"/>
      <c r="AU62" s="545"/>
      <c r="AV62" s="545"/>
      <c r="AW62" s="545"/>
      <c r="AX62" s="545"/>
      <c r="AY62" s="545"/>
    </row>
    <row r="63" spans="16:51" ht="15.75">
      <c r="P63" s="545"/>
      <c r="Q63" s="545"/>
      <c r="R63" s="545"/>
      <c r="S63" s="545"/>
      <c r="T63" s="545"/>
      <c r="U63" s="545"/>
      <c r="V63" s="545"/>
      <c r="W63" s="545"/>
      <c r="X63" s="545"/>
      <c r="Y63" s="545"/>
      <c r="Z63" s="545"/>
      <c r="AA63" s="545"/>
      <c r="AB63" s="545"/>
      <c r="AC63" s="545"/>
      <c r="AD63" s="545"/>
      <c r="AE63" s="545"/>
      <c r="AF63" s="545"/>
      <c r="AG63" s="545"/>
      <c r="AH63" s="545"/>
      <c r="AI63" s="545"/>
      <c r="AJ63" s="545"/>
      <c r="AK63" s="545"/>
      <c r="AL63" s="545"/>
      <c r="AM63" s="545"/>
      <c r="AN63" s="545"/>
      <c r="AO63" s="545"/>
      <c r="AP63" s="545"/>
      <c r="AQ63" s="545"/>
      <c r="AR63" s="545"/>
      <c r="AS63" s="545"/>
      <c r="AT63" s="545"/>
      <c r="AU63" s="545"/>
      <c r="AV63" s="545"/>
      <c r="AW63" s="545"/>
      <c r="AX63" s="545"/>
      <c r="AY63" s="545"/>
    </row>
    <row r="64" spans="16:51" ht="15.75">
      <c r="P64" s="545"/>
      <c r="Q64" s="545"/>
      <c r="R64" s="545"/>
      <c r="S64" s="545"/>
      <c r="T64" s="545"/>
      <c r="U64" s="545"/>
      <c r="V64" s="545"/>
      <c r="W64" s="545"/>
      <c r="X64" s="545"/>
      <c r="Y64" s="545"/>
      <c r="Z64" s="545"/>
      <c r="AA64" s="545"/>
      <c r="AB64" s="545"/>
      <c r="AC64" s="545"/>
      <c r="AD64" s="545"/>
      <c r="AE64" s="545"/>
      <c r="AF64" s="545"/>
      <c r="AG64" s="545"/>
      <c r="AH64" s="545"/>
      <c r="AI64" s="545"/>
      <c r="AJ64" s="545"/>
      <c r="AK64" s="545"/>
      <c r="AL64" s="545"/>
      <c r="AM64" s="545"/>
      <c r="AN64" s="545"/>
      <c r="AO64" s="545"/>
      <c r="AP64" s="545"/>
      <c r="AQ64" s="545"/>
      <c r="AR64" s="545"/>
      <c r="AS64" s="545"/>
      <c r="AT64" s="545"/>
      <c r="AU64" s="545"/>
      <c r="AV64" s="545"/>
      <c r="AW64" s="545"/>
      <c r="AX64" s="545"/>
      <c r="AY64" s="545"/>
    </row>
    <row r="65" spans="16:51" ht="15.75">
      <c r="P65" s="545"/>
      <c r="Q65" s="545"/>
      <c r="R65" s="545"/>
      <c r="S65" s="545"/>
      <c r="T65" s="545"/>
      <c r="U65" s="545"/>
      <c r="V65" s="545"/>
      <c r="W65" s="545"/>
      <c r="X65" s="545"/>
      <c r="Y65" s="545"/>
      <c r="Z65" s="545"/>
      <c r="AA65" s="545"/>
      <c r="AB65" s="545"/>
      <c r="AC65" s="545"/>
      <c r="AD65" s="545"/>
      <c r="AE65" s="545"/>
      <c r="AF65" s="545"/>
      <c r="AG65" s="545"/>
      <c r="AH65" s="545"/>
      <c r="AI65" s="545"/>
      <c r="AJ65" s="545"/>
      <c r="AK65" s="545"/>
      <c r="AL65" s="545"/>
      <c r="AM65" s="545"/>
      <c r="AN65" s="545"/>
      <c r="AO65" s="545"/>
      <c r="AP65" s="545"/>
      <c r="AQ65" s="545"/>
      <c r="AR65" s="545"/>
      <c r="AS65" s="545"/>
      <c r="AT65" s="545"/>
      <c r="AU65" s="545"/>
      <c r="AV65" s="545"/>
      <c r="AW65" s="545"/>
      <c r="AX65" s="545"/>
      <c r="AY65" s="545"/>
    </row>
    <row r="66" spans="16:51" ht="15.75">
      <c r="P66" s="545"/>
      <c r="Q66" s="545"/>
      <c r="R66" s="545"/>
      <c r="S66" s="545"/>
      <c r="T66" s="545"/>
      <c r="U66" s="545"/>
      <c r="V66" s="545"/>
      <c r="W66" s="545"/>
      <c r="X66" s="545"/>
      <c r="Y66" s="545"/>
      <c r="Z66" s="545"/>
      <c r="AA66" s="545"/>
      <c r="AB66" s="545"/>
      <c r="AC66" s="545"/>
      <c r="AD66" s="545"/>
      <c r="AE66" s="545"/>
      <c r="AF66" s="545"/>
      <c r="AG66" s="545"/>
      <c r="AH66" s="545"/>
      <c r="AI66" s="545"/>
      <c r="AJ66" s="545"/>
      <c r="AK66" s="545"/>
      <c r="AL66" s="545"/>
      <c r="AM66" s="545"/>
      <c r="AN66" s="545"/>
      <c r="AO66" s="545"/>
      <c r="AP66" s="545"/>
      <c r="AQ66" s="545"/>
      <c r="AR66" s="545"/>
      <c r="AS66" s="545"/>
      <c r="AT66" s="545"/>
      <c r="AU66" s="545"/>
      <c r="AV66" s="545"/>
      <c r="AW66" s="545"/>
      <c r="AX66" s="545"/>
      <c r="AY66" s="545"/>
    </row>
    <row r="67" spans="16:51" ht="15.75">
      <c r="P67" s="545"/>
      <c r="Q67" s="545"/>
      <c r="R67" s="545"/>
      <c r="S67" s="545"/>
      <c r="T67" s="545"/>
      <c r="U67" s="545"/>
      <c r="V67" s="545"/>
      <c r="W67" s="545"/>
      <c r="X67" s="545"/>
      <c r="Y67" s="545"/>
      <c r="Z67" s="545"/>
      <c r="AA67" s="545"/>
      <c r="AB67" s="545"/>
      <c r="AC67" s="545"/>
      <c r="AD67" s="545"/>
      <c r="AE67" s="545"/>
      <c r="AF67" s="545"/>
      <c r="AG67" s="545"/>
      <c r="AH67" s="545"/>
      <c r="AI67" s="545"/>
      <c r="AJ67" s="545"/>
      <c r="AK67" s="545"/>
      <c r="AL67" s="545"/>
      <c r="AM67" s="545"/>
      <c r="AN67" s="545"/>
      <c r="AO67" s="545"/>
      <c r="AP67" s="545"/>
      <c r="AQ67" s="545"/>
      <c r="AR67" s="545"/>
      <c r="AS67" s="545"/>
      <c r="AT67" s="545"/>
      <c r="AU67" s="545"/>
      <c r="AV67" s="545"/>
      <c r="AW67" s="545"/>
      <c r="AX67" s="545"/>
      <c r="AY67" s="545"/>
    </row>
    <row r="68" spans="16:51" ht="15.75">
      <c r="P68" s="545"/>
      <c r="Q68" s="545"/>
      <c r="R68" s="545"/>
      <c r="S68" s="545"/>
      <c r="T68" s="545"/>
      <c r="U68" s="545"/>
      <c r="V68" s="545"/>
      <c r="W68" s="545"/>
      <c r="X68" s="545"/>
      <c r="Y68" s="545"/>
      <c r="Z68" s="545"/>
      <c r="AA68" s="545"/>
      <c r="AB68" s="545"/>
      <c r="AC68" s="545"/>
      <c r="AD68" s="545"/>
      <c r="AE68" s="545"/>
      <c r="AF68" s="545"/>
      <c r="AG68" s="545"/>
      <c r="AH68" s="545"/>
      <c r="AI68" s="545"/>
      <c r="AJ68" s="545"/>
      <c r="AK68" s="545"/>
      <c r="AL68" s="545"/>
      <c r="AM68" s="545"/>
      <c r="AN68" s="545"/>
      <c r="AO68" s="545"/>
      <c r="AP68" s="545"/>
      <c r="AQ68" s="545"/>
      <c r="AR68" s="545"/>
      <c r="AS68" s="545"/>
      <c r="AT68" s="545"/>
      <c r="AU68" s="545"/>
      <c r="AV68" s="545"/>
      <c r="AW68" s="545"/>
      <c r="AX68" s="545"/>
      <c r="AY68" s="545"/>
    </row>
    <row r="69" spans="16:51" ht="15.75">
      <c r="P69" s="545"/>
      <c r="Q69" s="545"/>
      <c r="R69" s="545"/>
      <c r="S69" s="545"/>
      <c r="T69" s="545"/>
      <c r="U69" s="545"/>
      <c r="V69" s="545"/>
      <c r="W69" s="545"/>
      <c r="X69" s="545"/>
      <c r="Y69" s="545"/>
      <c r="Z69" s="545"/>
      <c r="AA69" s="545"/>
      <c r="AB69" s="545"/>
      <c r="AC69" s="545"/>
      <c r="AD69" s="545"/>
      <c r="AE69" s="545"/>
      <c r="AF69" s="545"/>
      <c r="AG69" s="545"/>
      <c r="AH69" s="545"/>
      <c r="AI69" s="545"/>
      <c r="AJ69" s="545"/>
      <c r="AK69" s="545"/>
      <c r="AL69" s="545"/>
      <c r="AM69" s="545"/>
      <c r="AN69" s="545"/>
      <c r="AO69" s="545"/>
      <c r="AP69" s="545"/>
      <c r="AQ69" s="545"/>
      <c r="AR69" s="545"/>
      <c r="AS69" s="545"/>
      <c r="AT69" s="545"/>
      <c r="AU69" s="545"/>
      <c r="AV69" s="545"/>
      <c r="AW69" s="545"/>
      <c r="AX69" s="545"/>
      <c r="AY69" s="545"/>
    </row>
    <row r="70" spans="16:51" ht="15.75">
      <c r="P70" s="545"/>
      <c r="Q70" s="545"/>
      <c r="R70" s="545"/>
      <c r="S70" s="545"/>
      <c r="T70" s="545"/>
      <c r="U70" s="545"/>
      <c r="V70" s="545"/>
      <c r="W70" s="545"/>
      <c r="X70" s="545"/>
      <c r="Y70" s="545"/>
      <c r="Z70" s="545"/>
      <c r="AA70" s="545"/>
      <c r="AB70" s="545"/>
      <c r="AC70" s="545"/>
      <c r="AD70" s="545"/>
      <c r="AE70" s="545"/>
      <c r="AF70" s="545"/>
      <c r="AG70" s="545"/>
      <c r="AH70" s="545"/>
      <c r="AI70" s="545"/>
      <c r="AJ70" s="545"/>
      <c r="AK70" s="545"/>
      <c r="AL70" s="545"/>
      <c r="AM70" s="545"/>
      <c r="AN70" s="545"/>
      <c r="AO70" s="545"/>
      <c r="AP70" s="545"/>
      <c r="AQ70" s="545"/>
      <c r="AR70" s="545"/>
      <c r="AS70" s="545"/>
      <c r="AT70" s="545"/>
      <c r="AU70" s="545"/>
      <c r="AV70" s="545"/>
      <c r="AW70" s="545"/>
      <c r="AX70" s="545"/>
      <c r="AY70" s="545"/>
    </row>
    <row r="71" spans="16:51" ht="15.75">
      <c r="P71" s="545"/>
      <c r="Q71" s="545"/>
      <c r="R71" s="545"/>
      <c r="S71" s="545"/>
      <c r="T71" s="545"/>
      <c r="U71" s="545"/>
      <c r="V71" s="545"/>
      <c r="W71" s="545"/>
      <c r="X71" s="545"/>
      <c r="Y71" s="545"/>
      <c r="Z71" s="545"/>
      <c r="AA71" s="545"/>
      <c r="AB71" s="545"/>
      <c r="AC71" s="545"/>
      <c r="AD71" s="545"/>
      <c r="AE71" s="545"/>
      <c r="AF71" s="545"/>
      <c r="AG71" s="545"/>
      <c r="AH71" s="545"/>
      <c r="AI71" s="545"/>
      <c r="AJ71" s="545"/>
      <c r="AK71" s="545"/>
      <c r="AL71" s="545"/>
      <c r="AM71" s="545"/>
      <c r="AN71" s="545"/>
      <c r="AO71" s="545"/>
      <c r="AP71" s="545"/>
      <c r="AQ71" s="545"/>
      <c r="AR71" s="545"/>
      <c r="AS71" s="545"/>
      <c r="AT71" s="545"/>
      <c r="AU71" s="545"/>
      <c r="AV71" s="545"/>
      <c r="AW71" s="545"/>
      <c r="AX71" s="545"/>
      <c r="AY71" s="545"/>
    </row>
    <row r="72" spans="16:51" ht="15.75">
      <c r="P72" s="545"/>
      <c r="Q72" s="545"/>
      <c r="R72" s="545"/>
      <c r="S72" s="545"/>
      <c r="T72" s="545"/>
      <c r="U72" s="545"/>
      <c r="V72" s="545"/>
      <c r="W72" s="545"/>
      <c r="X72" s="545"/>
      <c r="Y72" s="545"/>
      <c r="Z72" s="545"/>
      <c r="AA72" s="545"/>
      <c r="AB72" s="545"/>
      <c r="AC72" s="545"/>
      <c r="AD72" s="545"/>
      <c r="AE72" s="545"/>
      <c r="AF72" s="545"/>
      <c r="AG72" s="545"/>
      <c r="AH72" s="545"/>
      <c r="AI72" s="545"/>
      <c r="AJ72" s="545"/>
      <c r="AK72" s="545"/>
      <c r="AL72" s="545"/>
      <c r="AM72" s="545"/>
      <c r="AN72" s="545"/>
      <c r="AO72" s="545"/>
      <c r="AP72" s="545"/>
      <c r="AQ72" s="545"/>
      <c r="AR72" s="545"/>
      <c r="AS72" s="545"/>
      <c r="AT72" s="545"/>
      <c r="AU72" s="545"/>
      <c r="AV72" s="545"/>
      <c r="AW72" s="545"/>
      <c r="AX72" s="545"/>
      <c r="AY72" s="545"/>
    </row>
    <row r="73" spans="16:51" ht="15.75">
      <c r="P73" s="545"/>
      <c r="Q73" s="545"/>
      <c r="R73" s="545"/>
      <c r="S73" s="545"/>
      <c r="T73" s="545"/>
      <c r="U73" s="545"/>
      <c r="V73" s="545"/>
      <c r="W73" s="545"/>
      <c r="X73" s="545"/>
      <c r="Y73" s="545"/>
      <c r="Z73" s="545"/>
      <c r="AA73" s="545"/>
      <c r="AB73" s="545"/>
      <c r="AC73" s="545"/>
      <c r="AD73" s="545"/>
      <c r="AE73" s="545"/>
      <c r="AF73" s="545"/>
      <c r="AG73" s="545"/>
      <c r="AH73" s="545"/>
      <c r="AI73" s="545"/>
      <c r="AJ73" s="545"/>
      <c r="AK73" s="545"/>
      <c r="AL73" s="545"/>
      <c r="AM73" s="545"/>
      <c r="AN73" s="545"/>
      <c r="AO73" s="545"/>
      <c r="AP73" s="545"/>
      <c r="AQ73" s="545"/>
      <c r="AR73" s="545"/>
      <c r="AS73" s="545"/>
      <c r="AT73" s="545"/>
      <c r="AU73" s="545"/>
      <c r="AV73" s="545"/>
      <c r="AW73" s="545"/>
      <c r="AX73" s="545"/>
      <c r="AY73" s="545"/>
    </row>
    <row r="74" spans="16:51" ht="15.75">
      <c r="P74" s="545"/>
      <c r="Q74" s="545"/>
      <c r="R74" s="545"/>
      <c r="S74" s="545"/>
      <c r="T74" s="545"/>
      <c r="U74" s="545"/>
      <c r="V74" s="545"/>
      <c r="W74" s="545"/>
      <c r="X74" s="545"/>
      <c r="Y74" s="545"/>
      <c r="Z74" s="545"/>
      <c r="AA74" s="545"/>
      <c r="AB74" s="545"/>
      <c r="AC74" s="545"/>
      <c r="AD74" s="545"/>
      <c r="AE74" s="545"/>
      <c r="AF74" s="545"/>
      <c r="AG74" s="545"/>
      <c r="AH74" s="545"/>
      <c r="AI74" s="545"/>
      <c r="AJ74" s="545"/>
      <c r="AK74" s="545"/>
      <c r="AL74" s="545"/>
      <c r="AM74" s="545"/>
      <c r="AN74" s="545"/>
      <c r="AO74" s="545"/>
      <c r="AP74" s="545"/>
      <c r="AQ74" s="545"/>
      <c r="AR74" s="545"/>
      <c r="AS74" s="545"/>
      <c r="AT74" s="545"/>
      <c r="AU74" s="545"/>
      <c r="AV74" s="545"/>
      <c r="AW74" s="545"/>
      <c r="AX74" s="545"/>
      <c r="AY74" s="545"/>
    </row>
    <row r="75" spans="16:51" ht="15.75">
      <c r="Q75" s="379"/>
      <c r="R75" s="545"/>
      <c r="S75" s="545"/>
      <c r="T75" s="545"/>
      <c r="U75" s="545"/>
      <c r="V75" s="545"/>
      <c r="W75" s="545"/>
      <c r="X75" s="545"/>
      <c r="Y75" s="545"/>
      <c r="Z75" s="545"/>
      <c r="AA75" s="545"/>
      <c r="AB75" s="545"/>
      <c r="AC75" s="545"/>
      <c r="AD75" s="545"/>
      <c r="AE75" s="545"/>
      <c r="AF75" s="545"/>
      <c r="AG75" s="545"/>
      <c r="AH75" s="545"/>
      <c r="AI75" s="545"/>
      <c r="AJ75" s="545"/>
      <c r="AK75" s="545"/>
      <c r="AL75" s="545"/>
      <c r="AM75" s="545"/>
      <c r="AN75" s="545"/>
      <c r="AO75" s="545"/>
      <c r="AP75" s="545"/>
      <c r="AQ75" s="545"/>
      <c r="AR75" s="545"/>
      <c r="AS75" s="545"/>
      <c r="AT75" s="545"/>
      <c r="AU75" s="545"/>
      <c r="AV75" s="545"/>
      <c r="AW75" s="545"/>
      <c r="AX75" s="545"/>
      <c r="AY75" s="545"/>
    </row>
    <row r="76" spans="16:51" ht="15.75">
      <c r="R76" s="545"/>
      <c r="S76" s="545"/>
      <c r="T76" s="545"/>
      <c r="U76" s="545"/>
      <c r="V76" s="545"/>
      <c r="W76" s="545"/>
      <c r="X76" s="545"/>
      <c r="Y76" s="545"/>
      <c r="Z76" s="545"/>
      <c r="AA76" s="545"/>
      <c r="AB76" s="545"/>
      <c r="AC76" s="545"/>
      <c r="AD76" s="545"/>
      <c r="AE76" s="545"/>
      <c r="AF76" s="545"/>
      <c r="AG76" s="545"/>
      <c r="AH76" s="545"/>
      <c r="AI76" s="545"/>
      <c r="AJ76" s="545"/>
      <c r="AK76" s="545"/>
      <c r="AL76" s="545"/>
      <c r="AM76" s="545"/>
      <c r="AN76" s="545"/>
      <c r="AO76" s="545"/>
      <c r="AP76" s="545"/>
      <c r="AQ76" s="545"/>
      <c r="AR76" s="545"/>
      <c r="AS76" s="545"/>
      <c r="AT76" s="545"/>
      <c r="AU76" s="545"/>
      <c r="AV76" s="545"/>
      <c r="AW76" s="545"/>
      <c r="AX76" s="545"/>
      <c r="AY76" s="545"/>
    </row>
    <row r="77" spans="16:51">
      <c r="R77" s="379"/>
      <c r="S77" s="379"/>
      <c r="T77" s="379"/>
      <c r="U77" s="379"/>
      <c r="V77" s="379"/>
      <c r="W77" s="379"/>
      <c r="X77" s="379"/>
      <c r="Y77" s="379"/>
      <c r="Z77" s="379"/>
      <c r="AA77" s="379"/>
      <c r="AB77" s="379"/>
      <c r="AC77" s="379"/>
      <c r="AD77" s="379"/>
      <c r="AE77" s="379"/>
      <c r="AF77" s="379"/>
      <c r="AG77" s="379"/>
      <c r="AH77" s="379"/>
      <c r="AI77" s="379"/>
      <c r="AJ77" s="379"/>
      <c r="AK77" s="379"/>
      <c r="AL77" s="379"/>
    </row>
  </sheetData>
  <mergeCells count="87">
    <mergeCell ref="B35:J36"/>
    <mergeCell ref="K35:O36"/>
    <mergeCell ref="B33:B34"/>
    <mergeCell ref="C33:E34"/>
    <mergeCell ref="F33:H34"/>
    <mergeCell ref="J33:J34"/>
    <mergeCell ref="K33:O34"/>
    <mergeCell ref="C26:E26"/>
    <mergeCell ref="F26:I26"/>
    <mergeCell ref="K26:O26"/>
    <mergeCell ref="B27:B28"/>
    <mergeCell ref="C27:E28"/>
    <mergeCell ref="F27:H28"/>
    <mergeCell ref="J27:J28"/>
    <mergeCell ref="K27:O32"/>
    <mergeCell ref="B29:B30"/>
    <mergeCell ref="C29:E30"/>
    <mergeCell ref="F29:H30"/>
    <mergeCell ref="J29:J30"/>
    <mergeCell ref="B31:B32"/>
    <mergeCell ref="C31:E32"/>
    <mergeCell ref="F31:H32"/>
    <mergeCell ref="J31:J32"/>
    <mergeCell ref="M23:M24"/>
    <mergeCell ref="N23:N24"/>
    <mergeCell ref="O23:O24"/>
    <mergeCell ref="B21:B22"/>
    <mergeCell ref="D21:D22"/>
    <mergeCell ref="M21:M22"/>
    <mergeCell ref="N21:N22"/>
    <mergeCell ref="O21:O22"/>
    <mergeCell ref="B14:B16"/>
    <mergeCell ref="C14:C16"/>
    <mergeCell ref="D14:D16"/>
    <mergeCell ref="E14:E16"/>
    <mergeCell ref="B23:B24"/>
    <mergeCell ref="D23:D24"/>
    <mergeCell ref="B17:B18"/>
    <mergeCell ref="D17:D18"/>
    <mergeCell ref="M17:M18"/>
    <mergeCell ref="N17:N18"/>
    <mergeCell ref="O17:O18"/>
    <mergeCell ref="B19:B20"/>
    <mergeCell ref="D19:D20"/>
    <mergeCell ref="M19:M20"/>
    <mergeCell ref="N19:N20"/>
    <mergeCell ref="O19:O20"/>
    <mergeCell ref="R8:V8"/>
    <mergeCell ref="B9:G9"/>
    <mergeCell ref="L9:N9"/>
    <mergeCell ref="B10:G10"/>
    <mergeCell ref="L10:N10"/>
    <mergeCell ref="S10:U10"/>
    <mergeCell ref="S11:U11"/>
    <mergeCell ref="B12:G12"/>
    <mergeCell ref="L12:N12"/>
    <mergeCell ref="S12:U12"/>
    <mergeCell ref="B13:G13"/>
    <mergeCell ref="L13:N13"/>
    <mergeCell ref="S13:T13"/>
    <mergeCell ref="B11:G11"/>
    <mergeCell ref="L11:N11"/>
    <mergeCell ref="F14:F16"/>
    <mergeCell ref="K14:L15"/>
    <mergeCell ref="M14:O14"/>
    <mergeCell ref="S14:T14"/>
    <mergeCell ref="M15:M16"/>
    <mergeCell ref="N15:N16"/>
    <mergeCell ref="O15:O16"/>
    <mergeCell ref="S15:T15"/>
    <mergeCell ref="G14:J15"/>
    <mergeCell ref="B39:O39"/>
    <mergeCell ref="B40:O40"/>
    <mergeCell ref="B38:O38"/>
    <mergeCell ref="B2:B5"/>
    <mergeCell ref="C2:I3"/>
    <mergeCell ref="J2:M2"/>
    <mergeCell ref="N2:O5"/>
    <mergeCell ref="J3:M3"/>
    <mergeCell ref="C4:I5"/>
    <mergeCell ref="J4:M4"/>
    <mergeCell ref="J5:M5"/>
    <mergeCell ref="B6:O6"/>
    <mergeCell ref="C7:O7"/>
    <mergeCell ref="B8:G8"/>
    <mergeCell ref="H8:J13"/>
    <mergeCell ref="K8:O8"/>
  </mergeCells>
  <pageMargins left="0.62992125984251968" right="0.19685039370078741" top="0.23622047244094491" bottom="0.19685039370078741" header="0.15748031496062992" footer="0"/>
  <pageSetup paperSize="256" scale="65" orientation="landscape" r:id="rId1"/>
  <headerFooter alignWithMargins="0"/>
  <rowBreaks count="1" manualBreakCount="1">
    <brk id="28" min="1" max="21" man="1"/>
  </rowBreaks>
  <colBreaks count="1" manualBreakCount="1">
    <brk id="16" max="1048575" man="1"/>
  </colBreaks>
  <drawing r:id="rId2"/>
  <legacyDrawing r:id="rId3"/>
  <oleObjects>
    <mc:AlternateContent xmlns:mc="http://schemas.openxmlformats.org/markup-compatibility/2006">
      <mc:Choice Requires="x14">
        <oleObject shapeId="15361" r:id="rId4">
          <objectPr defaultSize="0" autoPict="0" r:id="rId5">
            <anchor moveWithCells="1" sizeWithCells="1">
              <from>
                <xdr:col>1</xdr:col>
                <xdr:colOff>419100</xdr:colOff>
                <xdr:row>1</xdr:row>
                <xdr:rowOff>76200</xdr:rowOff>
              </from>
              <to>
                <xdr:col>1</xdr:col>
                <xdr:colOff>5000625</xdr:colOff>
                <xdr:row>4</xdr:row>
                <xdr:rowOff>238125</xdr:rowOff>
              </to>
            </anchor>
          </objectPr>
        </oleObject>
      </mc:Choice>
      <mc:Fallback>
        <oleObject shapeId="1536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3"/>
  <sheetViews>
    <sheetView tabSelected="1" topLeftCell="A36" zoomScale="87" zoomScaleNormal="87" workbookViewId="0">
      <selection activeCell="I17" sqref="I17"/>
    </sheetView>
  </sheetViews>
  <sheetFormatPr baseColWidth="10" defaultColWidth="12.5703125" defaultRowHeight="15"/>
  <cols>
    <col min="1" max="1" width="76.42578125" style="1" customWidth="1"/>
    <col min="2" max="2" width="10.28515625" style="1" customWidth="1"/>
    <col min="3" max="3" width="18.42578125" style="1" customWidth="1"/>
    <col min="4" max="4" width="10" style="1" customWidth="1"/>
    <col min="5" max="5" width="16.28515625" style="1" customWidth="1"/>
    <col min="6" max="6" width="9.7109375" style="1" customWidth="1"/>
    <col min="7" max="7" width="8" style="3" customWidth="1"/>
    <col min="8" max="8" width="9.85546875" style="1" customWidth="1"/>
    <col min="9" max="9" width="9.140625" style="1" customWidth="1"/>
    <col min="10" max="10" width="15" style="2" customWidth="1"/>
    <col min="11" max="11" width="16.85546875" style="2" customWidth="1"/>
    <col min="12" max="12" width="11" style="1" customWidth="1"/>
    <col min="13" max="13" width="9.85546875" style="1" customWidth="1"/>
    <col min="14" max="14" width="9.5703125" style="1" customWidth="1"/>
    <col min="15" max="15" width="2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37.5" customHeight="1">
      <c r="A1" s="201"/>
      <c r="B1" s="287" t="s">
        <v>157</v>
      </c>
      <c r="C1" s="288"/>
      <c r="D1" s="288"/>
      <c r="E1" s="288"/>
      <c r="F1" s="288"/>
      <c r="G1" s="288"/>
      <c r="H1" s="289"/>
      <c r="I1" s="546" t="s">
        <v>158</v>
      </c>
      <c r="J1" s="547"/>
      <c r="K1" s="547"/>
      <c r="L1" s="548"/>
      <c r="M1" s="549"/>
      <c r="N1" s="550"/>
      <c r="O1" s="551"/>
    </row>
    <row r="2" spans="1:248" ht="37.5" customHeight="1">
      <c r="A2" s="552"/>
      <c r="B2" s="290"/>
      <c r="C2" s="291"/>
      <c r="D2" s="291"/>
      <c r="E2" s="291"/>
      <c r="F2" s="291"/>
      <c r="G2" s="291"/>
      <c r="H2" s="292"/>
      <c r="I2" s="546" t="s">
        <v>159</v>
      </c>
      <c r="J2" s="547"/>
      <c r="K2" s="547"/>
      <c r="L2" s="548"/>
      <c r="M2" s="553"/>
      <c r="N2" s="554"/>
      <c r="O2" s="551"/>
    </row>
    <row r="3" spans="1:248" ht="33.75" customHeight="1">
      <c r="A3" s="552"/>
      <c r="B3" s="287" t="s">
        <v>160</v>
      </c>
      <c r="C3" s="288"/>
      <c r="D3" s="288"/>
      <c r="E3" s="288"/>
      <c r="F3" s="288"/>
      <c r="G3" s="288"/>
      <c r="H3" s="289"/>
      <c r="I3" s="546" t="s">
        <v>161</v>
      </c>
      <c r="J3" s="547"/>
      <c r="K3" s="547"/>
      <c r="L3" s="548"/>
      <c r="M3" s="553"/>
      <c r="N3" s="554"/>
      <c r="O3" s="551"/>
    </row>
    <row r="4" spans="1:248" ht="38.25" customHeight="1">
      <c r="A4" s="202"/>
      <c r="B4" s="290"/>
      <c r="C4" s="291"/>
      <c r="D4" s="291"/>
      <c r="E4" s="291"/>
      <c r="F4" s="291"/>
      <c r="G4" s="291"/>
      <c r="H4" s="292"/>
      <c r="I4" s="546" t="s">
        <v>162</v>
      </c>
      <c r="J4" s="547"/>
      <c r="K4" s="547"/>
      <c r="L4" s="548"/>
      <c r="M4" s="555"/>
      <c r="N4" s="556"/>
      <c r="O4" s="551"/>
    </row>
    <row r="5" spans="1:248" ht="38.25" customHeight="1">
      <c r="A5" s="557"/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1"/>
    </row>
    <row r="6" spans="1:248" ht="31.5" customHeight="1">
      <c r="A6" s="558" t="s">
        <v>63</v>
      </c>
      <c r="B6" s="559"/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60"/>
      <c r="O6" s="551"/>
    </row>
    <row r="7" spans="1:248" ht="36" customHeight="1">
      <c r="A7" s="14" t="s">
        <v>145</v>
      </c>
      <c r="B7" s="561" t="s">
        <v>146</v>
      </c>
      <c r="C7" s="562"/>
      <c r="D7" s="562"/>
      <c r="E7" s="562"/>
      <c r="F7" s="562"/>
      <c r="G7" s="562"/>
      <c r="H7" s="562"/>
      <c r="I7" s="562"/>
      <c r="J7" s="562"/>
      <c r="K7" s="562"/>
      <c r="L7" s="562"/>
      <c r="M7" s="562"/>
      <c r="N7" s="562"/>
    </row>
    <row r="8" spans="1:248" ht="28.5" customHeight="1">
      <c r="A8" s="563" t="s">
        <v>38</v>
      </c>
      <c r="B8" s="559"/>
      <c r="C8" s="559"/>
      <c r="D8" s="559"/>
      <c r="E8" s="559"/>
      <c r="F8" s="560"/>
      <c r="G8" s="564" t="s">
        <v>167</v>
      </c>
      <c r="H8" s="565"/>
      <c r="I8" s="566"/>
      <c r="J8" s="567" t="s">
        <v>29</v>
      </c>
      <c r="K8" s="568"/>
      <c r="L8" s="568"/>
      <c r="M8" s="568"/>
      <c r="N8" s="569"/>
      <c r="O8" s="570"/>
      <c r="Q8" s="571"/>
      <c r="R8" s="571"/>
      <c r="S8" s="571"/>
      <c r="T8" s="571"/>
      <c r="U8" s="571"/>
      <c r="V8" s="4"/>
      <c r="W8" s="4"/>
      <c r="X8" s="4"/>
      <c r="Y8" s="4"/>
      <c r="Z8" s="4"/>
      <c r="AA8" s="4"/>
    </row>
    <row r="9" spans="1:248" ht="33.75" customHeight="1">
      <c r="A9" s="572" t="s">
        <v>39</v>
      </c>
      <c r="B9" s="573"/>
      <c r="C9" s="573"/>
      <c r="D9" s="573"/>
      <c r="E9" s="573"/>
      <c r="F9" s="574"/>
      <c r="G9" s="153"/>
      <c r="H9" s="154"/>
      <c r="I9" s="155"/>
      <c r="J9" s="575" t="s">
        <v>28</v>
      </c>
      <c r="K9" s="576" t="s">
        <v>27</v>
      </c>
      <c r="L9" s="576"/>
      <c r="M9" s="576"/>
      <c r="N9" s="575" t="s">
        <v>26</v>
      </c>
      <c r="O9" s="570"/>
      <c r="Q9" s="577"/>
      <c r="R9" s="577"/>
      <c r="S9" s="577"/>
      <c r="T9" s="577"/>
      <c r="U9" s="577"/>
      <c r="V9" s="4"/>
      <c r="W9" s="4"/>
      <c r="X9" s="4"/>
      <c r="Y9" s="4"/>
      <c r="Z9" s="4"/>
      <c r="AA9" s="4"/>
    </row>
    <row r="10" spans="1:248" ht="38.25" customHeight="1">
      <c r="A10" s="572" t="s">
        <v>40</v>
      </c>
      <c r="B10" s="573"/>
      <c r="C10" s="573"/>
      <c r="D10" s="573"/>
      <c r="E10" s="573"/>
      <c r="F10" s="574"/>
      <c r="G10" s="153"/>
      <c r="H10" s="154"/>
      <c r="I10" s="155"/>
      <c r="J10" s="578"/>
      <c r="K10" s="579"/>
      <c r="L10" s="580"/>
      <c r="M10" s="581"/>
      <c r="N10" s="582" t="s">
        <v>99</v>
      </c>
      <c r="O10" s="570"/>
      <c r="Q10" s="583"/>
      <c r="R10" s="584"/>
      <c r="S10" s="584"/>
      <c r="T10" s="584"/>
      <c r="U10" s="583"/>
      <c r="V10" s="4"/>
      <c r="W10" s="585"/>
      <c r="X10" s="585"/>
      <c r="Y10" s="4"/>
      <c r="Z10" s="4"/>
      <c r="AA10" s="4"/>
    </row>
    <row r="11" spans="1:248" ht="33.75" customHeight="1">
      <c r="A11" s="586" t="s">
        <v>41</v>
      </c>
      <c r="B11" s="587"/>
      <c r="C11" s="587"/>
      <c r="D11" s="587"/>
      <c r="E11" s="587"/>
      <c r="F11" s="588"/>
      <c r="G11" s="153"/>
      <c r="H11" s="154"/>
      <c r="I11" s="155"/>
      <c r="J11" s="401"/>
      <c r="K11" s="589"/>
      <c r="L11" s="590"/>
      <c r="M11" s="591"/>
      <c r="N11" s="592" t="s">
        <v>99</v>
      </c>
      <c r="O11" s="570"/>
      <c r="Q11" s="593"/>
      <c r="R11" s="594"/>
      <c r="S11" s="594"/>
      <c r="T11" s="594"/>
      <c r="U11" s="11"/>
      <c r="V11" s="4"/>
      <c r="W11" s="31"/>
      <c r="X11" s="7"/>
      <c r="Y11" s="28"/>
      <c r="Z11" s="4"/>
      <c r="AA11" s="4"/>
    </row>
    <row r="12" spans="1:248" ht="28.5" customHeight="1">
      <c r="A12" s="595" t="s">
        <v>42</v>
      </c>
      <c r="B12" s="596"/>
      <c r="C12" s="596"/>
      <c r="D12" s="596"/>
      <c r="E12" s="596"/>
      <c r="F12" s="597"/>
      <c r="G12" s="153"/>
      <c r="H12" s="154"/>
      <c r="I12" s="155"/>
      <c r="J12" s="598"/>
      <c r="K12" s="589"/>
      <c r="L12" s="590"/>
      <c r="M12" s="591"/>
      <c r="N12" s="599" t="s">
        <v>99</v>
      </c>
      <c r="O12" s="570"/>
      <c r="Q12" s="593"/>
      <c r="R12" s="594"/>
      <c r="S12" s="594"/>
      <c r="T12" s="594"/>
      <c r="U12" s="11"/>
      <c r="V12" s="4"/>
      <c r="W12" s="31"/>
      <c r="X12" s="7"/>
      <c r="Y12" s="28"/>
      <c r="Z12" s="4"/>
      <c r="AA12" s="4"/>
    </row>
    <row r="13" spans="1:248" ht="87.75" customHeight="1">
      <c r="A13" s="600" t="s">
        <v>45</v>
      </c>
      <c r="B13" s="600"/>
      <c r="C13" s="600"/>
      <c r="D13" s="600"/>
      <c r="E13" s="600"/>
      <c r="F13" s="600"/>
      <c r="G13" s="156"/>
      <c r="H13" s="157"/>
      <c r="I13" s="158"/>
      <c r="J13" s="601"/>
      <c r="K13" s="589"/>
      <c r="L13" s="590"/>
      <c r="M13" s="591"/>
      <c r="N13" s="602" t="s">
        <v>99</v>
      </c>
      <c r="O13" s="570"/>
      <c r="Q13" s="603"/>
      <c r="R13" s="594"/>
      <c r="S13" s="594"/>
      <c r="T13" s="604"/>
      <c r="U13" s="11"/>
      <c r="V13" s="10"/>
      <c r="W13" s="31"/>
      <c r="X13" s="7"/>
      <c r="Y13" s="28"/>
      <c r="Z13" s="4"/>
      <c r="AA13" s="4"/>
    </row>
    <row r="14" spans="1:248" ht="28.5" customHeight="1">
      <c r="A14" s="213" t="s">
        <v>25</v>
      </c>
      <c r="B14" s="214" t="s">
        <v>24</v>
      </c>
      <c r="C14" s="211" t="s">
        <v>23</v>
      </c>
      <c r="D14" s="211" t="s">
        <v>22</v>
      </c>
      <c r="E14" s="211" t="s">
        <v>98</v>
      </c>
      <c r="F14" s="215" t="s">
        <v>21</v>
      </c>
      <c r="G14" s="216"/>
      <c r="H14" s="216"/>
      <c r="I14" s="217"/>
      <c r="J14" s="211" t="s">
        <v>20</v>
      </c>
      <c r="K14" s="211"/>
      <c r="L14" s="212" t="s">
        <v>19</v>
      </c>
      <c r="M14" s="212"/>
      <c r="N14" s="212"/>
      <c r="O14" s="3"/>
      <c r="P14" s="3"/>
      <c r="Q14" s="12"/>
      <c r="R14" s="210"/>
      <c r="S14" s="210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2.25" customHeight="1">
      <c r="A15" s="213"/>
      <c r="B15" s="211"/>
      <c r="C15" s="211"/>
      <c r="D15" s="211"/>
      <c r="E15" s="211"/>
      <c r="F15" s="218"/>
      <c r="G15" s="219"/>
      <c r="H15" s="219"/>
      <c r="I15" s="220"/>
      <c r="J15" s="211"/>
      <c r="K15" s="211"/>
      <c r="L15" s="211" t="s">
        <v>18</v>
      </c>
      <c r="M15" s="211" t="s">
        <v>17</v>
      </c>
      <c r="N15" s="213" t="s">
        <v>16</v>
      </c>
      <c r="O15" s="3"/>
      <c r="P15" s="3"/>
      <c r="Q15" s="10"/>
      <c r="R15" s="210"/>
      <c r="S15" s="210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hidden="1" customHeight="1">
      <c r="A16" s="213"/>
      <c r="B16" s="211"/>
      <c r="C16" s="211"/>
      <c r="D16" s="211"/>
      <c r="E16" s="211"/>
      <c r="F16" s="149" t="s">
        <v>15</v>
      </c>
      <c r="G16" s="149" t="s">
        <v>14</v>
      </c>
      <c r="H16" s="149" t="s">
        <v>13</v>
      </c>
      <c r="I16" s="35" t="s">
        <v>12</v>
      </c>
      <c r="J16" s="149" t="s">
        <v>11</v>
      </c>
      <c r="K16" s="150" t="s">
        <v>10</v>
      </c>
      <c r="L16" s="211"/>
      <c r="M16" s="211"/>
      <c r="N16" s="213"/>
      <c r="O16" s="3"/>
      <c r="P16" s="3"/>
      <c r="Q16" s="6"/>
      <c r="R16" s="210"/>
      <c r="S16" s="210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33.75" customHeight="1">
      <c r="A17" s="605" t="s">
        <v>147</v>
      </c>
      <c r="B17" s="14" t="s">
        <v>3</v>
      </c>
      <c r="C17" s="204" t="s">
        <v>52</v>
      </c>
      <c r="D17" s="27">
        <v>22</v>
      </c>
      <c r="E17" s="105" t="s">
        <v>57</v>
      </c>
      <c r="F17" s="606"/>
      <c r="G17" s="606"/>
      <c r="H17" s="606"/>
      <c r="I17" s="606"/>
      <c r="J17" s="463" t="s">
        <v>148</v>
      </c>
      <c r="K17" s="607" t="s">
        <v>149</v>
      </c>
      <c r="L17" s="198">
        <f>(D18/D17)*100</f>
        <v>81.818181818181827</v>
      </c>
      <c r="M17" s="198"/>
      <c r="N17" s="207"/>
      <c r="Q17" s="6"/>
      <c r="R17" s="210"/>
      <c r="S17" s="210"/>
      <c r="T17" s="4"/>
      <c r="U17" s="5"/>
      <c r="V17" s="4"/>
      <c r="W17" s="31"/>
      <c r="X17" s="7"/>
      <c r="Y17" s="28"/>
      <c r="Z17" s="4"/>
      <c r="AA17" s="4"/>
    </row>
    <row r="18" spans="1:27" ht="24.75" customHeight="1">
      <c r="A18" s="608"/>
      <c r="B18" s="14" t="s">
        <v>2</v>
      </c>
      <c r="C18" s="205"/>
      <c r="D18" s="27">
        <v>18</v>
      </c>
      <c r="E18" s="106" t="s">
        <v>57</v>
      </c>
      <c r="F18" s="606"/>
      <c r="G18" s="606"/>
      <c r="H18" s="606"/>
      <c r="I18" s="606"/>
      <c r="J18" s="463" t="s">
        <v>148</v>
      </c>
      <c r="K18" s="607" t="s">
        <v>149</v>
      </c>
      <c r="L18" s="198"/>
      <c r="M18" s="198"/>
      <c r="N18" s="207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47.25" customHeight="1">
      <c r="A19" s="605" t="s">
        <v>150</v>
      </c>
      <c r="B19" s="14" t="s">
        <v>3</v>
      </c>
      <c r="C19" s="204" t="s">
        <v>53</v>
      </c>
      <c r="D19" s="27">
        <v>8</v>
      </c>
      <c r="E19" s="105" t="s">
        <v>57</v>
      </c>
      <c r="F19" s="606"/>
      <c r="G19" s="606"/>
      <c r="H19" s="606"/>
      <c r="I19" s="606"/>
      <c r="J19" s="463" t="s">
        <v>148</v>
      </c>
      <c r="K19" s="607" t="s">
        <v>149</v>
      </c>
      <c r="L19" s="198">
        <f>(D20/D19)*100</f>
        <v>175</v>
      </c>
      <c r="M19" s="199"/>
      <c r="N19" s="201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42.75" customHeight="1">
      <c r="A20" s="608"/>
      <c r="B20" s="14" t="s">
        <v>2</v>
      </c>
      <c r="C20" s="205"/>
      <c r="D20" s="27">
        <v>14</v>
      </c>
      <c r="E20" s="106" t="s">
        <v>57</v>
      </c>
      <c r="F20" s="606"/>
      <c r="G20" s="606"/>
      <c r="H20" s="606"/>
      <c r="I20" s="606"/>
      <c r="J20" s="463" t="s">
        <v>148</v>
      </c>
      <c r="K20" s="607" t="s">
        <v>149</v>
      </c>
      <c r="L20" s="198"/>
      <c r="M20" s="200"/>
      <c r="N20" s="202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50.1" customHeight="1">
      <c r="A21" s="608" t="s">
        <v>88</v>
      </c>
      <c r="B21" s="14" t="s">
        <v>3</v>
      </c>
      <c r="C21" s="204" t="s">
        <v>51</v>
      </c>
      <c r="D21" s="27">
        <v>1</v>
      </c>
      <c r="E21" s="105" t="s">
        <v>57</v>
      </c>
      <c r="F21" s="606"/>
      <c r="G21" s="606"/>
      <c r="H21" s="606"/>
      <c r="I21" s="606"/>
      <c r="J21" s="463" t="s">
        <v>148</v>
      </c>
      <c r="K21" s="607" t="s">
        <v>149</v>
      </c>
      <c r="L21" s="198">
        <f>(D22/D21)*100</f>
        <v>0</v>
      </c>
      <c r="M21" s="198"/>
      <c r="N21" s="207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61.5" customHeight="1">
      <c r="A22" s="608"/>
      <c r="B22" s="14" t="s">
        <v>2</v>
      </c>
      <c r="C22" s="205"/>
      <c r="D22" s="27"/>
      <c r="E22" s="106" t="s">
        <v>57</v>
      </c>
      <c r="F22" s="606"/>
      <c r="G22" s="606"/>
      <c r="H22" s="606"/>
      <c r="I22" s="606"/>
      <c r="J22" s="463" t="s">
        <v>148</v>
      </c>
      <c r="K22" s="607" t="s">
        <v>149</v>
      </c>
      <c r="L22" s="198"/>
      <c r="M22" s="198"/>
      <c r="N22" s="207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40.5" customHeight="1">
      <c r="A23" s="609" t="s">
        <v>151</v>
      </c>
      <c r="B23" s="14" t="s">
        <v>3</v>
      </c>
      <c r="C23" s="204" t="s">
        <v>56</v>
      </c>
      <c r="D23" s="26">
        <v>1</v>
      </c>
      <c r="E23" s="105" t="s">
        <v>57</v>
      </c>
      <c r="F23" s="606"/>
      <c r="G23" s="606"/>
      <c r="H23" s="606"/>
      <c r="I23" s="606"/>
      <c r="J23" s="463" t="s">
        <v>148</v>
      </c>
      <c r="K23" s="607" t="s">
        <v>149</v>
      </c>
      <c r="L23" s="198">
        <f t="shared" ref="L23" si="0">(D24/D23)*100</f>
        <v>0</v>
      </c>
      <c r="M23" s="199"/>
      <c r="N23" s="201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46.5" customHeight="1">
      <c r="A24" s="610"/>
      <c r="B24" s="14" t="s">
        <v>2</v>
      </c>
      <c r="C24" s="205"/>
      <c r="D24" s="26">
        <v>0</v>
      </c>
      <c r="E24" s="105" t="s">
        <v>57</v>
      </c>
      <c r="F24" s="606"/>
      <c r="G24" s="606"/>
      <c r="H24" s="606"/>
      <c r="I24" s="606"/>
      <c r="J24" s="463" t="s">
        <v>148</v>
      </c>
      <c r="K24" s="607" t="s">
        <v>149</v>
      </c>
      <c r="L24" s="198"/>
      <c r="M24" s="200"/>
      <c r="N24" s="202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50.1" customHeight="1">
      <c r="A25" s="203" t="s">
        <v>9</v>
      </c>
      <c r="B25" s="14" t="s">
        <v>3</v>
      </c>
      <c r="C25" s="204"/>
      <c r="D25" s="107"/>
      <c r="E25" s="108" t="s">
        <v>57</v>
      </c>
      <c r="F25" s="611"/>
      <c r="G25" s="611"/>
      <c r="H25" s="611"/>
      <c r="I25" s="611"/>
      <c r="J25" s="612"/>
      <c r="K25" s="25"/>
      <c r="L25" s="206"/>
      <c r="M25" s="198"/>
      <c r="N25" s="207"/>
    </row>
    <row r="26" spans="1:27" ht="37.5" customHeight="1">
      <c r="A26" s="203"/>
      <c r="B26" s="14" t="s">
        <v>2</v>
      </c>
      <c r="C26" s="205"/>
      <c r="D26" s="107"/>
      <c r="E26" s="110" t="s">
        <v>57</v>
      </c>
      <c r="F26" s="612"/>
      <c r="G26" s="613"/>
      <c r="H26" s="612"/>
      <c r="I26" s="612"/>
      <c r="J26" s="612"/>
      <c r="K26" s="25"/>
      <c r="L26" s="206"/>
      <c r="M26" s="198"/>
      <c r="N26" s="207"/>
    </row>
    <row r="27" spans="1:27" ht="29.25" customHeight="1">
      <c r="A27" s="4"/>
      <c r="B27" s="24"/>
      <c r="C27" s="4"/>
      <c r="D27" s="4"/>
      <c r="E27" s="23"/>
      <c r="F27" s="20"/>
      <c r="G27" s="22"/>
      <c r="H27" s="22"/>
      <c r="I27" s="22"/>
      <c r="J27" s="21"/>
      <c r="K27" s="21"/>
      <c r="L27" s="20"/>
      <c r="M27" s="18"/>
      <c r="N27" s="19"/>
    </row>
    <row r="28" spans="1:27" ht="27.75" customHeight="1">
      <c r="A28" s="17" t="s">
        <v>8</v>
      </c>
      <c r="B28" s="177" t="s">
        <v>7</v>
      </c>
      <c r="C28" s="178"/>
      <c r="D28" s="179"/>
      <c r="E28" s="180" t="s">
        <v>6</v>
      </c>
      <c r="F28" s="181"/>
      <c r="G28" s="181"/>
      <c r="H28" s="181"/>
      <c r="I28" s="137"/>
      <c r="J28" s="182" t="s">
        <v>5</v>
      </c>
      <c r="K28" s="183"/>
      <c r="L28" s="183"/>
      <c r="M28" s="183"/>
      <c r="N28" s="183"/>
      <c r="Q28" s="4"/>
      <c r="R28" s="4"/>
      <c r="S28" s="4"/>
      <c r="T28" s="4"/>
      <c r="U28" s="4"/>
      <c r="V28" s="4"/>
    </row>
    <row r="29" spans="1:27" s="4" customFormat="1" ht="15.75">
      <c r="A29" s="184" t="s">
        <v>91</v>
      </c>
      <c r="B29" s="153" t="s">
        <v>85</v>
      </c>
      <c r="C29" s="154"/>
      <c r="D29" s="155"/>
      <c r="E29" s="174" t="s">
        <v>86</v>
      </c>
      <c r="F29" s="175"/>
      <c r="G29" s="176"/>
      <c r="H29" s="15" t="s">
        <v>3</v>
      </c>
      <c r="I29" s="165">
        <f>(D18/D17)*100</f>
        <v>81.818181818181827</v>
      </c>
      <c r="J29" s="185" t="s">
        <v>152</v>
      </c>
      <c r="K29" s="186"/>
      <c r="L29" s="186"/>
      <c r="M29" s="186"/>
      <c r="N29" s="187"/>
      <c r="O29" s="18"/>
    </row>
    <row r="30" spans="1:27" s="138" customFormat="1" ht="34.5" customHeight="1">
      <c r="A30" s="170"/>
      <c r="B30" s="156"/>
      <c r="C30" s="157"/>
      <c r="D30" s="158"/>
      <c r="E30" s="162"/>
      <c r="F30" s="163"/>
      <c r="G30" s="164"/>
      <c r="H30" s="14" t="s">
        <v>2</v>
      </c>
      <c r="I30" s="166"/>
      <c r="J30" s="188"/>
      <c r="K30" s="189"/>
      <c r="L30" s="189"/>
      <c r="M30" s="189"/>
      <c r="N30" s="190"/>
      <c r="Q30" s="139"/>
      <c r="R30" s="139"/>
      <c r="S30" s="139"/>
      <c r="T30" s="139"/>
      <c r="U30" s="139"/>
      <c r="V30" s="139"/>
    </row>
    <row r="31" spans="1:27" ht="30" customHeight="1">
      <c r="A31" s="152" t="s">
        <v>90</v>
      </c>
      <c r="B31" s="153" t="s">
        <v>153</v>
      </c>
      <c r="C31" s="154"/>
      <c r="D31" s="155"/>
      <c r="E31" s="174" t="s">
        <v>87</v>
      </c>
      <c r="F31" s="175"/>
      <c r="G31" s="176"/>
      <c r="H31" s="15" t="s">
        <v>3</v>
      </c>
      <c r="I31" s="165">
        <f>(D20/D19)*100</f>
        <v>175</v>
      </c>
      <c r="J31" s="188"/>
      <c r="K31" s="189"/>
      <c r="L31" s="189"/>
      <c r="M31" s="189"/>
      <c r="N31" s="190"/>
    </row>
    <row r="32" spans="1:27" ht="30" customHeight="1">
      <c r="A32" s="152"/>
      <c r="B32" s="156"/>
      <c r="C32" s="157"/>
      <c r="D32" s="158"/>
      <c r="E32" s="162"/>
      <c r="F32" s="163"/>
      <c r="G32" s="164"/>
      <c r="H32" s="14" t="s">
        <v>2</v>
      </c>
      <c r="I32" s="166"/>
      <c r="J32" s="188"/>
      <c r="K32" s="189"/>
      <c r="L32" s="189"/>
      <c r="M32" s="189"/>
      <c r="N32" s="190"/>
    </row>
    <row r="33" spans="1:50" ht="30" customHeight="1">
      <c r="A33" s="152" t="s">
        <v>89</v>
      </c>
      <c r="B33" s="153" t="s">
        <v>96</v>
      </c>
      <c r="C33" s="154"/>
      <c r="D33" s="155"/>
      <c r="E33" s="159" t="s">
        <v>95</v>
      </c>
      <c r="F33" s="160"/>
      <c r="G33" s="161"/>
      <c r="H33" s="15" t="s">
        <v>3</v>
      </c>
      <c r="I33" s="165">
        <f>(D22/D21)*100</f>
        <v>0</v>
      </c>
      <c r="J33" s="188"/>
      <c r="K33" s="189"/>
      <c r="L33" s="189"/>
      <c r="M33" s="189"/>
      <c r="N33" s="190"/>
    </row>
    <row r="34" spans="1:50" ht="30" customHeight="1">
      <c r="A34" s="152"/>
      <c r="B34" s="156"/>
      <c r="C34" s="157"/>
      <c r="D34" s="158"/>
      <c r="E34" s="162"/>
      <c r="F34" s="163"/>
      <c r="G34" s="164"/>
      <c r="H34" s="14" t="s">
        <v>2</v>
      </c>
      <c r="I34" s="166"/>
      <c r="J34" s="191"/>
      <c r="K34" s="192"/>
      <c r="L34" s="192"/>
      <c r="M34" s="192"/>
      <c r="N34" s="193"/>
    </row>
    <row r="35" spans="1:50" ht="30" customHeight="1">
      <c r="A35" s="152" t="s">
        <v>154</v>
      </c>
      <c r="B35" s="153" t="s">
        <v>104</v>
      </c>
      <c r="C35" s="154"/>
      <c r="D35" s="155"/>
      <c r="E35" s="159" t="s">
        <v>103</v>
      </c>
      <c r="F35" s="160"/>
      <c r="G35" s="161"/>
      <c r="H35" s="14" t="s">
        <v>3</v>
      </c>
      <c r="I35" s="165">
        <f t="shared" ref="I35" si="1">(D24/D23)*100</f>
        <v>0</v>
      </c>
      <c r="J35" s="151" t="s">
        <v>4</v>
      </c>
      <c r="K35" s="151"/>
      <c r="L35" s="151"/>
      <c r="M35" s="151"/>
      <c r="N35" s="151"/>
    </row>
    <row r="36" spans="1:50" ht="30" customHeight="1">
      <c r="A36" s="152"/>
      <c r="B36" s="156"/>
      <c r="C36" s="157"/>
      <c r="D36" s="158"/>
      <c r="E36" s="162"/>
      <c r="F36" s="163"/>
      <c r="G36" s="164"/>
      <c r="H36" s="14" t="s">
        <v>2</v>
      </c>
      <c r="I36" s="166"/>
      <c r="J36" s="151"/>
      <c r="K36" s="151"/>
      <c r="L36" s="151"/>
      <c r="M36" s="151"/>
      <c r="N36" s="151"/>
    </row>
    <row r="37" spans="1:50" ht="43.5" customHeight="1">
      <c r="A37" s="167" t="s">
        <v>155</v>
      </c>
      <c r="B37" s="168"/>
      <c r="C37" s="168"/>
      <c r="D37" s="168"/>
      <c r="E37" s="168"/>
      <c r="F37" s="168"/>
      <c r="G37" s="168"/>
      <c r="H37" s="168"/>
      <c r="I37" s="169"/>
      <c r="J37" s="173"/>
      <c r="K37" s="173"/>
      <c r="L37" s="173"/>
      <c r="M37" s="173"/>
      <c r="N37" s="173"/>
    </row>
    <row r="38" spans="1:50" ht="21.75" customHeight="1">
      <c r="A38" s="170"/>
      <c r="B38" s="171"/>
      <c r="C38" s="171"/>
      <c r="D38" s="171"/>
      <c r="E38" s="171"/>
      <c r="F38" s="171"/>
      <c r="G38" s="171"/>
      <c r="H38" s="171"/>
      <c r="I38" s="172"/>
      <c r="J38" s="173"/>
      <c r="K38" s="173"/>
      <c r="L38" s="173"/>
      <c r="M38" s="173"/>
      <c r="N38" s="173"/>
    </row>
    <row r="39" spans="1:50" ht="37.5" customHeight="1">
      <c r="A39" s="1" t="s">
        <v>156</v>
      </c>
      <c r="J39" s="151" t="s">
        <v>0</v>
      </c>
      <c r="K39" s="151"/>
      <c r="L39" s="151"/>
      <c r="M39" s="151"/>
      <c r="N39" s="151"/>
      <c r="O39" s="4"/>
    </row>
    <row r="40" spans="1:50" ht="30" customHeight="1">
      <c r="J40" s="151"/>
      <c r="K40" s="151"/>
      <c r="L40" s="151"/>
      <c r="M40" s="151"/>
      <c r="N40" s="151"/>
      <c r="O40" s="614"/>
      <c r="P40" s="614"/>
      <c r="Q40" s="614"/>
      <c r="R40" s="614"/>
      <c r="S40" s="614"/>
      <c r="T40" s="614"/>
      <c r="U40" s="614"/>
      <c r="V40" s="614"/>
      <c r="W40" s="614"/>
      <c r="X40" s="614"/>
      <c r="Y40" s="614"/>
      <c r="Z40" s="614"/>
      <c r="AA40" s="614"/>
      <c r="AB40" s="614"/>
      <c r="AC40" s="614"/>
      <c r="AD40" s="614"/>
      <c r="AE40" s="614"/>
      <c r="AF40" s="614"/>
      <c r="AG40" s="614"/>
      <c r="AH40" s="614"/>
      <c r="AI40" s="614"/>
      <c r="AJ40" s="614"/>
      <c r="AK40" s="614"/>
      <c r="AL40" s="614"/>
      <c r="AM40" s="614"/>
      <c r="AN40" s="614"/>
      <c r="AO40" s="614"/>
      <c r="AP40" s="614"/>
      <c r="AQ40" s="614"/>
      <c r="AR40" s="614"/>
      <c r="AS40" s="614"/>
      <c r="AT40" s="614"/>
      <c r="AU40" s="614"/>
      <c r="AV40" s="614"/>
      <c r="AW40" s="614"/>
      <c r="AX40" s="614"/>
    </row>
    <row r="41" spans="1:50" ht="47.25" customHeight="1">
      <c r="O41" s="614"/>
      <c r="P41" s="614"/>
      <c r="Q41" s="614"/>
      <c r="R41" s="614"/>
      <c r="S41" s="614"/>
      <c r="T41" s="614"/>
      <c r="U41" s="614"/>
      <c r="V41" s="614"/>
      <c r="W41" s="614"/>
      <c r="X41" s="614"/>
      <c r="Y41" s="614"/>
      <c r="Z41" s="614"/>
      <c r="AA41" s="614"/>
      <c r="AB41" s="614"/>
      <c r="AC41" s="614"/>
      <c r="AD41" s="614"/>
      <c r="AE41" s="614"/>
      <c r="AF41" s="614"/>
      <c r="AG41" s="614"/>
      <c r="AH41" s="614"/>
      <c r="AI41" s="614"/>
      <c r="AJ41" s="614"/>
      <c r="AK41" s="614"/>
      <c r="AL41" s="614"/>
      <c r="AM41" s="614"/>
      <c r="AN41" s="614"/>
      <c r="AO41" s="614"/>
      <c r="AP41" s="614"/>
      <c r="AQ41" s="614"/>
      <c r="AR41" s="614"/>
      <c r="AS41" s="614"/>
      <c r="AT41" s="614"/>
      <c r="AU41" s="614"/>
      <c r="AV41" s="614"/>
      <c r="AW41" s="614"/>
      <c r="AX41" s="614"/>
    </row>
    <row r="42" spans="1:50" ht="51" customHeight="1">
      <c r="O42" s="614"/>
      <c r="P42" s="614"/>
      <c r="Q42" s="614"/>
      <c r="R42" s="614"/>
      <c r="S42" s="614"/>
      <c r="T42" s="614"/>
      <c r="U42" s="614"/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614"/>
      <c r="AG42" s="614"/>
      <c r="AH42" s="614"/>
      <c r="AI42" s="614"/>
      <c r="AJ42" s="614"/>
      <c r="AK42" s="614"/>
      <c r="AL42" s="614"/>
      <c r="AM42" s="614"/>
      <c r="AN42" s="614"/>
      <c r="AO42" s="614"/>
      <c r="AP42" s="614"/>
      <c r="AQ42" s="614"/>
      <c r="AR42" s="614"/>
      <c r="AS42" s="614"/>
      <c r="AT42" s="614"/>
      <c r="AU42" s="614"/>
      <c r="AV42" s="614"/>
      <c r="AW42" s="614"/>
      <c r="AX42" s="614"/>
    </row>
    <row r="43" spans="1:50" ht="15.75">
      <c r="O43" s="614"/>
      <c r="P43" s="614"/>
      <c r="Q43" s="614"/>
      <c r="R43" s="614"/>
      <c r="S43" s="614"/>
      <c r="T43" s="614"/>
      <c r="U43" s="614"/>
      <c r="V43" s="614"/>
      <c r="W43" s="614"/>
      <c r="X43" s="614"/>
      <c r="Y43" s="614"/>
      <c r="Z43" s="614"/>
      <c r="AA43" s="614"/>
      <c r="AB43" s="614"/>
      <c r="AC43" s="614"/>
      <c r="AD43" s="614"/>
      <c r="AE43" s="614"/>
      <c r="AF43" s="614"/>
      <c r="AG43" s="614"/>
      <c r="AH43" s="614"/>
      <c r="AI43" s="614"/>
      <c r="AJ43" s="614"/>
      <c r="AK43" s="614"/>
      <c r="AL43" s="614"/>
      <c r="AM43" s="614"/>
      <c r="AN43" s="614"/>
      <c r="AO43" s="614"/>
      <c r="AP43" s="614"/>
      <c r="AQ43" s="614"/>
      <c r="AR43" s="614"/>
      <c r="AS43" s="614"/>
      <c r="AT43" s="614"/>
      <c r="AU43" s="614"/>
      <c r="AV43" s="614"/>
      <c r="AW43" s="614"/>
      <c r="AX43" s="614"/>
    </row>
    <row r="44" spans="1:50" ht="15.75">
      <c r="O44" s="614"/>
      <c r="P44" s="614"/>
      <c r="Q44" s="614"/>
      <c r="R44" s="614"/>
      <c r="S44" s="614"/>
      <c r="T44" s="614"/>
      <c r="U44" s="614"/>
      <c r="V44" s="614"/>
      <c r="W44" s="614"/>
      <c r="X44" s="614"/>
      <c r="Y44" s="614"/>
      <c r="Z44" s="614"/>
      <c r="AA44" s="614"/>
      <c r="AB44" s="614"/>
      <c r="AC44" s="614"/>
      <c r="AD44" s="614"/>
      <c r="AE44" s="614"/>
      <c r="AF44" s="614"/>
      <c r="AG44" s="614"/>
      <c r="AH44" s="614"/>
      <c r="AI44" s="614"/>
      <c r="AJ44" s="614"/>
      <c r="AK44" s="614"/>
      <c r="AL44" s="614"/>
      <c r="AM44" s="614"/>
      <c r="AN44" s="614"/>
      <c r="AO44" s="614"/>
      <c r="AP44" s="614"/>
      <c r="AQ44" s="614"/>
      <c r="AR44" s="614"/>
      <c r="AS44" s="614"/>
      <c r="AT44" s="614"/>
      <c r="AU44" s="614"/>
      <c r="AV44" s="614"/>
      <c r="AW44" s="614"/>
      <c r="AX44" s="614"/>
    </row>
    <row r="45" spans="1:50" ht="15.75">
      <c r="O45" s="614"/>
      <c r="P45" s="614"/>
      <c r="Q45" s="614"/>
      <c r="R45" s="614"/>
      <c r="S45" s="614"/>
      <c r="T45" s="614"/>
      <c r="U45" s="614"/>
      <c r="V45" s="614"/>
      <c r="W45" s="614"/>
      <c r="X45" s="614"/>
      <c r="Y45" s="614"/>
      <c r="Z45" s="614"/>
      <c r="AA45" s="614"/>
      <c r="AB45" s="614"/>
      <c r="AC45" s="614"/>
      <c r="AD45" s="614"/>
      <c r="AE45" s="614"/>
      <c r="AF45" s="614"/>
      <c r="AG45" s="614"/>
      <c r="AH45" s="614"/>
      <c r="AI45" s="614"/>
      <c r="AJ45" s="614"/>
      <c r="AK45" s="614"/>
      <c r="AL45" s="614"/>
      <c r="AM45" s="614"/>
      <c r="AN45" s="614"/>
      <c r="AO45" s="614"/>
      <c r="AP45" s="614"/>
      <c r="AQ45" s="614"/>
      <c r="AR45" s="614"/>
      <c r="AS45" s="614"/>
      <c r="AT45" s="614"/>
      <c r="AU45" s="614"/>
      <c r="AV45" s="614"/>
      <c r="AW45" s="614"/>
      <c r="AX45" s="614"/>
    </row>
    <row r="46" spans="1:50" ht="15.75">
      <c r="O46" s="614"/>
      <c r="P46" s="614"/>
      <c r="Q46" s="614"/>
      <c r="R46" s="614"/>
      <c r="S46" s="614"/>
      <c r="T46" s="614"/>
      <c r="U46" s="614"/>
      <c r="V46" s="614"/>
      <c r="W46" s="614"/>
      <c r="X46" s="614"/>
      <c r="Y46" s="614"/>
      <c r="Z46" s="614"/>
      <c r="AA46" s="614"/>
      <c r="AB46" s="614"/>
      <c r="AC46" s="614"/>
      <c r="AD46" s="614"/>
      <c r="AE46" s="614"/>
      <c r="AF46" s="614"/>
      <c r="AG46" s="614"/>
      <c r="AH46" s="614"/>
      <c r="AI46" s="614"/>
      <c r="AJ46" s="614"/>
      <c r="AK46" s="614"/>
      <c r="AL46" s="614"/>
      <c r="AM46" s="614"/>
      <c r="AN46" s="614"/>
      <c r="AO46" s="614"/>
      <c r="AP46" s="614"/>
      <c r="AQ46" s="614"/>
      <c r="AR46" s="614"/>
      <c r="AS46" s="614"/>
      <c r="AT46" s="614"/>
      <c r="AU46" s="614"/>
      <c r="AV46" s="614"/>
      <c r="AW46" s="614"/>
      <c r="AX46" s="614"/>
    </row>
    <row r="47" spans="1:50" ht="15.75">
      <c r="O47" s="614"/>
      <c r="P47" s="614"/>
      <c r="Q47" s="614"/>
      <c r="R47" s="614"/>
      <c r="S47" s="614"/>
      <c r="T47" s="614"/>
      <c r="U47" s="614"/>
      <c r="V47" s="614"/>
      <c r="W47" s="614"/>
      <c r="X47" s="614"/>
      <c r="Y47" s="614"/>
      <c r="Z47" s="614"/>
      <c r="AA47" s="614"/>
      <c r="AB47" s="614"/>
      <c r="AC47" s="614"/>
      <c r="AD47" s="614"/>
      <c r="AE47" s="614"/>
      <c r="AF47" s="614"/>
      <c r="AG47" s="614"/>
      <c r="AH47" s="614"/>
      <c r="AI47" s="614"/>
      <c r="AJ47" s="614"/>
      <c r="AK47" s="614"/>
      <c r="AL47" s="614"/>
      <c r="AM47" s="614"/>
      <c r="AN47" s="614"/>
      <c r="AO47" s="614"/>
      <c r="AP47" s="614"/>
      <c r="AQ47" s="614"/>
      <c r="AR47" s="614"/>
      <c r="AS47" s="614"/>
      <c r="AT47" s="614"/>
      <c r="AU47" s="614"/>
      <c r="AV47" s="614"/>
      <c r="AW47" s="614"/>
      <c r="AX47" s="614"/>
    </row>
    <row r="48" spans="1:50" ht="15.75">
      <c r="O48" s="614"/>
      <c r="P48" s="614"/>
      <c r="Q48" s="614"/>
      <c r="R48" s="614"/>
      <c r="S48" s="614"/>
      <c r="T48" s="614"/>
      <c r="U48" s="614"/>
      <c r="V48" s="614"/>
      <c r="W48" s="614"/>
      <c r="X48" s="614"/>
      <c r="Y48" s="614"/>
      <c r="Z48" s="614"/>
      <c r="AA48" s="614"/>
      <c r="AB48" s="614"/>
      <c r="AC48" s="614"/>
      <c r="AD48" s="614"/>
      <c r="AE48" s="614"/>
      <c r="AF48" s="614"/>
      <c r="AG48" s="614"/>
      <c r="AH48" s="614"/>
      <c r="AI48" s="614"/>
      <c r="AJ48" s="614"/>
      <c r="AK48" s="614"/>
      <c r="AL48" s="614"/>
      <c r="AM48" s="614"/>
      <c r="AN48" s="614"/>
      <c r="AO48" s="614"/>
      <c r="AP48" s="614"/>
      <c r="AQ48" s="614"/>
      <c r="AR48" s="614"/>
      <c r="AS48" s="614"/>
      <c r="AT48" s="614"/>
      <c r="AU48" s="614"/>
      <c r="AV48" s="614"/>
      <c r="AW48" s="614"/>
      <c r="AX48" s="614"/>
    </row>
    <row r="49" spans="15:50" ht="15.75">
      <c r="O49" s="614"/>
      <c r="P49" s="614"/>
      <c r="Q49" s="614"/>
      <c r="R49" s="614"/>
      <c r="S49" s="614"/>
      <c r="T49" s="614"/>
      <c r="U49" s="614"/>
      <c r="V49" s="614"/>
      <c r="W49" s="614"/>
      <c r="X49" s="614"/>
      <c r="Y49" s="614"/>
      <c r="Z49" s="614"/>
      <c r="AA49" s="614"/>
      <c r="AB49" s="614"/>
      <c r="AC49" s="614"/>
      <c r="AD49" s="614"/>
      <c r="AE49" s="614"/>
      <c r="AF49" s="614"/>
      <c r="AG49" s="614"/>
      <c r="AH49" s="614"/>
      <c r="AI49" s="614"/>
      <c r="AJ49" s="614"/>
      <c r="AK49" s="614"/>
      <c r="AL49" s="614"/>
      <c r="AM49" s="614"/>
      <c r="AN49" s="614"/>
      <c r="AO49" s="614"/>
      <c r="AP49" s="614"/>
      <c r="AQ49" s="614"/>
      <c r="AR49" s="614"/>
      <c r="AS49" s="614"/>
      <c r="AT49" s="614"/>
      <c r="AU49" s="614"/>
      <c r="AV49" s="614"/>
      <c r="AW49" s="614"/>
      <c r="AX49" s="614"/>
    </row>
    <row r="50" spans="15:50" ht="15.75">
      <c r="O50" s="614"/>
      <c r="P50" s="614"/>
      <c r="Q50" s="614"/>
      <c r="R50" s="614"/>
      <c r="S50" s="614"/>
      <c r="T50" s="614"/>
      <c r="U50" s="614"/>
      <c r="V50" s="614"/>
      <c r="W50" s="614"/>
      <c r="X50" s="614"/>
      <c r="Y50" s="614"/>
      <c r="Z50" s="614"/>
      <c r="AA50" s="614"/>
      <c r="AB50" s="614"/>
      <c r="AC50" s="614"/>
      <c r="AD50" s="614"/>
      <c r="AE50" s="614"/>
      <c r="AF50" s="614"/>
      <c r="AG50" s="614"/>
      <c r="AH50" s="614"/>
      <c r="AI50" s="614"/>
      <c r="AJ50" s="614"/>
      <c r="AK50" s="614"/>
      <c r="AL50" s="614"/>
      <c r="AM50" s="614"/>
      <c r="AN50" s="614"/>
      <c r="AO50" s="614"/>
      <c r="AP50" s="614"/>
      <c r="AQ50" s="614"/>
      <c r="AR50" s="614"/>
      <c r="AS50" s="614"/>
      <c r="AT50" s="614"/>
      <c r="AU50" s="614"/>
      <c r="AV50" s="614"/>
      <c r="AW50" s="614"/>
      <c r="AX50" s="614"/>
    </row>
    <row r="51" spans="15:50" ht="15.75">
      <c r="O51" s="614"/>
      <c r="P51" s="614"/>
      <c r="Q51" s="614"/>
      <c r="R51" s="614"/>
      <c r="S51" s="614"/>
      <c r="T51" s="614"/>
      <c r="U51" s="614"/>
      <c r="V51" s="614"/>
      <c r="W51" s="614"/>
      <c r="X51" s="614"/>
      <c r="Y51" s="614"/>
      <c r="Z51" s="614"/>
      <c r="AA51" s="614"/>
      <c r="AB51" s="614"/>
      <c r="AC51" s="614"/>
      <c r="AD51" s="614"/>
      <c r="AE51" s="614"/>
      <c r="AF51" s="614"/>
      <c r="AG51" s="614"/>
      <c r="AH51" s="614"/>
      <c r="AI51" s="614"/>
      <c r="AJ51" s="614"/>
      <c r="AK51" s="614"/>
      <c r="AL51" s="614"/>
      <c r="AM51" s="614"/>
      <c r="AN51" s="614"/>
      <c r="AO51" s="614"/>
      <c r="AP51" s="614"/>
      <c r="AQ51" s="614"/>
      <c r="AR51" s="614"/>
      <c r="AS51" s="614"/>
      <c r="AT51" s="614"/>
      <c r="AU51" s="614"/>
      <c r="AV51" s="614"/>
      <c r="AW51" s="614"/>
      <c r="AX51" s="614"/>
    </row>
    <row r="52" spans="15:50" ht="15.75">
      <c r="O52" s="614"/>
      <c r="P52" s="614"/>
      <c r="Q52" s="614"/>
      <c r="R52" s="614"/>
      <c r="S52" s="614"/>
      <c r="T52" s="614"/>
      <c r="U52" s="614"/>
      <c r="V52" s="614"/>
      <c r="W52" s="614"/>
      <c r="X52" s="614"/>
      <c r="Y52" s="614"/>
      <c r="Z52" s="614"/>
      <c r="AA52" s="614"/>
      <c r="AB52" s="614"/>
      <c r="AC52" s="614"/>
      <c r="AD52" s="614"/>
      <c r="AE52" s="614"/>
      <c r="AF52" s="614"/>
      <c r="AG52" s="614"/>
      <c r="AH52" s="614"/>
      <c r="AI52" s="614"/>
      <c r="AJ52" s="614"/>
      <c r="AK52" s="614"/>
      <c r="AL52" s="614"/>
      <c r="AM52" s="614"/>
      <c r="AN52" s="614"/>
      <c r="AO52" s="614"/>
      <c r="AP52" s="614"/>
      <c r="AQ52" s="614"/>
      <c r="AR52" s="614"/>
      <c r="AS52" s="614"/>
      <c r="AT52" s="614"/>
      <c r="AU52" s="614"/>
      <c r="AV52" s="614"/>
      <c r="AW52" s="614"/>
      <c r="AX52" s="614"/>
    </row>
    <row r="53" spans="15:50" ht="15.75">
      <c r="O53" s="614"/>
      <c r="P53" s="614"/>
      <c r="Q53" s="614"/>
      <c r="R53" s="614"/>
      <c r="S53" s="614"/>
      <c r="T53" s="614"/>
      <c r="U53" s="614"/>
      <c r="V53" s="614"/>
      <c r="W53" s="614"/>
      <c r="X53" s="614"/>
      <c r="Y53" s="614"/>
      <c r="Z53" s="614"/>
      <c r="AA53" s="614"/>
      <c r="AB53" s="614"/>
      <c r="AC53" s="614"/>
      <c r="AD53" s="614"/>
      <c r="AE53" s="614"/>
      <c r="AF53" s="614"/>
      <c r="AG53" s="614"/>
      <c r="AH53" s="614"/>
      <c r="AI53" s="614"/>
      <c r="AJ53" s="614"/>
      <c r="AK53" s="614"/>
      <c r="AL53" s="614"/>
      <c r="AM53" s="614"/>
      <c r="AN53" s="614"/>
      <c r="AO53" s="614"/>
      <c r="AP53" s="614"/>
      <c r="AQ53" s="614"/>
      <c r="AR53" s="614"/>
      <c r="AS53" s="614"/>
      <c r="AT53" s="614"/>
      <c r="AU53" s="614"/>
      <c r="AV53" s="614"/>
      <c r="AW53" s="614"/>
      <c r="AX53" s="614"/>
    </row>
    <row r="54" spans="15:50" ht="15.75">
      <c r="O54" s="614"/>
      <c r="P54" s="614"/>
      <c r="Q54" s="614"/>
      <c r="R54" s="614"/>
      <c r="S54" s="614"/>
      <c r="T54" s="614"/>
      <c r="U54" s="614"/>
      <c r="V54" s="614"/>
      <c r="W54" s="614"/>
      <c r="X54" s="614"/>
      <c r="Y54" s="614"/>
      <c r="Z54" s="614"/>
      <c r="AA54" s="614"/>
      <c r="AB54" s="614"/>
      <c r="AC54" s="614"/>
      <c r="AD54" s="614"/>
      <c r="AE54" s="614"/>
      <c r="AF54" s="614"/>
      <c r="AG54" s="614"/>
      <c r="AH54" s="614"/>
      <c r="AI54" s="614"/>
      <c r="AJ54" s="614"/>
      <c r="AK54" s="614"/>
      <c r="AL54" s="614"/>
      <c r="AM54" s="614"/>
      <c r="AN54" s="614"/>
      <c r="AO54" s="614"/>
      <c r="AP54" s="614"/>
      <c r="AQ54" s="614"/>
      <c r="AR54" s="614"/>
      <c r="AS54" s="614"/>
      <c r="AT54" s="614"/>
      <c r="AU54" s="614"/>
      <c r="AV54" s="614"/>
      <c r="AW54" s="614"/>
      <c r="AX54" s="614"/>
    </row>
    <row r="55" spans="15:50" ht="15.75">
      <c r="O55" s="614"/>
      <c r="P55" s="614"/>
      <c r="Q55" s="614"/>
      <c r="R55" s="614"/>
      <c r="S55" s="614"/>
      <c r="T55" s="614"/>
      <c r="U55" s="614"/>
      <c r="V55" s="614"/>
      <c r="W55" s="614"/>
      <c r="X55" s="614"/>
      <c r="Y55" s="614"/>
      <c r="Z55" s="614"/>
      <c r="AA55" s="614"/>
      <c r="AB55" s="614"/>
      <c r="AC55" s="614"/>
      <c r="AD55" s="614"/>
      <c r="AE55" s="614"/>
      <c r="AF55" s="614"/>
      <c r="AG55" s="614"/>
      <c r="AH55" s="614"/>
      <c r="AI55" s="614"/>
      <c r="AJ55" s="614"/>
      <c r="AK55" s="614"/>
      <c r="AL55" s="614"/>
      <c r="AM55" s="614"/>
      <c r="AN55" s="614"/>
      <c r="AO55" s="614"/>
      <c r="AP55" s="614"/>
      <c r="AQ55" s="614"/>
      <c r="AR55" s="614"/>
      <c r="AS55" s="614"/>
      <c r="AT55" s="614"/>
      <c r="AU55" s="614"/>
      <c r="AV55" s="614"/>
      <c r="AW55" s="614"/>
      <c r="AX55" s="614"/>
    </row>
    <row r="56" spans="15:50" ht="15.75">
      <c r="O56" s="614"/>
      <c r="P56" s="614"/>
      <c r="Q56" s="614"/>
      <c r="R56" s="614"/>
      <c r="S56" s="614"/>
      <c r="T56" s="614"/>
      <c r="U56" s="614"/>
      <c r="V56" s="614"/>
      <c r="W56" s="614"/>
      <c r="X56" s="614"/>
      <c r="Y56" s="614"/>
      <c r="Z56" s="614"/>
      <c r="AA56" s="614"/>
      <c r="AB56" s="614"/>
      <c r="AC56" s="614"/>
      <c r="AD56" s="614"/>
      <c r="AE56" s="614"/>
      <c r="AF56" s="614"/>
      <c r="AG56" s="614"/>
      <c r="AH56" s="614"/>
      <c r="AI56" s="614"/>
      <c r="AJ56" s="614"/>
      <c r="AK56" s="614"/>
      <c r="AL56" s="614"/>
      <c r="AM56" s="614"/>
      <c r="AN56" s="614"/>
      <c r="AO56" s="614"/>
      <c r="AP56" s="614"/>
      <c r="AQ56" s="614"/>
      <c r="AR56" s="614"/>
      <c r="AS56" s="614"/>
      <c r="AT56" s="614"/>
      <c r="AU56" s="614"/>
      <c r="AV56" s="614"/>
      <c r="AW56" s="614"/>
      <c r="AX56" s="614"/>
    </row>
    <row r="57" spans="15:50" ht="15.75">
      <c r="O57" s="614"/>
      <c r="P57" s="614"/>
      <c r="Q57" s="614"/>
      <c r="R57" s="614"/>
      <c r="S57" s="614"/>
      <c r="T57" s="614"/>
      <c r="U57" s="614"/>
      <c r="V57" s="614"/>
      <c r="W57" s="614"/>
      <c r="X57" s="614"/>
      <c r="Y57" s="614"/>
      <c r="Z57" s="614"/>
      <c r="AA57" s="614"/>
      <c r="AB57" s="614"/>
      <c r="AC57" s="614"/>
      <c r="AD57" s="614"/>
      <c r="AE57" s="614"/>
      <c r="AF57" s="614"/>
      <c r="AG57" s="614"/>
      <c r="AH57" s="614"/>
      <c r="AI57" s="614"/>
      <c r="AJ57" s="614"/>
      <c r="AK57" s="614"/>
      <c r="AL57" s="614"/>
      <c r="AM57" s="614"/>
      <c r="AN57" s="614"/>
      <c r="AO57" s="614"/>
      <c r="AP57" s="614"/>
      <c r="AQ57" s="614"/>
      <c r="AR57" s="614"/>
      <c r="AS57" s="614"/>
      <c r="AT57" s="614"/>
      <c r="AU57" s="614"/>
      <c r="AV57" s="614"/>
      <c r="AW57" s="614"/>
      <c r="AX57" s="614"/>
    </row>
    <row r="58" spans="15:50" ht="15.75">
      <c r="O58" s="614"/>
      <c r="P58" s="614"/>
      <c r="Q58" s="614"/>
      <c r="R58" s="614"/>
      <c r="S58" s="614"/>
      <c r="T58" s="614"/>
      <c r="U58" s="614"/>
      <c r="V58" s="614"/>
      <c r="W58" s="614"/>
      <c r="X58" s="614"/>
      <c r="Y58" s="614"/>
      <c r="Z58" s="614"/>
      <c r="AA58" s="614"/>
      <c r="AB58" s="614"/>
      <c r="AC58" s="614"/>
      <c r="AD58" s="614"/>
      <c r="AE58" s="614"/>
      <c r="AF58" s="614"/>
      <c r="AG58" s="614"/>
      <c r="AH58" s="614"/>
      <c r="AI58" s="614"/>
      <c r="AJ58" s="614"/>
      <c r="AK58" s="614"/>
      <c r="AL58" s="614"/>
      <c r="AM58" s="614"/>
      <c r="AN58" s="614"/>
      <c r="AO58" s="614"/>
      <c r="AP58" s="614"/>
      <c r="AQ58" s="614"/>
      <c r="AR58" s="614"/>
      <c r="AS58" s="614"/>
      <c r="AT58" s="614"/>
      <c r="AU58" s="614"/>
      <c r="AV58" s="614"/>
      <c r="AW58" s="614"/>
      <c r="AX58" s="614"/>
    </row>
    <row r="59" spans="15:50" ht="15.75">
      <c r="O59" s="614"/>
      <c r="P59" s="614"/>
      <c r="Q59" s="614"/>
      <c r="R59" s="614"/>
      <c r="S59" s="614"/>
      <c r="T59" s="614"/>
      <c r="U59" s="614"/>
      <c r="V59" s="614"/>
      <c r="W59" s="614"/>
      <c r="X59" s="614"/>
      <c r="Y59" s="614"/>
      <c r="Z59" s="614"/>
      <c r="AA59" s="614"/>
      <c r="AB59" s="614"/>
      <c r="AC59" s="614"/>
      <c r="AD59" s="614"/>
      <c r="AE59" s="614"/>
      <c r="AF59" s="614"/>
      <c r="AG59" s="614"/>
      <c r="AH59" s="614"/>
      <c r="AI59" s="614"/>
      <c r="AJ59" s="614"/>
      <c r="AK59" s="614"/>
      <c r="AL59" s="614"/>
      <c r="AM59" s="614"/>
      <c r="AN59" s="614"/>
      <c r="AO59" s="614"/>
      <c r="AP59" s="614"/>
      <c r="AQ59" s="614"/>
      <c r="AR59" s="614"/>
      <c r="AS59" s="614"/>
      <c r="AT59" s="614"/>
      <c r="AU59" s="614"/>
      <c r="AV59" s="614"/>
      <c r="AW59" s="614"/>
      <c r="AX59" s="614"/>
    </row>
    <row r="60" spans="15:50" ht="15.75">
      <c r="O60" s="614"/>
      <c r="P60" s="614"/>
      <c r="Q60" s="614"/>
      <c r="R60" s="614"/>
      <c r="S60" s="614"/>
      <c r="T60" s="614"/>
      <c r="U60" s="614"/>
      <c r="V60" s="614"/>
      <c r="W60" s="614"/>
      <c r="X60" s="614"/>
      <c r="Y60" s="614"/>
      <c r="Z60" s="614"/>
      <c r="AA60" s="614"/>
      <c r="AB60" s="614"/>
      <c r="AC60" s="614"/>
      <c r="AD60" s="614"/>
      <c r="AE60" s="614"/>
      <c r="AF60" s="614"/>
      <c r="AG60" s="614"/>
      <c r="AH60" s="614"/>
      <c r="AI60" s="614"/>
      <c r="AJ60" s="614"/>
      <c r="AK60" s="614"/>
      <c r="AL60" s="614"/>
      <c r="AM60" s="614"/>
      <c r="AN60" s="614"/>
      <c r="AO60" s="614"/>
      <c r="AP60" s="614"/>
      <c r="AQ60" s="614"/>
      <c r="AR60" s="614"/>
      <c r="AS60" s="614"/>
      <c r="AT60" s="614"/>
      <c r="AU60" s="614"/>
      <c r="AV60" s="614"/>
      <c r="AW60" s="614"/>
      <c r="AX60" s="614"/>
    </row>
    <row r="61" spans="15:50" ht="15.75">
      <c r="O61" s="614"/>
      <c r="P61" s="614"/>
      <c r="Q61" s="614"/>
      <c r="R61" s="614"/>
      <c r="S61" s="614"/>
      <c r="T61" s="614"/>
      <c r="U61" s="614"/>
      <c r="V61" s="614"/>
      <c r="W61" s="614"/>
      <c r="X61" s="614"/>
      <c r="Y61" s="614"/>
      <c r="Z61" s="614"/>
      <c r="AA61" s="614"/>
      <c r="AB61" s="614"/>
      <c r="AC61" s="614"/>
      <c r="AD61" s="614"/>
      <c r="AE61" s="614"/>
      <c r="AF61" s="614"/>
      <c r="AG61" s="614"/>
      <c r="AH61" s="614"/>
      <c r="AI61" s="614"/>
      <c r="AJ61" s="614"/>
      <c r="AK61" s="614"/>
      <c r="AL61" s="614"/>
      <c r="AM61" s="614"/>
      <c r="AN61" s="614"/>
      <c r="AO61" s="614"/>
      <c r="AP61" s="614"/>
      <c r="AQ61" s="614"/>
      <c r="AR61" s="614"/>
      <c r="AS61" s="614"/>
      <c r="AT61" s="614"/>
      <c r="AU61" s="614"/>
      <c r="AV61" s="614"/>
      <c r="AW61" s="614"/>
      <c r="AX61" s="614"/>
    </row>
    <row r="62" spans="15:50" ht="15.75">
      <c r="O62" s="614"/>
      <c r="P62" s="614"/>
      <c r="Q62" s="614"/>
      <c r="R62" s="614"/>
      <c r="S62" s="614"/>
      <c r="T62" s="614"/>
      <c r="U62" s="614"/>
      <c r="V62" s="614"/>
      <c r="W62" s="614"/>
      <c r="X62" s="614"/>
      <c r="Y62" s="614"/>
      <c r="Z62" s="614"/>
      <c r="AA62" s="614"/>
      <c r="AB62" s="614"/>
      <c r="AC62" s="614"/>
      <c r="AD62" s="614"/>
      <c r="AE62" s="61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4"/>
      <c r="AQ62" s="614"/>
      <c r="AR62" s="614"/>
      <c r="AS62" s="614"/>
      <c r="AT62" s="614"/>
      <c r="AU62" s="614"/>
      <c r="AV62" s="614"/>
      <c r="AW62" s="614"/>
      <c r="AX62" s="614"/>
    </row>
    <row r="63" spans="15:50" ht="15.75">
      <c r="O63" s="614"/>
      <c r="P63" s="614"/>
      <c r="Q63" s="614"/>
      <c r="R63" s="614"/>
      <c r="S63" s="614"/>
      <c r="T63" s="614"/>
      <c r="U63" s="614"/>
      <c r="V63" s="614"/>
      <c r="W63" s="614"/>
      <c r="X63" s="614"/>
      <c r="Y63" s="614"/>
      <c r="Z63" s="614"/>
      <c r="AA63" s="614"/>
      <c r="AB63" s="614"/>
      <c r="AC63" s="614"/>
      <c r="AD63" s="614"/>
      <c r="AE63" s="614"/>
      <c r="AF63" s="614"/>
      <c r="AG63" s="614"/>
      <c r="AH63" s="614"/>
      <c r="AI63" s="614"/>
      <c r="AJ63" s="614"/>
      <c r="AK63" s="614"/>
      <c r="AL63" s="614"/>
      <c r="AM63" s="614"/>
      <c r="AN63" s="614"/>
      <c r="AO63" s="614"/>
      <c r="AP63" s="614"/>
      <c r="AQ63" s="614"/>
      <c r="AR63" s="614"/>
      <c r="AS63" s="614"/>
      <c r="AT63" s="614"/>
      <c r="AU63" s="614"/>
      <c r="AV63" s="614"/>
      <c r="AW63" s="614"/>
      <c r="AX63" s="614"/>
    </row>
    <row r="64" spans="15:50" ht="15.75">
      <c r="O64" s="614"/>
      <c r="P64" s="614"/>
      <c r="Q64" s="614"/>
      <c r="R64" s="614"/>
      <c r="S64" s="614"/>
      <c r="T64" s="614"/>
      <c r="U64" s="614"/>
      <c r="V64" s="614"/>
      <c r="W64" s="614"/>
      <c r="X64" s="614"/>
      <c r="Y64" s="614"/>
      <c r="Z64" s="614"/>
      <c r="AA64" s="614"/>
      <c r="AB64" s="614"/>
      <c r="AC64" s="614"/>
      <c r="AD64" s="614"/>
      <c r="AE64" s="614"/>
      <c r="AF64" s="614"/>
      <c r="AG64" s="614"/>
      <c r="AH64" s="614"/>
      <c r="AI64" s="614"/>
      <c r="AJ64" s="614"/>
      <c r="AK64" s="614"/>
      <c r="AL64" s="614"/>
      <c r="AM64" s="614"/>
      <c r="AN64" s="614"/>
      <c r="AO64" s="614"/>
      <c r="AP64" s="614"/>
      <c r="AQ64" s="614"/>
      <c r="AR64" s="614"/>
      <c r="AS64" s="614"/>
      <c r="AT64" s="614"/>
      <c r="AU64" s="614"/>
      <c r="AV64" s="614"/>
      <c r="AW64" s="614"/>
      <c r="AX64" s="614"/>
    </row>
    <row r="65" spans="15:50" ht="15.75">
      <c r="O65" s="614"/>
      <c r="P65" s="614"/>
      <c r="Q65" s="614"/>
      <c r="R65" s="614"/>
      <c r="S65" s="614"/>
      <c r="T65" s="614"/>
      <c r="U65" s="614"/>
      <c r="V65" s="614"/>
      <c r="W65" s="614"/>
      <c r="X65" s="614"/>
      <c r="Y65" s="614"/>
      <c r="Z65" s="614"/>
      <c r="AA65" s="614"/>
      <c r="AB65" s="614"/>
      <c r="AC65" s="614"/>
      <c r="AD65" s="614"/>
      <c r="AE65" s="614"/>
      <c r="AF65" s="614"/>
      <c r="AG65" s="614"/>
      <c r="AH65" s="614"/>
      <c r="AI65" s="614"/>
      <c r="AJ65" s="614"/>
      <c r="AK65" s="614"/>
      <c r="AL65" s="614"/>
      <c r="AM65" s="614"/>
      <c r="AN65" s="614"/>
      <c r="AO65" s="614"/>
      <c r="AP65" s="614"/>
      <c r="AQ65" s="614"/>
      <c r="AR65" s="614"/>
      <c r="AS65" s="614"/>
      <c r="AT65" s="614"/>
      <c r="AU65" s="614"/>
      <c r="AV65" s="614"/>
      <c r="AW65" s="614"/>
      <c r="AX65" s="614"/>
    </row>
    <row r="66" spans="15:50" ht="15.75">
      <c r="O66" s="614"/>
      <c r="P66" s="614"/>
      <c r="Q66" s="614"/>
      <c r="R66" s="614"/>
      <c r="S66" s="614"/>
      <c r="T66" s="614"/>
      <c r="U66" s="614"/>
      <c r="V66" s="614"/>
      <c r="W66" s="614"/>
      <c r="X66" s="614"/>
      <c r="Y66" s="614"/>
      <c r="Z66" s="614"/>
      <c r="AA66" s="614"/>
      <c r="AB66" s="614"/>
      <c r="AC66" s="614"/>
      <c r="AD66" s="614"/>
      <c r="AE66" s="614"/>
      <c r="AF66" s="614"/>
      <c r="AG66" s="614"/>
      <c r="AH66" s="614"/>
      <c r="AI66" s="614"/>
      <c r="AJ66" s="614"/>
      <c r="AK66" s="614"/>
      <c r="AL66" s="614"/>
      <c r="AM66" s="614"/>
      <c r="AN66" s="614"/>
      <c r="AO66" s="614"/>
      <c r="AP66" s="614"/>
      <c r="AQ66" s="614"/>
      <c r="AR66" s="614"/>
      <c r="AS66" s="614"/>
      <c r="AT66" s="614"/>
      <c r="AU66" s="614"/>
      <c r="AV66" s="614"/>
      <c r="AW66" s="614"/>
      <c r="AX66" s="614"/>
    </row>
    <row r="67" spans="15:50" ht="15.75">
      <c r="O67" s="614"/>
      <c r="P67" s="614"/>
      <c r="Q67" s="614"/>
      <c r="R67" s="614"/>
      <c r="S67" s="614"/>
      <c r="T67" s="614"/>
      <c r="U67" s="614"/>
      <c r="V67" s="614"/>
      <c r="W67" s="614"/>
      <c r="X67" s="614"/>
      <c r="Y67" s="614"/>
      <c r="Z67" s="614"/>
      <c r="AA67" s="614"/>
      <c r="AB67" s="614"/>
      <c r="AC67" s="614"/>
      <c r="AD67" s="614"/>
      <c r="AE67" s="614"/>
      <c r="AF67" s="614"/>
      <c r="AG67" s="614"/>
      <c r="AH67" s="614"/>
      <c r="AI67" s="614"/>
      <c r="AJ67" s="614"/>
      <c r="AK67" s="614"/>
      <c r="AL67" s="614"/>
      <c r="AM67" s="614"/>
      <c r="AN67" s="614"/>
      <c r="AO67" s="614"/>
      <c r="AP67" s="614"/>
      <c r="AQ67" s="614"/>
      <c r="AR67" s="614"/>
      <c r="AS67" s="614"/>
      <c r="AT67" s="614"/>
      <c r="AU67" s="614"/>
      <c r="AV67" s="614"/>
      <c r="AW67" s="614"/>
      <c r="AX67" s="614"/>
    </row>
    <row r="68" spans="15:50" ht="15.75">
      <c r="O68" s="614"/>
      <c r="P68" s="614"/>
      <c r="Q68" s="614"/>
      <c r="R68" s="614"/>
      <c r="S68" s="614"/>
      <c r="T68" s="614"/>
      <c r="U68" s="614"/>
      <c r="V68" s="614"/>
      <c r="W68" s="614"/>
      <c r="X68" s="614"/>
      <c r="Y68" s="614"/>
      <c r="Z68" s="614"/>
      <c r="AA68" s="614"/>
      <c r="AB68" s="614"/>
      <c r="AC68" s="614"/>
      <c r="AD68" s="614"/>
      <c r="AE68" s="614"/>
      <c r="AF68" s="614"/>
      <c r="AG68" s="614"/>
      <c r="AH68" s="614"/>
      <c r="AI68" s="614"/>
      <c r="AJ68" s="614"/>
      <c r="AK68" s="614"/>
      <c r="AL68" s="614"/>
      <c r="AM68" s="614"/>
      <c r="AN68" s="614"/>
      <c r="AO68" s="614"/>
      <c r="AP68" s="614"/>
      <c r="AQ68" s="614"/>
      <c r="AR68" s="614"/>
      <c r="AS68" s="614"/>
      <c r="AT68" s="614"/>
      <c r="AU68" s="614"/>
      <c r="AV68" s="614"/>
      <c r="AW68" s="614"/>
      <c r="AX68" s="614"/>
    </row>
    <row r="69" spans="15:50" ht="15.75">
      <c r="O69" s="614"/>
      <c r="P69" s="614"/>
      <c r="Q69" s="614"/>
      <c r="R69" s="614"/>
      <c r="S69" s="614"/>
      <c r="T69" s="614"/>
      <c r="U69" s="614"/>
      <c r="V69" s="614"/>
      <c r="W69" s="614"/>
      <c r="X69" s="614"/>
      <c r="Y69" s="614"/>
      <c r="Z69" s="614"/>
      <c r="AA69" s="614"/>
      <c r="AB69" s="614"/>
      <c r="AC69" s="614"/>
      <c r="AD69" s="614"/>
      <c r="AE69" s="614"/>
      <c r="AF69" s="614"/>
      <c r="AG69" s="614"/>
      <c r="AH69" s="614"/>
      <c r="AI69" s="614"/>
      <c r="AJ69" s="614"/>
      <c r="AK69" s="614"/>
      <c r="AL69" s="614"/>
      <c r="AM69" s="614"/>
      <c r="AN69" s="614"/>
      <c r="AO69" s="614"/>
      <c r="AP69" s="614"/>
      <c r="AQ69" s="614"/>
      <c r="AR69" s="614"/>
      <c r="AS69" s="614"/>
      <c r="AT69" s="614"/>
      <c r="AU69" s="614"/>
      <c r="AV69" s="614"/>
      <c r="AW69" s="614"/>
      <c r="AX69" s="614"/>
    </row>
    <row r="70" spans="15:50" ht="15.75">
      <c r="O70" s="614"/>
      <c r="P70" s="614"/>
      <c r="Q70" s="614"/>
      <c r="R70" s="614"/>
      <c r="S70" s="614"/>
      <c r="T70" s="614"/>
      <c r="U70" s="614"/>
      <c r="V70" s="614"/>
      <c r="W70" s="614"/>
      <c r="X70" s="614"/>
      <c r="Y70" s="614"/>
      <c r="Z70" s="614"/>
      <c r="AA70" s="614"/>
      <c r="AB70" s="614"/>
      <c r="AC70" s="614"/>
      <c r="AD70" s="614"/>
      <c r="AE70" s="614"/>
      <c r="AF70" s="614"/>
      <c r="AG70" s="614"/>
      <c r="AH70" s="614"/>
      <c r="AI70" s="614"/>
      <c r="AJ70" s="614"/>
      <c r="AK70" s="614"/>
      <c r="AL70" s="614"/>
      <c r="AM70" s="614"/>
      <c r="AN70" s="614"/>
      <c r="AO70" s="614"/>
      <c r="AP70" s="614"/>
      <c r="AQ70" s="614"/>
      <c r="AR70" s="614"/>
      <c r="AS70" s="614"/>
      <c r="AT70" s="614"/>
      <c r="AU70" s="614"/>
      <c r="AV70" s="614"/>
      <c r="AW70" s="614"/>
      <c r="AX70" s="614"/>
    </row>
    <row r="71" spans="15:50" ht="15.75">
      <c r="O71" s="614"/>
      <c r="P71" s="614"/>
      <c r="Q71" s="614"/>
      <c r="R71" s="614"/>
      <c r="S71" s="614"/>
      <c r="T71" s="614"/>
      <c r="U71" s="614"/>
      <c r="V71" s="614"/>
      <c r="W71" s="614"/>
      <c r="X71" s="614"/>
      <c r="Y71" s="614"/>
      <c r="Z71" s="614"/>
      <c r="AA71" s="614"/>
      <c r="AB71" s="614"/>
      <c r="AC71" s="614"/>
      <c r="AD71" s="614"/>
      <c r="AE71" s="614"/>
      <c r="AF71" s="614"/>
      <c r="AG71" s="614"/>
      <c r="AH71" s="614"/>
      <c r="AI71" s="614"/>
      <c r="AJ71" s="614"/>
      <c r="AK71" s="614"/>
      <c r="AL71" s="614"/>
      <c r="AM71" s="614"/>
      <c r="AN71" s="614"/>
      <c r="AO71" s="614"/>
      <c r="AP71" s="614"/>
      <c r="AQ71" s="614"/>
      <c r="AR71" s="614"/>
      <c r="AS71" s="614"/>
      <c r="AT71" s="614"/>
      <c r="AU71" s="614"/>
      <c r="AV71" s="614"/>
      <c r="AW71" s="614"/>
      <c r="AX71" s="614"/>
    </row>
    <row r="72" spans="15:50" ht="15.75">
      <c r="O72" s="614"/>
      <c r="P72" s="614"/>
      <c r="Q72" s="614"/>
      <c r="R72" s="614"/>
      <c r="S72" s="614"/>
      <c r="T72" s="614"/>
      <c r="U72" s="614"/>
      <c r="V72" s="614"/>
      <c r="W72" s="614"/>
      <c r="X72" s="614"/>
      <c r="Y72" s="614"/>
      <c r="Z72" s="614"/>
      <c r="AA72" s="614"/>
      <c r="AB72" s="614"/>
      <c r="AC72" s="614"/>
      <c r="AD72" s="614"/>
      <c r="AE72" s="614"/>
      <c r="AF72" s="614"/>
      <c r="AG72" s="614"/>
      <c r="AH72" s="614"/>
      <c r="AI72" s="614"/>
      <c r="AJ72" s="614"/>
      <c r="AK72" s="614"/>
      <c r="AL72" s="614"/>
      <c r="AM72" s="614"/>
      <c r="AN72" s="614"/>
      <c r="AO72" s="614"/>
      <c r="AP72" s="614"/>
      <c r="AQ72" s="614"/>
      <c r="AR72" s="614"/>
      <c r="AS72" s="614"/>
      <c r="AT72" s="614"/>
      <c r="AU72" s="614"/>
      <c r="AV72" s="614"/>
      <c r="AW72" s="614"/>
      <c r="AX72" s="614"/>
    </row>
    <row r="73" spans="15:50"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</sheetData>
  <mergeCells count="93"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A8:F8"/>
    <mergeCell ref="G8:I13"/>
    <mergeCell ref="J8:N8"/>
    <mergeCell ref="A11:F11"/>
    <mergeCell ref="K11:M11"/>
    <mergeCell ref="Q8:U8"/>
    <mergeCell ref="A9:F9"/>
    <mergeCell ref="K9:M9"/>
    <mergeCell ref="A10:F10"/>
    <mergeCell ref="K10:M10"/>
    <mergeCell ref="R10:T10"/>
    <mergeCell ref="F14:I15"/>
    <mergeCell ref="R11:T11"/>
    <mergeCell ref="A12:F12"/>
    <mergeCell ref="K12:M12"/>
    <mergeCell ref="R12:T12"/>
    <mergeCell ref="A13:F13"/>
    <mergeCell ref="K13:M13"/>
    <mergeCell ref="R13:S13"/>
    <mergeCell ref="A14:A16"/>
    <mergeCell ref="B14:B16"/>
    <mergeCell ref="C14:C16"/>
    <mergeCell ref="D14:D16"/>
    <mergeCell ref="E14:E16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7:A18"/>
    <mergeCell ref="C17:C18"/>
    <mergeCell ref="L17:L18"/>
    <mergeCell ref="M17:M18"/>
    <mergeCell ref="N17:N18"/>
    <mergeCell ref="A21:A22"/>
    <mergeCell ref="C21:C22"/>
    <mergeCell ref="L21:L22"/>
    <mergeCell ref="M21:M22"/>
    <mergeCell ref="N21:N22"/>
    <mergeCell ref="A19:A20"/>
    <mergeCell ref="C19:C20"/>
    <mergeCell ref="L19:L20"/>
    <mergeCell ref="M19:M20"/>
    <mergeCell ref="N19:N20"/>
    <mergeCell ref="A25:A26"/>
    <mergeCell ref="C25:C26"/>
    <mergeCell ref="L25:L26"/>
    <mergeCell ref="M25:M26"/>
    <mergeCell ref="N25:N26"/>
    <mergeCell ref="A23:A24"/>
    <mergeCell ref="C23:C24"/>
    <mergeCell ref="L23:L24"/>
    <mergeCell ref="M23:M24"/>
    <mergeCell ref="N23:N24"/>
    <mergeCell ref="B28:D28"/>
    <mergeCell ref="E28:H28"/>
    <mergeCell ref="J28:N28"/>
    <mergeCell ref="A29:A30"/>
    <mergeCell ref="B29:D30"/>
    <mergeCell ref="E29:G30"/>
    <mergeCell ref="I29:I30"/>
    <mergeCell ref="J29:N34"/>
    <mergeCell ref="A31:A32"/>
    <mergeCell ref="B31:D32"/>
    <mergeCell ref="E31:G32"/>
    <mergeCell ref="I31:I32"/>
    <mergeCell ref="A33:A34"/>
    <mergeCell ref="B33:D34"/>
    <mergeCell ref="E33:G34"/>
    <mergeCell ref="I33:I34"/>
    <mergeCell ref="J39:N40"/>
    <mergeCell ref="A35:A36"/>
    <mergeCell ref="B35:D36"/>
    <mergeCell ref="E35:G36"/>
    <mergeCell ref="I35:I36"/>
    <mergeCell ref="J35:N36"/>
    <mergeCell ref="A37:I38"/>
    <mergeCell ref="J37:N38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22529" r:id="rId3">
          <objectPr defaultSize="0" autoPict="0" r:id="rId4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1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2252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7"/>
  <sheetViews>
    <sheetView view="pageBreakPreview" zoomScale="60" zoomScaleNormal="64" workbookViewId="0">
      <selection activeCell="A11" sqref="A11:F11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27.140625" style="1" customWidth="1"/>
    <col min="4" max="4" width="16.85546875" style="1" customWidth="1"/>
    <col min="5" max="5" width="18.85546875" style="1" customWidth="1"/>
    <col min="6" max="6" width="16.42578125" style="1" customWidth="1"/>
    <col min="7" max="7" width="8" style="3" customWidth="1"/>
    <col min="8" max="8" width="13.42578125" style="1" customWidth="1"/>
    <col min="9" max="9" width="14" style="1" customWidth="1"/>
    <col min="10" max="10" width="15.5703125" style="2" customWidth="1"/>
    <col min="11" max="11" width="16.85546875" style="2" customWidth="1"/>
    <col min="12" max="12" width="12.7109375" style="1" customWidth="1"/>
    <col min="13" max="13" width="14" style="1" customWidth="1"/>
    <col min="14" max="14" width="17.7109375" style="1" customWidth="1"/>
    <col min="15" max="15" width="3.140625" style="1" customWidth="1"/>
    <col min="16" max="16" width="12.5703125" style="1"/>
    <col min="17" max="17" width="14.42578125" style="1" customWidth="1"/>
    <col min="18" max="18" width="18.5703125" style="1" customWidth="1"/>
    <col min="19" max="19" width="21.28515625" style="1" customWidth="1"/>
    <col min="20" max="20" width="12.5703125" style="1" hidden="1" customWidth="1"/>
    <col min="21" max="21" width="29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260"/>
      <c r="B1" s="263" t="s">
        <v>32</v>
      </c>
      <c r="C1" s="264"/>
      <c r="D1" s="264"/>
      <c r="E1" s="264"/>
      <c r="F1" s="264"/>
      <c r="G1" s="264"/>
      <c r="H1" s="265"/>
      <c r="I1" s="269" t="s">
        <v>36</v>
      </c>
      <c r="J1" s="270"/>
      <c r="K1" s="270"/>
      <c r="L1" s="271"/>
      <c r="M1" s="272"/>
      <c r="N1" s="273"/>
      <c r="O1" s="50"/>
    </row>
    <row r="2" spans="1:248" s="36" customFormat="1" ht="37.5" customHeight="1">
      <c r="A2" s="261"/>
      <c r="B2" s="266"/>
      <c r="C2" s="267"/>
      <c r="D2" s="267"/>
      <c r="E2" s="267"/>
      <c r="F2" s="267"/>
      <c r="G2" s="267"/>
      <c r="H2" s="268"/>
      <c r="I2" s="269" t="s">
        <v>33</v>
      </c>
      <c r="J2" s="270"/>
      <c r="K2" s="270"/>
      <c r="L2" s="271"/>
      <c r="M2" s="274"/>
      <c r="N2" s="275"/>
      <c r="O2" s="50"/>
    </row>
    <row r="3" spans="1:248" s="36" customFormat="1" ht="33.75" customHeight="1">
      <c r="A3" s="261"/>
      <c r="B3" s="263" t="s">
        <v>31</v>
      </c>
      <c r="C3" s="264"/>
      <c r="D3" s="264"/>
      <c r="E3" s="264"/>
      <c r="F3" s="264"/>
      <c r="G3" s="264"/>
      <c r="H3" s="265"/>
      <c r="I3" s="269" t="s">
        <v>34</v>
      </c>
      <c r="J3" s="270"/>
      <c r="K3" s="270"/>
      <c r="L3" s="271"/>
      <c r="M3" s="274"/>
      <c r="N3" s="275"/>
      <c r="O3" s="50"/>
    </row>
    <row r="4" spans="1:248" s="36" customFormat="1" ht="38.25" customHeight="1">
      <c r="A4" s="262"/>
      <c r="B4" s="266"/>
      <c r="C4" s="267"/>
      <c r="D4" s="267"/>
      <c r="E4" s="267"/>
      <c r="F4" s="267"/>
      <c r="G4" s="267"/>
      <c r="H4" s="268"/>
      <c r="I4" s="269" t="s">
        <v>35</v>
      </c>
      <c r="J4" s="270"/>
      <c r="K4" s="270"/>
      <c r="L4" s="271"/>
      <c r="M4" s="276"/>
      <c r="N4" s="277"/>
      <c r="O4" s="50"/>
    </row>
    <row r="5" spans="1:248" s="36" customFormat="1" ht="38.25" customHeight="1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50"/>
    </row>
    <row r="6" spans="1:248" s="36" customFormat="1" ht="31.5" customHeight="1">
      <c r="A6" s="239" t="s">
        <v>37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1"/>
      <c r="O6" s="50"/>
    </row>
    <row r="7" spans="1:248" s="36" customFormat="1" ht="36" customHeight="1">
      <c r="A7" s="143" t="s">
        <v>44</v>
      </c>
      <c r="B7" s="242" t="s">
        <v>126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</row>
    <row r="8" spans="1:248" s="36" customFormat="1" ht="54.95" customHeight="1">
      <c r="A8" s="244" t="s">
        <v>38</v>
      </c>
      <c r="B8" s="240"/>
      <c r="C8" s="240"/>
      <c r="D8" s="240"/>
      <c r="E8" s="240"/>
      <c r="F8" s="241"/>
      <c r="G8" s="245" t="s">
        <v>46</v>
      </c>
      <c r="H8" s="246"/>
      <c r="I8" s="247"/>
      <c r="J8" s="254" t="s">
        <v>29</v>
      </c>
      <c r="K8" s="255"/>
      <c r="L8" s="255"/>
      <c r="M8" s="255"/>
      <c r="N8" s="256"/>
      <c r="O8" s="45"/>
      <c r="Q8" s="229"/>
      <c r="R8" s="229"/>
      <c r="S8" s="229"/>
      <c r="T8" s="229"/>
      <c r="U8" s="229"/>
      <c r="V8" s="37"/>
      <c r="W8" s="37"/>
      <c r="X8" s="37"/>
      <c r="Y8" s="37"/>
      <c r="Z8" s="37"/>
      <c r="AA8" s="37"/>
    </row>
    <row r="9" spans="1:248" s="36" customFormat="1" ht="54.95" customHeight="1">
      <c r="A9" s="230" t="s">
        <v>39</v>
      </c>
      <c r="B9" s="231"/>
      <c r="C9" s="231"/>
      <c r="D9" s="231"/>
      <c r="E9" s="231"/>
      <c r="F9" s="232"/>
      <c r="G9" s="248"/>
      <c r="H9" s="249"/>
      <c r="I9" s="250"/>
      <c r="J9" s="145" t="s">
        <v>28</v>
      </c>
      <c r="K9" s="233" t="s">
        <v>27</v>
      </c>
      <c r="L9" s="233"/>
      <c r="M9" s="233"/>
      <c r="N9" s="145" t="s">
        <v>26</v>
      </c>
      <c r="O9" s="45"/>
      <c r="Q9" s="144"/>
      <c r="R9" s="144"/>
      <c r="S9" s="144"/>
      <c r="T9" s="144"/>
      <c r="U9" s="144"/>
      <c r="V9" s="37"/>
      <c r="W9" s="37"/>
      <c r="X9" s="37"/>
      <c r="Y9" s="37"/>
      <c r="Z9" s="37"/>
      <c r="AA9" s="37"/>
    </row>
    <row r="10" spans="1:248" s="36" customFormat="1" ht="54.95" customHeight="1">
      <c r="A10" s="230" t="s">
        <v>40</v>
      </c>
      <c r="B10" s="231"/>
      <c r="C10" s="231"/>
      <c r="D10" s="231"/>
      <c r="E10" s="231"/>
      <c r="F10" s="232"/>
      <c r="G10" s="248"/>
      <c r="H10" s="249"/>
      <c r="I10" s="250"/>
      <c r="J10" s="62"/>
      <c r="K10" s="234" t="s">
        <v>99</v>
      </c>
      <c r="L10" s="235"/>
      <c r="M10" s="236"/>
      <c r="N10" s="63" t="s">
        <v>99</v>
      </c>
      <c r="O10" s="45"/>
      <c r="Q10" s="146"/>
      <c r="R10" s="237"/>
      <c r="S10" s="237"/>
      <c r="T10" s="237"/>
      <c r="U10" s="146"/>
      <c r="V10" s="37"/>
      <c r="W10" s="147"/>
      <c r="X10" s="147"/>
      <c r="Y10" s="37"/>
      <c r="Z10" s="37"/>
      <c r="AA10" s="37"/>
    </row>
    <row r="11" spans="1:248" s="36" customFormat="1" ht="54.95" customHeight="1">
      <c r="A11" s="257" t="s">
        <v>41</v>
      </c>
      <c r="B11" s="258"/>
      <c r="C11" s="258"/>
      <c r="D11" s="258"/>
      <c r="E11" s="258"/>
      <c r="F11" s="259"/>
      <c r="G11" s="248"/>
      <c r="H11" s="249"/>
      <c r="I11" s="250"/>
      <c r="J11" s="65"/>
      <c r="K11" s="225" t="s">
        <v>99</v>
      </c>
      <c r="L11" s="226"/>
      <c r="M11" s="227"/>
      <c r="N11" s="66" t="s">
        <v>99</v>
      </c>
      <c r="O11" s="45"/>
      <c r="Q11" s="46"/>
      <c r="R11" s="221"/>
      <c r="S11" s="221"/>
      <c r="T11" s="221"/>
      <c r="U11" s="42"/>
      <c r="V11" s="37"/>
      <c r="W11" s="40"/>
      <c r="X11" s="39"/>
      <c r="Y11" s="38"/>
      <c r="Z11" s="37"/>
      <c r="AA11" s="37"/>
    </row>
    <row r="12" spans="1:248" s="36" customFormat="1" ht="54.95" customHeight="1">
      <c r="A12" s="222" t="s">
        <v>43</v>
      </c>
      <c r="B12" s="223"/>
      <c r="C12" s="223"/>
      <c r="D12" s="223"/>
      <c r="E12" s="223"/>
      <c r="F12" s="224"/>
      <c r="G12" s="248"/>
      <c r="H12" s="249"/>
      <c r="I12" s="250"/>
      <c r="J12" s="68"/>
      <c r="K12" s="225" t="s">
        <v>99</v>
      </c>
      <c r="L12" s="226"/>
      <c r="M12" s="227"/>
      <c r="N12" s="69" t="s">
        <v>99</v>
      </c>
      <c r="O12" s="45"/>
      <c r="Q12" s="46"/>
      <c r="R12" s="305">
        <f>1783+1809+1795</f>
        <v>5387</v>
      </c>
      <c r="S12" s="305"/>
      <c r="T12" s="305"/>
      <c r="U12" s="131">
        <f>21+3+2</f>
        <v>26</v>
      </c>
      <c r="V12" s="37"/>
      <c r="W12" s="40"/>
      <c r="X12" s="39"/>
      <c r="Y12" s="38"/>
      <c r="Z12" s="37"/>
      <c r="AA12" s="37"/>
    </row>
    <row r="13" spans="1:248" s="36" customFormat="1" ht="54.95" customHeight="1">
      <c r="A13" s="228" t="s">
        <v>48</v>
      </c>
      <c r="B13" s="228"/>
      <c r="C13" s="228"/>
      <c r="D13" s="228"/>
      <c r="E13" s="228"/>
      <c r="F13" s="228"/>
      <c r="G13" s="251"/>
      <c r="H13" s="252"/>
      <c r="I13" s="253"/>
      <c r="J13" s="70"/>
      <c r="K13" s="225" t="s">
        <v>99</v>
      </c>
      <c r="L13" s="226"/>
      <c r="M13" s="227"/>
      <c r="N13" s="71" t="s">
        <v>99</v>
      </c>
      <c r="O13" s="45"/>
      <c r="Q13" s="44"/>
      <c r="R13" s="305">
        <f>5387-26</f>
        <v>5361</v>
      </c>
      <c r="S13" s="305"/>
      <c r="T13" s="148"/>
      <c r="U13" s="136">
        <f>5361/5387</f>
        <v>0.99517356599220341</v>
      </c>
      <c r="V13" s="41"/>
      <c r="W13" s="40"/>
      <c r="X13" s="39"/>
      <c r="Y13" s="38"/>
      <c r="Z13" s="37"/>
      <c r="AA13" s="37"/>
    </row>
    <row r="14" spans="1:248" ht="28.5" customHeight="1">
      <c r="A14" s="213" t="s">
        <v>25</v>
      </c>
      <c r="B14" s="214" t="s">
        <v>24</v>
      </c>
      <c r="C14" s="211" t="s">
        <v>23</v>
      </c>
      <c r="D14" s="211" t="s">
        <v>22</v>
      </c>
      <c r="E14" s="211" t="s">
        <v>98</v>
      </c>
      <c r="F14" s="215" t="s">
        <v>21</v>
      </c>
      <c r="G14" s="216"/>
      <c r="H14" s="216"/>
      <c r="I14" s="217"/>
      <c r="J14" s="211" t="s">
        <v>20</v>
      </c>
      <c r="K14" s="211"/>
      <c r="L14" s="212" t="s">
        <v>19</v>
      </c>
      <c r="M14" s="212"/>
      <c r="N14" s="212"/>
      <c r="O14" s="3"/>
      <c r="P14" s="3"/>
      <c r="Q14" s="12"/>
      <c r="R14" s="304"/>
      <c r="S14" s="304"/>
      <c r="T14" s="133"/>
      <c r="U14" s="134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13"/>
      <c r="B15" s="211"/>
      <c r="C15" s="211"/>
      <c r="D15" s="211"/>
      <c r="E15" s="211"/>
      <c r="F15" s="218"/>
      <c r="G15" s="219"/>
      <c r="H15" s="219"/>
      <c r="I15" s="220"/>
      <c r="J15" s="211"/>
      <c r="K15" s="211"/>
      <c r="L15" s="211" t="s">
        <v>18</v>
      </c>
      <c r="M15" s="211" t="s">
        <v>17</v>
      </c>
      <c r="N15" s="213" t="s">
        <v>16</v>
      </c>
      <c r="O15" s="3"/>
      <c r="P15" s="3"/>
      <c r="Q15" s="10"/>
      <c r="R15" s="304"/>
      <c r="S15" s="304"/>
      <c r="T15" s="133"/>
      <c r="U15" s="135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13"/>
      <c r="B16" s="211"/>
      <c r="C16" s="211"/>
      <c r="D16" s="211"/>
      <c r="E16" s="211"/>
      <c r="F16" s="141" t="s">
        <v>15</v>
      </c>
      <c r="G16" s="141" t="s">
        <v>14</v>
      </c>
      <c r="H16" s="141" t="s">
        <v>13</v>
      </c>
      <c r="I16" s="35" t="s">
        <v>12</v>
      </c>
      <c r="J16" s="141" t="s">
        <v>11</v>
      </c>
      <c r="K16" s="140" t="s">
        <v>10</v>
      </c>
      <c r="L16" s="211"/>
      <c r="M16" s="211"/>
      <c r="N16" s="213"/>
      <c r="O16" s="3"/>
      <c r="P16" s="3"/>
      <c r="Q16" s="6"/>
      <c r="R16" s="122"/>
      <c r="S16" s="122" t="s">
        <v>109</v>
      </c>
      <c r="T16" s="4"/>
      <c r="U16" s="125" t="s">
        <v>110</v>
      </c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75" customHeight="1">
      <c r="A17" s="208" t="s">
        <v>58</v>
      </c>
      <c r="B17" s="83" t="s">
        <v>3</v>
      </c>
      <c r="C17" s="295" t="s">
        <v>59</v>
      </c>
      <c r="D17" s="95">
        <v>1</v>
      </c>
      <c r="E17" s="97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43467</v>
      </c>
      <c r="K17" s="76">
        <v>43830</v>
      </c>
      <c r="L17" s="198">
        <f>(D18/D17)*100</f>
        <v>98.804127688301662</v>
      </c>
      <c r="M17" s="302" t="s">
        <v>57</v>
      </c>
      <c r="N17" s="303"/>
      <c r="Q17" s="6"/>
      <c r="R17" s="122" t="s">
        <v>106</v>
      </c>
      <c r="S17" s="123">
        <v>1783</v>
      </c>
      <c r="T17" s="126"/>
      <c r="U17" s="127">
        <v>21</v>
      </c>
      <c r="V17" s="4"/>
      <c r="W17" s="31"/>
      <c r="X17" s="7"/>
      <c r="Y17" s="28"/>
      <c r="Z17" s="4"/>
      <c r="AA17" s="4"/>
    </row>
    <row r="18" spans="1:27" ht="75" customHeight="1">
      <c r="A18" s="209"/>
      <c r="B18" s="83" t="s">
        <v>2</v>
      </c>
      <c r="C18" s="296"/>
      <c r="D18" s="121">
        <f>(((1783+1809+1795+1560+1634+1788)-(21+3+2+67+31))/(1783+1809+1795+1560+1634+1788))</f>
        <v>0.98804127688301668</v>
      </c>
      <c r="E18" s="98" t="s">
        <v>57</v>
      </c>
      <c r="F18" s="74">
        <v>0</v>
      </c>
      <c r="G18" s="74">
        <v>0</v>
      </c>
      <c r="H18" s="74">
        <v>0</v>
      </c>
      <c r="I18" s="74">
        <v>0</v>
      </c>
      <c r="J18" s="75">
        <v>43467</v>
      </c>
      <c r="K18" s="76">
        <v>43830</v>
      </c>
      <c r="L18" s="198"/>
      <c r="M18" s="302"/>
      <c r="N18" s="303"/>
      <c r="Q18" s="4"/>
      <c r="R18" s="126" t="s">
        <v>107</v>
      </c>
      <c r="S18" s="126">
        <v>1809</v>
      </c>
      <c r="T18" s="126"/>
      <c r="U18" s="128">
        <v>3</v>
      </c>
      <c r="V18" s="4"/>
      <c r="W18" s="31"/>
      <c r="X18" s="7"/>
      <c r="Y18" s="28"/>
      <c r="Z18" s="4"/>
      <c r="AA18" s="4"/>
    </row>
    <row r="19" spans="1:27" ht="27" customHeight="1">
      <c r="A19" s="208" t="s">
        <v>60</v>
      </c>
      <c r="B19" s="83" t="s">
        <v>3</v>
      </c>
      <c r="C19" s="295" t="s">
        <v>61</v>
      </c>
      <c r="D19" s="88">
        <v>3</v>
      </c>
      <c r="E19" s="97" t="s">
        <v>57</v>
      </c>
      <c r="F19" s="74">
        <v>0</v>
      </c>
      <c r="G19" s="74">
        <v>0</v>
      </c>
      <c r="H19" s="74">
        <v>0</v>
      </c>
      <c r="I19" s="74">
        <v>0</v>
      </c>
      <c r="J19" s="96">
        <v>43470</v>
      </c>
      <c r="K19" s="73">
        <v>43826</v>
      </c>
      <c r="L19" s="198">
        <f t="shared" ref="L19" si="0">(D20/D19)*100</f>
        <v>33.333333333333329</v>
      </c>
      <c r="M19" s="297" t="s">
        <v>57</v>
      </c>
      <c r="N19" s="299"/>
      <c r="Q19" s="4"/>
      <c r="R19" s="126" t="s">
        <v>108</v>
      </c>
      <c r="S19" s="126">
        <v>1795</v>
      </c>
      <c r="T19" s="126"/>
      <c r="U19" s="128">
        <v>2</v>
      </c>
      <c r="V19" s="4"/>
      <c r="W19" s="31"/>
      <c r="X19" s="7"/>
      <c r="Y19" s="28"/>
      <c r="Z19" s="4"/>
      <c r="AA19" s="4"/>
    </row>
    <row r="20" spans="1:27" ht="27" customHeight="1">
      <c r="A20" s="209"/>
      <c r="B20" s="83" t="s">
        <v>2</v>
      </c>
      <c r="C20" s="296"/>
      <c r="D20" s="88">
        <f>1</f>
        <v>1</v>
      </c>
      <c r="E20" s="98" t="s">
        <v>57</v>
      </c>
      <c r="F20" s="74">
        <v>0</v>
      </c>
      <c r="G20" s="74">
        <v>0</v>
      </c>
      <c r="H20" s="74">
        <v>0</v>
      </c>
      <c r="I20" s="74">
        <v>0</v>
      </c>
      <c r="J20" s="96">
        <v>43470</v>
      </c>
      <c r="K20" s="73">
        <v>43826</v>
      </c>
      <c r="L20" s="198"/>
      <c r="M20" s="298"/>
      <c r="N20" s="300"/>
      <c r="Q20" s="4"/>
      <c r="R20" s="126" t="s">
        <v>111</v>
      </c>
      <c r="S20" s="128">
        <f>SUM(S17:S19)</f>
        <v>5387</v>
      </c>
      <c r="T20" s="126"/>
      <c r="U20" s="128">
        <f>SUM(U17:U19)</f>
        <v>26</v>
      </c>
      <c r="V20" s="4"/>
      <c r="W20" s="31"/>
      <c r="X20" s="7"/>
      <c r="Y20" s="28"/>
      <c r="Z20" s="4"/>
      <c r="AA20" s="4"/>
    </row>
    <row r="21" spans="1:27" ht="65.099999999999994" customHeight="1">
      <c r="A21" s="209" t="s">
        <v>62</v>
      </c>
      <c r="B21" s="83" t="s">
        <v>3</v>
      </c>
      <c r="C21" s="295" t="s">
        <v>67</v>
      </c>
      <c r="D21" s="88">
        <v>3</v>
      </c>
      <c r="E21" s="97" t="s">
        <v>57</v>
      </c>
      <c r="F21" s="74">
        <v>0</v>
      </c>
      <c r="G21" s="74">
        <v>0</v>
      </c>
      <c r="H21" s="74">
        <v>0</v>
      </c>
      <c r="I21" s="74">
        <v>0</v>
      </c>
      <c r="J21" s="72">
        <v>43595</v>
      </c>
      <c r="K21" s="73">
        <v>43830</v>
      </c>
      <c r="L21" s="198">
        <f t="shared" ref="L21" si="1">(D22/D21)*100</f>
        <v>66.666666666666657</v>
      </c>
      <c r="M21" s="302" t="s">
        <v>57</v>
      </c>
      <c r="N21" s="303"/>
      <c r="Q21" s="4"/>
      <c r="R21" s="4"/>
      <c r="S21" s="130">
        <f>(27/5402)</f>
        <v>4.9981488337652721E-3</v>
      </c>
      <c r="T21" s="4"/>
      <c r="U21" s="124"/>
      <c r="V21" s="4"/>
      <c r="W21" s="4"/>
      <c r="X21" s="4"/>
      <c r="Y21" s="4"/>
      <c r="Z21" s="4"/>
      <c r="AA21" s="4"/>
    </row>
    <row r="22" spans="1:27" ht="65.099999999999994" customHeight="1">
      <c r="A22" s="209"/>
      <c r="B22" s="83" t="s">
        <v>2</v>
      </c>
      <c r="C22" s="296"/>
      <c r="D22" s="88">
        <f>1+1</f>
        <v>2</v>
      </c>
      <c r="E22" s="98" t="s">
        <v>57</v>
      </c>
      <c r="F22" s="74">
        <v>0</v>
      </c>
      <c r="G22" s="74">
        <v>0</v>
      </c>
      <c r="H22" s="74">
        <v>0</v>
      </c>
      <c r="I22" s="74">
        <v>0</v>
      </c>
      <c r="J22" s="72">
        <v>43595</v>
      </c>
      <c r="K22" s="73">
        <v>43830</v>
      </c>
      <c r="L22" s="198"/>
      <c r="M22" s="302"/>
      <c r="N22" s="303"/>
      <c r="Q22" s="4"/>
      <c r="R22" s="129">
        <f>((21+3+3)/(1783+1809+1810))*100</f>
        <v>0.49981488337652719</v>
      </c>
      <c r="S22" s="4"/>
      <c r="T22" s="4"/>
      <c r="U22" s="124"/>
      <c r="V22" s="4"/>
      <c r="W22" s="4"/>
      <c r="X22" s="4"/>
      <c r="Y22" s="28"/>
      <c r="Z22" s="4"/>
      <c r="AA22" s="4"/>
    </row>
    <row r="23" spans="1:27" ht="50.1" customHeight="1">
      <c r="A23" s="209" t="s">
        <v>81</v>
      </c>
      <c r="B23" s="83" t="s">
        <v>3</v>
      </c>
      <c r="C23" s="295" t="s">
        <v>64</v>
      </c>
      <c r="D23" s="88">
        <v>1</v>
      </c>
      <c r="E23" s="97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43467</v>
      </c>
      <c r="K23" s="81">
        <v>43483</v>
      </c>
      <c r="L23" s="198">
        <f t="shared" ref="L23:L27" si="2">(D24/D23)*100</f>
        <v>100</v>
      </c>
      <c r="M23" s="302" t="s">
        <v>57</v>
      </c>
      <c r="N23" s="303"/>
      <c r="Q23" s="4"/>
      <c r="R23" s="129">
        <f>((21+3)/(1783+1809+1810))*100</f>
        <v>0.44427989633469089</v>
      </c>
      <c r="S23" s="4"/>
      <c r="T23" s="4"/>
      <c r="U23" s="124"/>
      <c r="V23" s="4"/>
      <c r="W23" s="4"/>
      <c r="X23" s="4"/>
      <c r="Y23" s="4"/>
      <c r="Z23" s="4"/>
      <c r="AA23" s="4"/>
    </row>
    <row r="24" spans="1:27" ht="50.1" customHeight="1">
      <c r="A24" s="209"/>
      <c r="B24" s="83" t="s">
        <v>2</v>
      </c>
      <c r="C24" s="296"/>
      <c r="D24" s="90">
        <v>1</v>
      </c>
      <c r="E24" s="97" t="s">
        <v>57</v>
      </c>
      <c r="F24" s="74">
        <v>0</v>
      </c>
      <c r="G24" s="74">
        <v>0</v>
      </c>
      <c r="H24" s="74">
        <v>0</v>
      </c>
      <c r="I24" s="74">
        <v>0</v>
      </c>
      <c r="J24" s="81">
        <v>43467</v>
      </c>
      <c r="K24" s="81">
        <v>43483</v>
      </c>
      <c r="L24" s="198"/>
      <c r="M24" s="302"/>
      <c r="N24" s="303"/>
      <c r="Q24" s="4"/>
      <c r="R24" s="4" t="s">
        <v>120</v>
      </c>
      <c r="S24" s="4">
        <v>1560</v>
      </c>
      <c r="T24" s="4"/>
      <c r="U24" s="4"/>
      <c r="V24" s="4"/>
      <c r="W24" s="4"/>
      <c r="X24" s="4"/>
      <c r="Y24" s="4"/>
      <c r="Z24" s="4"/>
      <c r="AA24" s="4"/>
    </row>
    <row r="25" spans="1:27" ht="30" customHeight="1">
      <c r="A25" s="293" t="s">
        <v>65</v>
      </c>
      <c r="B25" s="83" t="s">
        <v>3</v>
      </c>
      <c r="C25" s="295" t="s">
        <v>66</v>
      </c>
      <c r="D25" s="90">
        <v>1</v>
      </c>
      <c r="E25" s="97" t="s">
        <v>57</v>
      </c>
      <c r="F25" s="74">
        <v>0</v>
      </c>
      <c r="G25" s="74">
        <v>0</v>
      </c>
      <c r="H25" s="74">
        <v>0</v>
      </c>
      <c r="I25" s="74">
        <v>0</v>
      </c>
      <c r="J25" s="82">
        <v>43690</v>
      </c>
      <c r="K25" s="73">
        <v>43830</v>
      </c>
      <c r="L25" s="198">
        <f t="shared" si="2"/>
        <v>0</v>
      </c>
      <c r="M25" s="297" t="s">
        <v>57</v>
      </c>
      <c r="N25" s="299"/>
      <c r="R25" s="1" t="s">
        <v>121</v>
      </c>
    </row>
    <row r="26" spans="1:27" ht="30" customHeight="1">
      <c r="A26" s="294"/>
      <c r="B26" s="83" t="s">
        <v>2</v>
      </c>
      <c r="C26" s="296"/>
      <c r="D26" s="90">
        <v>0</v>
      </c>
      <c r="E26" s="97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198"/>
      <c r="M26" s="298"/>
      <c r="N26" s="300"/>
      <c r="R26" s="1" t="s">
        <v>122</v>
      </c>
    </row>
    <row r="27" spans="1:27" ht="18">
      <c r="A27" s="301" t="s">
        <v>9</v>
      </c>
      <c r="B27" s="83" t="s">
        <v>3</v>
      </c>
      <c r="C27" s="196"/>
      <c r="D27" s="111">
        <f>D17+D19+D21+D23+D25</f>
        <v>9</v>
      </c>
      <c r="E27" s="103" t="s">
        <v>57</v>
      </c>
      <c r="F27" s="103">
        <f>F17+F19+F21+F23+F25</f>
        <v>0</v>
      </c>
      <c r="G27" s="103">
        <f t="shared" ref="G27:I28" si="3">G17+G19+G21+G23+G25</f>
        <v>0</v>
      </c>
      <c r="H27" s="103">
        <f t="shared" si="3"/>
        <v>0</v>
      </c>
      <c r="I27" s="103">
        <f t="shared" si="3"/>
        <v>0</v>
      </c>
      <c r="J27" s="77"/>
      <c r="K27" s="78"/>
      <c r="L27" s="206">
        <f t="shared" si="2"/>
        <v>55.422680854255745</v>
      </c>
      <c r="M27" s="302" t="s">
        <v>57</v>
      </c>
      <c r="N27" s="303"/>
    </row>
    <row r="28" spans="1:27" ht="18">
      <c r="A28" s="301"/>
      <c r="B28" s="83" t="s">
        <v>2</v>
      </c>
      <c r="C28" s="197"/>
      <c r="D28" s="111">
        <f>D18+D20+D22+D24+D26</f>
        <v>4.9880412768830169</v>
      </c>
      <c r="E28" s="102" t="s">
        <v>57</v>
      </c>
      <c r="F28" s="102">
        <f>F18+F20+F22+F24+F26</f>
        <v>0</v>
      </c>
      <c r="G28" s="104">
        <f t="shared" si="3"/>
        <v>0</v>
      </c>
      <c r="H28" s="102">
        <f t="shared" si="3"/>
        <v>0</v>
      </c>
      <c r="I28" s="102">
        <f t="shared" si="3"/>
        <v>0</v>
      </c>
      <c r="J28" s="77"/>
      <c r="K28" s="78"/>
      <c r="L28" s="206"/>
      <c r="M28" s="302"/>
      <c r="N28" s="303"/>
      <c r="Q28" s="4"/>
      <c r="R28" s="4"/>
      <c r="S28" s="4"/>
      <c r="T28" s="4"/>
      <c r="U28" s="4"/>
      <c r="V28" s="4"/>
    </row>
    <row r="29" spans="1:27" s="4" customFormat="1" ht="18">
      <c r="A29" s="84"/>
      <c r="B29" s="84"/>
      <c r="C29" s="84"/>
      <c r="D29" s="84"/>
      <c r="E29" s="86"/>
      <c r="F29" s="87"/>
      <c r="G29" s="91"/>
      <c r="H29" s="91"/>
      <c r="I29" s="91"/>
      <c r="J29" s="92"/>
      <c r="K29" s="92"/>
      <c r="L29" s="87"/>
      <c r="M29" s="93"/>
      <c r="N29" s="93"/>
      <c r="O29" s="18"/>
    </row>
    <row r="30" spans="1:27" s="138" customFormat="1" ht="29.25" customHeight="1">
      <c r="A30" s="17" t="s">
        <v>8</v>
      </c>
      <c r="B30" s="177" t="s">
        <v>7</v>
      </c>
      <c r="C30" s="178"/>
      <c r="D30" s="179"/>
      <c r="E30" s="180" t="s">
        <v>6</v>
      </c>
      <c r="F30" s="181"/>
      <c r="G30" s="181"/>
      <c r="H30" s="181"/>
      <c r="I30" s="137"/>
      <c r="J30" s="182" t="s">
        <v>5</v>
      </c>
      <c r="K30" s="183"/>
      <c r="L30" s="183"/>
      <c r="M30" s="183"/>
      <c r="N30" s="183"/>
      <c r="Q30" s="139"/>
      <c r="R30" s="139"/>
      <c r="S30" s="139"/>
      <c r="T30" s="139"/>
      <c r="U30" s="139"/>
      <c r="V30" s="139"/>
    </row>
    <row r="31" spans="1:27" ht="39.950000000000003" customHeight="1">
      <c r="A31" s="184" t="s">
        <v>68</v>
      </c>
      <c r="B31" s="153" t="s">
        <v>69</v>
      </c>
      <c r="C31" s="154"/>
      <c r="D31" s="155"/>
      <c r="E31" s="174" t="s">
        <v>77</v>
      </c>
      <c r="F31" s="175"/>
      <c r="G31" s="176"/>
      <c r="H31" s="15" t="s">
        <v>3</v>
      </c>
      <c r="I31" s="165">
        <f>(D18/D17)*100</f>
        <v>98.804127688301662</v>
      </c>
      <c r="J31" s="278" t="s">
        <v>72</v>
      </c>
      <c r="K31" s="279"/>
      <c r="L31" s="279"/>
      <c r="M31" s="279"/>
      <c r="N31" s="280"/>
    </row>
    <row r="32" spans="1:27" ht="39.950000000000003" customHeight="1">
      <c r="A32" s="170"/>
      <c r="B32" s="156"/>
      <c r="C32" s="157"/>
      <c r="D32" s="158"/>
      <c r="E32" s="162"/>
      <c r="F32" s="163"/>
      <c r="G32" s="164"/>
      <c r="H32" s="14" t="s">
        <v>2</v>
      </c>
      <c r="I32" s="166"/>
      <c r="J32" s="281"/>
      <c r="K32" s="282"/>
      <c r="L32" s="282"/>
      <c r="M32" s="282"/>
      <c r="N32" s="283"/>
    </row>
    <row r="33" spans="1:50" ht="39.950000000000003" customHeight="1">
      <c r="A33" s="152" t="s">
        <v>70</v>
      </c>
      <c r="B33" s="153" t="s">
        <v>71</v>
      </c>
      <c r="C33" s="154"/>
      <c r="D33" s="155"/>
      <c r="E33" s="159" t="s">
        <v>75</v>
      </c>
      <c r="F33" s="160"/>
      <c r="G33" s="161"/>
      <c r="H33" s="15" t="s">
        <v>3</v>
      </c>
      <c r="I33" s="165">
        <f t="shared" ref="I33" si="4">(D20/D19)*100</f>
        <v>33.333333333333329</v>
      </c>
      <c r="J33" s="281"/>
      <c r="K33" s="282"/>
      <c r="L33" s="282"/>
      <c r="M33" s="282"/>
      <c r="N33" s="283"/>
    </row>
    <row r="34" spans="1:50" ht="39.950000000000003" customHeight="1">
      <c r="A34" s="152"/>
      <c r="B34" s="156"/>
      <c r="C34" s="157"/>
      <c r="D34" s="158"/>
      <c r="E34" s="162"/>
      <c r="F34" s="163"/>
      <c r="G34" s="164"/>
      <c r="H34" s="14" t="s">
        <v>2</v>
      </c>
      <c r="I34" s="166"/>
      <c r="J34" s="281"/>
      <c r="K34" s="282"/>
      <c r="L34" s="282"/>
      <c r="M34" s="282"/>
      <c r="N34" s="283"/>
    </row>
    <row r="35" spans="1:50" ht="39.950000000000003" customHeight="1">
      <c r="A35" s="152" t="s">
        <v>73</v>
      </c>
      <c r="B35" s="153" t="s">
        <v>74</v>
      </c>
      <c r="C35" s="154"/>
      <c r="D35" s="155"/>
      <c r="E35" s="287" t="s">
        <v>76</v>
      </c>
      <c r="F35" s="288"/>
      <c r="G35" s="289"/>
      <c r="H35" s="15" t="s">
        <v>3</v>
      </c>
      <c r="I35" s="165">
        <f t="shared" ref="I35" si="5">(D22/D21)*100</f>
        <v>66.666666666666657</v>
      </c>
      <c r="J35" s="281"/>
      <c r="K35" s="282"/>
      <c r="L35" s="282"/>
      <c r="M35" s="282"/>
      <c r="N35" s="283"/>
    </row>
    <row r="36" spans="1:50" ht="39.950000000000003" customHeight="1">
      <c r="A36" s="152"/>
      <c r="B36" s="156"/>
      <c r="C36" s="157"/>
      <c r="D36" s="158"/>
      <c r="E36" s="290"/>
      <c r="F36" s="291"/>
      <c r="G36" s="292"/>
      <c r="H36" s="14" t="s">
        <v>2</v>
      </c>
      <c r="I36" s="166"/>
      <c r="J36" s="284"/>
      <c r="K36" s="285"/>
      <c r="L36" s="285"/>
      <c r="M36" s="285"/>
      <c r="N36" s="286"/>
    </row>
    <row r="37" spans="1:50" ht="39.950000000000003" customHeight="1">
      <c r="A37" s="152" t="s">
        <v>82</v>
      </c>
      <c r="B37" s="153" t="s">
        <v>83</v>
      </c>
      <c r="C37" s="154"/>
      <c r="D37" s="155"/>
      <c r="E37" s="159" t="s">
        <v>80</v>
      </c>
      <c r="F37" s="160"/>
      <c r="G37" s="161"/>
      <c r="H37" s="14" t="s">
        <v>3</v>
      </c>
      <c r="I37" s="165">
        <f t="shared" ref="I37" si="6">(D24/D23)*100</f>
        <v>100</v>
      </c>
      <c r="J37" s="151" t="s">
        <v>4</v>
      </c>
      <c r="K37" s="151"/>
      <c r="L37" s="151"/>
      <c r="M37" s="151"/>
      <c r="N37" s="151"/>
    </row>
    <row r="38" spans="1:50" ht="39.950000000000003" customHeight="1">
      <c r="A38" s="152"/>
      <c r="B38" s="156"/>
      <c r="C38" s="157"/>
      <c r="D38" s="158"/>
      <c r="E38" s="162"/>
      <c r="F38" s="163"/>
      <c r="G38" s="164"/>
      <c r="H38" s="14" t="s">
        <v>2</v>
      </c>
      <c r="I38" s="166"/>
      <c r="J38" s="151"/>
      <c r="K38" s="151"/>
      <c r="L38" s="151"/>
      <c r="M38" s="151"/>
      <c r="N38" s="151"/>
    </row>
    <row r="39" spans="1:50" ht="39.950000000000003" customHeight="1">
      <c r="A39" s="152" t="s">
        <v>79</v>
      </c>
      <c r="B39" s="153" t="s">
        <v>78</v>
      </c>
      <c r="C39" s="154"/>
      <c r="D39" s="155"/>
      <c r="E39" s="159" t="s">
        <v>84</v>
      </c>
      <c r="F39" s="160"/>
      <c r="G39" s="161"/>
      <c r="H39" s="14" t="s">
        <v>3</v>
      </c>
      <c r="I39" s="165">
        <f t="shared" ref="I39" si="7">(D26/D25)*100</f>
        <v>0</v>
      </c>
      <c r="J39" s="173"/>
      <c r="K39" s="173"/>
      <c r="L39" s="173"/>
      <c r="M39" s="173"/>
      <c r="N39" s="173"/>
    </row>
    <row r="40" spans="1:50" ht="39.950000000000003" customHeight="1">
      <c r="A40" s="152"/>
      <c r="B40" s="156"/>
      <c r="C40" s="157"/>
      <c r="D40" s="158"/>
      <c r="E40" s="162"/>
      <c r="F40" s="163"/>
      <c r="G40" s="164"/>
      <c r="H40" s="14" t="s">
        <v>2</v>
      </c>
      <c r="I40" s="166"/>
      <c r="J40" s="173"/>
      <c r="K40" s="173"/>
      <c r="L40" s="173"/>
      <c r="M40" s="173"/>
      <c r="N40" s="173"/>
    </row>
    <row r="41" spans="1:50" ht="39.950000000000003" customHeight="1">
      <c r="A41" s="167" t="s">
        <v>123</v>
      </c>
      <c r="B41" s="168"/>
      <c r="C41" s="168"/>
      <c r="D41" s="168"/>
      <c r="E41" s="168"/>
      <c r="F41" s="168"/>
      <c r="G41" s="168"/>
      <c r="H41" s="168"/>
      <c r="I41" s="169"/>
      <c r="J41" s="151" t="s">
        <v>0</v>
      </c>
      <c r="K41" s="151"/>
      <c r="L41" s="151"/>
      <c r="M41" s="151"/>
      <c r="N41" s="151"/>
    </row>
    <row r="42" spans="1:50" ht="39.950000000000003" customHeight="1">
      <c r="A42" s="170"/>
      <c r="B42" s="171"/>
      <c r="C42" s="171"/>
      <c r="D42" s="171"/>
      <c r="E42" s="171"/>
      <c r="F42" s="171"/>
      <c r="G42" s="171"/>
      <c r="H42" s="171"/>
      <c r="I42" s="172"/>
      <c r="J42" s="151"/>
      <c r="K42" s="151"/>
      <c r="L42" s="151"/>
      <c r="M42" s="151"/>
      <c r="N42" s="151"/>
    </row>
    <row r="43" spans="1:50">
      <c r="A43" s="1" t="s">
        <v>124</v>
      </c>
      <c r="F43" s="4"/>
      <c r="G43" s="8"/>
      <c r="H43" s="4"/>
      <c r="I43" s="4"/>
      <c r="J43" s="13"/>
      <c r="K43" s="13"/>
      <c r="L43" s="4"/>
      <c r="M43" s="4"/>
      <c r="N43" s="4"/>
      <c r="O43" s="4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</sheetData>
  <sheetProtection algorithmName="SHA-512" hashValue="VBfgNaPiyDKYHrNvoRRBhmKmn3GFJjSlFntdqOE+pLeJ5AkOS6WBGit0MHxIIm+9Hr2SF/0kmKdvJkwXmvPhRQ==" saltValue="dZAk3saWCYRBuVtDrmm2fQ==" spinCount="100000" sheet="1" objects="1" scenarios="1"/>
  <mergeCells count="100">
    <mergeCell ref="A10:F10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A8:F8"/>
    <mergeCell ref="R10:T10"/>
    <mergeCell ref="R12:T12"/>
    <mergeCell ref="A13:F13"/>
    <mergeCell ref="K13:M13"/>
    <mergeCell ref="R13:S13"/>
    <mergeCell ref="R11:T11"/>
    <mergeCell ref="A12:F12"/>
    <mergeCell ref="K12:M12"/>
    <mergeCell ref="G8:I13"/>
    <mergeCell ref="J8:N8"/>
    <mergeCell ref="A11:F11"/>
    <mergeCell ref="K11:M11"/>
    <mergeCell ref="K10:M10"/>
    <mergeCell ref="Q8:U8"/>
    <mergeCell ref="A9:F9"/>
    <mergeCell ref="K9:M9"/>
    <mergeCell ref="A14:A16"/>
    <mergeCell ref="L14:N14"/>
    <mergeCell ref="R14:S14"/>
    <mergeCell ref="B14:B16"/>
    <mergeCell ref="C14:C16"/>
    <mergeCell ref="D14:D16"/>
    <mergeCell ref="E14:E16"/>
    <mergeCell ref="L15:L16"/>
    <mergeCell ref="M15:M16"/>
    <mergeCell ref="N15:N16"/>
    <mergeCell ref="R15:S15"/>
    <mergeCell ref="F14:I15"/>
    <mergeCell ref="J14:K15"/>
    <mergeCell ref="A19:A20"/>
    <mergeCell ref="C19:C20"/>
    <mergeCell ref="L19:L20"/>
    <mergeCell ref="M19:M20"/>
    <mergeCell ref="N19:N20"/>
    <mergeCell ref="A17:A18"/>
    <mergeCell ref="C17:C18"/>
    <mergeCell ref="L17:L18"/>
    <mergeCell ref="M17:M18"/>
    <mergeCell ref="N17:N18"/>
    <mergeCell ref="A23:A24"/>
    <mergeCell ref="C23:C24"/>
    <mergeCell ref="L23:L24"/>
    <mergeCell ref="M23:M24"/>
    <mergeCell ref="N23:N24"/>
    <mergeCell ref="A21:A22"/>
    <mergeCell ref="C21:C22"/>
    <mergeCell ref="L21:L22"/>
    <mergeCell ref="M21:M22"/>
    <mergeCell ref="N21:N22"/>
    <mergeCell ref="A27:A28"/>
    <mergeCell ref="C27:C28"/>
    <mergeCell ref="L27:L28"/>
    <mergeCell ref="M27:M28"/>
    <mergeCell ref="N27:N28"/>
    <mergeCell ref="A25:A26"/>
    <mergeCell ref="C25:C26"/>
    <mergeCell ref="L25:L26"/>
    <mergeCell ref="M25:M26"/>
    <mergeCell ref="N25:N26"/>
    <mergeCell ref="B30:D30"/>
    <mergeCell ref="E30:H30"/>
    <mergeCell ref="J30:N30"/>
    <mergeCell ref="A31:A32"/>
    <mergeCell ref="B31:D32"/>
    <mergeCell ref="E31:G32"/>
    <mergeCell ref="I31:I32"/>
    <mergeCell ref="J31:N36"/>
    <mergeCell ref="A33:A34"/>
    <mergeCell ref="B33:D34"/>
    <mergeCell ref="E33:G34"/>
    <mergeCell ref="I33:I34"/>
    <mergeCell ref="A35:A36"/>
    <mergeCell ref="B35:D36"/>
    <mergeCell ref="E35:G36"/>
    <mergeCell ref="I35:I36"/>
    <mergeCell ref="A41:I42"/>
    <mergeCell ref="J41:N42"/>
    <mergeCell ref="A37:A38"/>
    <mergeCell ref="B37:D38"/>
    <mergeCell ref="E37:G38"/>
    <mergeCell ref="I37:I38"/>
    <mergeCell ref="J37:N38"/>
    <mergeCell ref="A39:A40"/>
    <mergeCell ref="B39:D40"/>
    <mergeCell ref="E39:G40"/>
    <mergeCell ref="I39:I40"/>
    <mergeCell ref="J39:N40"/>
  </mergeCells>
  <pageMargins left="0.62992125984252001" right="0.196850393700787" top="0.23622047244094499" bottom="0.196850393700787" header="0.15748031496063" footer="0"/>
  <pageSetup paperSize="9" scale="28" orientation="landscape" r:id="rId1"/>
  <headerFooter alignWithMargins="0"/>
  <rowBreaks count="1" manualBreakCount="1">
    <brk id="28" max="20" man="1"/>
  </rowBreaks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shapeId="9217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92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3"/>
  <sheetViews>
    <sheetView view="pageBreakPreview" zoomScale="60" zoomScaleNormal="80" workbookViewId="0">
      <selection activeCell="A41" sqref="A41:I42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18.42578125" style="1" customWidth="1"/>
    <col min="4" max="4" width="10" style="1" customWidth="1"/>
    <col min="5" max="5" width="16.28515625" style="1" customWidth="1"/>
    <col min="6" max="6" width="16.42578125" style="1" customWidth="1"/>
    <col min="7" max="7" width="8" style="3" customWidth="1"/>
    <col min="8" max="8" width="13.42578125" style="1" customWidth="1"/>
    <col min="9" max="9" width="12.7109375" style="1" customWidth="1"/>
    <col min="10" max="10" width="15" style="2" customWidth="1"/>
    <col min="11" max="11" width="16.85546875" style="2" customWidth="1"/>
    <col min="12" max="12" width="11" style="1" customWidth="1"/>
    <col min="13" max="13" width="14" style="1" customWidth="1"/>
    <col min="14" max="14" width="16.5703125" style="1" customWidth="1"/>
    <col min="15" max="15" width="2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260"/>
      <c r="B1" s="263" t="s">
        <v>32</v>
      </c>
      <c r="C1" s="264"/>
      <c r="D1" s="264"/>
      <c r="E1" s="264"/>
      <c r="F1" s="264"/>
      <c r="G1" s="264"/>
      <c r="H1" s="265"/>
      <c r="I1" s="269" t="s">
        <v>36</v>
      </c>
      <c r="J1" s="270"/>
      <c r="K1" s="270"/>
      <c r="L1" s="271"/>
      <c r="M1" s="272"/>
      <c r="N1" s="273"/>
      <c r="O1" s="50"/>
    </row>
    <row r="2" spans="1:248" s="36" customFormat="1" ht="37.5" customHeight="1">
      <c r="A2" s="261"/>
      <c r="B2" s="266"/>
      <c r="C2" s="267"/>
      <c r="D2" s="267"/>
      <c r="E2" s="267"/>
      <c r="F2" s="267"/>
      <c r="G2" s="267"/>
      <c r="H2" s="268"/>
      <c r="I2" s="269" t="s">
        <v>33</v>
      </c>
      <c r="J2" s="270"/>
      <c r="K2" s="270"/>
      <c r="L2" s="271"/>
      <c r="M2" s="274"/>
      <c r="N2" s="275"/>
      <c r="O2" s="50"/>
    </row>
    <row r="3" spans="1:248" s="36" customFormat="1" ht="33.75" customHeight="1">
      <c r="A3" s="261"/>
      <c r="B3" s="263" t="s">
        <v>31</v>
      </c>
      <c r="C3" s="264"/>
      <c r="D3" s="264"/>
      <c r="E3" s="264"/>
      <c r="F3" s="264"/>
      <c r="G3" s="264"/>
      <c r="H3" s="265"/>
      <c r="I3" s="269" t="s">
        <v>34</v>
      </c>
      <c r="J3" s="270"/>
      <c r="K3" s="270"/>
      <c r="L3" s="271"/>
      <c r="M3" s="274"/>
      <c r="N3" s="275"/>
      <c r="O3" s="50"/>
    </row>
    <row r="4" spans="1:248" s="36" customFormat="1" ht="38.25" customHeight="1">
      <c r="A4" s="262"/>
      <c r="B4" s="266"/>
      <c r="C4" s="267"/>
      <c r="D4" s="267"/>
      <c r="E4" s="267"/>
      <c r="F4" s="267"/>
      <c r="G4" s="267"/>
      <c r="H4" s="268"/>
      <c r="I4" s="269" t="s">
        <v>35</v>
      </c>
      <c r="J4" s="270"/>
      <c r="K4" s="270"/>
      <c r="L4" s="271"/>
      <c r="M4" s="276"/>
      <c r="N4" s="277"/>
      <c r="O4" s="50"/>
    </row>
    <row r="5" spans="1:248" s="36" customFormat="1" ht="38.25" customHeight="1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50"/>
    </row>
    <row r="6" spans="1:248" s="36" customFormat="1" ht="31.5" customHeight="1">
      <c r="A6" s="239" t="s">
        <v>63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1"/>
      <c r="O6" s="50"/>
    </row>
    <row r="7" spans="1:248" s="36" customFormat="1" ht="36" customHeight="1">
      <c r="A7" s="143" t="s">
        <v>44</v>
      </c>
      <c r="B7" s="242" t="s">
        <v>118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</row>
    <row r="8" spans="1:248" s="36" customFormat="1" ht="36" customHeight="1">
      <c r="A8" s="244" t="s">
        <v>38</v>
      </c>
      <c r="B8" s="240"/>
      <c r="C8" s="240"/>
      <c r="D8" s="240"/>
      <c r="E8" s="240"/>
      <c r="F8" s="241"/>
      <c r="G8" s="245" t="s">
        <v>47</v>
      </c>
      <c r="H8" s="246"/>
      <c r="I8" s="247"/>
      <c r="J8" s="254" t="s">
        <v>29</v>
      </c>
      <c r="K8" s="255"/>
      <c r="L8" s="255"/>
      <c r="M8" s="255"/>
      <c r="N8" s="256"/>
      <c r="O8" s="45"/>
      <c r="Q8" s="229"/>
      <c r="R8" s="229"/>
      <c r="S8" s="229"/>
      <c r="T8" s="229"/>
      <c r="U8" s="229"/>
      <c r="V8" s="37"/>
      <c r="W8" s="37"/>
      <c r="X8" s="37"/>
      <c r="Y8" s="37"/>
      <c r="Z8" s="37"/>
      <c r="AA8" s="37"/>
    </row>
    <row r="9" spans="1:248" s="36" customFormat="1" ht="45.75" customHeight="1">
      <c r="A9" s="230" t="s">
        <v>39</v>
      </c>
      <c r="B9" s="231"/>
      <c r="C9" s="231"/>
      <c r="D9" s="231"/>
      <c r="E9" s="231"/>
      <c r="F9" s="232"/>
      <c r="G9" s="248"/>
      <c r="H9" s="249"/>
      <c r="I9" s="250"/>
      <c r="J9" s="145" t="s">
        <v>28</v>
      </c>
      <c r="K9" s="233" t="s">
        <v>27</v>
      </c>
      <c r="L9" s="233"/>
      <c r="M9" s="233"/>
      <c r="N9" s="145" t="s">
        <v>26</v>
      </c>
      <c r="O9" s="45"/>
      <c r="Q9" s="144"/>
      <c r="R9" s="144"/>
      <c r="S9" s="144"/>
      <c r="T9" s="144"/>
      <c r="U9" s="144"/>
      <c r="V9" s="37"/>
      <c r="W9" s="37"/>
      <c r="X9" s="37"/>
      <c r="Y9" s="37"/>
      <c r="Z9" s="37"/>
      <c r="AA9" s="37"/>
    </row>
    <row r="10" spans="1:248" s="36" customFormat="1" ht="50.25" customHeight="1">
      <c r="A10" s="230" t="s">
        <v>40</v>
      </c>
      <c r="B10" s="231"/>
      <c r="C10" s="231"/>
      <c r="D10" s="231"/>
      <c r="E10" s="231"/>
      <c r="F10" s="232"/>
      <c r="G10" s="248"/>
      <c r="H10" s="249"/>
      <c r="I10" s="250"/>
      <c r="J10" s="62"/>
      <c r="K10" s="234" t="s">
        <v>99</v>
      </c>
      <c r="L10" s="235"/>
      <c r="M10" s="236"/>
      <c r="N10" s="63"/>
      <c r="O10" s="45"/>
      <c r="Q10" s="146"/>
      <c r="R10" s="237"/>
      <c r="S10" s="237"/>
      <c r="T10" s="237"/>
      <c r="U10" s="146"/>
      <c r="V10" s="37"/>
      <c r="W10" s="147"/>
      <c r="X10" s="147"/>
      <c r="Y10" s="37"/>
      <c r="Z10" s="37"/>
      <c r="AA10" s="37"/>
    </row>
    <row r="11" spans="1:248" s="36" customFormat="1" ht="44.25" customHeight="1">
      <c r="A11" s="257" t="s">
        <v>41</v>
      </c>
      <c r="B11" s="258"/>
      <c r="C11" s="258"/>
      <c r="D11" s="258"/>
      <c r="E11" s="258"/>
      <c r="F11" s="259"/>
      <c r="G11" s="248"/>
      <c r="H11" s="249"/>
      <c r="I11" s="250"/>
      <c r="J11" s="65"/>
      <c r="K11" s="225" t="s">
        <v>99</v>
      </c>
      <c r="L11" s="226"/>
      <c r="M11" s="227"/>
      <c r="N11" s="66"/>
      <c r="O11" s="45"/>
      <c r="Q11" s="46"/>
      <c r="R11" s="221"/>
      <c r="S11" s="221"/>
      <c r="T11" s="221"/>
      <c r="U11" s="42"/>
      <c r="V11" s="37"/>
      <c r="W11" s="40"/>
      <c r="X11" s="39"/>
      <c r="Y11" s="38"/>
      <c r="Z11" s="37"/>
      <c r="AA11" s="37"/>
    </row>
    <row r="12" spans="1:248" s="36" customFormat="1" ht="42.75" customHeight="1">
      <c r="A12" s="222" t="s">
        <v>42</v>
      </c>
      <c r="B12" s="223"/>
      <c r="C12" s="223"/>
      <c r="D12" s="223"/>
      <c r="E12" s="223"/>
      <c r="F12" s="224"/>
      <c r="G12" s="248"/>
      <c r="H12" s="249"/>
      <c r="I12" s="250"/>
      <c r="J12" s="68"/>
      <c r="K12" s="225" t="s">
        <v>99</v>
      </c>
      <c r="L12" s="226"/>
      <c r="M12" s="227"/>
      <c r="N12" s="69"/>
      <c r="O12" s="45"/>
      <c r="Q12" s="46"/>
      <c r="R12" s="221"/>
      <c r="S12" s="221"/>
      <c r="T12" s="221"/>
      <c r="U12" s="42"/>
      <c r="V12" s="37"/>
      <c r="W12" s="40"/>
      <c r="X12" s="39"/>
      <c r="Y12" s="38"/>
      <c r="Z12" s="37"/>
      <c r="AA12" s="37"/>
    </row>
    <row r="13" spans="1:248" s="36" customFormat="1" ht="45" customHeight="1">
      <c r="A13" s="228" t="s">
        <v>45</v>
      </c>
      <c r="B13" s="228"/>
      <c r="C13" s="228"/>
      <c r="D13" s="228"/>
      <c r="E13" s="228"/>
      <c r="F13" s="228"/>
      <c r="G13" s="251"/>
      <c r="H13" s="252"/>
      <c r="I13" s="253"/>
      <c r="J13" s="70"/>
      <c r="K13" s="225" t="s">
        <v>99</v>
      </c>
      <c r="L13" s="226"/>
      <c r="M13" s="227"/>
      <c r="N13" s="71"/>
      <c r="O13" s="45"/>
      <c r="Q13" s="44"/>
      <c r="R13" s="221"/>
      <c r="S13" s="221"/>
      <c r="T13" s="142"/>
      <c r="U13" s="42"/>
      <c r="V13" s="41"/>
      <c r="W13" s="40"/>
      <c r="X13" s="39"/>
      <c r="Y13" s="38"/>
      <c r="Z13" s="37"/>
      <c r="AA13" s="37"/>
    </row>
    <row r="14" spans="1:248" ht="28.5" customHeight="1">
      <c r="A14" s="213" t="s">
        <v>25</v>
      </c>
      <c r="B14" s="214" t="s">
        <v>24</v>
      </c>
      <c r="C14" s="211" t="s">
        <v>23</v>
      </c>
      <c r="D14" s="211" t="s">
        <v>22</v>
      </c>
      <c r="E14" s="211" t="s">
        <v>98</v>
      </c>
      <c r="F14" s="215" t="s">
        <v>21</v>
      </c>
      <c r="G14" s="216"/>
      <c r="H14" s="216"/>
      <c r="I14" s="217"/>
      <c r="J14" s="211" t="s">
        <v>20</v>
      </c>
      <c r="K14" s="211"/>
      <c r="L14" s="212" t="s">
        <v>19</v>
      </c>
      <c r="M14" s="212"/>
      <c r="N14" s="212"/>
      <c r="O14" s="3"/>
      <c r="P14" s="3"/>
      <c r="Q14" s="12"/>
      <c r="R14" s="210"/>
      <c r="S14" s="210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13"/>
      <c r="B15" s="211"/>
      <c r="C15" s="211"/>
      <c r="D15" s="211"/>
      <c r="E15" s="211"/>
      <c r="F15" s="218"/>
      <c r="G15" s="219"/>
      <c r="H15" s="219"/>
      <c r="I15" s="220"/>
      <c r="J15" s="211"/>
      <c r="K15" s="211"/>
      <c r="L15" s="211" t="s">
        <v>18</v>
      </c>
      <c r="M15" s="211" t="s">
        <v>17</v>
      </c>
      <c r="N15" s="213" t="s">
        <v>16</v>
      </c>
      <c r="O15" s="3"/>
      <c r="P15" s="3"/>
      <c r="Q15" s="10"/>
      <c r="R15" s="210"/>
      <c r="S15" s="210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13"/>
      <c r="B16" s="211"/>
      <c r="C16" s="211"/>
      <c r="D16" s="211"/>
      <c r="E16" s="211"/>
      <c r="F16" s="141" t="s">
        <v>15</v>
      </c>
      <c r="G16" s="141" t="s">
        <v>14</v>
      </c>
      <c r="H16" s="141" t="s">
        <v>13</v>
      </c>
      <c r="I16" s="35" t="s">
        <v>12</v>
      </c>
      <c r="J16" s="141" t="s">
        <v>11</v>
      </c>
      <c r="K16" s="140" t="s">
        <v>10</v>
      </c>
      <c r="L16" s="211"/>
      <c r="M16" s="211"/>
      <c r="N16" s="213"/>
      <c r="O16" s="3"/>
      <c r="P16" s="3"/>
      <c r="Q16" s="6"/>
      <c r="R16" s="210"/>
      <c r="S16" s="210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33.75" customHeight="1">
      <c r="A17" s="208" t="s">
        <v>49</v>
      </c>
      <c r="B17" s="14" t="s">
        <v>3</v>
      </c>
      <c r="C17" s="196" t="s">
        <v>52</v>
      </c>
      <c r="D17" s="27">
        <v>22</v>
      </c>
      <c r="E17" s="105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43487</v>
      </c>
      <c r="K17" s="76">
        <v>43809</v>
      </c>
      <c r="L17" s="198">
        <f>(D18/D17)*100</f>
        <v>50</v>
      </c>
      <c r="M17" s="198"/>
      <c r="N17" s="207"/>
      <c r="Q17" s="6"/>
      <c r="R17" s="210"/>
      <c r="S17" s="210"/>
      <c r="T17" s="4"/>
      <c r="U17" s="5"/>
      <c r="V17" s="4"/>
      <c r="W17" s="31"/>
      <c r="X17" s="7"/>
      <c r="Y17" s="28"/>
      <c r="Z17" s="4"/>
      <c r="AA17" s="4"/>
    </row>
    <row r="18" spans="1:27" ht="54" customHeight="1">
      <c r="A18" s="209"/>
      <c r="B18" s="14" t="s">
        <v>2</v>
      </c>
      <c r="C18" s="197"/>
      <c r="D18" s="27">
        <f>1+2+1+3+2+2</f>
        <v>11</v>
      </c>
      <c r="E18" s="106" t="s">
        <v>57</v>
      </c>
      <c r="F18" s="74">
        <v>0</v>
      </c>
      <c r="G18" s="74">
        <v>0</v>
      </c>
      <c r="H18" s="74">
        <v>0</v>
      </c>
      <c r="I18" s="74">
        <v>0</v>
      </c>
      <c r="J18" s="77"/>
      <c r="K18" s="78"/>
      <c r="L18" s="198"/>
      <c r="M18" s="198"/>
      <c r="N18" s="207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47.25" customHeight="1">
      <c r="A19" s="208" t="s">
        <v>50</v>
      </c>
      <c r="B19" s="14" t="s">
        <v>3</v>
      </c>
      <c r="C19" s="196" t="s">
        <v>53</v>
      </c>
      <c r="D19" s="27">
        <v>4</v>
      </c>
      <c r="E19" s="105" t="s">
        <v>57</v>
      </c>
      <c r="F19" s="74">
        <v>0</v>
      </c>
      <c r="G19" s="74">
        <v>0</v>
      </c>
      <c r="H19" s="74">
        <v>0</v>
      </c>
      <c r="I19" s="74">
        <v>0</v>
      </c>
      <c r="J19" s="75">
        <v>43564</v>
      </c>
      <c r="K19" s="76">
        <v>43809</v>
      </c>
      <c r="L19" s="198">
        <f>(D20/D19)*100</f>
        <v>100</v>
      </c>
      <c r="M19" s="199"/>
      <c r="N19" s="201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42.75" customHeight="1">
      <c r="A20" s="209"/>
      <c r="B20" s="14" t="s">
        <v>2</v>
      </c>
      <c r="C20" s="197"/>
      <c r="D20" s="27">
        <f>1+1+1+1</f>
        <v>4</v>
      </c>
      <c r="E20" s="106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198"/>
      <c r="M20" s="200"/>
      <c r="N20" s="202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50.1" customHeight="1">
      <c r="A21" s="209" t="s">
        <v>88</v>
      </c>
      <c r="B21" s="14" t="s">
        <v>3</v>
      </c>
      <c r="C21" s="196" t="s">
        <v>51</v>
      </c>
      <c r="D21" s="27">
        <v>1</v>
      </c>
      <c r="E21" s="105" t="s">
        <v>57</v>
      </c>
      <c r="F21" s="74">
        <v>0</v>
      </c>
      <c r="G21" s="74">
        <v>0</v>
      </c>
      <c r="H21" s="74">
        <v>0</v>
      </c>
      <c r="I21" s="74">
        <v>0</v>
      </c>
      <c r="J21" s="81">
        <v>43480</v>
      </c>
      <c r="K21" s="81">
        <v>43826</v>
      </c>
      <c r="L21" s="198">
        <f>(D22/D21)*100</f>
        <v>0</v>
      </c>
      <c r="M21" s="198"/>
      <c r="N21" s="207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50.1" customHeight="1">
      <c r="A22" s="209"/>
      <c r="B22" s="14" t="s">
        <v>2</v>
      </c>
      <c r="C22" s="197"/>
      <c r="D22" s="27">
        <v>0</v>
      </c>
      <c r="E22" s="106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198"/>
      <c r="M22" s="198"/>
      <c r="N22" s="207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40.5" customHeight="1">
      <c r="A23" s="209" t="s">
        <v>54</v>
      </c>
      <c r="B23" s="14" t="s">
        <v>3</v>
      </c>
      <c r="C23" s="196" t="s">
        <v>100</v>
      </c>
      <c r="D23" s="27">
        <v>1</v>
      </c>
      <c r="E23" s="105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43500</v>
      </c>
      <c r="K23" s="81">
        <v>43826</v>
      </c>
      <c r="L23" s="198">
        <f t="shared" ref="L23" si="0">(D24/D23)*100</f>
        <v>100</v>
      </c>
      <c r="M23" s="198"/>
      <c r="N23" s="207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33" customHeight="1">
      <c r="A24" s="209"/>
      <c r="B24" s="14" t="s">
        <v>2</v>
      </c>
      <c r="C24" s="197"/>
      <c r="D24" s="26">
        <v>1</v>
      </c>
      <c r="E24" s="105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198"/>
      <c r="M24" s="198"/>
      <c r="N24" s="207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50.1" customHeight="1">
      <c r="A25" s="194" t="s">
        <v>55</v>
      </c>
      <c r="B25" s="14" t="s">
        <v>3</v>
      </c>
      <c r="C25" s="196" t="s">
        <v>56</v>
      </c>
      <c r="D25" s="26">
        <v>1</v>
      </c>
      <c r="E25" s="105" t="s">
        <v>57</v>
      </c>
      <c r="F25" s="74">
        <v>0</v>
      </c>
      <c r="G25" s="74">
        <v>0</v>
      </c>
      <c r="H25" s="74">
        <v>0</v>
      </c>
      <c r="I25" s="74">
        <v>0</v>
      </c>
      <c r="J25" s="81">
        <v>43528</v>
      </c>
      <c r="K25" s="81">
        <v>43826</v>
      </c>
      <c r="L25" s="198">
        <f t="shared" ref="L25" si="1">(D26/D25)*100</f>
        <v>0</v>
      </c>
      <c r="M25" s="199"/>
      <c r="N25" s="201"/>
    </row>
    <row r="26" spans="1:27" ht="50.1" customHeight="1">
      <c r="A26" s="195"/>
      <c r="B26" s="14" t="s">
        <v>2</v>
      </c>
      <c r="C26" s="197"/>
      <c r="D26" s="26">
        <v>0</v>
      </c>
      <c r="E26" s="105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198"/>
      <c r="M26" s="200"/>
      <c r="N26" s="202"/>
    </row>
    <row r="27" spans="1:27" ht="29.25" customHeight="1">
      <c r="A27" s="203" t="s">
        <v>9</v>
      </c>
      <c r="B27" s="14" t="s">
        <v>3</v>
      </c>
      <c r="C27" s="204"/>
      <c r="D27" s="107">
        <f>D17+D19+D21+D23+D25</f>
        <v>29</v>
      </c>
      <c r="E27" s="108" t="s">
        <v>57</v>
      </c>
      <c r="F27" s="100">
        <f>F17+F19+F21+F23+F25</f>
        <v>0</v>
      </c>
      <c r="G27" s="100">
        <f t="shared" ref="G27:I28" si="2">G17+G19+G21+G23+G25</f>
        <v>0</v>
      </c>
      <c r="H27" s="100">
        <f t="shared" si="2"/>
        <v>0</v>
      </c>
      <c r="I27" s="100">
        <f t="shared" si="2"/>
        <v>0</v>
      </c>
      <c r="J27" s="99"/>
      <c r="K27" s="25"/>
      <c r="L27" s="206">
        <f t="shared" ref="L27" si="3">(D28/D27)*100</f>
        <v>55.172413793103445</v>
      </c>
      <c r="M27" s="198"/>
      <c r="N27" s="207"/>
    </row>
    <row r="28" spans="1:27" ht="27.75" customHeight="1">
      <c r="A28" s="203"/>
      <c r="B28" s="14" t="s">
        <v>2</v>
      </c>
      <c r="C28" s="205"/>
      <c r="D28" s="107">
        <f>D18+D20+D22+D24+D26</f>
        <v>16</v>
      </c>
      <c r="E28" s="110" t="s">
        <v>57</v>
      </c>
      <c r="F28" s="99">
        <f>F18+F20+F22+F24+F26</f>
        <v>0</v>
      </c>
      <c r="G28" s="101">
        <f t="shared" si="2"/>
        <v>0</v>
      </c>
      <c r="H28" s="99">
        <f t="shared" si="2"/>
        <v>0</v>
      </c>
      <c r="I28" s="99">
        <f t="shared" si="2"/>
        <v>0</v>
      </c>
      <c r="J28" s="99"/>
      <c r="K28" s="25"/>
      <c r="L28" s="206"/>
      <c r="M28" s="198"/>
      <c r="N28" s="207"/>
      <c r="Q28" s="4"/>
      <c r="R28" s="4"/>
      <c r="S28" s="4"/>
      <c r="T28" s="4"/>
      <c r="U28" s="4"/>
      <c r="V28" s="4"/>
    </row>
    <row r="29" spans="1:27" s="4" customFormat="1">
      <c r="B29" s="24"/>
      <c r="E29" s="23"/>
      <c r="F29" s="20"/>
      <c r="G29" s="22"/>
      <c r="H29" s="22"/>
      <c r="I29" s="22"/>
      <c r="J29" s="21"/>
      <c r="K29" s="21"/>
      <c r="L29" s="20"/>
      <c r="M29" s="18"/>
      <c r="N29" s="19"/>
      <c r="O29" s="18"/>
    </row>
    <row r="30" spans="1:27" s="138" customFormat="1" ht="34.5" customHeight="1">
      <c r="A30" s="17" t="s">
        <v>8</v>
      </c>
      <c r="B30" s="177" t="s">
        <v>7</v>
      </c>
      <c r="C30" s="178"/>
      <c r="D30" s="179"/>
      <c r="E30" s="180" t="s">
        <v>6</v>
      </c>
      <c r="F30" s="181"/>
      <c r="G30" s="181"/>
      <c r="H30" s="181"/>
      <c r="I30" s="137"/>
      <c r="J30" s="182" t="s">
        <v>5</v>
      </c>
      <c r="K30" s="183"/>
      <c r="L30" s="183"/>
      <c r="M30" s="183"/>
      <c r="N30" s="183"/>
      <c r="Q30" s="139"/>
      <c r="R30" s="139"/>
      <c r="S30" s="139"/>
      <c r="T30" s="139"/>
      <c r="U30" s="139"/>
      <c r="V30" s="139"/>
    </row>
    <row r="31" spans="1:27" ht="30" customHeight="1">
      <c r="A31" s="184" t="s">
        <v>91</v>
      </c>
      <c r="B31" s="153" t="s">
        <v>85</v>
      </c>
      <c r="C31" s="154"/>
      <c r="D31" s="155"/>
      <c r="E31" s="174" t="s">
        <v>86</v>
      </c>
      <c r="F31" s="175"/>
      <c r="G31" s="176"/>
      <c r="H31" s="15" t="s">
        <v>3</v>
      </c>
      <c r="I31" s="165">
        <f>(D18/D17)*100</f>
        <v>50</v>
      </c>
      <c r="J31" s="306" t="s">
        <v>72</v>
      </c>
      <c r="K31" s="186"/>
      <c r="L31" s="186"/>
      <c r="M31" s="186"/>
      <c r="N31" s="187"/>
    </row>
    <row r="32" spans="1:27" ht="30" customHeight="1">
      <c r="A32" s="170"/>
      <c r="B32" s="156"/>
      <c r="C32" s="157"/>
      <c r="D32" s="158"/>
      <c r="E32" s="162"/>
      <c r="F32" s="163"/>
      <c r="G32" s="164"/>
      <c r="H32" s="14" t="s">
        <v>2</v>
      </c>
      <c r="I32" s="166"/>
      <c r="J32" s="188"/>
      <c r="K32" s="189"/>
      <c r="L32" s="189"/>
      <c r="M32" s="189"/>
      <c r="N32" s="190"/>
    </row>
    <row r="33" spans="1:50" ht="30" customHeight="1">
      <c r="A33" s="152" t="s">
        <v>90</v>
      </c>
      <c r="B33" s="153" t="s">
        <v>94</v>
      </c>
      <c r="C33" s="154"/>
      <c r="D33" s="155"/>
      <c r="E33" s="174" t="s">
        <v>87</v>
      </c>
      <c r="F33" s="175"/>
      <c r="G33" s="176"/>
      <c r="H33" s="15" t="s">
        <v>3</v>
      </c>
      <c r="I33" s="165">
        <f t="shared" ref="I33" si="4">(D20/D19)*100</f>
        <v>100</v>
      </c>
      <c r="J33" s="188"/>
      <c r="K33" s="189"/>
      <c r="L33" s="189"/>
      <c r="M33" s="189"/>
      <c r="N33" s="190"/>
    </row>
    <row r="34" spans="1:50" ht="30" customHeight="1">
      <c r="A34" s="152"/>
      <c r="B34" s="156"/>
      <c r="C34" s="157"/>
      <c r="D34" s="158"/>
      <c r="E34" s="162"/>
      <c r="F34" s="163"/>
      <c r="G34" s="164"/>
      <c r="H34" s="14" t="s">
        <v>2</v>
      </c>
      <c r="I34" s="166"/>
      <c r="J34" s="188"/>
      <c r="K34" s="189"/>
      <c r="L34" s="189"/>
      <c r="M34" s="189"/>
      <c r="N34" s="190"/>
    </row>
    <row r="35" spans="1:50" ht="30" customHeight="1">
      <c r="A35" s="152" t="s">
        <v>89</v>
      </c>
      <c r="B35" s="153" t="s">
        <v>96</v>
      </c>
      <c r="C35" s="154"/>
      <c r="D35" s="155"/>
      <c r="E35" s="159" t="s">
        <v>95</v>
      </c>
      <c r="F35" s="160"/>
      <c r="G35" s="161"/>
      <c r="H35" s="15" t="s">
        <v>3</v>
      </c>
      <c r="I35" s="165">
        <f t="shared" ref="I35" si="5">(D22/D21)*100</f>
        <v>0</v>
      </c>
      <c r="J35" s="188"/>
      <c r="K35" s="189"/>
      <c r="L35" s="189"/>
      <c r="M35" s="189"/>
      <c r="N35" s="190"/>
    </row>
    <row r="36" spans="1:50" ht="30" customHeight="1">
      <c r="A36" s="152"/>
      <c r="B36" s="156"/>
      <c r="C36" s="157"/>
      <c r="D36" s="158"/>
      <c r="E36" s="162"/>
      <c r="F36" s="163"/>
      <c r="G36" s="164"/>
      <c r="H36" s="14" t="s">
        <v>2</v>
      </c>
      <c r="I36" s="166"/>
      <c r="J36" s="191"/>
      <c r="K36" s="192"/>
      <c r="L36" s="192"/>
      <c r="M36" s="192"/>
      <c r="N36" s="193"/>
    </row>
    <row r="37" spans="1:50" ht="43.5" customHeight="1">
      <c r="A37" s="152" t="s">
        <v>92</v>
      </c>
      <c r="B37" s="153" t="s">
        <v>101</v>
      </c>
      <c r="C37" s="154"/>
      <c r="D37" s="155"/>
      <c r="E37" s="159" t="s">
        <v>102</v>
      </c>
      <c r="F37" s="160"/>
      <c r="G37" s="161"/>
      <c r="H37" s="14" t="s">
        <v>3</v>
      </c>
      <c r="I37" s="165">
        <f t="shared" ref="I37" si="6">(D24/D23)*100</f>
        <v>100</v>
      </c>
      <c r="J37" s="151" t="s">
        <v>4</v>
      </c>
      <c r="K37" s="151"/>
      <c r="L37" s="151"/>
      <c r="M37" s="151"/>
      <c r="N37" s="151"/>
    </row>
    <row r="38" spans="1:50" ht="41.25" customHeight="1">
      <c r="A38" s="152"/>
      <c r="B38" s="156"/>
      <c r="C38" s="157"/>
      <c r="D38" s="158"/>
      <c r="E38" s="162"/>
      <c r="F38" s="163"/>
      <c r="G38" s="164"/>
      <c r="H38" s="14" t="s">
        <v>2</v>
      </c>
      <c r="I38" s="166"/>
      <c r="J38" s="151"/>
      <c r="K38" s="151"/>
      <c r="L38" s="151"/>
      <c r="M38" s="151"/>
      <c r="N38" s="151"/>
    </row>
    <row r="39" spans="1:50" ht="37.5" customHeight="1">
      <c r="A39" s="152" t="s">
        <v>93</v>
      </c>
      <c r="B39" s="153" t="s">
        <v>104</v>
      </c>
      <c r="C39" s="154"/>
      <c r="D39" s="155"/>
      <c r="E39" s="159" t="s">
        <v>103</v>
      </c>
      <c r="F39" s="160"/>
      <c r="G39" s="161"/>
      <c r="H39" s="14" t="s">
        <v>3</v>
      </c>
      <c r="I39" s="165">
        <f t="shared" ref="I39" si="7">(D26/D25)*100</f>
        <v>0</v>
      </c>
      <c r="J39" s="173"/>
      <c r="K39" s="173"/>
      <c r="L39" s="173"/>
      <c r="M39" s="173"/>
      <c r="N39" s="173"/>
      <c r="O39" s="4"/>
    </row>
    <row r="40" spans="1:50" ht="30" customHeight="1">
      <c r="A40" s="152"/>
      <c r="B40" s="156"/>
      <c r="C40" s="157"/>
      <c r="D40" s="158"/>
      <c r="E40" s="162"/>
      <c r="F40" s="163"/>
      <c r="G40" s="164"/>
      <c r="H40" s="14" t="s">
        <v>2</v>
      </c>
      <c r="I40" s="166"/>
      <c r="J40" s="173"/>
      <c r="K40" s="173"/>
      <c r="L40" s="173"/>
      <c r="M40" s="173"/>
      <c r="N40" s="173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47.25" customHeight="1">
      <c r="A41" s="167" t="s">
        <v>119</v>
      </c>
      <c r="B41" s="168"/>
      <c r="C41" s="168"/>
      <c r="D41" s="168"/>
      <c r="E41" s="168"/>
      <c r="F41" s="168"/>
      <c r="G41" s="168"/>
      <c r="H41" s="168"/>
      <c r="I41" s="169"/>
      <c r="J41" s="151" t="s">
        <v>0</v>
      </c>
      <c r="K41" s="151"/>
      <c r="L41" s="151"/>
      <c r="M41" s="151"/>
      <c r="N41" s="15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51" customHeight="1">
      <c r="A42" s="170"/>
      <c r="B42" s="171"/>
      <c r="C42" s="171"/>
      <c r="D42" s="171"/>
      <c r="E42" s="171"/>
      <c r="F42" s="171"/>
      <c r="G42" s="171"/>
      <c r="H42" s="171"/>
      <c r="I42" s="172"/>
      <c r="J42" s="151"/>
      <c r="K42" s="151"/>
      <c r="L42" s="151"/>
      <c r="M42" s="151"/>
      <c r="N42" s="151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.75">
      <c r="A43" s="1" t="s">
        <v>125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</sheetData>
  <mergeCells count="102">
    <mergeCell ref="A5:N5"/>
    <mergeCell ref="A6:N6"/>
    <mergeCell ref="B7:N7"/>
    <mergeCell ref="A8:F8"/>
    <mergeCell ref="G8:I13"/>
    <mergeCell ref="J8:N8"/>
    <mergeCell ref="A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A12:F12"/>
    <mergeCell ref="K12:M12"/>
    <mergeCell ref="R12:T12"/>
    <mergeCell ref="A13:F13"/>
    <mergeCell ref="K13:M13"/>
    <mergeCell ref="R13:S13"/>
    <mergeCell ref="Q8:U8"/>
    <mergeCell ref="A9:F9"/>
    <mergeCell ref="K9:M9"/>
    <mergeCell ref="A10:F10"/>
    <mergeCell ref="K10:M10"/>
    <mergeCell ref="R10:T10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27:A28"/>
    <mergeCell ref="C27:C28"/>
    <mergeCell ref="L27:L28"/>
    <mergeCell ref="M27:M28"/>
    <mergeCell ref="N27:N28"/>
    <mergeCell ref="B30:D30"/>
    <mergeCell ref="E30:H30"/>
    <mergeCell ref="J30:N30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31:A32"/>
    <mergeCell ref="B31:D32"/>
    <mergeCell ref="E31:G32"/>
    <mergeCell ref="I31:I32"/>
    <mergeCell ref="J31:N36"/>
    <mergeCell ref="A33:A34"/>
    <mergeCell ref="B33:D34"/>
    <mergeCell ref="E33:G34"/>
    <mergeCell ref="I33:I34"/>
    <mergeCell ref="A35:A36"/>
    <mergeCell ref="A41:I42"/>
    <mergeCell ref="J41:N42"/>
    <mergeCell ref="J37:N38"/>
    <mergeCell ref="A39:A40"/>
    <mergeCell ref="B39:D40"/>
    <mergeCell ref="E39:G40"/>
    <mergeCell ref="I39:I40"/>
    <mergeCell ref="J39:N40"/>
    <mergeCell ref="B35:D36"/>
    <mergeCell ref="E35:G36"/>
    <mergeCell ref="I35:I36"/>
    <mergeCell ref="A37:A38"/>
    <mergeCell ref="B37:D38"/>
    <mergeCell ref="E37:G38"/>
    <mergeCell ref="I37:I38"/>
  </mergeCells>
  <pageMargins left="0.62992125984251968" right="0.19685039370078741" top="0.23622047244094491" bottom="0.19685039370078741" header="0.15748031496062992" footer="0"/>
  <pageSetup paperSize="5" scale="50" orientation="landscape" r:id="rId1"/>
  <headerFooter alignWithMargins="0"/>
  <rowBreaks count="1" manualBreakCount="1">
    <brk id="29" max="16383" man="1"/>
  </rowBreaks>
  <drawing r:id="rId2"/>
  <legacyDrawing r:id="rId3"/>
  <oleObjects>
    <mc:AlternateContent xmlns:mc="http://schemas.openxmlformats.org/markup-compatibility/2006">
      <mc:Choice Requires="x14">
        <oleObject shapeId="819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819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3"/>
  <sheetViews>
    <sheetView view="pageBreakPreview" zoomScale="60" zoomScaleNormal="80" workbookViewId="0">
      <selection sqref="A1:XFD1048576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18.42578125" style="1" customWidth="1"/>
    <col min="4" max="4" width="10" style="1" customWidth="1"/>
    <col min="5" max="5" width="16.28515625" style="1" customWidth="1"/>
    <col min="6" max="6" width="16.42578125" style="1" customWidth="1"/>
    <col min="7" max="7" width="8" style="3" customWidth="1"/>
    <col min="8" max="8" width="13.42578125" style="1" customWidth="1"/>
    <col min="9" max="9" width="12.7109375" style="1" customWidth="1"/>
    <col min="10" max="10" width="15" style="2" customWidth="1"/>
    <col min="11" max="11" width="16.85546875" style="2" customWidth="1"/>
    <col min="12" max="12" width="11" style="1" customWidth="1"/>
    <col min="13" max="13" width="14" style="1" customWidth="1"/>
    <col min="14" max="14" width="16.5703125" style="1" customWidth="1"/>
    <col min="15" max="15" width="2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260"/>
      <c r="B1" s="263" t="s">
        <v>32</v>
      </c>
      <c r="C1" s="264"/>
      <c r="D1" s="264"/>
      <c r="E1" s="264"/>
      <c r="F1" s="264"/>
      <c r="G1" s="264"/>
      <c r="H1" s="265"/>
      <c r="I1" s="269" t="s">
        <v>36</v>
      </c>
      <c r="J1" s="270"/>
      <c r="K1" s="270"/>
      <c r="L1" s="271"/>
      <c r="M1" s="272"/>
      <c r="N1" s="273"/>
      <c r="O1" s="50"/>
    </row>
    <row r="2" spans="1:248" s="36" customFormat="1" ht="37.5" customHeight="1">
      <c r="A2" s="261"/>
      <c r="B2" s="266"/>
      <c r="C2" s="267"/>
      <c r="D2" s="267"/>
      <c r="E2" s="267"/>
      <c r="F2" s="267"/>
      <c r="G2" s="267"/>
      <c r="H2" s="268"/>
      <c r="I2" s="269" t="s">
        <v>33</v>
      </c>
      <c r="J2" s="270"/>
      <c r="K2" s="270"/>
      <c r="L2" s="271"/>
      <c r="M2" s="274"/>
      <c r="N2" s="275"/>
      <c r="O2" s="50"/>
    </row>
    <row r="3" spans="1:248" s="36" customFormat="1" ht="33.75" customHeight="1">
      <c r="A3" s="261"/>
      <c r="B3" s="263" t="s">
        <v>31</v>
      </c>
      <c r="C3" s="264"/>
      <c r="D3" s="264"/>
      <c r="E3" s="264"/>
      <c r="F3" s="264"/>
      <c r="G3" s="264"/>
      <c r="H3" s="265"/>
      <c r="I3" s="269" t="s">
        <v>34</v>
      </c>
      <c r="J3" s="270"/>
      <c r="K3" s="270"/>
      <c r="L3" s="271"/>
      <c r="M3" s="274"/>
      <c r="N3" s="275"/>
      <c r="O3" s="50"/>
    </row>
    <row r="4" spans="1:248" s="36" customFormat="1" ht="38.25" customHeight="1">
      <c r="A4" s="262"/>
      <c r="B4" s="266"/>
      <c r="C4" s="267"/>
      <c r="D4" s="267"/>
      <c r="E4" s="267"/>
      <c r="F4" s="267"/>
      <c r="G4" s="267"/>
      <c r="H4" s="268"/>
      <c r="I4" s="269" t="s">
        <v>35</v>
      </c>
      <c r="J4" s="270"/>
      <c r="K4" s="270"/>
      <c r="L4" s="271"/>
      <c r="M4" s="276"/>
      <c r="N4" s="277"/>
      <c r="O4" s="50"/>
    </row>
    <row r="5" spans="1:248" s="36" customFormat="1" ht="38.25" customHeight="1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50"/>
    </row>
    <row r="6" spans="1:248" s="36" customFormat="1" ht="31.5" customHeight="1">
      <c r="A6" s="239" t="s">
        <v>63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1"/>
      <c r="O6" s="50"/>
    </row>
    <row r="7" spans="1:248" s="36" customFormat="1" ht="36" customHeight="1">
      <c r="A7" s="116" t="s">
        <v>44</v>
      </c>
      <c r="B7" s="242" t="s">
        <v>115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</row>
    <row r="8" spans="1:248" s="36" customFormat="1" ht="36" customHeight="1">
      <c r="A8" s="244" t="s">
        <v>38</v>
      </c>
      <c r="B8" s="240"/>
      <c r="C8" s="240"/>
      <c r="D8" s="240"/>
      <c r="E8" s="240"/>
      <c r="F8" s="241"/>
      <c r="G8" s="245" t="s">
        <v>47</v>
      </c>
      <c r="H8" s="246"/>
      <c r="I8" s="247"/>
      <c r="J8" s="254" t="s">
        <v>29</v>
      </c>
      <c r="K8" s="255"/>
      <c r="L8" s="255"/>
      <c r="M8" s="255"/>
      <c r="N8" s="256"/>
      <c r="O8" s="45"/>
      <c r="Q8" s="229"/>
      <c r="R8" s="229"/>
      <c r="S8" s="229"/>
      <c r="T8" s="229"/>
      <c r="U8" s="229"/>
      <c r="V8" s="37"/>
      <c r="W8" s="37"/>
      <c r="X8" s="37"/>
      <c r="Y8" s="37"/>
      <c r="Z8" s="37"/>
      <c r="AA8" s="37"/>
    </row>
    <row r="9" spans="1:248" s="36" customFormat="1" ht="45.75" customHeight="1">
      <c r="A9" s="230" t="s">
        <v>39</v>
      </c>
      <c r="B9" s="231"/>
      <c r="C9" s="231"/>
      <c r="D9" s="231"/>
      <c r="E9" s="231"/>
      <c r="F9" s="232"/>
      <c r="G9" s="248"/>
      <c r="H9" s="249"/>
      <c r="I9" s="250"/>
      <c r="J9" s="117" t="s">
        <v>28</v>
      </c>
      <c r="K9" s="233" t="s">
        <v>27</v>
      </c>
      <c r="L9" s="233"/>
      <c r="M9" s="233"/>
      <c r="N9" s="117" t="s">
        <v>26</v>
      </c>
      <c r="O9" s="45"/>
      <c r="Q9" s="120"/>
      <c r="R9" s="120"/>
      <c r="S9" s="120"/>
      <c r="T9" s="120"/>
      <c r="U9" s="120"/>
      <c r="V9" s="37"/>
      <c r="W9" s="37"/>
      <c r="X9" s="37"/>
      <c r="Y9" s="37"/>
      <c r="Z9" s="37"/>
      <c r="AA9" s="37"/>
    </row>
    <row r="10" spans="1:248" s="36" customFormat="1" ht="50.25" customHeight="1">
      <c r="A10" s="230" t="s">
        <v>40</v>
      </c>
      <c r="B10" s="231"/>
      <c r="C10" s="231"/>
      <c r="D10" s="231"/>
      <c r="E10" s="231"/>
      <c r="F10" s="232"/>
      <c r="G10" s="248"/>
      <c r="H10" s="249"/>
      <c r="I10" s="250"/>
      <c r="J10" s="62"/>
      <c r="K10" s="234" t="s">
        <v>99</v>
      </c>
      <c r="L10" s="235"/>
      <c r="M10" s="236"/>
      <c r="N10" s="63"/>
      <c r="O10" s="45"/>
      <c r="Q10" s="118"/>
      <c r="R10" s="237"/>
      <c r="S10" s="237"/>
      <c r="T10" s="237"/>
      <c r="U10" s="118"/>
      <c r="V10" s="37"/>
      <c r="W10" s="119"/>
      <c r="X10" s="119"/>
      <c r="Y10" s="37"/>
      <c r="Z10" s="37"/>
      <c r="AA10" s="37"/>
    </row>
    <row r="11" spans="1:248" s="36" customFormat="1" ht="44.25" customHeight="1">
      <c r="A11" s="257" t="s">
        <v>41</v>
      </c>
      <c r="B11" s="258"/>
      <c r="C11" s="258"/>
      <c r="D11" s="258"/>
      <c r="E11" s="258"/>
      <c r="F11" s="259"/>
      <c r="G11" s="248"/>
      <c r="H11" s="249"/>
      <c r="I11" s="250"/>
      <c r="J11" s="65"/>
      <c r="K11" s="225" t="s">
        <v>99</v>
      </c>
      <c r="L11" s="226"/>
      <c r="M11" s="227"/>
      <c r="N11" s="66"/>
      <c r="O11" s="45"/>
      <c r="Q11" s="46"/>
      <c r="R11" s="221"/>
      <c r="S11" s="221"/>
      <c r="T11" s="221"/>
      <c r="U11" s="42"/>
      <c r="V11" s="37"/>
      <c r="W11" s="40"/>
      <c r="X11" s="39"/>
      <c r="Y11" s="38"/>
      <c r="Z11" s="37"/>
      <c r="AA11" s="37"/>
    </row>
    <row r="12" spans="1:248" s="36" customFormat="1" ht="42.75" customHeight="1">
      <c r="A12" s="222" t="s">
        <v>42</v>
      </c>
      <c r="B12" s="223"/>
      <c r="C12" s="223"/>
      <c r="D12" s="223"/>
      <c r="E12" s="223"/>
      <c r="F12" s="224"/>
      <c r="G12" s="248"/>
      <c r="H12" s="249"/>
      <c r="I12" s="250"/>
      <c r="J12" s="68"/>
      <c r="K12" s="225" t="s">
        <v>99</v>
      </c>
      <c r="L12" s="226"/>
      <c r="M12" s="227"/>
      <c r="N12" s="69"/>
      <c r="O12" s="45"/>
      <c r="Q12" s="46"/>
      <c r="R12" s="221"/>
      <c r="S12" s="221"/>
      <c r="T12" s="221"/>
      <c r="U12" s="42"/>
      <c r="V12" s="37"/>
      <c r="W12" s="40"/>
      <c r="X12" s="39"/>
      <c r="Y12" s="38"/>
      <c r="Z12" s="37"/>
      <c r="AA12" s="37"/>
    </row>
    <row r="13" spans="1:248" s="36" customFormat="1" ht="45" customHeight="1">
      <c r="A13" s="228" t="s">
        <v>45</v>
      </c>
      <c r="B13" s="228"/>
      <c r="C13" s="228"/>
      <c r="D13" s="228"/>
      <c r="E13" s="228"/>
      <c r="F13" s="228"/>
      <c r="G13" s="251"/>
      <c r="H13" s="252"/>
      <c r="I13" s="253"/>
      <c r="J13" s="70"/>
      <c r="K13" s="225" t="s">
        <v>99</v>
      </c>
      <c r="L13" s="226"/>
      <c r="M13" s="227"/>
      <c r="N13" s="71"/>
      <c r="O13" s="45"/>
      <c r="Q13" s="44"/>
      <c r="R13" s="221"/>
      <c r="S13" s="221"/>
      <c r="T13" s="115"/>
      <c r="U13" s="42"/>
      <c r="V13" s="41"/>
      <c r="W13" s="40"/>
      <c r="X13" s="39"/>
      <c r="Y13" s="38"/>
      <c r="Z13" s="37"/>
      <c r="AA13" s="37"/>
    </row>
    <row r="14" spans="1:248" ht="28.5" customHeight="1">
      <c r="A14" s="213" t="s">
        <v>25</v>
      </c>
      <c r="B14" s="214" t="s">
        <v>24</v>
      </c>
      <c r="C14" s="211" t="s">
        <v>23</v>
      </c>
      <c r="D14" s="211" t="s">
        <v>22</v>
      </c>
      <c r="E14" s="211" t="s">
        <v>98</v>
      </c>
      <c r="F14" s="215" t="s">
        <v>21</v>
      </c>
      <c r="G14" s="216"/>
      <c r="H14" s="216"/>
      <c r="I14" s="217"/>
      <c r="J14" s="211" t="s">
        <v>20</v>
      </c>
      <c r="K14" s="211"/>
      <c r="L14" s="212" t="s">
        <v>19</v>
      </c>
      <c r="M14" s="212"/>
      <c r="N14" s="212"/>
      <c r="O14" s="3"/>
      <c r="P14" s="3"/>
      <c r="Q14" s="12"/>
      <c r="R14" s="210"/>
      <c r="S14" s="210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13"/>
      <c r="B15" s="211"/>
      <c r="C15" s="211"/>
      <c r="D15" s="211"/>
      <c r="E15" s="211"/>
      <c r="F15" s="218"/>
      <c r="G15" s="219"/>
      <c r="H15" s="219"/>
      <c r="I15" s="220"/>
      <c r="J15" s="211"/>
      <c r="K15" s="211"/>
      <c r="L15" s="211" t="s">
        <v>18</v>
      </c>
      <c r="M15" s="211" t="s">
        <v>17</v>
      </c>
      <c r="N15" s="213" t="s">
        <v>16</v>
      </c>
      <c r="O15" s="3"/>
      <c r="P15" s="3"/>
      <c r="Q15" s="10"/>
      <c r="R15" s="210"/>
      <c r="S15" s="210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13"/>
      <c r="B16" s="211"/>
      <c r="C16" s="211"/>
      <c r="D16" s="211"/>
      <c r="E16" s="211"/>
      <c r="F16" s="113" t="s">
        <v>15</v>
      </c>
      <c r="G16" s="113" t="s">
        <v>14</v>
      </c>
      <c r="H16" s="113" t="s">
        <v>13</v>
      </c>
      <c r="I16" s="35" t="s">
        <v>12</v>
      </c>
      <c r="J16" s="113" t="s">
        <v>11</v>
      </c>
      <c r="K16" s="114" t="s">
        <v>10</v>
      </c>
      <c r="L16" s="211"/>
      <c r="M16" s="211"/>
      <c r="N16" s="213"/>
      <c r="O16" s="3"/>
      <c r="P16" s="3"/>
      <c r="Q16" s="6"/>
      <c r="R16" s="210"/>
      <c r="S16" s="210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33.75" customHeight="1">
      <c r="A17" s="208" t="s">
        <v>49</v>
      </c>
      <c r="B17" s="14" t="s">
        <v>3</v>
      </c>
      <c r="C17" s="196" t="s">
        <v>52</v>
      </c>
      <c r="D17" s="27">
        <v>22</v>
      </c>
      <c r="E17" s="105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43487</v>
      </c>
      <c r="K17" s="76">
        <v>43809</v>
      </c>
      <c r="L17" s="198">
        <f>(D18/D17)*100</f>
        <v>18.181818181818183</v>
      </c>
      <c r="M17" s="198"/>
      <c r="N17" s="207"/>
      <c r="Q17" s="6"/>
      <c r="R17" s="210"/>
      <c r="S17" s="210"/>
      <c r="T17" s="4"/>
      <c r="U17" s="5"/>
      <c r="V17" s="4"/>
      <c r="W17" s="31"/>
      <c r="X17" s="7"/>
      <c r="Y17" s="28"/>
      <c r="Z17" s="4"/>
      <c r="AA17" s="4"/>
    </row>
    <row r="18" spans="1:27" ht="54" customHeight="1">
      <c r="A18" s="209"/>
      <c r="B18" s="14" t="s">
        <v>2</v>
      </c>
      <c r="C18" s="197"/>
      <c r="D18" s="27">
        <v>4</v>
      </c>
      <c r="E18" s="106" t="s">
        <v>57</v>
      </c>
      <c r="F18" s="74">
        <v>0</v>
      </c>
      <c r="G18" s="74">
        <v>0</v>
      </c>
      <c r="H18" s="74">
        <v>0</v>
      </c>
      <c r="I18" s="74">
        <v>0</v>
      </c>
      <c r="J18" s="77"/>
      <c r="K18" s="78"/>
      <c r="L18" s="198"/>
      <c r="M18" s="198"/>
      <c r="N18" s="207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47.25" customHeight="1">
      <c r="A19" s="208" t="s">
        <v>50</v>
      </c>
      <c r="B19" s="14" t="s">
        <v>3</v>
      </c>
      <c r="C19" s="196" t="s">
        <v>53</v>
      </c>
      <c r="D19" s="27">
        <v>4</v>
      </c>
      <c r="E19" s="105" t="s">
        <v>57</v>
      </c>
      <c r="F19" s="74">
        <v>0</v>
      </c>
      <c r="G19" s="74">
        <v>0</v>
      </c>
      <c r="H19" s="74">
        <v>0</v>
      </c>
      <c r="I19" s="74">
        <v>0</v>
      </c>
      <c r="J19" s="75">
        <v>43564</v>
      </c>
      <c r="K19" s="76">
        <v>43809</v>
      </c>
      <c r="L19" s="198">
        <f>(D20/D19)*100</f>
        <v>75</v>
      </c>
      <c r="M19" s="199"/>
      <c r="N19" s="201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42.75" customHeight="1">
      <c r="A20" s="209"/>
      <c r="B20" s="14" t="s">
        <v>2</v>
      </c>
      <c r="C20" s="197"/>
      <c r="D20" s="27">
        <v>3</v>
      </c>
      <c r="E20" s="106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198"/>
      <c r="M20" s="200"/>
      <c r="N20" s="202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50.1" customHeight="1">
      <c r="A21" s="209" t="s">
        <v>88</v>
      </c>
      <c r="B21" s="14" t="s">
        <v>3</v>
      </c>
      <c r="C21" s="196" t="s">
        <v>51</v>
      </c>
      <c r="D21" s="27">
        <v>1</v>
      </c>
      <c r="E21" s="105" t="s">
        <v>57</v>
      </c>
      <c r="F21" s="74">
        <v>0</v>
      </c>
      <c r="G21" s="74">
        <v>0</v>
      </c>
      <c r="H21" s="74">
        <v>0</v>
      </c>
      <c r="I21" s="74">
        <v>0</v>
      </c>
      <c r="J21" s="81">
        <v>43480</v>
      </c>
      <c r="K21" s="81">
        <v>43826</v>
      </c>
      <c r="L21" s="198">
        <f>(D22/D21)*100</f>
        <v>0</v>
      </c>
      <c r="M21" s="198"/>
      <c r="N21" s="207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50.1" customHeight="1">
      <c r="A22" s="209"/>
      <c r="B22" s="14" t="s">
        <v>2</v>
      </c>
      <c r="C22" s="197"/>
      <c r="D22" s="27">
        <v>0</v>
      </c>
      <c r="E22" s="106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198"/>
      <c r="M22" s="198"/>
      <c r="N22" s="207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40.5" customHeight="1">
      <c r="A23" s="209" t="s">
        <v>54</v>
      </c>
      <c r="B23" s="14" t="s">
        <v>3</v>
      </c>
      <c r="C23" s="196" t="s">
        <v>100</v>
      </c>
      <c r="D23" s="27">
        <v>1</v>
      </c>
      <c r="E23" s="105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43500</v>
      </c>
      <c r="K23" s="81">
        <v>43826</v>
      </c>
      <c r="L23" s="198">
        <f t="shared" ref="L23" si="0">(D24/D23)*100</f>
        <v>100</v>
      </c>
      <c r="M23" s="198"/>
      <c r="N23" s="207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33" customHeight="1">
      <c r="A24" s="209"/>
      <c r="B24" s="14" t="s">
        <v>2</v>
      </c>
      <c r="C24" s="197"/>
      <c r="D24" s="26">
        <v>1</v>
      </c>
      <c r="E24" s="105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198"/>
      <c r="M24" s="198"/>
      <c r="N24" s="207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50.1" customHeight="1">
      <c r="A25" s="194" t="s">
        <v>55</v>
      </c>
      <c r="B25" s="14" t="s">
        <v>3</v>
      </c>
      <c r="C25" s="196" t="s">
        <v>56</v>
      </c>
      <c r="D25" s="26">
        <v>1</v>
      </c>
      <c r="E25" s="105" t="s">
        <v>57</v>
      </c>
      <c r="F25" s="74">
        <v>0</v>
      </c>
      <c r="G25" s="74">
        <v>0</v>
      </c>
      <c r="H25" s="74">
        <v>0</v>
      </c>
      <c r="I25" s="74">
        <v>0</v>
      </c>
      <c r="J25" s="81">
        <v>43528</v>
      </c>
      <c r="K25" s="81">
        <v>43826</v>
      </c>
      <c r="L25" s="198">
        <f t="shared" ref="L25" si="1">(D26/D25)*100</f>
        <v>0</v>
      </c>
      <c r="M25" s="199"/>
      <c r="N25" s="201"/>
    </row>
    <row r="26" spans="1:27" ht="50.1" customHeight="1">
      <c r="A26" s="195"/>
      <c r="B26" s="14" t="s">
        <v>2</v>
      </c>
      <c r="C26" s="197"/>
      <c r="D26" s="26">
        <v>0</v>
      </c>
      <c r="E26" s="105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198"/>
      <c r="M26" s="200"/>
      <c r="N26" s="202"/>
    </row>
    <row r="27" spans="1:27" ht="29.25" customHeight="1">
      <c r="A27" s="203" t="s">
        <v>9</v>
      </c>
      <c r="B27" s="14" t="s">
        <v>3</v>
      </c>
      <c r="C27" s="204"/>
      <c r="D27" s="107">
        <f>D17+D19+D21+D23+D25</f>
        <v>29</v>
      </c>
      <c r="E27" s="108" t="s">
        <v>57</v>
      </c>
      <c r="F27" s="100">
        <f>F17+F19+F21+F23+F25</f>
        <v>0</v>
      </c>
      <c r="G27" s="100">
        <f t="shared" ref="G27:I28" si="2">G17+G19+G21+G23+G25</f>
        <v>0</v>
      </c>
      <c r="H27" s="100">
        <f t="shared" si="2"/>
        <v>0</v>
      </c>
      <c r="I27" s="100">
        <f t="shared" si="2"/>
        <v>0</v>
      </c>
      <c r="J27" s="99"/>
      <c r="K27" s="25"/>
      <c r="L27" s="206">
        <f t="shared" ref="L27" si="3">(D28/D27)*100</f>
        <v>27.586206896551722</v>
      </c>
      <c r="M27" s="198"/>
      <c r="N27" s="207"/>
    </row>
    <row r="28" spans="1:27" ht="27.75" customHeight="1">
      <c r="A28" s="203"/>
      <c r="B28" s="14" t="s">
        <v>2</v>
      </c>
      <c r="C28" s="205"/>
      <c r="D28" s="107">
        <f>D18+D20+D22+D24+D26</f>
        <v>8</v>
      </c>
      <c r="E28" s="110" t="s">
        <v>57</v>
      </c>
      <c r="F28" s="99">
        <f>F18+F20+F22+F24+F26</f>
        <v>0</v>
      </c>
      <c r="G28" s="101">
        <f t="shared" si="2"/>
        <v>0</v>
      </c>
      <c r="H28" s="99">
        <f t="shared" si="2"/>
        <v>0</v>
      </c>
      <c r="I28" s="99">
        <f t="shared" si="2"/>
        <v>0</v>
      </c>
      <c r="J28" s="99"/>
      <c r="K28" s="25"/>
      <c r="L28" s="206"/>
      <c r="M28" s="198"/>
      <c r="N28" s="207"/>
      <c r="Q28" s="4"/>
      <c r="R28" s="4"/>
      <c r="S28" s="4"/>
      <c r="T28" s="4"/>
      <c r="U28" s="4"/>
      <c r="V28" s="4"/>
    </row>
    <row r="29" spans="1:27" s="4" customFormat="1">
      <c r="B29" s="24"/>
      <c r="E29" s="23"/>
      <c r="F29" s="20"/>
      <c r="G29" s="22"/>
      <c r="H29" s="22"/>
      <c r="I29" s="22"/>
      <c r="J29" s="21"/>
      <c r="K29" s="21"/>
      <c r="L29" s="20"/>
      <c r="M29" s="18"/>
      <c r="N29" s="19"/>
      <c r="O29" s="18"/>
    </row>
    <row r="30" spans="1:27" s="138" customFormat="1" ht="34.5" customHeight="1">
      <c r="A30" s="17" t="s">
        <v>8</v>
      </c>
      <c r="B30" s="177" t="s">
        <v>7</v>
      </c>
      <c r="C30" s="178"/>
      <c r="D30" s="179"/>
      <c r="E30" s="180" t="s">
        <v>6</v>
      </c>
      <c r="F30" s="181"/>
      <c r="G30" s="181"/>
      <c r="H30" s="181"/>
      <c r="I30" s="137"/>
      <c r="J30" s="182" t="s">
        <v>5</v>
      </c>
      <c r="K30" s="183"/>
      <c r="L30" s="183"/>
      <c r="M30" s="183"/>
      <c r="N30" s="183"/>
      <c r="Q30" s="139"/>
      <c r="R30" s="139"/>
      <c r="S30" s="139"/>
      <c r="T30" s="139"/>
      <c r="U30" s="139"/>
      <c r="V30" s="139"/>
    </row>
    <row r="31" spans="1:27" ht="30" customHeight="1">
      <c r="A31" s="184" t="s">
        <v>91</v>
      </c>
      <c r="B31" s="153" t="s">
        <v>85</v>
      </c>
      <c r="C31" s="154"/>
      <c r="D31" s="155"/>
      <c r="E31" s="174" t="s">
        <v>86</v>
      </c>
      <c r="F31" s="175"/>
      <c r="G31" s="176"/>
      <c r="H31" s="15" t="s">
        <v>3</v>
      </c>
      <c r="I31" s="165">
        <f>(D18/D17)*100</f>
        <v>18.181818181818183</v>
      </c>
      <c r="J31" s="307" t="s">
        <v>72</v>
      </c>
      <c r="K31" s="308"/>
      <c r="L31" s="308"/>
      <c r="M31" s="308"/>
      <c r="N31" s="309"/>
    </row>
    <row r="32" spans="1:27" ht="30" customHeight="1">
      <c r="A32" s="170"/>
      <c r="B32" s="156"/>
      <c r="C32" s="157"/>
      <c r="D32" s="158"/>
      <c r="E32" s="162"/>
      <c r="F32" s="163"/>
      <c r="G32" s="164"/>
      <c r="H32" s="14" t="s">
        <v>2</v>
      </c>
      <c r="I32" s="166"/>
      <c r="J32" s="310"/>
      <c r="K32" s="311"/>
      <c r="L32" s="311"/>
      <c r="M32" s="311"/>
      <c r="N32" s="312"/>
    </row>
    <row r="33" spans="1:50" ht="30" customHeight="1">
      <c r="A33" s="152" t="s">
        <v>90</v>
      </c>
      <c r="B33" s="153" t="s">
        <v>94</v>
      </c>
      <c r="C33" s="154"/>
      <c r="D33" s="155"/>
      <c r="E33" s="174" t="s">
        <v>87</v>
      </c>
      <c r="F33" s="175"/>
      <c r="G33" s="176"/>
      <c r="H33" s="15" t="s">
        <v>3</v>
      </c>
      <c r="I33" s="165">
        <f t="shared" ref="I33" si="4">(D20/D19)*100</f>
        <v>75</v>
      </c>
      <c r="J33" s="310"/>
      <c r="K33" s="311"/>
      <c r="L33" s="311"/>
      <c r="M33" s="311"/>
      <c r="N33" s="312"/>
    </row>
    <row r="34" spans="1:50" ht="30" customHeight="1">
      <c r="A34" s="152"/>
      <c r="B34" s="156"/>
      <c r="C34" s="157"/>
      <c r="D34" s="158"/>
      <c r="E34" s="162"/>
      <c r="F34" s="163"/>
      <c r="G34" s="164"/>
      <c r="H34" s="14" t="s">
        <v>2</v>
      </c>
      <c r="I34" s="166"/>
      <c r="J34" s="310"/>
      <c r="K34" s="311"/>
      <c r="L34" s="311"/>
      <c r="M34" s="311"/>
      <c r="N34" s="312"/>
    </row>
    <row r="35" spans="1:50" ht="30" customHeight="1">
      <c r="A35" s="152" t="s">
        <v>89</v>
      </c>
      <c r="B35" s="153" t="s">
        <v>96</v>
      </c>
      <c r="C35" s="154"/>
      <c r="D35" s="155"/>
      <c r="E35" s="159" t="s">
        <v>95</v>
      </c>
      <c r="F35" s="160"/>
      <c r="G35" s="161"/>
      <c r="H35" s="15" t="s">
        <v>3</v>
      </c>
      <c r="I35" s="165">
        <f t="shared" ref="I35" si="5">(D22/D21)*100</f>
        <v>0</v>
      </c>
      <c r="J35" s="310"/>
      <c r="K35" s="311"/>
      <c r="L35" s="311"/>
      <c r="M35" s="311"/>
      <c r="N35" s="312"/>
    </row>
    <row r="36" spans="1:50" ht="30" customHeight="1">
      <c r="A36" s="152"/>
      <c r="B36" s="156"/>
      <c r="C36" s="157"/>
      <c r="D36" s="158"/>
      <c r="E36" s="162"/>
      <c r="F36" s="163"/>
      <c r="G36" s="164"/>
      <c r="H36" s="14" t="s">
        <v>2</v>
      </c>
      <c r="I36" s="166"/>
      <c r="J36" s="313"/>
      <c r="K36" s="314"/>
      <c r="L36" s="314"/>
      <c r="M36" s="314"/>
      <c r="N36" s="315"/>
    </row>
    <row r="37" spans="1:50" ht="43.5" customHeight="1">
      <c r="A37" s="152" t="s">
        <v>92</v>
      </c>
      <c r="B37" s="153" t="s">
        <v>101</v>
      </c>
      <c r="C37" s="154"/>
      <c r="D37" s="155"/>
      <c r="E37" s="159" t="s">
        <v>102</v>
      </c>
      <c r="F37" s="160"/>
      <c r="G37" s="161"/>
      <c r="H37" s="14" t="s">
        <v>3</v>
      </c>
      <c r="I37" s="165">
        <f t="shared" ref="I37" si="6">(D24/D23)*100</f>
        <v>100</v>
      </c>
      <c r="J37" s="151" t="s">
        <v>4</v>
      </c>
      <c r="K37" s="151"/>
      <c r="L37" s="151"/>
      <c r="M37" s="151"/>
      <c r="N37" s="151"/>
    </row>
    <row r="38" spans="1:50" ht="41.25" customHeight="1">
      <c r="A38" s="152"/>
      <c r="B38" s="156"/>
      <c r="C38" s="157"/>
      <c r="D38" s="158"/>
      <c r="E38" s="162"/>
      <c r="F38" s="163"/>
      <c r="G38" s="164"/>
      <c r="H38" s="14" t="s">
        <v>2</v>
      </c>
      <c r="I38" s="166"/>
      <c r="J38" s="151"/>
      <c r="K38" s="151"/>
      <c r="L38" s="151"/>
      <c r="M38" s="151"/>
      <c r="N38" s="151"/>
    </row>
    <row r="39" spans="1:50" ht="37.5" customHeight="1">
      <c r="A39" s="152" t="s">
        <v>93</v>
      </c>
      <c r="B39" s="153" t="s">
        <v>104</v>
      </c>
      <c r="C39" s="154"/>
      <c r="D39" s="155"/>
      <c r="E39" s="159" t="s">
        <v>103</v>
      </c>
      <c r="F39" s="160"/>
      <c r="G39" s="161"/>
      <c r="H39" s="14" t="s">
        <v>3</v>
      </c>
      <c r="I39" s="165">
        <f t="shared" ref="I39" si="7">(D26/D25)*100</f>
        <v>0</v>
      </c>
      <c r="J39" s="173"/>
      <c r="K39" s="173"/>
      <c r="L39" s="173"/>
      <c r="M39" s="173"/>
      <c r="N39" s="173"/>
      <c r="O39" s="4"/>
    </row>
    <row r="40" spans="1:50" ht="30" customHeight="1">
      <c r="A40" s="152"/>
      <c r="B40" s="156"/>
      <c r="C40" s="157"/>
      <c r="D40" s="158"/>
      <c r="E40" s="162"/>
      <c r="F40" s="163"/>
      <c r="G40" s="164"/>
      <c r="H40" s="14" t="s">
        <v>2</v>
      </c>
      <c r="I40" s="166"/>
      <c r="J40" s="173"/>
      <c r="K40" s="173"/>
      <c r="L40" s="173"/>
      <c r="M40" s="173"/>
      <c r="N40" s="173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45" customHeight="1">
      <c r="A41" s="167" t="s">
        <v>117</v>
      </c>
      <c r="B41" s="168"/>
      <c r="C41" s="168"/>
      <c r="D41" s="168"/>
      <c r="E41" s="168"/>
      <c r="F41" s="168"/>
      <c r="G41" s="168"/>
      <c r="H41" s="168"/>
      <c r="I41" s="169"/>
      <c r="J41" s="151" t="s">
        <v>0</v>
      </c>
      <c r="K41" s="151"/>
      <c r="L41" s="151"/>
      <c r="M41" s="151"/>
      <c r="N41" s="15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45" customHeight="1">
      <c r="A42" s="170"/>
      <c r="B42" s="171"/>
      <c r="C42" s="171"/>
      <c r="D42" s="171"/>
      <c r="E42" s="171"/>
      <c r="F42" s="171"/>
      <c r="G42" s="171"/>
      <c r="H42" s="171"/>
      <c r="I42" s="172"/>
      <c r="J42" s="151"/>
      <c r="K42" s="151"/>
      <c r="L42" s="151"/>
      <c r="M42" s="151"/>
      <c r="N42" s="151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.75">
      <c r="A43" s="1" t="s">
        <v>116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</sheetData>
  <sheetProtection algorithmName="SHA-512" hashValue="0SX84Rxt7T2uKYLNGlbFa3LpOnYXaorTZexMljGtkCkFDTzLfsP8jvBRQB7zuEA/8uvRQDSiuN/4i0jVqubZhQ==" saltValue="/QMzFozqpnO9wkytypkC7A==" spinCount="100000" sheet="1" objects="1" scenarios="1"/>
  <mergeCells count="102">
    <mergeCell ref="A5:N5"/>
    <mergeCell ref="A6:N6"/>
    <mergeCell ref="B7:N7"/>
    <mergeCell ref="G8:I13"/>
    <mergeCell ref="J8:N8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K12:M12"/>
    <mergeCell ref="R12:T12"/>
    <mergeCell ref="A13:F13"/>
    <mergeCell ref="K13:M13"/>
    <mergeCell ref="R13:S13"/>
    <mergeCell ref="Q8:U8"/>
    <mergeCell ref="K9:M9"/>
    <mergeCell ref="K10:M10"/>
    <mergeCell ref="R10:T10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J31:N36"/>
    <mergeCell ref="A33:A34"/>
    <mergeCell ref="B33:D34"/>
    <mergeCell ref="E33:G34"/>
    <mergeCell ref="I33:I34"/>
    <mergeCell ref="A35:A36"/>
    <mergeCell ref="A27:A28"/>
    <mergeCell ref="C27:C28"/>
    <mergeCell ref="L27:L28"/>
    <mergeCell ref="M27:M28"/>
    <mergeCell ref="N27:N28"/>
    <mergeCell ref="B30:D30"/>
    <mergeCell ref="E30:H30"/>
    <mergeCell ref="J30:N30"/>
    <mergeCell ref="A41:I42"/>
    <mergeCell ref="J41:N42"/>
    <mergeCell ref="A8:F8"/>
    <mergeCell ref="A9:F9"/>
    <mergeCell ref="A10:F10"/>
    <mergeCell ref="A11:F11"/>
    <mergeCell ref="A12:F12"/>
    <mergeCell ref="J37:N38"/>
    <mergeCell ref="A39:A40"/>
    <mergeCell ref="B39:D40"/>
    <mergeCell ref="E39:G40"/>
    <mergeCell ref="I39:I40"/>
    <mergeCell ref="J39:N40"/>
    <mergeCell ref="B35:D36"/>
    <mergeCell ref="E35:G36"/>
    <mergeCell ref="I35:I36"/>
    <mergeCell ref="A37:A38"/>
    <mergeCell ref="B37:D38"/>
    <mergeCell ref="E37:G38"/>
    <mergeCell ref="I37:I38"/>
    <mergeCell ref="A31:A32"/>
    <mergeCell ref="B31:D32"/>
    <mergeCell ref="E31:G32"/>
    <mergeCell ref="I31:I32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rowBreaks count="1" manualBreakCount="1">
    <brk id="29" max="16383" man="1"/>
  </rowBreaks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7"/>
  <sheetViews>
    <sheetView zoomScale="64" zoomScaleNormal="64" workbookViewId="0">
      <selection activeCell="A33" sqref="A33:A34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27.140625" style="1" customWidth="1"/>
    <col min="4" max="4" width="16.85546875" style="1" customWidth="1"/>
    <col min="5" max="5" width="18.85546875" style="1" customWidth="1"/>
    <col min="6" max="6" width="16.42578125" style="1" customWidth="1"/>
    <col min="7" max="7" width="8" style="3" customWidth="1"/>
    <col min="8" max="8" width="13.42578125" style="1" customWidth="1"/>
    <col min="9" max="9" width="14" style="1" customWidth="1"/>
    <col min="10" max="10" width="15.5703125" style="2" customWidth="1"/>
    <col min="11" max="11" width="16.85546875" style="2" customWidth="1"/>
    <col min="12" max="12" width="12.7109375" style="1" customWidth="1"/>
    <col min="13" max="13" width="14" style="1" customWidth="1"/>
    <col min="14" max="14" width="17.7109375" style="1" customWidth="1"/>
    <col min="15" max="15" width="3.140625" style="1" customWidth="1"/>
    <col min="16" max="16" width="12.5703125" style="1"/>
    <col min="17" max="17" width="14.42578125" style="1" customWidth="1"/>
    <col min="18" max="18" width="18.5703125" style="1" customWidth="1"/>
    <col min="19" max="19" width="21.28515625" style="1" customWidth="1"/>
    <col min="20" max="20" width="12.5703125" style="1" hidden="1" customWidth="1"/>
    <col min="21" max="21" width="29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260"/>
      <c r="B1" s="263" t="s">
        <v>32</v>
      </c>
      <c r="C1" s="264"/>
      <c r="D1" s="264"/>
      <c r="E1" s="264"/>
      <c r="F1" s="264"/>
      <c r="G1" s="264"/>
      <c r="H1" s="265"/>
      <c r="I1" s="269" t="s">
        <v>36</v>
      </c>
      <c r="J1" s="270"/>
      <c r="K1" s="270"/>
      <c r="L1" s="271"/>
      <c r="M1" s="272"/>
      <c r="N1" s="273"/>
      <c r="O1" s="50"/>
    </row>
    <row r="2" spans="1:248" s="36" customFormat="1" ht="37.5" customHeight="1">
      <c r="A2" s="261"/>
      <c r="B2" s="266"/>
      <c r="C2" s="267"/>
      <c r="D2" s="267"/>
      <c r="E2" s="267"/>
      <c r="F2" s="267"/>
      <c r="G2" s="267"/>
      <c r="H2" s="268"/>
      <c r="I2" s="269" t="s">
        <v>33</v>
      </c>
      <c r="J2" s="270"/>
      <c r="K2" s="270"/>
      <c r="L2" s="271"/>
      <c r="M2" s="274"/>
      <c r="N2" s="275"/>
      <c r="O2" s="50"/>
    </row>
    <row r="3" spans="1:248" s="36" customFormat="1" ht="33.75" customHeight="1">
      <c r="A3" s="261"/>
      <c r="B3" s="263" t="s">
        <v>31</v>
      </c>
      <c r="C3" s="264"/>
      <c r="D3" s="264"/>
      <c r="E3" s="264"/>
      <c r="F3" s="264"/>
      <c r="G3" s="264"/>
      <c r="H3" s="265"/>
      <c r="I3" s="269" t="s">
        <v>34</v>
      </c>
      <c r="J3" s="270"/>
      <c r="K3" s="270"/>
      <c r="L3" s="271"/>
      <c r="M3" s="274"/>
      <c r="N3" s="275"/>
      <c r="O3" s="50"/>
    </row>
    <row r="4" spans="1:248" s="36" customFormat="1" ht="38.25" customHeight="1">
      <c r="A4" s="262"/>
      <c r="B4" s="266"/>
      <c r="C4" s="267"/>
      <c r="D4" s="267"/>
      <c r="E4" s="267"/>
      <c r="F4" s="267"/>
      <c r="G4" s="267"/>
      <c r="H4" s="268"/>
      <c r="I4" s="269" t="s">
        <v>35</v>
      </c>
      <c r="J4" s="270"/>
      <c r="K4" s="270"/>
      <c r="L4" s="271"/>
      <c r="M4" s="276"/>
      <c r="N4" s="277"/>
      <c r="O4" s="50"/>
    </row>
    <row r="5" spans="1:248" s="36" customFormat="1" ht="38.25" customHeight="1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50"/>
    </row>
    <row r="6" spans="1:248" s="36" customFormat="1" ht="31.5" customHeight="1">
      <c r="A6" s="239" t="s">
        <v>37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1"/>
      <c r="O6" s="50"/>
    </row>
    <row r="7" spans="1:248" s="36" customFormat="1" ht="36" customHeight="1">
      <c r="A7" s="116" t="s">
        <v>44</v>
      </c>
      <c r="B7" s="242" t="s">
        <v>114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</row>
    <row r="8" spans="1:248" s="36" customFormat="1" ht="54.95" customHeight="1">
      <c r="A8" s="244" t="s">
        <v>38</v>
      </c>
      <c r="B8" s="240"/>
      <c r="C8" s="240"/>
      <c r="D8" s="240"/>
      <c r="E8" s="240"/>
      <c r="F8" s="241"/>
      <c r="G8" s="245" t="s">
        <v>46</v>
      </c>
      <c r="H8" s="246"/>
      <c r="I8" s="247"/>
      <c r="J8" s="254" t="s">
        <v>29</v>
      </c>
      <c r="K8" s="255"/>
      <c r="L8" s="255"/>
      <c r="M8" s="255"/>
      <c r="N8" s="256"/>
      <c r="O8" s="45"/>
      <c r="Q8" s="229"/>
      <c r="R8" s="229"/>
      <c r="S8" s="229"/>
      <c r="T8" s="229"/>
      <c r="U8" s="229"/>
      <c r="V8" s="37"/>
      <c r="W8" s="37"/>
      <c r="X8" s="37"/>
      <c r="Y8" s="37"/>
      <c r="Z8" s="37"/>
      <c r="AA8" s="37"/>
    </row>
    <row r="9" spans="1:248" s="36" customFormat="1" ht="54.95" customHeight="1">
      <c r="A9" s="230" t="s">
        <v>39</v>
      </c>
      <c r="B9" s="231"/>
      <c r="C9" s="231"/>
      <c r="D9" s="231"/>
      <c r="E9" s="231"/>
      <c r="F9" s="232"/>
      <c r="G9" s="248"/>
      <c r="H9" s="249"/>
      <c r="I9" s="250"/>
      <c r="J9" s="117" t="s">
        <v>28</v>
      </c>
      <c r="K9" s="233" t="s">
        <v>27</v>
      </c>
      <c r="L9" s="233"/>
      <c r="M9" s="233"/>
      <c r="N9" s="117" t="s">
        <v>26</v>
      </c>
      <c r="O9" s="45"/>
      <c r="Q9" s="120"/>
      <c r="R9" s="120"/>
      <c r="S9" s="120"/>
      <c r="T9" s="120"/>
      <c r="U9" s="120"/>
      <c r="V9" s="37"/>
      <c r="W9" s="37"/>
      <c r="X9" s="37"/>
      <c r="Y9" s="37"/>
      <c r="Z9" s="37"/>
      <c r="AA9" s="37"/>
    </row>
    <row r="10" spans="1:248" s="36" customFormat="1" ht="54.95" customHeight="1">
      <c r="A10" s="230" t="s">
        <v>40</v>
      </c>
      <c r="B10" s="231"/>
      <c r="C10" s="231"/>
      <c r="D10" s="231"/>
      <c r="E10" s="231"/>
      <c r="F10" s="232"/>
      <c r="G10" s="248"/>
      <c r="H10" s="249"/>
      <c r="I10" s="250"/>
      <c r="J10" s="62"/>
      <c r="K10" s="234" t="s">
        <v>99</v>
      </c>
      <c r="L10" s="235"/>
      <c r="M10" s="236"/>
      <c r="N10" s="63"/>
      <c r="O10" s="45"/>
      <c r="Q10" s="118"/>
      <c r="R10" s="237"/>
      <c r="S10" s="237"/>
      <c r="T10" s="237"/>
      <c r="U10" s="118"/>
      <c r="V10" s="37"/>
      <c r="W10" s="119"/>
      <c r="X10" s="119"/>
      <c r="Y10" s="37"/>
      <c r="Z10" s="37"/>
      <c r="AA10" s="37"/>
    </row>
    <row r="11" spans="1:248" s="36" customFormat="1" ht="54.95" customHeight="1">
      <c r="A11" s="257" t="s">
        <v>41</v>
      </c>
      <c r="B11" s="258"/>
      <c r="C11" s="258"/>
      <c r="D11" s="258"/>
      <c r="E11" s="258"/>
      <c r="F11" s="259"/>
      <c r="G11" s="248"/>
      <c r="H11" s="249"/>
      <c r="I11" s="250"/>
      <c r="J11" s="65"/>
      <c r="K11" s="225" t="s">
        <v>99</v>
      </c>
      <c r="L11" s="226"/>
      <c r="M11" s="227"/>
      <c r="N11" s="66"/>
      <c r="O11" s="45"/>
      <c r="Q11" s="46"/>
      <c r="R11" s="221"/>
      <c r="S11" s="221"/>
      <c r="T11" s="221"/>
      <c r="U11" s="42"/>
      <c r="V11" s="37"/>
      <c r="W11" s="40"/>
      <c r="X11" s="39"/>
      <c r="Y11" s="38"/>
      <c r="Z11" s="37"/>
      <c r="AA11" s="37"/>
    </row>
    <row r="12" spans="1:248" s="36" customFormat="1" ht="54.95" customHeight="1">
      <c r="A12" s="222" t="s">
        <v>43</v>
      </c>
      <c r="B12" s="223"/>
      <c r="C12" s="223"/>
      <c r="D12" s="223"/>
      <c r="E12" s="223"/>
      <c r="F12" s="224"/>
      <c r="G12" s="248"/>
      <c r="H12" s="249"/>
      <c r="I12" s="250"/>
      <c r="J12" s="68"/>
      <c r="K12" s="225" t="s">
        <v>99</v>
      </c>
      <c r="L12" s="226"/>
      <c r="M12" s="227"/>
      <c r="N12" s="69"/>
      <c r="O12" s="45"/>
      <c r="Q12" s="46"/>
      <c r="R12" s="305">
        <f>1783+1809+1795</f>
        <v>5387</v>
      </c>
      <c r="S12" s="305"/>
      <c r="T12" s="305"/>
      <c r="U12" s="131">
        <f>21+3+2</f>
        <v>26</v>
      </c>
      <c r="V12" s="37"/>
      <c r="W12" s="40"/>
      <c r="X12" s="39"/>
      <c r="Y12" s="38"/>
      <c r="Z12" s="37"/>
      <c r="AA12" s="37"/>
    </row>
    <row r="13" spans="1:248" s="36" customFormat="1" ht="54.95" customHeight="1">
      <c r="A13" s="228" t="s">
        <v>48</v>
      </c>
      <c r="B13" s="228"/>
      <c r="C13" s="228"/>
      <c r="D13" s="228"/>
      <c r="E13" s="228"/>
      <c r="F13" s="228"/>
      <c r="G13" s="251"/>
      <c r="H13" s="252"/>
      <c r="I13" s="253"/>
      <c r="J13" s="70"/>
      <c r="K13" s="225" t="s">
        <v>99</v>
      </c>
      <c r="L13" s="226"/>
      <c r="M13" s="227"/>
      <c r="N13" s="71"/>
      <c r="O13" s="45"/>
      <c r="Q13" s="44"/>
      <c r="R13" s="305">
        <f>5387-26</f>
        <v>5361</v>
      </c>
      <c r="S13" s="305"/>
      <c r="T13" s="132"/>
      <c r="U13" s="136">
        <f>5361/5387</f>
        <v>0.99517356599220341</v>
      </c>
      <c r="V13" s="41"/>
      <c r="W13" s="40"/>
      <c r="X13" s="39"/>
      <c r="Y13" s="38"/>
      <c r="Z13" s="37"/>
      <c r="AA13" s="37"/>
    </row>
    <row r="14" spans="1:248" ht="28.5" customHeight="1">
      <c r="A14" s="213" t="s">
        <v>25</v>
      </c>
      <c r="B14" s="214" t="s">
        <v>24</v>
      </c>
      <c r="C14" s="211" t="s">
        <v>23</v>
      </c>
      <c r="D14" s="211" t="s">
        <v>22</v>
      </c>
      <c r="E14" s="211" t="s">
        <v>98</v>
      </c>
      <c r="F14" s="215" t="s">
        <v>21</v>
      </c>
      <c r="G14" s="216"/>
      <c r="H14" s="216"/>
      <c r="I14" s="217"/>
      <c r="J14" s="211" t="s">
        <v>20</v>
      </c>
      <c r="K14" s="211"/>
      <c r="L14" s="212" t="s">
        <v>19</v>
      </c>
      <c r="M14" s="212"/>
      <c r="N14" s="212"/>
      <c r="O14" s="3"/>
      <c r="P14" s="3"/>
      <c r="Q14" s="12"/>
      <c r="R14" s="304"/>
      <c r="S14" s="304"/>
      <c r="T14" s="133"/>
      <c r="U14" s="134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13"/>
      <c r="B15" s="211"/>
      <c r="C15" s="211"/>
      <c r="D15" s="211"/>
      <c r="E15" s="211"/>
      <c r="F15" s="218"/>
      <c r="G15" s="219"/>
      <c r="H15" s="219"/>
      <c r="I15" s="220"/>
      <c r="J15" s="211"/>
      <c r="K15" s="211"/>
      <c r="L15" s="211" t="s">
        <v>18</v>
      </c>
      <c r="M15" s="211" t="s">
        <v>17</v>
      </c>
      <c r="N15" s="213" t="s">
        <v>16</v>
      </c>
      <c r="O15" s="3"/>
      <c r="P15" s="3"/>
      <c r="Q15" s="10"/>
      <c r="R15" s="304"/>
      <c r="S15" s="304"/>
      <c r="T15" s="133"/>
      <c r="U15" s="135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13"/>
      <c r="B16" s="211"/>
      <c r="C16" s="211"/>
      <c r="D16" s="211"/>
      <c r="E16" s="211"/>
      <c r="F16" s="113" t="s">
        <v>15</v>
      </c>
      <c r="G16" s="113" t="s">
        <v>14</v>
      </c>
      <c r="H16" s="113" t="s">
        <v>13</v>
      </c>
      <c r="I16" s="35" t="s">
        <v>12</v>
      </c>
      <c r="J16" s="113" t="s">
        <v>11</v>
      </c>
      <c r="K16" s="114" t="s">
        <v>10</v>
      </c>
      <c r="L16" s="211"/>
      <c r="M16" s="211"/>
      <c r="N16" s="213"/>
      <c r="O16" s="3"/>
      <c r="P16" s="3"/>
      <c r="Q16" s="6"/>
      <c r="R16" s="122"/>
      <c r="S16" s="122" t="s">
        <v>109</v>
      </c>
      <c r="T16" s="4"/>
      <c r="U16" s="125" t="s">
        <v>110</v>
      </c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75" customHeight="1">
      <c r="A17" s="208" t="s">
        <v>58</v>
      </c>
      <c r="B17" s="83" t="s">
        <v>3</v>
      </c>
      <c r="C17" s="196" t="s">
        <v>59</v>
      </c>
      <c r="D17" s="95">
        <v>1</v>
      </c>
      <c r="E17" s="97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43467</v>
      </c>
      <c r="K17" s="76">
        <v>43830</v>
      </c>
      <c r="L17" s="198">
        <f>(D18/D17)*100</f>
        <v>99.517356599220335</v>
      </c>
      <c r="M17" s="302" t="s">
        <v>57</v>
      </c>
      <c r="N17" s="303"/>
      <c r="Q17" s="6"/>
      <c r="R17" s="122" t="s">
        <v>106</v>
      </c>
      <c r="S17" s="123">
        <v>1783</v>
      </c>
      <c r="T17" s="126"/>
      <c r="U17" s="127">
        <v>21</v>
      </c>
      <c r="V17" s="4"/>
      <c r="W17" s="31"/>
      <c r="X17" s="7"/>
      <c r="Y17" s="28"/>
      <c r="Z17" s="4"/>
      <c r="AA17" s="4"/>
    </row>
    <row r="18" spans="1:27" ht="75" customHeight="1">
      <c r="A18" s="209"/>
      <c r="B18" s="83" t="s">
        <v>2</v>
      </c>
      <c r="C18" s="197"/>
      <c r="D18" s="121">
        <f>(((1783+1809+1795)-(21+3+2))/(1783+1809+1795))</f>
        <v>0.99517356599220341</v>
      </c>
      <c r="E18" s="98" t="s">
        <v>57</v>
      </c>
      <c r="F18" s="74">
        <v>0</v>
      </c>
      <c r="G18" s="74">
        <v>0</v>
      </c>
      <c r="H18" s="74">
        <v>0</v>
      </c>
      <c r="I18" s="74">
        <v>0</v>
      </c>
      <c r="J18" s="75">
        <v>43467</v>
      </c>
      <c r="K18" s="76">
        <v>43555</v>
      </c>
      <c r="L18" s="198"/>
      <c r="M18" s="302"/>
      <c r="N18" s="303"/>
      <c r="Q18" s="4"/>
      <c r="R18" s="126" t="s">
        <v>107</v>
      </c>
      <c r="S18" s="126">
        <v>1809</v>
      </c>
      <c r="T18" s="126"/>
      <c r="U18" s="128">
        <v>3</v>
      </c>
      <c r="V18" s="4"/>
      <c r="W18" s="31"/>
      <c r="X18" s="7"/>
      <c r="Y18" s="28"/>
      <c r="Z18" s="4"/>
      <c r="AA18" s="4"/>
    </row>
    <row r="19" spans="1:27" ht="27" customHeight="1">
      <c r="A19" s="208" t="s">
        <v>60</v>
      </c>
      <c r="B19" s="83" t="s">
        <v>3</v>
      </c>
      <c r="C19" s="196" t="s">
        <v>61</v>
      </c>
      <c r="D19" s="88">
        <v>3</v>
      </c>
      <c r="E19" s="97" t="s">
        <v>57</v>
      </c>
      <c r="F19" s="74">
        <v>0</v>
      </c>
      <c r="G19" s="74">
        <v>0</v>
      </c>
      <c r="H19" s="74">
        <v>0</v>
      </c>
      <c r="I19" s="74">
        <v>0</v>
      </c>
      <c r="J19" s="96">
        <v>43470</v>
      </c>
      <c r="K19" s="73">
        <v>43826</v>
      </c>
      <c r="L19" s="198">
        <f t="shared" ref="L19" si="0">(D20/D19)*100</f>
        <v>33.333333333333329</v>
      </c>
      <c r="M19" s="297" t="s">
        <v>57</v>
      </c>
      <c r="N19" s="299"/>
      <c r="Q19" s="4"/>
      <c r="R19" s="126" t="s">
        <v>108</v>
      </c>
      <c r="S19" s="126">
        <v>1795</v>
      </c>
      <c r="T19" s="126"/>
      <c r="U19" s="128">
        <v>2</v>
      </c>
      <c r="V19" s="4"/>
      <c r="W19" s="31"/>
      <c r="X19" s="7"/>
      <c r="Y19" s="28"/>
      <c r="Z19" s="4"/>
      <c r="AA19" s="4"/>
    </row>
    <row r="20" spans="1:27" ht="27" customHeight="1">
      <c r="A20" s="209"/>
      <c r="B20" s="83" t="s">
        <v>2</v>
      </c>
      <c r="C20" s="197"/>
      <c r="D20" s="88">
        <f>1</f>
        <v>1</v>
      </c>
      <c r="E20" s="98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198"/>
      <c r="M20" s="298"/>
      <c r="N20" s="300"/>
      <c r="Q20" s="4"/>
      <c r="R20" s="126" t="s">
        <v>111</v>
      </c>
      <c r="S20" s="128">
        <f>SUM(S17:S19)</f>
        <v>5387</v>
      </c>
      <c r="T20" s="126"/>
      <c r="U20" s="128">
        <f>SUM(U17:U19)</f>
        <v>26</v>
      </c>
      <c r="V20" s="4"/>
      <c r="W20" s="31"/>
      <c r="X20" s="7"/>
      <c r="Y20" s="28"/>
      <c r="Z20" s="4"/>
      <c r="AA20" s="4"/>
    </row>
    <row r="21" spans="1:27" ht="65.099999999999994" customHeight="1">
      <c r="A21" s="209" t="s">
        <v>62</v>
      </c>
      <c r="B21" s="83" t="s">
        <v>3</v>
      </c>
      <c r="C21" s="196" t="s">
        <v>67</v>
      </c>
      <c r="D21" s="88">
        <v>3</v>
      </c>
      <c r="E21" s="97" t="s">
        <v>57</v>
      </c>
      <c r="F21" s="74">
        <v>0</v>
      </c>
      <c r="G21" s="74">
        <v>0</v>
      </c>
      <c r="H21" s="74">
        <v>0</v>
      </c>
      <c r="I21" s="74">
        <v>0</v>
      </c>
      <c r="J21" s="72">
        <v>43595</v>
      </c>
      <c r="K21" s="73">
        <v>43830</v>
      </c>
      <c r="L21" s="198">
        <f t="shared" ref="L21" si="1">(D22/D21)*100</f>
        <v>33.333333333333329</v>
      </c>
      <c r="M21" s="302" t="s">
        <v>57</v>
      </c>
      <c r="N21" s="303"/>
      <c r="Q21" s="4"/>
      <c r="R21" s="4"/>
      <c r="S21" s="130">
        <f>(27/5402)</f>
        <v>4.9981488337652721E-3</v>
      </c>
      <c r="T21" s="4"/>
      <c r="U21" s="124"/>
      <c r="V21" s="4"/>
      <c r="W21" s="4"/>
      <c r="X21" s="4"/>
      <c r="Y21" s="4"/>
      <c r="Z21" s="4"/>
      <c r="AA21" s="4"/>
    </row>
    <row r="22" spans="1:27" ht="65.099999999999994" customHeight="1">
      <c r="A22" s="209"/>
      <c r="B22" s="83" t="s">
        <v>2</v>
      </c>
      <c r="C22" s="197"/>
      <c r="D22" s="88">
        <v>1</v>
      </c>
      <c r="E22" s="98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198"/>
      <c r="M22" s="302"/>
      <c r="N22" s="303"/>
      <c r="Q22" s="4"/>
      <c r="R22" s="129">
        <f>((21+3+3)/(1783+1809+1810))*100</f>
        <v>0.49981488337652719</v>
      </c>
      <c r="S22" s="4"/>
      <c r="T22" s="4"/>
      <c r="U22" s="124"/>
      <c r="V22" s="4"/>
      <c r="W22" s="4"/>
      <c r="X22" s="4"/>
      <c r="Y22" s="28"/>
      <c r="Z22" s="4"/>
      <c r="AA22" s="4"/>
    </row>
    <row r="23" spans="1:27" ht="50.1" customHeight="1">
      <c r="A23" s="209" t="s">
        <v>81</v>
      </c>
      <c r="B23" s="83" t="s">
        <v>3</v>
      </c>
      <c r="C23" s="196" t="s">
        <v>64</v>
      </c>
      <c r="D23" s="88">
        <v>1</v>
      </c>
      <c r="E23" s="97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43467</v>
      </c>
      <c r="K23" s="81">
        <v>43483</v>
      </c>
      <c r="L23" s="198">
        <f t="shared" ref="L23:L27" si="2">(D24/D23)*100</f>
        <v>100</v>
      </c>
      <c r="M23" s="302" t="s">
        <v>57</v>
      </c>
      <c r="N23" s="303"/>
      <c r="Q23" s="4"/>
      <c r="R23" s="129">
        <f>((21+3)/(1783+1809+1810))*100</f>
        <v>0.44427989633469089</v>
      </c>
      <c r="S23" s="4"/>
      <c r="T23" s="4"/>
      <c r="U23" s="124"/>
      <c r="V23" s="4"/>
      <c r="W23" s="4"/>
      <c r="X23" s="4"/>
      <c r="Y23" s="4"/>
      <c r="Z23" s="4"/>
      <c r="AA23" s="4"/>
    </row>
    <row r="24" spans="1:27" ht="50.1" customHeight="1">
      <c r="A24" s="209"/>
      <c r="B24" s="83" t="s">
        <v>2</v>
      </c>
      <c r="C24" s="197"/>
      <c r="D24" s="90">
        <v>1</v>
      </c>
      <c r="E24" s="97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198"/>
      <c r="M24" s="302"/>
      <c r="N24" s="303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30" customHeight="1">
      <c r="A25" s="293" t="s">
        <v>65</v>
      </c>
      <c r="B25" s="83" t="s">
        <v>3</v>
      </c>
      <c r="C25" s="196" t="s">
        <v>66</v>
      </c>
      <c r="D25" s="90">
        <v>1</v>
      </c>
      <c r="E25" s="97" t="s">
        <v>57</v>
      </c>
      <c r="F25" s="74">
        <v>0</v>
      </c>
      <c r="G25" s="74">
        <v>0</v>
      </c>
      <c r="H25" s="74">
        <v>0</v>
      </c>
      <c r="I25" s="74">
        <v>0</v>
      </c>
      <c r="J25" s="82">
        <v>43690</v>
      </c>
      <c r="K25" s="73">
        <v>43830</v>
      </c>
      <c r="L25" s="198">
        <f t="shared" si="2"/>
        <v>0</v>
      </c>
      <c r="M25" s="297" t="s">
        <v>57</v>
      </c>
      <c r="N25" s="299"/>
    </row>
    <row r="26" spans="1:27" ht="30" customHeight="1">
      <c r="A26" s="294"/>
      <c r="B26" s="83" t="s">
        <v>2</v>
      </c>
      <c r="C26" s="197"/>
      <c r="D26" s="90">
        <v>0</v>
      </c>
      <c r="E26" s="97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198"/>
      <c r="M26" s="298"/>
      <c r="N26" s="300"/>
    </row>
    <row r="27" spans="1:27" ht="18">
      <c r="A27" s="301" t="s">
        <v>9</v>
      </c>
      <c r="B27" s="83" t="s">
        <v>3</v>
      </c>
      <c r="C27" s="196"/>
      <c r="D27" s="111">
        <f>D17+D19+D21+D23+D25</f>
        <v>9</v>
      </c>
      <c r="E27" s="102" t="s">
        <v>57</v>
      </c>
      <c r="F27" s="103">
        <f>F17+F19+F21+F23+F25</f>
        <v>0</v>
      </c>
      <c r="G27" s="103">
        <f t="shared" ref="G27:I28" si="3">G17+G19+G21+G23+G25</f>
        <v>0</v>
      </c>
      <c r="H27" s="103">
        <f t="shared" si="3"/>
        <v>0</v>
      </c>
      <c r="I27" s="103">
        <f t="shared" si="3"/>
        <v>0</v>
      </c>
      <c r="J27" s="77"/>
      <c r="K27" s="78"/>
      <c r="L27" s="206">
        <f t="shared" si="2"/>
        <v>44.390817399913374</v>
      </c>
      <c r="M27" s="302" t="s">
        <v>57</v>
      </c>
      <c r="N27" s="303"/>
    </row>
    <row r="28" spans="1:27" ht="18">
      <c r="A28" s="301"/>
      <c r="B28" s="83" t="s">
        <v>2</v>
      </c>
      <c r="C28" s="197"/>
      <c r="D28" s="111">
        <f>D18+D20+D22+D24+D26</f>
        <v>3.9951735659922036</v>
      </c>
      <c r="E28" s="102" t="s">
        <v>57</v>
      </c>
      <c r="F28" s="102">
        <f>F18+F20+F22+F24+F26</f>
        <v>0</v>
      </c>
      <c r="G28" s="104">
        <f t="shared" si="3"/>
        <v>0</v>
      </c>
      <c r="H28" s="102">
        <f t="shared" si="3"/>
        <v>0</v>
      </c>
      <c r="I28" s="102">
        <f t="shared" si="3"/>
        <v>0</v>
      </c>
      <c r="J28" s="77"/>
      <c r="K28" s="78"/>
      <c r="L28" s="206"/>
      <c r="M28" s="302"/>
      <c r="N28" s="303"/>
      <c r="Q28" s="4"/>
      <c r="R28" s="4"/>
      <c r="S28" s="4"/>
      <c r="T28" s="4"/>
      <c r="U28" s="4"/>
      <c r="V28" s="4"/>
    </row>
    <row r="29" spans="1:27" s="4" customFormat="1" ht="18">
      <c r="A29" s="84"/>
      <c r="B29" s="85"/>
      <c r="C29" s="84"/>
      <c r="D29" s="84"/>
      <c r="E29" s="86"/>
      <c r="F29" s="87"/>
      <c r="G29" s="91"/>
      <c r="H29" s="91"/>
      <c r="I29" s="91"/>
      <c r="J29" s="92"/>
      <c r="K29" s="92"/>
      <c r="L29" s="87"/>
      <c r="M29" s="93"/>
      <c r="N29" s="94"/>
      <c r="O29" s="18"/>
    </row>
    <row r="30" spans="1:27" s="138" customFormat="1" ht="29.25" customHeight="1">
      <c r="A30" s="17" t="s">
        <v>8</v>
      </c>
      <c r="B30" s="177" t="s">
        <v>7</v>
      </c>
      <c r="C30" s="178"/>
      <c r="D30" s="179"/>
      <c r="E30" s="180" t="s">
        <v>6</v>
      </c>
      <c r="F30" s="181"/>
      <c r="G30" s="181"/>
      <c r="H30" s="181"/>
      <c r="I30" s="137"/>
      <c r="J30" s="182" t="s">
        <v>5</v>
      </c>
      <c r="K30" s="183"/>
      <c r="L30" s="183"/>
      <c r="M30" s="183"/>
      <c r="N30" s="183"/>
      <c r="Q30" s="139"/>
      <c r="R30" s="139"/>
      <c r="S30" s="139"/>
      <c r="T30" s="139"/>
      <c r="U30" s="139"/>
      <c r="V30" s="139"/>
    </row>
    <row r="31" spans="1:27" ht="39.950000000000003" customHeight="1">
      <c r="A31" s="184" t="s">
        <v>68</v>
      </c>
      <c r="B31" s="153" t="s">
        <v>69</v>
      </c>
      <c r="C31" s="154"/>
      <c r="D31" s="155"/>
      <c r="E31" s="174" t="s">
        <v>77</v>
      </c>
      <c r="F31" s="175"/>
      <c r="G31" s="176"/>
      <c r="H31" s="15" t="s">
        <v>3</v>
      </c>
      <c r="I31" s="165">
        <f>(D18/D17)*100</f>
        <v>99.517356599220335</v>
      </c>
      <c r="J31" s="307" t="s">
        <v>72</v>
      </c>
      <c r="K31" s="308"/>
      <c r="L31" s="308"/>
      <c r="M31" s="308"/>
      <c r="N31" s="309"/>
    </row>
    <row r="32" spans="1:27" ht="39.950000000000003" customHeight="1">
      <c r="A32" s="170"/>
      <c r="B32" s="156"/>
      <c r="C32" s="157"/>
      <c r="D32" s="158"/>
      <c r="E32" s="162"/>
      <c r="F32" s="163"/>
      <c r="G32" s="164"/>
      <c r="H32" s="14" t="s">
        <v>2</v>
      </c>
      <c r="I32" s="166"/>
      <c r="J32" s="310"/>
      <c r="K32" s="311"/>
      <c r="L32" s="311"/>
      <c r="M32" s="311"/>
      <c r="N32" s="312"/>
    </row>
    <row r="33" spans="1:50" ht="39.950000000000003" customHeight="1">
      <c r="A33" s="152" t="s">
        <v>70</v>
      </c>
      <c r="B33" s="153" t="s">
        <v>71</v>
      </c>
      <c r="C33" s="154"/>
      <c r="D33" s="155"/>
      <c r="E33" s="159" t="s">
        <v>75</v>
      </c>
      <c r="F33" s="160"/>
      <c r="G33" s="161"/>
      <c r="H33" s="15" t="s">
        <v>3</v>
      </c>
      <c r="I33" s="165">
        <f t="shared" ref="I33" si="4">(D20/D19)*100</f>
        <v>33.333333333333329</v>
      </c>
      <c r="J33" s="310"/>
      <c r="K33" s="311"/>
      <c r="L33" s="311"/>
      <c r="M33" s="311"/>
      <c r="N33" s="312"/>
    </row>
    <row r="34" spans="1:50" ht="39.950000000000003" customHeight="1">
      <c r="A34" s="152"/>
      <c r="B34" s="156"/>
      <c r="C34" s="157"/>
      <c r="D34" s="158"/>
      <c r="E34" s="162"/>
      <c r="F34" s="163"/>
      <c r="G34" s="164"/>
      <c r="H34" s="14" t="s">
        <v>2</v>
      </c>
      <c r="I34" s="166"/>
      <c r="J34" s="310"/>
      <c r="K34" s="311"/>
      <c r="L34" s="311"/>
      <c r="M34" s="311"/>
      <c r="N34" s="312"/>
    </row>
    <row r="35" spans="1:50" ht="39.950000000000003" customHeight="1">
      <c r="A35" s="152" t="s">
        <v>73</v>
      </c>
      <c r="B35" s="153" t="s">
        <v>74</v>
      </c>
      <c r="C35" s="154"/>
      <c r="D35" s="155"/>
      <c r="E35" s="287" t="s">
        <v>76</v>
      </c>
      <c r="F35" s="288"/>
      <c r="G35" s="289"/>
      <c r="H35" s="15" t="s">
        <v>3</v>
      </c>
      <c r="I35" s="165">
        <f t="shared" ref="I35" si="5">(D22/D21)*100</f>
        <v>33.333333333333329</v>
      </c>
      <c r="J35" s="310"/>
      <c r="K35" s="311"/>
      <c r="L35" s="311"/>
      <c r="M35" s="311"/>
      <c r="N35" s="312"/>
    </row>
    <row r="36" spans="1:50" ht="39.950000000000003" customHeight="1">
      <c r="A36" s="152"/>
      <c r="B36" s="156"/>
      <c r="C36" s="157"/>
      <c r="D36" s="158"/>
      <c r="E36" s="290"/>
      <c r="F36" s="291"/>
      <c r="G36" s="292"/>
      <c r="H36" s="14" t="s">
        <v>2</v>
      </c>
      <c r="I36" s="166"/>
      <c r="J36" s="313"/>
      <c r="K36" s="314"/>
      <c r="L36" s="314"/>
      <c r="M36" s="314"/>
      <c r="N36" s="315"/>
    </row>
    <row r="37" spans="1:50" ht="39.950000000000003" customHeight="1">
      <c r="A37" s="152" t="s">
        <v>82</v>
      </c>
      <c r="B37" s="153" t="s">
        <v>83</v>
      </c>
      <c r="C37" s="154"/>
      <c r="D37" s="155"/>
      <c r="E37" s="159" t="s">
        <v>80</v>
      </c>
      <c r="F37" s="160"/>
      <c r="G37" s="161"/>
      <c r="H37" s="14" t="s">
        <v>3</v>
      </c>
      <c r="I37" s="165">
        <f t="shared" ref="I37" si="6">(D24/D23)*100</f>
        <v>100</v>
      </c>
      <c r="J37" s="151" t="s">
        <v>4</v>
      </c>
      <c r="K37" s="151"/>
      <c r="L37" s="151"/>
      <c r="M37" s="151"/>
      <c r="N37" s="151"/>
    </row>
    <row r="38" spans="1:50" ht="39.950000000000003" customHeight="1">
      <c r="A38" s="152"/>
      <c r="B38" s="156"/>
      <c r="C38" s="157"/>
      <c r="D38" s="158"/>
      <c r="E38" s="162"/>
      <c r="F38" s="163"/>
      <c r="G38" s="164"/>
      <c r="H38" s="14" t="s">
        <v>2</v>
      </c>
      <c r="I38" s="166"/>
      <c r="J38" s="151"/>
      <c r="K38" s="151"/>
      <c r="L38" s="151"/>
      <c r="M38" s="151"/>
      <c r="N38" s="151"/>
    </row>
    <row r="39" spans="1:50" ht="39.950000000000003" customHeight="1">
      <c r="A39" s="152" t="s">
        <v>79</v>
      </c>
      <c r="B39" s="153" t="s">
        <v>78</v>
      </c>
      <c r="C39" s="154"/>
      <c r="D39" s="155"/>
      <c r="E39" s="159" t="s">
        <v>84</v>
      </c>
      <c r="F39" s="160"/>
      <c r="G39" s="161"/>
      <c r="H39" s="14" t="s">
        <v>3</v>
      </c>
      <c r="I39" s="165">
        <f t="shared" ref="I39" si="7">(D26/D25)*100</f>
        <v>0</v>
      </c>
      <c r="J39" s="173"/>
      <c r="K39" s="173"/>
      <c r="L39" s="173"/>
      <c r="M39" s="173"/>
      <c r="N39" s="173"/>
    </row>
    <row r="40" spans="1:50" ht="39.950000000000003" customHeight="1">
      <c r="A40" s="152"/>
      <c r="B40" s="156"/>
      <c r="C40" s="157"/>
      <c r="D40" s="158"/>
      <c r="E40" s="162"/>
      <c r="F40" s="163"/>
      <c r="G40" s="164"/>
      <c r="H40" s="14" t="s">
        <v>2</v>
      </c>
      <c r="I40" s="166"/>
      <c r="J40" s="173"/>
      <c r="K40" s="173"/>
      <c r="L40" s="173"/>
      <c r="M40" s="173"/>
      <c r="N40" s="173"/>
    </row>
    <row r="41" spans="1:50" ht="39.950000000000003" customHeight="1">
      <c r="A41" s="167" t="s">
        <v>112</v>
      </c>
      <c r="B41" s="168"/>
      <c r="C41" s="168"/>
      <c r="D41" s="168"/>
      <c r="E41" s="168"/>
      <c r="F41" s="168"/>
      <c r="G41" s="168"/>
      <c r="H41" s="168"/>
      <c r="I41" s="169"/>
      <c r="J41" s="151" t="s">
        <v>0</v>
      </c>
      <c r="K41" s="151"/>
      <c r="L41" s="151"/>
      <c r="M41" s="151"/>
      <c r="N41" s="151"/>
    </row>
    <row r="42" spans="1:50" ht="39.950000000000003" customHeight="1">
      <c r="A42" s="170"/>
      <c r="B42" s="171"/>
      <c r="C42" s="171"/>
      <c r="D42" s="171"/>
      <c r="E42" s="171"/>
      <c r="F42" s="171"/>
      <c r="G42" s="171"/>
      <c r="H42" s="171"/>
      <c r="I42" s="172"/>
      <c r="J42" s="151"/>
      <c r="K42" s="151"/>
      <c r="L42" s="151"/>
      <c r="M42" s="151"/>
      <c r="N42" s="151"/>
    </row>
    <row r="43" spans="1:50">
      <c r="A43" s="1" t="s">
        <v>113</v>
      </c>
      <c r="F43" s="4"/>
      <c r="G43" s="8"/>
      <c r="H43" s="4"/>
      <c r="I43" s="4"/>
      <c r="J43" s="13"/>
      <c r="K43" s="13"/>
      <c r="L43" s="4"/>
      <c r="M43" s="4"/>
      <c r="N43" s="4"/>
      <c r="O43" s="4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</sheetData>
  <sheetProtection algorithmName="SHA-512" hashValue="YDrBsKkwM43egeRC9uQxU8Dqh2ZkhzddhQxZ2zuRq9EnixcJt6oQ3PnZOXqyuqN+BNeFRVS9uNNAlszvCMRScQ==" saltValue="Xfdrlra5ijWlrRoSr8Z5WQ==" spinCount="100000" sheet="1" objects="1" scenarios="1"/>
  <mergeCells count="100">
    <mergeCell ref="A5:N5"/>
    <mergeCell ref="A6:N6"/>
    <mergeCell ref="B7:N7"/>
    <mergeCell ref="G8:I13"/>
    <mergeCell ref="J8:N8"/>
    <mergeCell ref="K11:M11"/>
    <mergeCell ref="A8:F8"/>
    <mergeCell ref="A9:F9"/>
    <mergeCell ref="A10:F10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K12:M12"/>
    <mergeCell ref="R12:T12"/>
    <mergeCell ref="A13:F13"/>
    <mergeCell ref="K13:M13"/>
    <mergeCell ref="R13:S13"/>
    <mergeCell ref="A11:F11"/>
    <mergeCell ref="A12:F12"/>
    <mergeCell ref="Q8:U8"/>
    <mergeCell ref="K9:M9"/>
    <mergeCell ref="K10:M10"/>
    <mergeCell ref="R10:T10"/>
    <mergeCell ref="A17:A18"/>
    <mergeCell ref="C17:C18"/>
    <mergeCell ref="L17:L18"/>
    <mergeCell ref="M17:M18"/>
    <mergeCell ref="N17:N18"/>
    <mergeCell ref="J14:K15"/>
    <mergeCell ref="L14:N14"/>
    <mergeCell ref="R14:S14"/>
    <mergeCell ref="L15:L16"/>
    <mergeCell ref="M15:M16"/>
    <mergeCell ref="N15:N16"/>
    <mergeCell ref="R15:S15"/>
    <mergeCell ref="F14:I15"/>
    <mergeCell ref="A19:A20"/>
    <mergeCell ref="C19:C20"/>
    <mergeCell ref="L19:L20"/>
    <mergeCell ref="M19:M20"/>
    <mergeCell ref="A14:A16"/>
    <mergeCell ref="B14:B16"/>
    <mergeCell ref="C14:C16"/>
    <mergeCell ref="D14:D16"/>
    <mergeCell ref="E14:E16"/>
    <mergeCell ref="N19:N20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J31:N36"/>
    <mergeCell ref="A33:A34"/>
    <mergeCell ref="B33:D34"/>
    <mergeCell ref="E33:G34"/>
    <mergeCell ref="I33:I34"/>
    <mergeCell ref="A35:A36"/>
    <mergeCell ref="A27:A28"/>
    <mergeCell ref="C27:C28"/>
    <mergeCell ref="L27:L28"/>
    <mergeCell ref="M27:M28"/>
    <mergeCell ref="N27:N28"/>
    <mergeCell ref="B30:D30"/>
    <mergeCell ref="E30:H30"/>
    <mergeCell ref="J30:N30"/>
    <mergeCell ref="A41:I42"/>
    <mergeCell ref="J41:N42"/>
    <mergeCell ref="J37:N38"/>
    <mergeCell ref="A39:A40"/>
    <mergeCell ref="B39:D40"/>
    <mergeCell ref="E39:G40"/>
    <mergeCell ref="I39:I40"/>
    <mergeCell ref="J39:N40"/>
    <mergeCell ref="B35:D36"/>
    <mergeCell ref="E35:G36"/>
    <mergeCell ref="I35:I36"/>
    <mergeCell ref="A37:A38"/>
    <mergeCell ref="B37:D38"/>
    <mergeCell ref="E37:G38"/>
    <mergeCell ref="I37:I38"/>
    <mergeCell ref="A31:A32"/>
    <mergeCell ref="B31:D32"/>
    <mergeCell ref="E31:G32"/>
    <mergeCell ref="I31:I32"/>
  </mergeCells>
  <pageMargins left="0.62992125984251968" right="0.19685039370078741" top="0.23622047244094491" bottom="0.19685039370078741" header="0.15748031496062992" footer="0"/>
  <pageSetup paperSize="9" scale="47" orientation="landscape" r:id="rId1"/>
  <headerFooter alignWithMargins="0"/>
  <rowBreaks count="1" manualBreakCount="1">
    <brk id="29" max="16383" man="1"/>
  </rowBreaks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7"/>
  <sheetViews>
    <sheetView view="pageBreakPreview" zoomScale="60" zoomScaleNormal="64" workbookViewId="0">
      <selection activeCell="B35" sqref="B35:D36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27.140625" style="1" customWidth="1"/>
    <col min="4" max="4" width="10" style="1" customWidth="1"/>
    <col min="5" max="5" width="18.85546875" style="1" customWidth="1"/>
    <col min="6" max="6" width="16.42578125" style="1" customWidth="1"/>
    <col min="7" max="7" width="8" style="3" customWidth="1"/>
    <col min="8" max="8" width="13.42578125" style="1" customWidth="1"/>
    <col min="9" max="9" width="14" style="1" customWidth="1"/>
    <col min="10" max="10" width="15.5703125" style="2" customWidth="1"/>
    <col min="11" max="11" width="16.85546875" style="2" customWidth="1"/>
    <col min="12" max="12" width="12.7109375" style="1" customWidth="1"/>
    <col min="13" max="13" width="14" style="1" customWidth="1"/>
    <col min="14" max="14" width="17.7109375" style="1" customWidth="1"/>
    <col min="15" max="15" width="3.1406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260"/>
      <c r="B1" s="263" t="s">
        <v>32</v>
      </c>
      <c r="C1" s="264"/>
      <c r="D1" s="264"/>
      <c r="E1" s="264"/>
      <c r="F1" s="264"/>
      <c r="G1" s="264"/>
      <c r="H1" s="265"/>
      <c r="I1" s="269" t="s">
        <v>36</v>
      </c>
      <c r="J1" s="270"/>
      <c r="K1" s="270"/>
      <c r="L1" s="271"/>
      <c r="M1" s="272"/>
      <c r="N1" s="273"/>
      <c r="O1" s="50"/>
    </row>
    <row r="2" spans="1:248" s="36" customFormat="1" ht="37.5" customHeight="1">
      <c r="A2" s="261"/>
      <c r="B2" s="266"/>
      <c r="C2" s="267"/>
      <c r="D2" s="267"/>
      <c r="E2" s="267"/>
      <c r="F2" s="267"/>
      <c r="G2" s="267"/>
      <c r="H2" s="268"/>
      <c r="I2" s="269" t="s">
        <v>33</v>
      </c>
      <c r="J2" s="270"/>
      <c r="K2" s="270"/>
      <c r="L2" s="271"/>
      <c r="M2" s="274"/>
      <c r="N2" s="275"/>
      <c r="O2" s="50"/>
    </row>
    <row r="3" spans="1:248" s="36" customFormat="1" ht="33.75" customHeight="1">
      <c r="A3" s="261"/>
      <c r="B3" s="263" t="s">
        <v>31</v>
      </c>
      <c r="C3" s="264"/>
      <c r="D3" s="264"/>
      <c r="E3" s="264"/>
      <c r="F3" s="264"/>
      <c r="G3" s="264"/>
      <c r="H3" s="265"/>
      <c r="I3" s="269" t="s">
        <v>34</v>
      </c>
      <c r="J3" s="270"/>
      <c r="K3" s="270"/>
      <c r="L3" s="271"/>
      <c r="M3" s="274"/>
      <c r="N3" s="275"/>
      <c r="O3" s="50"/>
    </row>
    <row r="4" spans="1:248" s="36" customFormat="1" ht="38.25" customHeight="1">
      <c r="A4" s="262"/>
      <c r="B4" s="266"/>
      <c r="C4" s="267"/>
      <c r="D4" s="267"/>
      <c r="E4" s="267"/>
      <c r="F4" s="267"/>
      <c r="G4" s="267"/>
      <c r="H4" s="268"/>
      <c r="I4" s="269" t="s">
        <v>35</v>
      </c>
      <c r="J4" s="270"/>
      <c r="K4" s="270"/>
      <c r="L4" s="271"/>
      <c r="M4" s="276"/>
      <c r="N4" s="277"/>
      <c r="O4" s="50"/>
    </row>
    <row r="5" spans="1:248" s="36" customFormat="1" ht="38.25" customHeight="1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50"/>
    </row>
    <row r="6" spans="1:248" s="36" customFormat="1" ht="31.5" customHeight="1">
      <c r="A6" s="239" t="s">
        <v>37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1"/>
      <c r="O6" s="50"/>
    </row>
    <row r="7" spans="1:248" s="36" customFormat="1" ht="36" customHeight="1">
      <c r="A7" s="54" t="s">
        <v>44</v>
      </c>
      <c r="B7" s="242" t="s">
        <v>30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</row>
    <row r="8" spans="1:248" s="36" customFormat="1" ht="54.95" customHeight="1">
      <c r="A8" s="61" t="s">
        <v>38</v>
      </c>
      <c r="B8" s="327"/>
      <c r="C8" s="328"/>
      <c r="D8" s="328"/>
      <c r="E8" s="328"/>
      <c r="F8" s="329"/>
      <c r="G8" s="245" t="s">
        <v>46</v>
      </c>
      <c r="H8" s="246"/>
      <c r="I8" s="247"/>
      <c r="J8" s="254" t="s">
        <v>29</v>
      </c>
      <c r="K8" s="255"/>
      <c r="L8" s="255"/>
      <c r="M8" s="255"/>
      <c r="N8" s="256"/>
      <c r="O8" s="45"/>
      <c r="Q8" s="229"/>
      <c r="R8" s="229"/>
      <c r="S8" s="229"/>
      <c r="T8" s="229"/>
      <c r="U8" s="229"/>
      <c r="V8" s="37"/>
      <c r="W8" s="37"/>
      <c r="X8" s="37"/>
      <c r="Y8" s="37"/>
      <c r="Z8" s="37"/>
      <c r="AA8" s="37"/>
    </row>
    <row r="9" spans="1:248" s="36" customFormat="1" ht="54.95" customHeight="1">
      <c r="A9" s="59" t="s">
        <v>39</v>
      </c>
      <c r="B9" s="328"/>
      <c r="C9" s="328"/>
      <c r="D9" s="328"/>
      <c r="E9" s="328"/>
      <c r="F9" s="329"/>
      <c r="G9" s="248"/>
      <c r="H9" s="249"/>
      <c r="I9" s="250"/>
      <c r="J9" s="56" t="s">
        <v>28</v>
      </c>
      <c r="K9" s="233" t="s">
        <v>27</v>
      </c>
      <c r="L9" s="233"/>
      <c r="M9" s="233"/>
      <c r="N9" s="56" t="s">
        <v>26</v>
      </c>
      <c r="O9" s="45"/>
      <c r="Q9" s="49"/>
      <c r="R9" s="49"/>
      <c r="S9" s="49"/>
      <c r="T9" s="49"/>
      <c r="U9" s="49"/>
      <c r="V9" s="37"/>
      <c r="W9" s="37"/>
      <c r="X9" s="37"/>
      <c r="Y9" s="37"/>
      <c r="Z9" s="37"/>
      <c r="AA9" s="37"/>
    </row>
    <row r="10" spans="1:248" s="36" customFormat="1" ht="54.95" customHeight="1">
      <c r="A10" s="60" t="s">
        <v>40</v>
      </c>
      <c r="B10" s="330"/>
      <c r="C10" s="331"/>
      <c r="D10" s="331"/>
      <c r="E10" s="331"/>
      <c r="F10" s="332"/>
      <c r="G10" s="248"/>
      <c r="H10" s="249"/>
      <c r="I10" s="250"/>
      <c r="J10" s="62"/>
      <c r="K10" s="234" t="s">
        <v>99</v>
      </c>
      <c r="L10" s="235"/>
      <c r="M10" s="236"/>
      <c r="N10" s="63"/>
      <c r="O10" s="45"/>
      <c r="Q10" s="48"/>
      <c r="R10" s="237"/>
      <c r="S10" s="237"/>
      <c r="T10" s="237"/>
      <c r="U10" s="48"/>
      <c r="V10" s="37"/>
      <c r="W10" s="47"/>
      <c r="X10" s="47"/>
      <c r="Y10" s="37"/>
      <c r="Z10" s="37"/>
      <c r="AA10" s="37"/>
    </row>
    <row r="11" spans="1:248" s="36" customFormat="1" ht="54.95" customHeight="1">
      <c r="A11" s="64" t="s">
        <v>41</v>
      </c>
      <c r="B11" s="330"/>
      <c r="C11" s="331"/>
      <c r="D11" s="331"/>
      <c r="E11" s="331"/>
      <c r="F11" s="332"/>
      <c r="G11" s="248"/>
      <c r="H11" s="249"/>
      <c r="I11" s="250"/>
      <c r="J11" s="65"/>
      <c r="K11" s="225" t="s">
        <v>99</v>
      </c>
      <c r="L11" s="226"/>
      <c r="M11" s="227"/>
      <c r="N11" s="66"/>
      <c r="O11" s="45"/>
      <c r="Q11" s="46"/>
      <c r="R11" s="221"/>
      <c r="S11" s="221"/>
      <c r="T11" s="221"/>
      <c r="U11" s="42"/>
      <c r="V11" s="37"/>
      <c r="W11" s="40"/>
      <c r="X11" s="39"/>
      <c r="Y11" s="38"/>
      <c r="Z11" s="37"/>
      <c r="AA11" s="37"/>
    </row>
    <row r="12" spans="1:248" s="36" customFormat="1" ht="54.95" customHeight="1">
      <c r="A12" s="67" t="s">
        <v>43</v>
      </c>
      <c r="B12" s="327"/>
      <c r="C12" s="328"/>
      <c r="D12" s="328"/>
      <c r="E12" s="328"/>
      <c r="F12" s="329"/>
      <c r="G12" s="248"/>
      <c r="H12" s="249"/>
      <c r="I12" s="250"/>
      <c r="J12" s="68"/>
      <c r="K12" s="225" t="s">
        <v>99</v>
      </c>
      <c r="L12" s="226"/>
      <c r="M12" s="227"/>
      <c r="N12" s="69"/>
      <c r="O12" s="45"/>
      <c r="Q12" s="46"/>
      <c r="R12" s="221"/>
      <c r="S12" s="221"/>
      <c r="T12" s="221"/>
      <c r="U12" s="42"/>
      <c r="V12" s="37"/>
      <c r="W12" s="40"/>
      <c r="X12" s="39"/>
      <c r="Y12" s="38"/>
      <c r="Z12" s="37"/>
      <c r="AA12" s="37"/>
    </row>
    <row r="13" spans="1:248" s="36" customFormat="1" ht="54.95" customHeight="1">
      <c r="A13" s="228" t="s">
        <v>48</v>
      </c>
      <c r="B13" s="228"/>
      <c r="C13" s="228"/>
      <c r="D13" s="228"/>
      <c r="E13" s="228"/>
      <c r="F13" s="228"/>
      <c r="G13" s="251"/>
      <c r="H13" s="252"/>
      <c r="I13" s="253"/>
      <c r="J13" s="70"/>
      <c r="K13" s="225" t="s">
        <v>99</v>
      </c>
      <c r="L13" s="226"/>
      <c r="M13" s="227"/>
      <c r="N13" s="71"/>
      <c r="O13" s="45"/>
      <c r="Q13" s="44"/>
      <c r="R13" s="221"/>
      <c r="S13" s="221"/>
      <c r="T13" s="43"/>
      <c r="U13" s="42"/>
      <c r="V13" s="41"/>
      <c r="W13" s="40"/>
      <c r="X13" s="39"/>
      <c r="Y13" s="38"/>
      <c r="Z13" s="37"/>
      <c r="AA13" s="37"/>
    </row>
    <row r="14" spans="1:248" ht="28.5" customHeight="1">
      <c r="A14" s="213" t="s">
        <v>25</v>
      </c>
      <c r="B14" s="214" t="s">
        <v>24</v>
      </c>
      <c r="C14" s="211" t="s">
        <v>23</v>
      </c>
      <c r="D14" s="211" t="s">
        <v>22</v>
      </c>
      <c r="E14" s="211" t="s">
        <v>98</v>
      </c>
      <c r="F14" s="215" t="s">
        <v>21</v>
      </c>
      <c r="G14" s="216"/>
      <c r="H14" s="216"/>
      <c r="I14" s="217"/>
      <c r="J14" s="211" t="s">
        <v>20</v>
      </c>
      <c r="K14" s="211"/>
      <c r="L14" s="212" t="s">
        <v>19</v>
      </c>
      <c r="M14" s="212"/>
      <c r="N14" s="212"/>
      <c r="O14" s="3"/>
      <c r="P14" s="3"/>
      <c r="Q14" s="12"/>
      <c r="R14" s="210"/>
      <c r="S14" s="210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13"/>
      <c r="B15" s="211"/>
      <c r="C15" s="211"/>
      <c r="D15" s="211"/>
      <c r="E15" s="211"/>
      <c r="F15" s="218"/>
      <c r="G15" s="219"/>
      <c r="H15" s="219"/>
      <c r="I15" s="220"/>
      <c r="J15" s="211"/>
      <c r="K15" s="211"/>
      <c r="L15" s="211" t="s">
        <v>18</v>
      </c>
      <c r="M15" s="211" t="s">
        <v>17</v>
      </c>
      <c r="N15" s="213" t="s">
        <v>16</v>
      </c>
      <c r="O15" s="3"/>
      <c r="P15" s="3"/>
      <c r="Q15" s="10"/>
      <c r="R15" s="210"/>
      <c r="S15" s="210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13"/>
      <c r="B16" s="211"/>
      <c r="C16" s="211"/>
      <c r="D16" s="211"/>
      <c r="E16" s="211"/>
      <c r="F16" s="34" t="s">
        <v>15</v>
      </c>
      <c r="G16" s="34" t="s">
        <v>14</v>
      </c>
      <c r="H16" s="34" t="s">
        <v>13</v>
      </c>
      <c r="I16" s="35" t="s">
        <v>12</v>
      </c>
      <c r="J16" s="34" t="s">
        <v>11</v>
      </c>
      <c r="K16" s="33" t="s">
        <v>10</v>
      </c>
      <c r="L16" s="211"/>
      <c r="M16" s="211"/>
      <c r="N16" s="213"/>
      <c r="O16" s="3"/>
      <c r="P16" s="3"/>
      <c r="Q16" s="6"/>
      <c r="R16" s="210"/>
      <c r="S16" s="210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75" customHeight="1">
      <c r="A17" s="208" t="s">
        <v>58</v>
      </c>
      <c r="B17" s="83" t="s">
        <v>3</v>
      </c>
      <c r="C17" s="196" t="s">
        <v>59</v>
      </c>
      <c r="D17" s="95">
        <v>1</v>
      </c>
      <c r="E17" s="97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43467</v>
      </c>
      <c r="K17" s="76">
        <v>43830</v>
      </c>
      <c r="L17" s="198">
        <f>(D18/D17)*100</f>
        <v>0</v>
      </c>
      <c r="M17" s="302" t="s">
        <v>57</v>
      </c>
      <c r="N17" s="303"/>
      <c r="Q17" s="6"/>
      <c r="R17" s="210"/>
      <c r="S17" s="210"/>
      <c r="T17" s="4"/>
      <c r="U17" s="5"/>
      <c r="V17" s="4"/>
      <c r="W17" s="31"/>
      <c r="X17" s="7"/>
      <c r="Y17" s="28"/>
      <c r="Z17" s="4"/>
      <c r="AA17" s="4"/>
    </row>
    <row r="18" spans="1:27" ht="75" customHeight="1">
      <c r="A18" s="209"/>
      <c r="B18" s="83" t="s">
        <v>2</v>
      </c>
      <c r="C18" s="197"/>
      <c r="D18" s="89"/>
      <c r="E18" s="98" t="s">
        <v>57</v>
      </c>
      <c r="F18" s="74">
        <v>0</v>
      </c>
      <c r="G18" s="74">
        <v>0</v>
      </c>
      <c r="H18" s="74">
        <v>0</v>
      </c>
      <c r="I18" s="74">
        <v>0</v>
      </c>
      <c r="J18" s="77"/>
      <c r="K18" s="78"/>
      <c r="L18" s="198"/>
      <c r="M18" s="302"/>
      <c r="N18" s="303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27" customHeight="1">
      <c r="A19" s="208" t="s">
        <v>60</v>
      </c>
      <c r="B19" s="83" t="s">
        <v>3</v>
      </c>
      <c r="C19" s="196" t="s">
        <v>61</v>
      </c>
      <c r="D19" s="88">
        <v>3</v>
      </c>
      <c r="E19" s="97" t="s">
        <v>57</v>
      </c>
      <c r="F19" s="74">
        <v>0</v>
      </c>
      <c r="G19" s="74">
        <v>0</v>
      </c>
      <c r="H19" s="74">
        <v>0</v>
      </c>
      <c r="I19" s="74">
        <v>0</v>
      </c>
      <c r="J19" s="96">
        <v>43470</v>
      </c>
      <c r="K19" s="73">
        <v>43826</v>
      </c>
      <c r="L19" s="198">
        <f t="shared" ref="L19" si="0">(D20/D19)*100</f>
        <v>33.333333333333329</v>
      </c>
      <c r="M19" s="297" t="s">
        <v>57</v>
      </c>
      <c r="N19" s="299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27" customHeight="1">
      <c r="A20" s="209"/>
      <c r="B20" s="83" t="s">
        <v>2</v>
      </c>
      <c r="C20" s="197"/>
      <c r="D20" s="88">
        <f>1</f>
        <v>1</v>
      </c>
      <c r="E20" s="98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198"/>
      <c r="M20" s="298"/>
      <c r="N20" s="300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65.099999999999994" customHeight="1">
      <c r="A21" s="209" t="s">
        <v>62</v>
      </c>
      <c r="B21" s="83" t="s">
        <v>3</v>
      </c>
      <c r="C21" s="196" t="s">
        <v>67</v>
      </c>
      <c r="D21" s="88">
        <v>3</v>
      </c>
      <c r="E21" s="97" t="s">
        <v>57</v>
      </c>
      <c r="F21" s="74">
        <v>0</v>
      </c>
      <c r="G21" s="74">
        <v>0</v>
      </c>
      <c r="H21" s="74">
        <v>0</v>
      </c>
      <c r="I21" s="74">
        <v>0</v>
      </c>
      <c r="J21" s="72">
        <v>43595</v>
      </c>
      <c r="K21" s="73">
        <v>43830</v>
      </c>
      <c r="L21" s="198">
        <f t="shared" ref="L21" si="1">(D22/D21)*100</f>
        <v>33.333333333333329</v>
      </c>
      <c r="M21" s="302" t="s">
        <v>57</v>
      </c>
      <c r="N21" s="303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65.099999999999994" customHeight="1">
      <c r="A22" s="209"/>
      <c r="B22" s="83" t="s">
        <v>2</v>
      </c>
      <c r="C22" s="197"/>
      <c r="D22" s="89">
        <v>1</v>
      </c>
      <c r="E22" s="98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198"/>
      <c r="M22" s="302"/>
      <c r="N22" s="303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50.1" customHeight="1">
      <c r="A23" s="209" t="s">
        <v>81</v>
      </c>
      <c r="B23" s="83" t="s">
        <v>3</v>
      </c>
      <c r="C23" s="196" t="s">
        <v>64</v>
      </c>
      <c r="D23" s="88">
        <v>1</v>
      </c>
      <c r="E23" s="97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43467</v>
      </c>
      <c r="K23" s="81">
        <v>43483</v>
      </c>
      <c r="L23" s="198">
        <f t="shared" ref="L23:L27" si="2">(D24/D23)*100</f>
        <v>100</v>
      </c>
      <c r="M23" s="302" t="s">
        <v>57</v>
      </c>
      <c r="N23" s="303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50.1" customHeight="1">
      <c r="A24" s="209"/>
      <c r="B24" s="83" t="s">
        <v>2</v>
      </c>
      <c r="C24" s="197"/>
      <c r="D24" s="90">
        <v>1</v>
      </c>
      <c r="E24" s="97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198"/>
      <c r="M24" s="302"/>
      <c r="N24" s="303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30" customHeight="1">
      <c r="A25" s="293" t="s">
        <v>65</v>
      </c>
      <c r="B25" s="83" t="s">
        <v>3</v>
      </c>
      <c r="C25" s="196" t="s">
        <v>66</v>
      </c>
      <c r="D25" s="90">
        <v>1</v>
      </c>
      <c r="E25" s="97" t="s">
        <v>57</v>
      </c>
      <c r="F25" s="74">
        <v>0</v>
      </c>
      <c r="G25" s="74">
        <v>0</v>
      </c>
      <c r="H25" s="74">
        <v>0</v>
      </c>
      <c r="I25" s="74">
        <v>0</v>
      </c>
      <c r="J25" s="82">
        <v>43690</v>
      </c>
      <c r="K25" s="73">
        <v>43830</v>
      </c>
      <c r="L25" s="198">
        <f t="shared" si="2"/>
        <v>0</v>
      </c>
      <c r="M25" s="297" t="s">
        <v>57</v>
      </c>
      <c r="N25" s="299"/>
    </row>
    <row r="26" spans="1:27" ht="30" customHeight="1">
      <c r="A26" s="294"/>
      <c r="B26" s="83" t="s">
        <v>2</v>
      </c>
      <c r="C26" s="197"/>
      <c r="D26" s="90"/>
      <c r="E26" s="97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198"/>
      <c r="M26" s="298"/>
      <c r="N26" s="300"/>
    </row>
    <row r="27" spans="1:27" ht="18">
      <c r="A27" s="301" t="s">
        <v>9</v>
      </c>
      <c r="B27" s="83" t="s">
        <v>3</v>
      </c>
      <c r="C27" s="196"/>
      <c r="D27" s="111">
        <f>D17+D19+D21+D23+D25</f>
        <v>9</v>
      </c>
      <c r="E27" s="102" t="s">
        <v>57</v>
      </c>
      <c r="F27" s="103">
        <f>F17+F19+F21+F23+F25</f>
        <v>0</v>
      </c>
      <c r="G27" s="103">
        <f t="shared" ref="G27:I27" si="3">G17+G19+G21+G23+G25</f>
        <v>0</v>
      </c>
      <c r="H27" s="103">
        <f t="shared" si="3"/>
        <v>0</v>
      </c>
      <c r="I27" s="103">
        <f t="shared" si="3"/>
        <v>0</v>
      </c>
      <c r="J27" s="77"/>
      <c r="K27" s="78"/>
      <c r="L27" s="206">
        <f t="shared" si="2"/>
        <v>33.333333333333329</v>
      </c>
      <c r="M27" s="302" t="s">
        <v>57</v>
      </c>
      <c r="N27" s="303"/>
    </row>
    <row r="28" spans="1:27" ht="18">
      <c r="A28" s="301"/>
      <c r="B28" s="83" t="s">
        <v>2</v>
      </c>
      <c r="C28" s="197"/>
      <c r="D28" s="112">
        <f>D18+D20+D22+D24+D26</f>
        <v>3</v>
      </c>
      <c r="E28" s="102" t="s">
        <v>57</v>
      </c>
      <c r="F28" s="102">
        <f>F18+F20+F22+F24+F26</f>
        <v>0</v>
      </c>
      <c r="G28" s="104">
        <f t="shared" ref="G28:I28" si="4">G18+G20+G22+G24+G26</f>
        <v>0</v>
      </c>
      <c r="H28" s="102">
        <f t="shared" si="4"/>
        <v>0</v>
      </c>
      <c r="I28" s="102">
        <f t="shared" si="4"/>
        <v>0</v>
      </c>
      <c r="J28" s="77"/>
      <c r="K28" s="78"/>
      <c r="L28" s="206"/>
      <c r="M28" s="302"/>
      <c r="N28" s="303"/>
      <c r="Q28" s="4"/>
      <c r="R28" s="4"/>
      <c r="S28" s="4"/>
      <c r="T28" s="4"/>
      <c r="U28" s="4"/>
      <c r="V28" s="4"/>
    </row>
    <row r="29" spans="1:27" s="4" customFormat="1" ht="18">
      <c r="A29" s="84"/>
      <c r="B29" s="85"/>
      <c r="C29" s="84"/>
      <c r="D29" s="84"/>
      <c r="E29" s="86"/>
      <c r="F29" s="87"/>
      <c r="G29" s="91"/>
      <c r="H29" s="91"/>
      <c r="I29" s="91"/>
      <c r="J29" s="92"/>
      <c r="K29" s="92"/>
      <c r="L29" s="87"/>
      <c r="M29" s="93"/>
      <c r="N29" s="94"/>
      <c r="O29" s="18"/>
    </row>
    <row r="30" spans="1:27" s="4" customFormat="1" ht="15.75">
      <c r="A30" s="17" t="s">
        <v>8</v>
      </c>
      <c r="B30" s="177" t="s">
        <v>7</v>
      </c>
      <c r="C30" s="178"/>
      <c r="D30" s="179"/>
      <c r="E30" s="325" t="s">
        <v>6</v>
      </c>
      <c r="F30" s="326"/>
      <c r="G30" s="326"/>
      <c r="H30" s="326"/>
      <c r="I30" s="16"/>
      <c r="J30" s="182" t="s">
        <v>5</v>
      </c>
      <c r="K30" s="183"/>
      <c r="L30" s="183"/>
      <c r="M30" s="183"/>
      <c r="N30" s="183"/>
      <c r="Q30" s="1"/>
      <c r="R30" s="1"/>
      <c r="S30" s="1"/>
      <c r="T30" s="1"/>
      <c r="U30" s="1"/>
      <c r="V30" s="1"/>
    </row>
    <row r="31" spans="1:27" ht="39.950000000000003" customHeight="1">
      <c r="A31" s="184" t="s">
        <v>68</v>
      </c>
      <c r="B31" s="153" t="s">
        <v>69</v>
      </c>
      <c r="C31" s="154"/>
      <c r="D31" s="155"/>
      <c r="E31" s="174" t="s">
        <v>77</v>
      </c>
      <c r="F31" s="175"/>
      <c r="G31" s="176"/>
      <c r="H31" s="15" t="s">
        <v>3</v>
      </c>
      <c r="I31" s="165">
        <f>(D18/D17)*100</f>
        <v>0</v>
      </c>
      <c r="J31" s="316" t="s">
        <v>72</v>
      </c>
      <c r="K31" s="317"/>
      <c r="L31" s="317"/>
      <c r="M31" s="317"/>
      <c r="N31" s="318"/>
    </row>
    <row r="32" spans="1:27" ht="39.950000000000003" customHeight="1">
      <c r="A32" s="170"/>
      <c r="B32" s="156"/>
      <c r="C32" s="157"/>
      <c r="D32" s="158"/>
      <c r="E32" s="162"/>
      <c r="F32" s="163"/>
      <c r="G32" s="164"/>
      <c r="H32" s="14" t="s">
        <v>2</v>
      </c>
      <c r="I32" s="166"/>
      <c r="J32" s="319"/>
      <c r="K32" s="320"/>
      <c r="L32" s="320"/>
      <c r="M32" s="320"/>
      <c r="N32" s="321"/>
    </row>
    <row r="33" spans="1:50" ht="39.950000000000003" customHeight="1">
      <c r="A33" s="152" t="s">
        <v>70</v>
      </c>
      <c r="B33" s="153" t="s">
        <v>71</v>
      </c>
      <c r="C33" s="154"/>
      <c r="D33" s="155"/>
      <c r="E33" s="159" t="s">
        <v>75</v>
      </c>
      <c r="F33" s="160"/>
      <c r="G33" s="161"/>
      <c r="H33" s="15" t="s">
        <v>3</v>
      </c>
      <c r="I33" s="165">
        <f t="shared" ref="I33" si="5">(D20/D19)*100</f>
        <v>33.333333333333329</v>
      </c>
      <c r="J33" s="319"/>
      <c r="K33" s="320"/>
      <c r="L33" s="320"/>
      <c r="M33" s="320"/>
      <c r="N33" s="321"/>
    </row>
    <row r="34" spans="1:50" ht="39.950000000000003" customHeight="1">
      <c r="A34" s="152"/>
      <c r="B34" s="156"/>
      <c r="C34" s="157"/>
      <c r="D34" s="158"/>
      <c r="E34" s="162"/>
      <c r="F34" s="163"/>
      <c r="G34" s="164"/>
      <c r="H34" s="14" t="s">
        <v>2</v>
      </c>
      <c r="I34" s="166"/>
      <c r="J34" s="319"/>
      <c r="K34" s="320"/>
      <c r="L34" s="320"/>
      <c r="M34" s="320"/>
      <c r="N34" s="321"/>
    </row>
    <row r="35" spans="1:50" ht="39.950000000000003" customHeight="1">
      <c r="A35" s="152" t="s">
        <v>73</v>
      </c>
      <c r="B35" s="153" t="s">
        <v>74</v>
      </c>
      <c r="C35" s="154"/>
      <c r="D35" s="155"/>
      <c r="E35" s="287" t="s">
        <v>76</v>
      </c>
      <c r="F35" s="288"/>
      <c r="G35" s="289"/>
      <c r="H35" s="15" t="s">
        <v>3</v>
      </c>
      <c r="I35" s="165">
        <f t="shared" ref="I35" si="6">(D22/D21)*100</f>
        <v>33.333333333333329</v>
      </c>
      <c r="J35" s="319"/>
      <c r="K35" s="320"/>
      <c r="L35" s="320"/>
      <c r="M35" s="320"/>
      <c r="N35" s="321"/>
    </row>
    <row r="36" spans="1:50" ht="39.950000000000003" customHeight="1">
      <c r="A36" s="152"/>
      <c r="B36" s="156"/>
      <c r="C36" s="157"/>
      <c r="D36" s="158"/>
      <c r="E36" s="290"/>
      <c r="F36" s="291"/>
      <c r="G36" s="292"/>
      <c r="H36" s="14" t="s">
        <v>2</v>
      </c>
      <c r="I36" s="166"/>
      <c r="J36" s="322"/>
      <c r="K36" s="323"/>
      <c r="L36" s="323"/>
      <c r="M36" s="323"/>
      <c r="N36" s="324"/>
    </row>
    <row r="37" spans="1:50" ht="39.950000000000003" customHeight="1">
      <c r="A37" s="152" t="s">
        <v>82</v>
      </c>
      <c r="B37" s="153" t="s">
        <v>83</v>
      </c>
      <c r="C37" s="154"/>
      <c r="D37" s="155"/>
      <c r="E37" s="159" t="s">
        <v>80</v>
      </c>
      <c r="F37" s="160"/>
      <c r="G37" s="161"/>
      <c r="H37" s="14" t="s">
        <v>3</v>
      </c>
      <c r="I37" s="165">
        <f t="shared" ref="I37" si="7">(D24/D23)*100</f>
        <v>100</v>
      </c>
      <c r="J37" s="151" t="s">
        <v>4</v>
      </c>
      <c r="K37" s="151"/>
      <c r="L37" s="151"/>
      <c r="M37" s="151"/>
      <c r="N37" s="151"/>
    </row>
    <row r="38" spans="1:50" ht="39.950000000000003" customHeight="1">
      <c r="A38" s="152"/>
      <c r="B38" s="156"/>
      <c r="C38" s="157"/>
      <c r="D38" s="158"/>
      <c r="E38" s="162"/>
      <c r="F38" s="163"/>
      <c r="G38" s="164"/>
      <c r="H38" s="14" t="s">
        <v>2</v>
      </c>
      <c r="I38" s="166"/>
      <c r="J38" s="151"/>
      <c r="K38" s="151"/>
      <c r="L38" s="151"/>
      <c r="M38" s="151"/>
      <c r="N38" s="151"/>
    </row>
    <row r="39" spans="1:50" ht="39.950000000000003" customHeight="1">
      <c r="A39" s="152" t="s">
        <v>79</v>
      </c>
      <c r="B39" s="153" t="s">
        <v>78</v>
      </c>
      <c r="C39" s="154"/>
      <c r="D39" s="155"/>
      <c r="E39" s="159" t="s">
        <v>84</v>
      </c>
      <c r="F39" s="160"/>
      <c r="G39" s="161"/>
      <c r="H39" s="14" t="s">
        <v>3</v>
      </c>
      <c r="I39" s="165">
        <f t="shared" ref="I39" si="8">(D26/D25)*100</f>
        <v>0</v>
      </c>
      <c r="J39" s="173"/>
      <c r="K39" s="173"/>
      <c r="L39" s="173"/>
      <c r="M39" s="173"/>
      <c r="N39" s="173"/>
    </row>
    <row r="40" spans="1:50" ht="39.950000000000003" customHeight="1">
      <c r="A40" s="152"/>
      <c r="B40" s="156"/>
      <c r="C40" s="157"/>
      <c r="D40" s="158"/>
      <c r="E40" s="162"/>
      <c r="F40" s="163"/>
      <c r="G40" s="164"/>
      <c r="H40" s="14" t="s">
        <v>2</v>
      </c>
      <c r="I40" s="166"/>
      <c r="J40" s="173"/>
      <c r="K40" s="173"/>
      <c r="L40" s="173"/>
      <c r="M40" s="173"/>
      <c r="N40" s="173"/>
    </row>
    <row r="41" spans="1:50">
      <c r="A41" s="167" t="s">
        <v>105</v>
      </c>
      <c r="B41" s="168"/>
      <c r="C41" s="168"/>
      <c r="D41" s="168"/>
      <c r="E41" s="168"/>
      <c r="F41" s="168"/>
      <c r="G41" s="168"/>
      <c r="H41" s="168"/>
      <c r="I41" s="169"/>
      <c r="J41" s="151" t="s">
        <v>0</v>
      </c>
      <c r="K41" s="151"/>
      <c r="L41" s="151"/>
      <c r="M41" s="151"/>
      <c r="N41" s="151"/>
    </row>
    <row r="42" spans="1:50">
      <c r="A42" s="170"/>
      <c r="B42" s="171"/>
      <c r="C42" s="171"/>
      <c r="D42" s="171"/>
      <c r="E42" s="171"/>
      <c r="F42" s="171"/>
      <c r="G42" s="171"/>
      <c r="H42" s="171"/>
      <c r="I42" s="172"/>
      <c r="J42" s="151"/>
      <c r="K42" s="151"/>
      <c r="L42" s="151"/>
      <c r="M42" s="151"/>
      <c r="N42" s="151"/>
    </row>
    <row r="43" spans="1:50">
      <c r="A43" s="1" t="s">
        <v>97</v>
      </c>
      <c r="F43" s="4"/>
      <c r="G43" s="8"/>
      <c r="H43" s="4"/>
      <c r="I43" s="4"/>
      <c r="J43" s="13"/>
      <c r="K43" s="13"/>
      <c r="L43" s="4"/>
      <c r="M43" s="4"/>
      <c r="N43" s="4"/>
      <c r="O43" s="4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</sheetData>
  <sheetProtection password="CBB3" sheet="1" objects="1" scenarios="1"/>
  <mergeCells count="102">
    <mergeCell ref="A1:A4"/>
    <mergeCell ref="B1:H2"/>
    <mergeCell ref="I1:L1"/>
    <mergeCell ref="M1:N4"/>
    <mergeCell ref="I2:L2"/>
    <mergeCell ref="B3:H4"/>
    <mergeCell ref="I3:L3"/>
    <mergeCell ref="I4:L4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4:A16"/>
    <mergeCell ref="B14:B16"/>
    <mergeCell ref="C14:C16"/>
    <mergeCell ref="D14:D16"/>
    <mergeCell ref="E14:E16"/>
    <mergeCell ref="R11:T11"/>
    <mergeCell ref="B12:F12"/>
    <mergeCell ref="K12:M12"/>
    <mergeCell ref="R12:T12"/>
    <mergeCell ref="A13:F13"/>
    <mergeCell ref="K13:M13"/>
    <mergeCell ref="R13:S13"/>
    <mergeCell ref="F14:I15"/>
    <mergeCell ref="J14:K15"/>
    <mergeCell ref="L14:N14"/>
    <mergeCell ref="R14:S14"/>
    <mergeCell ref="L15:L16"/>
    <mergeCell ref="M15:M16"/>
    <mergeCell ref="N15:N16"/>
    <mergeCell ref="R15:S15"/>
    <mergeCell ref="R16:S16"/>
    <mergeCell ref="R17:S17"/>
    <mergeCell ref="A19:A20"/>
    <mergeCell ref="C19:C20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N17:N18"/>
    <mergeCell ref="M19:M20"/>
    <mergeCell ref="N19:N20"/>
    <mergeCell ref="N27:N28"/>
    <mergeCell ref="A25:A26"/>
    <mergeCell ref="C25:C26"/>
    <mergeCell ref="L25:L26"/>
    <mergeCell ref="M25:M26"/>
    <mergeCell ref="N25:N26"/>
    <mergeCell ref="A23:A24"/>
    <mergeCell ref="C23:C24"/>
    <mergeCell ref="L23:L24"/>
    <mergeCell ref="M23:M24"/>
    <mergeCell ref="N23:N24"/>
    <mergeCell ref="A41:I42"/>
    <mergeCell ref="J41:N42"/>
    <mergeCell ref="A37:A38"/>
    <mergeCell ref="B37:D38"/>
    <mergeCell ref="J37:N38"/>
    <mergeCell ref="A39:A40"/>
    <mergeCell ref="B39:D40"/>
    <mergeCell ref="E39:G40"/>
    <mergeCell ref="J39:N40"/>
    <mergeCell ref="I33:I34"/>
    <mergeCell ref="I35:I36"/>
    <mergeCell ref="I37:I38"/>
    <mergeCell ref="I39:I40"/>
    <mergeCell ref="L19:L20"/>
    <mergeCell ref="J31:N36"/>
    <mergeCell ref="A33:A34"/>
    <mergeCell ref="B33:D34"/>
    <mergeCell ref="A35:A36"/>
    <mergeCell ref="B35:D36"/>
    <mergeCell ref="E33:G34"/>
    <mergeCell ref="E37:G38"/>
    <mergeCell ref="E35:G36"/>
    <mergeCell ref="B30:D30"/>
    <mergeCell ref="E30:H30"/>
    <mergeCell ref="J30:N30"/>
    <mergeCell ref="A31:A32"/>
    <mergeCell ref="B31:D32"/>
    <mergeCell ref="E31:G32"/>
    <mergeCell ref="I31:I32"/>
    <mergeCell ref="A27:A28"/>
    <mergeCell ref="C27:C28"/>
    <mergeCell ref="L27:L28"/>
    <mergeCell ref="M27:M28"/>
  </mergeCells>
  <pageMargins left="0.62992125984251968" right="0.19685039370078741" top="0.23622047244094491" bottom="0.19685039370078741" header="0.15748031496062992" footer="0"/>
  <pageSetup paperSize="9" scale="47" orientation="landscape" r:id="rId1"/>
  <headerFooter alignWithMargins="0"/>
  <rowBreaks count="1" manualBreakCount="1">
    <brk id="29" max="16383" man="1"/>
  </rowBreaks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3"/>
  <sheetViews>
    <sheetView view="pageBreakPreview" zoomScale="60" zoomScaleNormal="80" workbookViewId="0">
      <selection activeCell="J8" sqref="J8:N8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18.42578125" style="1" customWidth="1"/>
    <col min="4" max="4" width="10" style="1" customWidth="1"/>
    <col min="5" max="5" width="16.28515625" style="1" customWidth="1"/>
    <col min="6" max="6" width="16.42578125" style="1" customWidth="1"/>
    <col min="7" max="7" width="8" style="3" customWidth="1"/>
    <col min="8" max="8" width="13.42578125" style="1" customWidth="1"/>
    <col min="9" max="9" width="12.7109375" style="1" customWidth="1"/>
    <col min="10" max="10" width="15" style="2" customWidth="1"/>
    <col min="11" max="11" width="16.85546875" style="2" customWidth="1"/>
    <col min="12" max="12" width="11" style="1" customWidth="1"/>
    <col min="13" max="13" width="14" style="1" customWidth="1"/>
    <col min="14" max="14" width="16.5703125" style="1" customWidth="1"/>
    <col min="15" max="15" width="2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260"/>
      <c r="B1" s="263" t="s">
        <v>32</v>
      </c>
      <c r="C1" s="264"/>
      <c r="D1" s="264"/>
      <c r="E1" s="264"/>
      <c r="F1" s="264"/>
      <c r="G1" s="264"/>
      <c r="H1" s="265"/>
      <c r="I1" s="269" t="s">
        <v>36</v>
      </c>
      <c r="J1" s="270"/>
      <c r="K1" s="270"/>
      <c r="L1" s="271"/>
      <c r="M1" s="272"/>
      <c r="N1" s="273"/>
      <c r="O1" s="50"/>
    </row>
    <row r="2" spans="1:248" s="36" customFormat="1" ht="37.5" customHeight="1">
      <c r="A2" s="261"/>
      <c r="B2" s="266"/>
      <c r="C2" s="267"/>
      <c r="D2" s="267"/>
      <c r="E2" s="267"/>
      <c r="F2" s="267"/>
      <c r="G2" s="267"/>
      <c r="H2" s="268"/>
      <c r="I2" s="269" t="s">
        <v>33</v>
      </c>
      <c r="J2" s="270"/>
      <c r="K2" s="270"/>
      <c r="L2" s="271"/>
      <c r="M2" s="274"/>
      <c r="N2" s="275"/>
      <c r="O2" s="50"/>
    </row>
    <row r="3" spans="1:248" s="36" customFormat="1" ht="33.75" customHeight="1">
      <c r="A3" s="261"/>
      <c r="B3" s="263" t="s">
        <v>31</v>
      </c>
      <c r="C3" s="264"/>
      <c r="D3" s="264"/>
      <c r="E3" s="264"/>
      <c r="F3" s="264"/>
      <c r="G3" s="264"/>
      <c r="H3" s="265"/>
      <c r="I3" s="269" t="s">
        <v>34</v>
      </c>
      <c r="J3" s="270"/>
      <c r="K3" s="270"/>
      <c r="L3" s="271"/>
      <c r="M3" s="274"/>
      <c r="N3" s="275"/>
      <c r="O3" s="50"/>
    </row>
    <row r="4" spans="1:248" s="36" customFormat="1" ht="38.25" customHeight="1">
      <c r="A4" s="262"/>
      <c r="B4" s="266"/>
      <c r="C4" s="267"/>
      <c r="D4" s="267"/>
      <c r="E4" s="267"/>
      <c r="F4" s="267"/>
      <c r="G4" s="267"/>
      <c r="H4" s="268"/>
      <c r="I4" s="269" t="s">
        <v>35</v>
      </c>
      <c r="J4" s="270"/>
      <c r="K4" s="270"/>
      <c r="L4" s="271"/>
      <c r="M4" s="276"/>
      <c r="N4" s="277"/>
      <c r="O4" s="50"/>
    </row>
    <row r="5" spans="1:248" s="36" customFormat="1" ht="38.25" customHeight="1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50"/>
    </row>
    <row r="6" spans="1:248" s="36" customFormat="1" ht="31.5" customHeight="1">
      <c r="A6" s="239" t="s">
        <v>63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1"/>
      <c r="O6" s="50"/>
    </row>
    <row r="7" spans="1:248" s="36" customFormat="1" ht="36" customHeight="1">
      <c r="A7" s="54" t="s">
        <v>44</v>
      </c>
      <c r="B7" s="242" t="s">
        <v>30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</row>
    <row r="8" spans="1:248" s="36" customFormat="1" ht="36" customHeight="1">
      <c r="A8" s="61" t="s">
        <v>38</v>
      </c>
      <c r="B8" s="327"/>
      <c r="C8" s="328"/>
      <c r="D8" s="328"/>
      <c r="E8" s="328"/>
      <c r="F8" s="329"/>
      <c r="G8" s="245" t="s">
        <v>47</v>
      </c>
      <c r="H8" s="246"/>
      <c r="I8" s="247"/>
      <c r="J8" s="254" t="s">
        <v>29</v>
      </c>
      <c r="K8" s="255"/>
      <c r="L8" s="255"/>
      <c r="M8" s="255"/>
      <c r="N8" s="256"/>
      <c r="O8" s="45"/>
      <c r="Q8" s="229"/>
      <c r="R8" s="229"/>
      <c r="S8" s="229"/>
      <c r="T8" s="229"/>
      <c r="U8" s="229"/>
      <c r="V8" s="37"/>
      <c r="W8" s="37"/>
      <c r="X8" s="37"/>
      <c r="Y8" s="37"/>
      <c r="Z8" s="37"/>
      <c r="AA8" s="37"/>
    </row>
    <row r="9" spans="1:248" s="36" customFormat="1" ht="45.75" customHeight="1">
      <c r="A9" s="59" t="s">
        <v>39</v>
      </c>
      <c r="B9" s="328"/>
      <c r="C9" s="328"/>
      <c r="D9" s="328"/>
      <c r="E9" s="328"/>
      <c r="F9" s="329"/>
      <c r="G9" s="248"/>
      <c r="H9" s="249"/>
      <c r="I9" s="250"/>
      <c r="J9" s="56" t="s">
        <v>28</v>
      </c>
      <c r="K9" s="233" t="s">
        <v>27</v>
      </c>
      <c r="L9" s="233"/>
      <c r="M9" s="233"/>
      <c r="N9" s="56" t="s">
        <v>26</v>
      </c>
      <c r="O9" s="45"/>
      <c r="Q9" s="55"/>
      <c r="R9" s="55"/>
      <c r="S9" s="55"/>
      <c r="T9" s="55"/>
      <c r="U9" s="55"/>
      <c r="V9" s="37"/>
      <c r="W9" s="37"/>
      <c r="X9" s="37"/>
      <c r="Y9" s="37"/>
      <c r="Z9" s="37"/>
      <c r="AA9" s="37"/>
    </row>
    <row r="10" spans="1:248" s="36" customFormat="1" ht="50.25" customHeight="1">
      <c r="A10" s="60" t="s">
        <v>40</v>
      </c>
      <c r="B10" s="330"/>
      <c r="C10" s="331"/>
      <c r="D10" s="331"/>
      <c r="E10" s="331"/>
      <c r="F10" s="332"/>
      <c r="G10" s="248"/>
      <c r="H10" s="249"/>
      <c r="I10" s="250"/>
      <c r="J10" s="62"/>
      <c r="K10" s="234" t="s">
        <v>99</v>
      </c>
      <c r="L10" s="235"/>
      <c r="M10" s="236"/>
      <c r="N10" s="63"/>
      <c r="O10" s="45"/>
      <c r="Q10" s="57"/>
      <c r="R10" s="237"/>
      <c r="S10" s="237"/>
      <c r="T10" s="237"/>
      <c r="U10" s="57"/>
      <c r="V10" s="37"/>
      <c r="W10" s="58"/>
      <c r="X10" s="58"/>
      <c r="Y10" s="37"/>
      <c r="Z10" s="37"/>
      <c r="AA10" s="37"/>
    </row>
    <row r="11" spans="1:248" s="36" customFormat="1" ht="44.25" customHeight="1">
      <c r="A11" s="64" t="s">
        <v>41</v>
      </c>
      <c r="B11" s="330"/>
      <c r="C11" s="331"/>
      <c r="D11" s="331"/>
      <c r="E11" s="331"/>
      <c r="F11" s="332"/>
      <c r="G11" s="248"/>
      <c r="H11" s="249"/>
      <c r="I11" s="250"/>
      <c r="J11" s="65"/>
      <c r="K11" s="225" t="s">
        <v>99</v>
      </c>
      <c r="L11" s="226"/>
      <c r="M11" s="227"/>
      <c r="N11" s="66"/>
      <c r="O11" s="45"/>
      <c r="Q11" s="46"/>
      <c r="R11" s="221"/>
      <c r="S11" s="221"/>
      <c r="T11" s="221"/>
      <c r="U11" s="42"/>
      <c r="V11" s="37"/>
      <c r="W11" s="40"/>
      <c r="X11" s="39"/>
      <c r="Y11" s="38"/>
      <c r="Z11" s="37"/>
      <c r="AA11" s="37"/>
    </row>
    <row r="12" spans="1:248" s="36" customFormat="1" ht="42.75" customHeight="1">
      <c r="A12" s="67" t="s">
        <v>42</v>
      </c>
      <c r="B12" s="327"/>
      <c r="C12" s="328"/>
      <c r="D12" s="328"/>
      <c r="E12" s="328"/>
      <c r="F12" s="329"/>
      <c r="G12" s="248"/>
      <c r="H12" s="249"/>
      <c r="I12" s="250"/>
      <c r="J12" s="68"/>
      <c r="K12" s="225" t="s">
        <v>99</v>
      </c>
      <c r="L12" s="226"/>
      <c r="M12" s="227"/>
      <c r="N12" s="69"/>
      <c r="O12" s="45"/>
      <c r="Q12" s="46"/>
      <c r="R12" s="221"/>
      <c r="S12" s="221"/>
      <c r="T12" s="221"/>
      <c r="U12" s="42"/>
      <c r="V12" s="37"/>
      <c r="W12" s="40"/>
      <c r="X12" s="39"/>
      <c r="Y12" s="38"/>
      <c r="Z12" s="37"/>
      <c r="AA12" s="37"/>
    </row>
    <row r="13" spans="1:248" s="36" customFormat="1" ht="45" customHeight="1">
      <c r="A13" s="228" t="s">
        <v>45</v>
      </c>
      <c r="B13" s="228"/>
      <c r="C13" s="228"/>
      <c r="D13" s="228"/>
      <c r="E13" s="228"/>
      <c r="F13" s="228"/>
      <c r="G13" s="251"/>
      <c r="H13" s="252"/>
      <c r="I13" s="253"/>
      <c r="J13" s="70"/>
      <c r="K13" s="225" t="s">
        <v>99</v>
      </c>
      <c r="L13" s="226"/>
      <c r="M13" s="227"/>
      <c r="N13" s="71"/>
      <c r="O13" s="45"/>
      <c r="Q13" s="44"/>
      <c r="R13" s="221"/>
      <c r="S13" s="221"/>
      <c r="T13" s="53"/>
      <c r="U13" s="42"/>
      <c r="V13" s="41"/>
      <c r="W13" s="40"/>
      <c r="X13" s="39"/>
      <c r="Y13" s="38"/>
      <c r="Z13" s="37"/>
      <c r="AA13" s="37"/>
    </row>
    <row r="14" spans="1:248" ht="28.5" customHeight="1">
      <c r="A14" s="213" t="s">
        <v>25</v>
      </c>
      <c r="B14" s="214" t="s">
        <v>24</v>
      </c>
      <c r="C14" s="211" t="s">
        <v>23</v>
      </c>
      <c r="D14" s="211" t="s">
        <v>22</v>
      </c>
      <c r="E14" s="211" t="s">
        <v>98</v>
      </c>
      <c r="F14" s="215" t="s">
        <v>21</v>
      </c>
      <c r="G14" s="216"/>
      <c r="H14" s="216"/>
      <c r="I14" s="217"/>
      <c r="J14" s="211" t="s">
        <v>20</v>
      </c>
      <c r="K14" s="211"/>
      <c r="L14" s="212" t="s">
        <v>19</v>
      </c>
      <c r="M14" s="212"/>
      <c r="N14" s="212"/>
      <c r="O14" s="3"/>
      <c r="P14" s="3"/>
      <c r="Q14" s="12"/>
      <c r="R14" s="210"/>
      <c r="S14" s="210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13"/>
      <c r="B15" s="211"/>
      <c r="C15" s="211"/>
      <c r="D15" s="211"/>
      <c r="E15" s="211"/>
      <c r="F15" s="218"/>
      <c r="G15" s="219"/>
      <c r="H15" s="219"/>
      <c r="I15" s="220"/>
      <c r="J15" s="211"/>
      <c r="K15" s="211"/>
      <c r="L15" s="211" t="s">
        <v>18</v>
      </c>
      <c r="M15" s="211" t="s">
        <v>17</v>
      </c>
      <c r="N15" s="213" t="s">
        <v>16</v>
      </c>
      <c r="O15" s="3"/>
      <c r="P15" s="3"/>
      <c r="Q15" s="10"/>
      <c r="R15" s="210"/>
      <c r="S15" s="210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13"/>
      <c r="B16" s="211"/>
      <c r="C16" s="211"/>
      <c r="D16" s="211"/>
      <c r="E16" s="211"/>
      <c r="F16" s="52" t="s">
        <v>15</v>
      </c>
      <c r="G16" s="52" t="s">
        <v>14</v>
      </c>
      <c r="H16" s="52" t="s">
        <v>13</v>
      </c>
      <c r="I16" s="35" t="s">
        <v>12</v>
      </c>
      <c r="J16" s="52" t="s">
        <v>11</v>
      </c>
      <c r="K16" s="51" t="s">
        <v>10</v>
      </c>
      <c r="L16" s="211"/>
      <c r="M16" s="211"/>
      <c r="N16" s="213"/>
      <c r="O16" s="3"/>
      <c r="P16" s="3"/>
      <c r="Q16" s="6"/>
      <c r="R16" s="210"/>
      <c r="S16" s="210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33.75" customHeight="1">
      <c r="A17" s="208" t="s">
        <v>49</v>
      </c>
      <c r="B17" s="14" t="s">
        <v>3</v>
      </c>
      <c r="C17" s="196" t="s">
        <v>52</v>
      </c>
      <c r="D17" s="27">
        <v>22</v>
      </c>
      <c r="E17" s="105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43487</v>
      </c>
      <c r="K17" s="76">
        <v>43809</v>
      </c>
      <c r="L17" s="198">
        <f>(D18/D17)*100</f>
        <v>0</v>
      </c>
      <c r="M17" s="198"/>
      <c r="N17" s="207"/>
      <c r="Q17" s="6"/>
      <c r="R17" s="210"/>
      <c r="S17" s="210"/>
      <c r="T17" s="4"/>
      <c r="U17" s="5"/>
      <c r="V17" s="4"/>
      <c r="W17" s="31"/>
      <c r="X17" s="7"/>
      <c r="Y17" s="28"/>
      <c r="Z17" s="4"/>
      <c r="AA17" s="4"/>
    </row>
    <row r="18" spans="1:27" ht="54" customHeight="1">
      <c r="A18" s="209"/>
      <c r="B18" s="14" t="s">
        <v>2</v>
      </c>
      <c r="C18" s="197"/>
      <c r="D18" s="29"/>
      <c r="E18" s="106" t="s">
        <v>57</v>
      </c>
      <c r="F18" s="74">
        <v>0</v>
      </c>
      <c r="G18" s="74">
        <v>0</v>
      </c>
      <c r="H18" s="74">
        <v>0</v>
      </c>
      <c r="I18" s="74">
        <v>0</v>
      </c>
      <c r="J18" s="77"/>
      <c r="K18" s="78"/>
      <c r="L18" s="198"/>
      <c r="M18" s="198"/>
      <c r="N18" s="207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47.25" customHeight="1">
      <c r="A19" s="208" t="s">
        <v>50</v>
      </c>
      <c r="B19" s="14" t="s">
        <v>3</v>
      </c>
      <c r="C19" s="196" t="s">
        <v>53</v>
      </c>
      <c r="D19" s="27">
        <v>4</v>
      </c>
      <c r="E19" s="105" t="s">
        <v>57</v>
      </c>
      <c r="F19" s="74">
        <v>0</v>
      </c>
      <c r="G19" s="74">
        <v>0</v>
      </c>
      <c r="H19" s="74">
        <v>0</v>
      </c>
      <c r="I19" s="74">
        <v>0</v>
      </c>
      <c r="J19" s="75">
        <v>43564</v>
      </c>
      <c r="K19" s="76">
        <v>43809</v>
      </c>
      <c r="L19" s="198">
        <f>(D20/D19)*100</f>
        <v>0</v>
      </c>
      <c r="M19" s="199"/>
      <c r="N19" s="201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42.75" customHeight="1">
      <c r="A20" s="209"/>
      <c r="B20" s="14" t="s">
        <v>2</v>
      </c>
      <c r="C20" s="197"/>
      <c r="D20" s="29"/>
      <c r="E20" s="106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198"/>
      <c r="M20" s="200"/>
      <c r="N20" s="202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50.1" customHeight="1">
      <c r="A21" s="209" t="s">
        <v>88</v>
      </c>
      <c r="B21" s="14" t="s">
        <v>3</v>
      </c>
      <c r="C21" s="196" t="s">
        <v>51</v>
      </c>
      <c r="D21" s="27">
        <v>1</v>
      </c>
      <c r="E21" s="105" t="s">
        <v>57</v>
      </c>
      <c r="F21" s="74">
        <v>0</v>
      </c>
      <c r="G21" s="74">
        <v>0</v>
      </c>
      <c r="H21" s="74">
        <v>0</v>
      </c>
      <c r="I21" s="74">
        <v>0</v>
      </c>
      <c r="J21" s="81">
        <v>43480</v>
      </c>
      <c r="K21" s="81">
        <v>43826</v>
      </c>
      <c r="L21" s="198">
        <f>(D22/D21)*100</f>
        <v>0</v>
      </c>
      <c r="M21" s="198"/>
      <c r="N21" s="207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50.1" customHeight="1">
      <c r="A22" s="209"/>
      <c r="B22" s="14" t="s">
        <v>2</v>
      </c>
      <c r="C22" s="197"/>
      <c r="D22" s="29"/>
      <c r="E22" s="106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198"/>
      <c r="M22" s="198"/>
      <c r="N22" s="207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40.5" customHeight="1">
      <c r="A23" s="209" t="s">
        <v>54</v>
      </c>
      <c r="B23" s="14" t="s">
        <v>3</v>
      </c>
      <c r="C23" s="196" t="s">
        <v>100</v>
      </c>
      <c r="D23" s="27">
        <v>1</v>
      </c>
      <c r="E23" s="105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43500</v>
      </c>
      <c r="K23" s="81">
        <v>43826</v>
      </c>
      <c r="L23" s="198">
        <f t="shared" ref="L23" si="0">(D24/D23)*100</f>
        <v>100</v>
      </c>
      <c r="M23" s="198"/>
      <c r="N23" s="207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33" customHeight="1">
      <c r="A24" s="209"/>
      <c r="B24" s="14" t="s">
        <v>2</v>
      </c>
      <c r="C24" s="197"/>
      <c r="D24" s="26">
        <v>1</v>
      </c>
      <c r="E24" s="105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198"/>
      <c r="M24" s="198"/>
      <c r="N24" s="207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50.1" customHeight="1">
      <c r="A25" s="194" t="s">
        <v>55</v>
      </c>
      <c r="B25" s="14" t="s">
        <v>3</v>
      </c>
      <c r="C25" s="196" t="s">
        <v>56</v>
      </c>
      <c r="D25" s="26">
        <v>1</v>
      </c>
      <c r="E25" s="105" t="s">
        <v>57</v>
      </c>
      <c r="F25" s="74">
        <v>0</v>
      </c>
      <c r="G25" s="74">
        <v>0</v>
      </c>
      <c r="H25" s="74">
        <v>0</v>
      </c>
      <c r="I25" s="74">
        <v>0</v>
      </c>
      <c r="J25" s="81">
        <v>43528</v>
      </c>
      <c r="K25" s="81">
        <v>43826</v>
      </c>
      <c r="L25" s="198">
        <f t="shared" ref="L25" si="1">(D26/D25)*100</f>
        <v>0</v>
      </c>
      <c r="M25" s="199"/>
      <c r="N25" s="201"/>
    </row>
    <row r="26" spans="1:27" ht="50.1" customHeight="1">
      <c r="A26" s="195"/>
      <c r="B26" s="14" t="s">
        <v>2</v>
      </c>
      <c r="C26" s="197"/>
      <c r="D26" s="26"/>
      <c r="E26" s="105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198"/>
      <c r="M26" s="200"/>
      <c r="N26" s="202"/>
    </row>
    <row r="27" spans="1:27" ht="18">
      <c r="A27" s="203" t="s">
        <v>9</v>
      </c>
      <c r="B27" s="14" t="s">
        <v>3</v>
      </c>
      <c r="C27" s="204"/>
      <c r="D27" s="107">
        <f>D17+D19+D21+D23+D25</f>
        <v>29</v>
      </c>
      <c r="E27" s="108" t="s">
        <v>57</v>
      </c>
      <c r="F27" s="100">
        <f>F17+F19+F21+F23+F25</f>
        <v>0</v>
      </c>
      <c r="G27" s="100">
        <f t="shared" ref="G27:I28" si="2">G17+G19+G21+G23+G25</f>
        <v>0</v>
      </c>
      <c r="H27" s="100">
        <f t="shared" si="2"/>
        <v>0</v>
      </c>
      <c r="I27" s="100">
        <f t="shared" si="2"/>
        <v>0</v>
      </c>
      <c r="J27" s="99"/>
      <c r="K27" s="25"/>
      <c r="L27" s="206">
        <f t="shared" ref="L27" si="3">(D28/D27)*100</f>
        <v>3.4482758620689653</v>
      </c>
      <c r="M27" s="198"/>
      <c r="N27" s="207"/>
    </row>
    <row r="28" spans="1:27" ht="18">
      <c r="A28" s="203"/>
      <c r="B28" s="14" t="s">
        <v>2</v>
      </c>
      <c r="C28" s="205"/>
      <c r="D28" s="109">
        <f>D18+D20+D22+D24+D26</f>
        <v>1</v>
      </c>
      <c r="E28" s="110" t="s">
        <v>57</v>
      </c>
      <c r="F28" s="99">
        <f>F18+F20+F22+F24+F26</f>
        <v>0</v>
      </c>
      <c r="G28" s="101">
        <f t="shared" si="2"/>
        <v>0</v>
      </c>
      <c r="H28" s="99">
        <f t="shared" si="2"/>
        <v>0</v>
      </c>
      <c r="I28" s="99">
        <f t="shared" si="2"/>
        <v>0</v>
      </c>
      <c r="J28" s="99"/>
      <c r="K28" s="25"/>
      <c r="L28" s="206"/>
      <c r="M28" s="198"/>
      <c r="N28" s="207"/>
      <c r="Q28" s="4"/>
      <c r="R28" s="4"/>
      <c r="S28" s="4"/>
      <c r="T28" s="4"/>
      <c r="U28" s="4"/>
      <c r="V28" s="4"/>
    </row>
    <row r="29" spans="1:27" s="4" customFormat="1">
      <c r="B29" s="24"/>
      <c r="E29" s="23"/>
      <c r="F29" s="20"/>
      <c r="G29" s="22"/>
      <c r="H29" s="22"/>
      <c r="I29" s="22"/>
      <c r="J29" s="21"/>
      <c r="K29" s="21"/>
      <c r="L29" s="20"/>
      <c r="M29" s="18"/>
      <c r="N29" s="19"/>
      <c r="O29" s="18"/>
    </row>
    <row r="30" spans="1:27" s="4" customFormat="1" ht="15.75">
      <c r="A30" s="17" t="s">
        <v>8</v>
      </c>
      <c r="B30" s="177" t="s">
        <v>7</v>
      </c>
      <c r="C30" s="178"/>
      <c r="D30" s="179"/>
      <c r="E30" s="325" t="s">
        <v>6</v>
      </c>
      <c r="F30" s="326"/>
      <c r="G30" s="326"/>
      <c r="H30" s="326"/>
      <c r="I30" s="16"/>
      <c r="J30" s="182" t="s">
        <v>5</v>
      </c>
      <c r="K30" s="183"/>
      <c r="L30" s="183"/>
      <c r="M30" s="183"/>
      <c r="N30" s="183"/>
      <c r="Q30" s="1"/>
      <c r="R30" s="1"/>
      <c r="S30" s="1"/>
      <c r="T30" s="1"/>
      <c r="U30" s="1"/>
      <c r="V30" s="1"/>
    </row>
    <row r="31" spans="1:27" ht="30" customHeight="1">
      <c r="A31" s="184" t="s">
        <v>91</v>
      </c>
      <c r="B31" s="153" t="s">
        <v>85</v>
      </c>
      <c r="C31" s="154"/>
      <c r="D31" s="155"/>
      <c r="E31" s="174" t="s">
        <v>86</v>
      </c>
      <c r="F31" s="175"/>
      <c r="G31" s="176"/>
      <c r="H31" s="15" t="s">
        <v>3</v>
      </c>
      <c r="I31" s="165">
        <f>(D18/D17)*100</f>
        <v>0</v>
      </c>
      <c r="J31" s="316" t="s">
        <v>72</v>
      </c>
      <c r="K31" s="317"/>
      <c r="L31" s="317"/>
      <c r="M31" s="317"/>
      <c r="N31" s="318"/>
    </row>
    <row r="32" spans="1:27" ht="30" customHeight="1">
      <c r="A32" s="170"/>
      <c r="B32" s="156"/>
      <c r="C32" s="157"/>
      <c r="D32" s="158"/>
      <c r="E32" s="162"/>
      <c r="F32" s="163"/>
      <c r="G32" s="164"/>
      <c r="H32" s="14" t="s">
        <v>2</v>
      </c>
      <c r="I32" s="166"/>
      <c r="J32" s="319"/>
      <c r="K32" s="320"/>
      <c r="L32" s="320"/>
      <c r="M32" s="320"/>
      <c r="N32" s="321"/>
    </row>
    <row r="33" spans="1:50" ht="30" customHeight="1">
      <c r="A33" s="152" t="s">
        <v>90</v>
      </c>
      <c r="B33" s="153" t="s">
        <v>94</v>
      </c>
      <c r="C33" s="154"/>
      <c r="D33" s="155"/>
      <c r="E33" s="174" t="s">
        <v>87</v>
      </c>
      <c r="F33" s="175"/>
      <c r="G33" s="176"/>
      <c r="H33" s="15" t="s">
        <v>3</v>
      </c>
      <c r="I33" s="165">
        <f t="shared" ref="I33" si="4">(D20/D19)*100</f>
        <v>0</v>
      </c>
      <c r="J33" s="319"/>
      <c r="K33" s="320"/>
      <c r="L33" s="320"/>
      <c r="M33" s="320"/>
      <c r="N33" s="321"/>
    </row>
    <row r="34" spans="1:50" ht="30" customHeight="1">
      <c r="A34" s="152"/>
      <c r="B34" s="156"/>
      <c r="C34" s="157"/>
      <c r="D34" s="158"/>
      <c r="E34" s="162"/>
      <c r="F34" s="163"/>
      <c r="G34" s="164"/>
      <c r="H34" s="14" t="s">
        <v>2</v>
      </c>
      <c r="I34" s="166"/>
      <c r="J34" s="319"/>
      <c r="K34" s="320"/>
      <c r="L34" s="320"/>
      <c r="M34" s="320"/>
      <c r="N34" s="321"/>
    </row>
    <row r="35" spans="1:50" ht="30" customHeight="1">
      <c r="A35" s="152" t="s">
        <v>89</v>
      </c>
      <c r="B35" s="153" t="s">
        <v>96</v>
      </c>
      <c r="C35" s="154"/>
      <c r="D35" s="155"/>
      <c r="E35" s="159" t="s">
        <v>95</v>
      </c>
      <c r="F35" s="160"/>
      <c r="G35" s="161"/>
      <c r="H35" s="15" t="s">
        <v>3</v>
      </c>
      <c r="I35" s="165">
        <f t="shared" ref="I35" si="5">(D22/D21)*100</f>
        <v>0</v>
      </c>
      <c r="J35" s="319"/>
      <c r="K35" s="320"/>
      <c r="L35" s="320"/>
      <c r="M35" s="320"/>
      <c r="N35" s="321"/>
    </row>
    <row r="36" spans="1:50" ht="30" customHeight="1">
      <c r="A36" s="152"/>
      <c r="B36" s="156"/>
      <c r="C36" s="157"/>
      <c r="D36" s="158"/>
      <c r="E36" s="162"/>
      <c r="F36" s="163"/>
      <c r="G36" s="164"/>
      <c r="H36" s="14" t="s">
        <v>2</v>
      </c>
      <c r="I36" s="166"/>
      <c r="J36" s="322"/>
      <c r="K36" s="323"/>
      <c r="L36" s="323"/>
      <c r="M36" s="323"/>
      <c r="N36" s="324"/>
    </row>
    <row r="37" spans="1:50" ht="43.5" customHeight="1">
      <c r="A37" s="152" t="s">
        <v>92</v>
      </c>
      <c r="B37" s="153" t="s">
        <v>101</v>
      </c>
      <c r="C37" s="154"/>
      <c r="D37" s="155"/>
      <c r="E37" s="159" t="s">
        <v>102</v>
      </c>
      <c r="F37" s="160"/>
      <c r="G37" s="161"/>
      <c r="H37" s="14" t="s">
        <v>3</v>
      </c>
      <c r="I37" s="165">
        <f t="shared" ref="I37" si="6">(D24/D23)*100</f>
        <v>100</v>
      </c>
      <c r="J37" s="151" t="s">
        <v>4</v>
      </c>
      <c r="K37" s="151"/>
      <c r="L37" s="151"/>
      <c r="M37" s="151"/>
      <c r="N37" s="151"/>
    </row>
    <row r="38" spans="1:50" ht="41.25" customHeight="1">
      <c r="A38" s="152"/>
      <c r="B38" s="156"/>
      <c r="C38" s="157"/>
      <c r="D38" s="158"/>
      <c r="E38" s="162"/>
      <c r="F38" s="163"/>
      <c r="G38" s="164"/>
      <c r="H38" s="14" t="s">
        <v>2</v>
      </c>
      <c r="I38" s="166"/>
      <c r="J38" s="151"/>
      <c r="K38" s="151"/>
      <c r="L38" s="151"/>
      <c r="M38" s="151"/>
      <c r="N38" s="151"/>
    </row>
    <row r="39" spans="1:50" ht="30" customHeight="1">
      <c r="A39" s="152" t="s">
        <v>93</v>
      </c>
      <c r="B39" s="153" t="s">
        <v>104</v>
      </c>
      <c r="C39" s="154"/>
      <c r="D39" s="155"/>
      <c r="E39" s="159" t="s">
        <v>103</v>
      </c>
      <c r="F39" s="160"/>
      <c r="G39" s="161"/>
      <c r="H39" s="14" t="s">
        <v>3</v>
      </c>
      <c r="I39" s="165">
        <f t="shared" ref="I39" si="7">(D26/D25)*100</f>
        <v>0</v>
      </c>
      <c r="J39" s="173"/>
      <c r="K39" s="173"/>
      <c r="L39" s="173"/>
      <c r="M39" s="173"/>
      <c r="N39" s="173"/>
      <c r="O39" s="4"/>
    </row>
    <row r="40" spans="1:50" ht="30" customHeight="1">
      <c r="A40" s="152"/>
      <c r="B40" s="156"/>
      <c r="C40" s="157"/>
      <c r="D40" s="158"/>
      <c r="E40" s="162"/>
      <c r="F40" s="163"/>
      <c r="G40" s="164"/>
      <c r="H40" s="14" t="s">
        <v>2</v>
      </c>
      <c r="I40" s="166"/>
      <c r="J40" s="173"/>
      <c r="K40" s="173"/>
      <c r="L40" s="173"/>
      <c r="M40" s="173"/>
      <c r="N40" s="173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.75">
      <c r="A41" s="167" t="s">
        <v>1</v>
      </c>
      <c r="B41" s="168"/>
      <c r="C41" s="168"/>
      <c r="D41" s="168"/>
      <c r="E41" s="168"/>
      <c r="F41" s="168"/>
      <c r="G41" s="168"/>
      <c r="H41" s="168"/>
      <c r="I41" s="169"/>
      <c r="J41" s="151" t="s">
        <v>0</v>
      </c>
      <c r="K41" s="151"/>
      <c r="L41" s="151"/>
      <c r="M41" s="151"/>
      <c r="N41" s="15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.75">
      <c r="A42" s="170"/>
      <c r="B42" s="171"/>
      <c r="C42" s="171"/>
      <c r="D42" s="171"/>
      <c r="E42" s="171"/>
      <c r="F42" s="171"/>
      <c r="G42" s="171"/>
      <c r="H42" s="171"/>
      <c r="I42" s="172"/>
      <c r="J42" s="151"/>
      <c r="K42" s="151"/>
      <c r="L42" s="151"/>
      <c r="M42" s="151"/>
      <c r="N42" s="151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.75">
      <c r="A43" s="1" t="s">
        <v>97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</sheetData>
  <sheetProtection password="CBB3" sheet="1" objects="1" scenarios="1"/>
  <mergeCells count="102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9:A20"/>
    <mergeCell ref="C19:C20"/>
    <mergeCell ref="A21:A22"/>
    <mergeCell ref="C21:C22"/>
    <mergeCell ref="L21:L22"/>
    <mergeCell ref="M21:M22"/>
    <mergeCell ref="L19:L20"/>
    <mergeCell ref="M19:M20"/>
    <mergeCell ref="N19:N20"/>
    <mergeCell ref="A41:I42"/>
    <mergeCell ref="J41:N42"/>
    <mergeCell ref="A35:A36"/>
    <mergeCell ref="B35:D36"/>
    <mergeCell ref="E35:G36"/>
    <mergeCell ref="J37:N38"/>
    <mergeCell ref="J31:N36"/>
    <mergeCell ref="A37:A38"/>
    <mergeCell ref="B37:D38"/>
    <mergeCell ref="E37:G38"/>
    <mergeCell ref="A31:A32"/>
    <mergeCell ref="B31:D32"/>
    <mergeCell ref="E31:G32"/>
    <mergeCell ref="A33:A34"/>
    <mergeCell ref="B33:D34"/>
    <mergeCell ref="E33:G34"/>
    <mergeCell ref="I31:I32"/>
    <mergeCell ref="I33:I34"/>
    <mergeCell ref="I35:I36"/>
    <mergeCell ref="I37:I38"/>
    <mergeCell ref="I39:I40"/>
    <mergeCell ref="A39:A40"/>
    <mergeCell ref="B39:D40"/>
    <mergeCell ref="E39:G40"/>
    <mergeCell ref="A25:A26"/>
    <mergeCell ref="C25:C26"/>
    <mergeCell ref="L25:L26"/>
    <mergeCell ref="M25:M26"/>
    <mergeCell ref="N25:N26"/>
    <mergeCell ref="N21:N22"/>
    <mergeCell ref="J39:N40"/>
    <mergeCell ref="A27:A28"/>
    <mergeCell ref="C27:C28"/>
    <mergeCell ref="L27:L28"/>
    <mergeCell ref="M27:M28"/>
    <mergeCell ref="N27:N28"/>
    <mergeCell ref="B30:D30"/>
    <mergeCell ref="E30:H30"/>
    <mergeCell ref="J30:N30"/>
    <mergeCell ref="A23:A24"/>
    <mergeCell ref="C23:C24"/>
    <mergeCell ref="L23:L24"/>
    <mergeCell ref="M23:M24"/>
    <mergeCell ref="N23:N24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rowBreaks count="1" manualBreakCount="1">
    <brk id="29" max="16383" man="1"/>
  </rowBreaks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PLAN ACCIONJURIDICA</vt:lpstr>
      <vt:lpstr>conciliación</vt:lpstr>
      <vt:lpstr>PLAN DE ACCION JURIDIC JUNIO</vt:lpstr>
      <vt:lpstr>PLAN ACCION COMITE CONCI junio</vt:lpstr>
      <vt:lpstr>PLAN ACCION COMITE CONCI MARZO</vt:lpstr>
      <vt:lpstr>PLAN DE ACCION JURIDIC MARZO 31</vt:lpstr>
      <vt:lpstr>PLAN DE ACCION PROC JURIDICA</vt:lpstr>
      <vt:lpstr>PLAN DE ACCION COMITE CONCILIAC</vt:lpstr>
      <vt:lpstr>'PLAN ACCION COMITE CONCI junio'!Área_de_impresión</vt:lpstr>
      <vt:lpstr>'PLAN ACCION COMITE CONCI MARZO'!Área_de_impresión</vt:lpstr>
      <vt:lpstr>'PLAN ACCIONJURIDICA'!Área_de_impresión</vt:lpstr>
      <vt:lpstr>'PLAN DE ACCION COMITE CONCILIAC'!Área_de_impresión</vt:lpstr>
      <vt:lpstr>'PLAN DE ACCION JURIDIC JUNIO'!Área_de_impresión</vt:lpstr>
      <vt:lpstr>'PLAN DE ACCION JURIDIC MARZO 31'!Área_de_impresión</vt:lpstr>
      <vt:lpstr>'PLAN DE ACCION PROC JURIDICA'!Área_de_impresión</vt:lpstr>
      <vt:lpstr>'PLAN ACCIONJURIDICA'!Títulos_a_imprimir</vt:lpstr>
      <vt:lpstr>'PLAN DE ACCION JURIDIC JUNIO'!Títulos_a_imprimir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2023-11-22T14:54:25Z</cp:lastPrinted>
  <dcterms:created xsi:type="dcterms:W3CDTF">2017-08-24T15:03:39Z</dcterms:created>
  <dcterms:modified xsi:type="dcterms:W3CDTF">2023-11-22T20:48:21Z</dcterms:modified>
</cp:coreProperties>
</file>